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YH\"/>
    </mc:Choice>
  </mc:AlternateContent>
  <xr:revisionPtr revIDLastSave="0" documentId="13_ncr:1_{BB38D2F6-0328-4290-957A-5C6A63114E0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78" i="71" l="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W39" i="16" s="1"/>
  <c r="A1" i="108"/>
  <c r="A79" i="108"/>
  <c r="A40" i="108"/>
  <c r="AP33" i="109"/>
  <c r="AP54" i="109"/>
  <c r="AP28" i="109"/>
  <c r="AP31" i="109"/>
  <c r="O34" i="109"/>
  <c r="M7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L107" i="49" l="1" a="1"/>
  <c r="L107" i="49" s="1"/>
  <c r="BX24" i="78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14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L112" i="49" l="1"/>
  <c r="L113" i="49"/>
  <c r="N63" i="49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7" i="76" l="1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<sst xmlns="http://schemas.openxmlformats.org/spreadsheetml/2006/main" count="3243" uniqueCount="547">
  <si>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</si>
  <si>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</si>
  <si>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</si>
  <si>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</si>
  <si>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</si>
  <si>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</si>
  <si>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</si>
  <si>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</si>
  <si>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</si>
  <si>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</si>
  <si>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</si>
  <si>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</si>
  <si>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</si>
  <si>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</si>
  <si>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</si>
  <si>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</si>
  <si>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</si>
  <si>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</si>
  <si>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</si>
  <si>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</si>
  <si>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</si>
  <si>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</si>
  <si>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</si>
  <si>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</si>
  <si>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</si>
  <si>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</si>
  <si>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</si>
  <si>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</si>
  <si>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</si>
  <si>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</si>
  <si>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</si>
  <si>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</si>
  <si>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</si>
  <si>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</si>
  <si>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</si>
  <si>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</si>
  <si>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</si>
  <si>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</si>
  <si>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</si>
  <si>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</si>
  <si>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</si>
  <si>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</si>
  <si>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</si>
  <si>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</si>
  <si>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</si>
  <si>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</si>
  <si>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</si>
  <si>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</si>
  <si>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</si>
  <si>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</si>
  <si>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</si>
  <si>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</si>
  <si>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</si>
  <si>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</si>
  <si>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</si>
  <si>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</si>
  <si>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</si>
  <si>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</si>
  <si>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</si>
  <si>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</si>
  <si>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</si>
  <si>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</si>
  <si>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</si>
  <si>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</si>
  <si>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</si>
  <si>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</si>
  <si>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</si>
  <si>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</si>
  <si>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</si>
  <si>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</si>
  <si>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</si>
  <si>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</si>
  <si>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</si>
  <si>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</si>
  <si>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</si>
  <si>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</si>
  <si>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</si>
  <si>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</si>
  <si>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</si>
  <si>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</si>
  <si>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</si>
  <si>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</si>
  <si>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</si>
  <si>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</si>
  <si>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</si>
  <si>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</si>
  <si>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</si>
  <si>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</si>
  <si>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</si>
  <si>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</si>
  <si>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</si>
  <si>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</si>
  <si>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</si>
  <si>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</si>
  <si>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</si>
  <si>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</si>
  <si>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</si>
  <si>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</si>
  <si>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</si>
  <si>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</si>
  <si>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</si>
  <si>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</si>
  <si>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</si>
  <si>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</si>
  <si>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</si>
  <si>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</si>
  <si>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</si>
  <si>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</si>
  <si>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</si>
  <si>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</si>
  <si>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</si>
  <si>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</si>
  <si>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</si>
  <si>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</si>
  <si>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</si>
  <si>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</si>
  <si>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</si>
  <si>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</si>
  <si>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</si>
  <si>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</si>
  <si>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</si>
  <si>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</si>
  <si>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</si>
  <si>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</si>
  <si>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</si>
  <si>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</si>
  <si>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</si>
  <si>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</si>
  <si>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</si>
  <si>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</si>
  <si>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</si>
  <si>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</si>
  <si>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</si>
  <si>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</si>
  <si>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</si>
  <si>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</si>
  <si>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</si>
  <si>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</si>
  <si>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</si>
  <si>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</si>
  <si>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</si>
  <si>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</si>
  <si>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</si>
  <si>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</si>
  <si>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</si>
  <si>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</si>
  <si>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</si>
  <si>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</si>
  <si>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</si>
  <si>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</si>
  <si>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</si>
  <si>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</si>
  <si>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</si>
  <si>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</si>
  <si>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</si>
  <si>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</si>
  <si>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</si>
  <si>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</si>
  <si>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</si>
  <si>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</si>
  <si>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</si>
  <si>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</si>
  <si>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</si>
  <si>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</si>
  <si>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</si>
  <si>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</si>
  <si>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</si>
  <si>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</si>
  <si>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</si>
  <si>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</si>
  <si>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</si>
  <si>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</si>
  <si>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</si>
  <si>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</si>
  <si>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</si>
  <si>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</si>
  <si>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</si>
  <si>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</si>
  <si>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</si>
  <si>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</si>
  <si>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</si>
  <si>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</si>
  <si>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</si>
  <si>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</si>
  <si>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</si>
  <si>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</si>
  <si>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</si>
  <si>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</si>
  <si>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</si>
  <si>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</si>
  <si>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</si>
  <si>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</si>
  <si>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</si>
  <si>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</si>
  <si>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</si>
  <si>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</si>
  <si>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</si>
  <si>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</si>
  <si>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</si>
  <si>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</si>
  <si>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</si>
  <si>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</si>
  <si>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</si>
  <si>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</si>
  <si>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</si>
  <si>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</si>
  <si>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</si>
  <si>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</si>
  <si>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</si>
  <si>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</si>
  <si>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</si>
  <si>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</si>
  <si>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</si>
  <si>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</si>
  <si>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</si>
  <si>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</si>
  <si>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</si>
  <si>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</si>
  <si>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</si>
  <si>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</si>
  <si>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</si>
  <si>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</si>
  <si>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</si>
  <si>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</si>
  <si>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</si>
  <si>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</si>
  <si>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</si>
  <si>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</si>
  <si>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</si>
  <si>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</si>
  <si>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</si>
  <si>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</si>
  <si>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</si>
  <si>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</si>
  <si>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</si>
  <si>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</si>
  <si>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</si>
  <si>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</si>
  <si>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</si>
  <si>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</si>
  <si>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</si>
  <si>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</si>
  <si>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</si>
  <si>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</si>
  <si>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</si>
  <si>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</si>
  <si>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</si>
  <si>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</si>
  <si>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</si>
  <si>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</si>
  <si>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</si>
  <si>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</si>
  <si>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</si>
  <si>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</si>
  <si>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</si>
  <si>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</si>
  <si>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</si>
  <si>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</si>
  <si>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</si>
  <si>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</si>
  <si>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</si>
  <si>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</si>
  <si>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</si>
  <si>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</si>
  <si>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</si>
  <si>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</si>
  <si>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</si>
  <si>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</si>
  <si>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</si>
  <si>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</si>
  <si>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</si>
  <si>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</si>
  <si>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</si>
  <si>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</si>
  <si>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</si>
  <si>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</si>
  <si>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</si>
  <si>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</si>
  <si>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</si>
  <si>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</si>
  <si>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</si>
  <si>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</si>
  <si>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</si>
  <si>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</si>
  <si>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</si>
  <si>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</si>
  <si>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</si>
  <si>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</si>
  <si>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</si>
  <si>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</si>
  <si>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</si>
  <si>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</si>
  <si>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</si>
  <si>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</si>
  <si>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</si>
  <si>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</si>
  <si>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</si>
  <si>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</si>
  <si>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</si>
  <si>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</si>
  <si>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</si>
  <si>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</si>
  <si>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</si>
  <si>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</si>
  <si>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</si>
  <si>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</si>
  <si>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</si>
  <si>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</si>
  <si>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</si>
  <si>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</si>
  <si>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</si>
  <si>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</si>
  <si>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</si>
  <si>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</si>
  <si>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</si>
  <si>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</si>
  <si>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</si>
  <si>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</si>
  <si>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</si>
  <si>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</si>
  <si>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</si>
  <si>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</si>
  <si>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</si>
  <si>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</si>
  <si>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</si>
  <si>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</si>
  <si>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</si>
  <si>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</si>
  <si>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</si>
  <si>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</si>
  <si>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</si>
  <si>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</si>
  <si>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</si>
  <si>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</si>
  <si>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</si>
  <si>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</si>
  <si>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</si>
  <si>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</si>
  <si>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</si>
  <si>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</si>
  <si>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</si>
  <si>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</si>
  <si>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</si>
  <si>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</si>
  <si>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</si>
  <si>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</si>
  <si>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</si>
  <si>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</si>
  <si>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</si>
  <si>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</si>
  <si>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</si>
  <si>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</si>
  <si>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</si>
  <si>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</si>
  <si>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</si>
  <si>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</si>
  <si>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</si>
  <si>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</si>
  <si>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</si>
  <si>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</si>
  <si>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</si>
  <si>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</si>
  <si>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</si>
  <si>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</si>
  <si>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</si>
  <si>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</si>
  <si>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</si>
  <si>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</si>
  <si>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</si>
  <si>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</si>
  <si>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</si>
  <si>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</si>
  <si>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</si>
  <si>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</si>
  <si>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</si>
  <si>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</si>
  <si>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</si>
  <si>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</si>
  <si>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</si>
  <si>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</si>
  <si>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</si>
  <si>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</si>
  <si>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</si>
  <si>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</si>
  <si>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</si>
  <si>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</si>
  <si>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</si>
  <si>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</si>
  <si>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</si>
  <si>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</si>
  <si>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</si>
  <si>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</si>
  <si>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</si>
  <si>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</si>
  <si>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</si>
  <si>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</si>
  <si>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</si>
  <si>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</si>
  <si>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</si>
  <si>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</si>
  <si>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</si>
  <si>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</si>
  <si>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</si>
  <si>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</si>
  <si>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</si>
  <si>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</si>
  <si>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</si>
  <si>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</si>
  <si>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</si>
  <si>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</si>
  <si>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</si>
  <si>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</si>
  <si>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</si>
  <si>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</si>
  <si>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</si>
  <si>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</si>
  <si>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</si>
  <si>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</si>
  <si>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</si>
  <si>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</si>
  <si>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</si>
  <si>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</si>
  <si>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</si>
  <si>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</si>
  <si>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</si>
  <si>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</si>
  <si>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</si>
  <si>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</si>
  <si>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</si>
  <si>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</si>
  <si>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</si>
  <si>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</si>
  <si>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</si>
  <si>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</si>
  <si>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</si>
  <si>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</si>
  <si>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</si>
  <si>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</si>
  <si>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</si>
  <si>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</si>
  <si>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</si>
  <si>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</si>
  <si>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</si>
  <si>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</si>
  <si>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</si>
  <si>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</si>
  <si>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</si>
  <si>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</si>
  <si>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</si>
  <si>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</si>
  <si>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</si>
  <si>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</si>
  <si>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</si>
  <si>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</si>
  <si>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</si>
  <si>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</si>
  <si>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</si>
  <si>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</si>
  <si>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</si>
  <si>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</si>
  <si>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</si>
  <si>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</si>
  <si>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</si>
  <si>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</si>
  <si>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</si>
  <si>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</si>
  <si>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</si>
  <si>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</si>
  <si>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</si>
  <si>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</si>
  <si>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</si>
  <si>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</si>
  <si>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</si>
  <si>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</si>
  <si>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</si>
  <si>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</si>
  <si>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</si>
  <si>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</si>
  <si>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</si>
  <si>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</si>
  <si>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</si>
  <si>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</si>
  <si>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</si>
  <si>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</si>
  <si>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</si>
  <si>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</si>
  <si>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</si>
  <si>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</si>
  <si>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</si>
  <si>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</si>
  <si>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</si>
  <si>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</si>
  <si>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</si>
  <si>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</si>
  <si>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</si>
  <si>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</si>
  <si>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</si>
  <si>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</si>
  <si>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</si>
  <si>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</si>
  <si>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</si>
  <si>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</si>
  <si>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</si>
  <si>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</si>
  <si>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</si>
  <si>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</si>
  <si>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</si>
  <si>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</si>
  <si>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</si>
  <si>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</si>
  <si>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</si>
  <si>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</si>
  <si>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</si>
  <si>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</si>
  <si>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</si>
  <si>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</si>
  <si>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</si>
  <si>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</si>
  <si>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</si>
  <si>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</si>
  <si>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</si>
  <si>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</si>
  <si>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</si>
  <si>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</si>
  <si>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</si>
  <si>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</si>
  <si>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</si>
  <si>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</si>
  <si>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</si>
  <si>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</si>
  <si>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</si>
  <si>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</si>
  <si>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</si>
  <si>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</si>
  <si>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</si>
  <si>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</si>
  <si>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</si>
  <si>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</si>
  <si>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</si>
  <si>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</si>
  <si>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</si>
  <si>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</si>
  <si>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</si>
  <si>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automation/Data/Results/Workbooks/YH/YH_Database.Main.xlsx</t>
  </si>
  <si>
    <t>7. Yorkshire and the Humber</t>
  </si>
  <si>
    <t>Yorkshire and the Humber</t>
  </si>
  <si>
    <t>02 10 2023 04:59:54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</si>
</sst>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0.71971545036826345</c:v>
                </c:pt>
                <c:pt idx="2">
                  <c:v>0.74003823222219545</c:v>
                </c:pt>
                <c:pt idx="3">
                  <c:v>-0.60409344187158931</c:v>
                </c:pt>
                <c:pt idx="4">
                  <c:v>1.2451358987034977</c:v>
                </c:pt>
                <c:pt idx="5">
                  <c:v>0.35152321551452648</c:v>
                </c:pt>
                <c:pt idx="7">
                  <c:v>8.2463163274121065</c:v>
                </c:pt>
                <c:pt idx="8">
                  <c:v>0.35113203145609173</c:v>
                </c:pt>
                <c:pt idx="9">
                  <c:v>-0.82945549789743556</c:v>
                </c:pt>
                <c:pt idx="10">
                  <c:v>2.2269420557584185</c:v>
                </c:pt>
                <c:pt idx="11">
                  <c:v>6.1120097689123076</c:v>
                </c:pt>
                <c:pt idx="12">
                  <c:v>-1.3439894383883266</c:v>
                </c:pt>
                <c:pt idx="13">
                  <c:v>5.4884125075412182</c:v>
                </c:pt>
                <c:pt idx="14">
                  <c:v>6.829521360804347</c:v>
                </c:pt>
                <c:pt idx="15">
                  <c:v>1.8510936152520863</c:v>
                </c:pt>
                <c:pt idx="17">
                  <c:v>-0.98542980641606048</c:v>
                </c:pt>
                <c:pt idx="18">
                  <c:v>1.4659619319606465</c:v>
                </c:pt>
                <c:pt idx="19">
                  <c:v>0.18263945464753739</c:v>
                </c:pt>
                <c:pt idx="20">
                  <c:v>0.16065058666150378</c:v>
                </c:pt>
                <c:pt idx="22">
                  <c:v>2.8152563502628514</c:v>
                </c:pt>
                <c:pt idx="24">
                  <c:v>-0.63609563980062678</c:v>
                </c:pt>
                <c:pt idx="25">
                  <c:v>-0.557098619429508</c:v>
                </c:pt>
                <c:pt idx="26">
                  <c:v>2.6671962422954554</c:v>
                </c:pt>
                <c:pt idx="27">
                  <c:v>2.1020941506999513E-2</c:v>
                </c:pt>
                <c:pt idx="29">
                  <c:v>0.85851596287924714</c:v>
                </c:pt>
                <c:pt idx="30">
                  <c:v>-7.3291311568672191</c:v>
                </c:pt>
                <c:pt idx="31">
                  <c:v>-19.974535806287509</c:v>
                </c:pt>
                <c:pt idx="32">
                  <c:v>-7.2031319201024342</c:v>
                </c:pt>
                <c:pt idx="33">
                  <c:v>-5.4747064596353816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0.25894176474754449</c:v>
                </c:pt>
                <c:pt idx="2">
                  <c:v>1.086479082262537</c:v>
                </c:pt>
                <c:pt idx="3">
                  <c:v>0.14481946252851152</c:v>
                </c:pt>
                <c:pt idx="4">
                  <c:v>5.7631759597209786E-2</c:v>
                </c:pt>
                <c:pt idx="5">
                  <c:v>0.62712401151188146</c:v>
                </c:pt>
                <c:pt idx="7">
                  <c:v>-0.92296391269011124</c:v>
                </c:pt>
                <c:pt idx="8">
                  <c:v>-0.20149278584761232</c:v>
                </c:pt>
                <c:pt idx="9">
                  <c:v>0.9286900340323978</c:v>
                </c:pt>
                <c:pt idx="10">
                  <c:v>0.71235282249149101</c:v>
                </c:pt>
                <c:pt idx="11">
                  <c:v>-0.38219867361527493</c:v>
                </c:pt>
                <c:pt idx="12">
                  <c:v>-6.4899036623433659E-2</c:v>
                </c:pt>
                <c:pt idx="13">
                  <c:v>0.75763081861519588</c:v>
                </c:pt>
                <c:pt idx="14">
                  <c:v>-8.2149027530453722E-3</c:v>
                </c:pt>
                <c:pt idx="15">
                  <c:v>0.37626495202416343</c:v>
                </c:pt>
                <c:pt idx="17">
                  <c:v>0.63028581742694545</c:v>
                </c:pt>
                <c:pt idx="18">
                  <c:v>0.97597715360240311</c:v>
                </c:pt>
                <c:pt idx="19">
                  <c:v>-1.7111358642940555E-2</c:v>
                </c:pt>
                <c:pt idx="20">
                  <c:v>0.35066564164172309</c:v>
                </c:pt>
                <c:pt idx="22">
                  <c:v>7.1803757811483848E-2</c:v>
                </c:pt>
                <c:pt idx="24">
                  <c:v>-1.345942026382696</c:v>
                </c:pt>
                <c:pt idx="25">
                  <c:v>0.21763219550505752</c:v>
                </c:pt>
                <c:pt idx="26">
                  <c:v>-1.6751119581020268</c:v>
                </c:pt>
                <c:pt idx="27">
                  <c:v>-1.216068937863235</c:v>
                </c:pt>
                <c:pt idx="29">
                  <c:v>0.59198749761100178</c:v>
                </c:pt>
                <c:pt idx="30">
                  <c:v>-0.29826957011770405</c:v>
                </c:pt>
                <c:pt idx="31">
                  <c:v>-4.7306866580175466</c:v>
                </c:pt>
                <c:pt idx="32">
                  <c:v>0.36072839505740806</c:v>
                </c:pt>
                <c:pt idx="33">
                  <c:v>0.21252461036456172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27.667999999859951</c:v>
                </c:pt>
                <c:pt idx="1">
                  <c:v>36.236000000099601</c:v>
                </c:pt>
                <c:pt idx="2">
                  <c:v>34.62900000000446</c:v>
                </c:pt>
                <c:pt idx="3">
                  <c:v>32.103999999654349</c:v>
                </c:pt>
                <c:pt idx="4">
                  <c:v>34.101999999689419</c:v>
                </c:pt>
                <c:pt idx="5">
                  <c:v>27.652000000070917</c:v>
                </c:pt>
                <c:pt idx="6">
                  <c:v>26.853999999866559</c:v>
                </c:pt>
                <c:pt idx="7">
                  <c:v>19.844000000101182</c:v>
                </c:pt>
                <c:pt idx="8">
                  <c:v>29.293999999971305</c:v>
                </c:pt>
                <c:pt idx="9">
                  <c:v>28.73800000029118</c:v>
                </c:pt>
                <c:pt idx="10">
                  <c:v>19.027999999869024</c:v>
                </c:pt>
                <c:pt idx="11">
                  <c:v>19.210999999645804</c:v>
                </c:pt>
                <c:pt idx="12">
                  <c:v>19.395999999638757</c:v>
                </c:pt>
                <c:pt idx="13">
                  <c:v>19.607999999583878</c:v>
                </c:pt>
                <c:pt idx="14">
                  <c:v>19.771999999511976</c:v>
                </c:pt>
                <c:pt idx="15">
                  <c:v>19.786999999599313</c:v>
                </c:pt>
                <c:pt idx="16">
                  <c:v>19.816999999557254</c:v>
                </c:pt>
                <c:pt idx="17">
                  <c:v>19.842999999673214</c:v>
                </c:pt>
                <c:pt idx="18">
                  <c:v>19.864999999602901</c:v>
                </c:pt>
                <c:pt idx="19">
                  <c:v>19.884999999700163</c:v>
                </c:pt>
                <c:pt idx="20">
                  <c:v>19.921999999654755</c:v>
                </c:pt>
                <c:pt idx="21">
                  <c:v>19.957999999723132</c:v>
                </c:pt>
                <c:pt idx="22">
                  <c:v>19.991999999696198</c:v>
                </c:pt>
                <c:pt idx="23">
                  <c:v>20.024999999776611</c:v>
                </c:pt>
                <c:pt idx="24" formatCode="#,##0.00">
                  <c:v>20.055999999652528</c:v>
                </c:pt>
                <c:pt idx="25">
                  <c:v>20.083999999674234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3.6110000000157494</c:v>
                </c:pt>
                <c:pt idx="1">
                  <c:v>3.985999999989104</c:v>
                </c:pt>
                <c:pt idx="2">
                  <c:v>3.9919999999897882</c:v>
                </c:pt>
                <c:pt idx="3">
                  <c:v>3.5299999999840668</c:v>
                </c:pt>
                <c:pt idx="4">
                  <c:v>4.6359999999611974</c:v>
                </c:pt>
                <c:pt idx="5">
                  <c:v>4.6769999999819545</c:v>
                </c:pt>
                <c:pt idx="6">
                  <c:v>4.636999999998455</c:v>
                </c:pt>
                <c:pt idx="7">
                  <c:v>2.1280000000041506</c:v>
                </c:pt>
                <c:pt idx="8">
                  <c:v>3.221999999987629</c:v>
                </c:pt>
                <c:pt idx="9">
                  <c:v>1.6619999999976476</c:v>
                </c:pt>
                <c:pt idx="10">
                  <c:v>1.5349999999990327</c:v>
                </c:pt>
                <c:pt idx="11">
                  <c:v>1.4279999999934287</c:v>
                </c:pt>
                <c:pt idx="12">
                  <c:v>1.3850000000004046</c:v>
                </c:pt>
                <c:pt idx="13">
                  <c:v>1.3009999999970301</c:v>
                </c:pt>
                <c:pt idx="14">
                  <c:v>1.217999999996388</c:v>
                </c:pt>
                <c:pt idx="15">
                  <c:v>1.1500000000027684</c:v>
                </c:pt>
                <c:pt idx="16">
                  <c:v>1.093000000002053</c:v>
                </c:pt>
                <c:pt idx="17">
                  <c:v>1.0399999999999328</c:v>
                </c:pt>
                <c:pt idx="18">
                  <c:v>0.99199999999900201</c:v>
                </c:pt>
                <c:pt idx="19">
                  <c:v>0.94699999999885931</c:v>
                </c:pt>
                <c:pt idx="20">
                  <c:v>0.90800000000097736</c:v>
                </c:pt>
                <c:pt idx="21">
                  <c:v>0.8690000000003727</c:v>
                </c:pt>
                <c:pt idx="22">
                  <c:v>0.83399999999827679</c:v>
                </c:pt>
                <c:pt idx="23">
                  <c:v>0.79900000000245963</c:v>
                </c:pt>
                <c:pt idx="24" formatCode="#,##0.00">
                  <c:v>0.76900000000237845</c:v>
                </c:pt>
                <c:pt idx="25">
                  <c:v>0.74200000000187116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12.369000000069649</c:v>
                </c:pt>
                <c:pt idx="1">
                  <c:v>10.755999999927823</c:v>
                </c:pt>
                <c:pt idx="2">
                  <c:v>9.6639999999456734</c:v>
                </c:pt>
                <c:pt idx="3">
                  <c:v>10.13499999999145</c:v>
                </c:pt>
                <c:pt idx="4">
                  <c:v>9.7710000000353876</c:v>
                </c:pt>
                <c:pt idx="5">
                  <c:v>11.786999999944621</c:v>
                </c:pt>
                <c:pt idx="6">
                  <c:v>10.65499999991486</c:v>
                </c:pt>
                <c:pt idx="7">
                  <c:v>8.5289999999957544</c:v>
                </c:pt>
                <c:pt idx="8">
                  <c:v>8.9020000000089698</c:v>
                </c:pt>
                <c:pt idx="9">
                  <c:v>8.7859999999593512</c:v>
                </c:pt>
                <c:pt idx="10">
                  <c:v>8.0559999999608376</c:v>
                </c:pt>
                <c:pt idx="11">
                  <c:v>7.9629999999953638</c:v>
                </c:pt>
                <c:pt idx="12">
                  <c:v>7.8170000000236231</c:v>
                </c:pt>
                <c:pt idx="13">
                  <c:v>7.7790000000387405</c:v>
                </c:pt>
                <c:pt idx="14">
                  <c:v>7.7660000000428964</c:v>
                </c:pt>
                <c:pt idx="15">
                  <c:v>7.7550000000472954</c:v>
                </c:pt>
                <c:pt idx="16">
                  <c:v>7.7400000000383553</c:v>
                </c:pt>
                <c:pt idx="17">
                  <c:v>7.7310000000667767</c:v>
                </c:pt>
                <c:pt idx="18">
                  <c:v>7.719000000059336</c:v>
                </c:pt>
                <c:pt idx="19">
                  <c:v>7.7110000000647352</c:v>
                </c:pt>
                <c:pt idx="20">
                  <c:v>7.7080000000705606</c:v>
                </c:pt>
                <c:pt idx="21">
                  <c:v>7.7050000000525207</c:v>
                </c:pt>
                <c:pt idx="22">
                  <c:v>7.7040000000921109</c:v>
                </c:pt>
                <c:pt idx="23">
                  <c:v>7.7020000000486712</c:v>
                </c:pt>
                <c:pt idx="24" formatCode="#,##0.00">
                  <c:v>7.7030000000376413</c:v>
                </c:pt>
                <c:pt idx="25">
                  <c:v>7.7029999999668153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12.557999999968873</c:v>
                </c:pt>
                <c:pt idx="1">
                  <c:v>14.046999999987001</c:v>
                </c:pt>
                <c:pt idx="2">
                  <c:v>16.232999999959812</c:v>
                </c:pt>
                <c:pt idx="3">
                  <c:v>16.918999999862688</c:v>
                </c:pt>
                <c:pt idx="4">
                  <c:v>16.297999999844194</c:v>
                </c:pt>
                <c:pt idx="5">
                  <c:v>16.166999999950296</c:v>
                </c:pt>
                <c:pt idx="6">
                  <c:v>15.537999999970429</c:v>
                </c:pt>
                <c:pt idx="7">
                  <c:v>16.715000000073537</c:v>
                </c:pt>
                <c:pt idx="8">
                  <c:v>20.673999999957271</c:v>
                </c:pt>
                <c:pt idx="9">
                  <c:v>17.300999999978838</c:v>
                </c:pt>
                <c:pt idx="10">
                  <c:v>16.873000000002282</c:v>
                </c:pt>
                <c:pt idx="11">
                  <c:v>16.552999999822692</c:v>
                </c:pt>
                <c:pt idx="12">
                  <c:v>16.42399999994414</c:v>
                </c:pt>
                <c:pt idx="13">
                  <c:v>16.596999999921344</c:v>
                </c:pt>
                <c:pt idx="14">
                  <c:v>17.219999999889712</c:v>
                </c:pt>
                <c:pt idx="15">
                  <c:v>17.51200000003125</c:v>
                </c:pt>
                <c:pt idx="16">
                  <c:v>17.756000000007401</c:v>
                </c:pt>
                <c:pt idx="17">
                  <c:v>17.926000000004588</c:v>
                </c:pt>
                <c:pt idx="18">
                  <c:v>18.06799999997596</c:v>
                </c:pt>
                <c:pt idx="19">
                  <c:v>18.128999999983801</c:v>
                </c:pt>
                <c:pt idx="20">
                  <c:v>18.197999999999094</c:v>
                </c:pt>
                <c:pt idx="21">
                  <c:v>18.255999999983665</c:v>
                </c:pt>
                <c:pt idx="22">
                  <c:v>18.330999999970583</c:v>
                </c:pt>
                <c:pt idx="23">
                  <c:v>18.354000000070023</c:v>
                </c:pt>
                <c:pt idx="24" formatCode="#,##0.00">
                  <c:v>18.454000000074011</c:v>
                </c:pt>
                <c:pt idx="25">
                  <c:v>18.434999999958578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51.944999999383128</c:v>
                </c:pt>
                <c:pt idx="1">
                  <c:v>46.386000000142275</c:v>
                </c:pt>
                <c:pt idx="2">
                  <c:v>45.921999999932439</c:v>
                </c:pt>
                <c:pt idx="3">
                  <c:v>53.896999999059474</c:v>
                </c:pt>
                <c:pt idx="4">
                  <c:v>50.91999999965109</c:v>
                </c:pt>
                <c:pt idx="5">
                  <c:v>54.832000000116608</c:v>
                </c:pt>
                <c:pt idx="6">
                  <c:v>60.957999999510029</c:v>
                </c:pt>
                <c:pt idx="7">
                  <c:v>65.178000000795024</c:v>
                </c:pt>
                <c:pt idx="8">
                  <c:v>57.412999999230045</c:v>
                </c:pt>
                <c:pt idx="9">
                  <c:v>59.268000000075865</c:v>
                </c:pt>
                <c:pt idx="10">
                  <c:v>62.54500000055711</c:v>
                </c:pt>
                <c:pt idx="11">
                  <c:v>61.690999998773414</c:v>
                </c:pt>
                <c:pt idx="12">
                  <c:v>60.898999999441791</c:v>
                </c:pt>
                <c:pt idx="13">
                  <c:v>60.442999999466508</c:v>
                </c:pt>
                <c:pt idx="14">
                  <c:v>59.544999999258131</c:v>
                </c:pt>
                <c:pt idx="15">
                  <c:v>58.394000000200023</c:v>
                </c:pt>
                <c:pt idx="16">
                  <c:v>57.397999999986567</c:v>
                </c:pt>
                <c:pt idx="17">
                  <c:v>56.378000000185665</c:v>
                </c:pt>
                <c:pt idx="18">
                  <c:v>55.342999999989239</c:v>
                </c:pt>
                <c:pt idx="19">
                  <c:v>54.3220000000087</c:v>
                </c:pt>
                <c:pt idx="20">
                  <c:v>53.33300000000829</c:v>
                </c:pt>
                <c:pt idx="21">
                  <c:v>52.351999999736243</c:v>
                </c:pt>
                <c:pt idx="22">
                  <c:v>51.386999999989726</c:v>
                </c:pt>
                <c:pt idx="23">
                  <c:v>50.427000000334949</c:v>
                </c:pt>
                <c:pt idx="24" formatCode="#,##0.00">
                  <c:v>49.482000000222492</c:v>
                </c:pt>
                <c:pt idx="25">
                  <c:v>48.544999999442695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30.073000000040203</c:v>
                </c:pt>
                <c:pt idx="1">
                  <c:v>28.386999999908912</c:v>
                </c:pt>
                <c:pt idx="2">
                  <c:v>40.182999999872195</c:v>
                </c:pt>
                <c:pt idx="3">
                  <c:v>38.030999999797785</c:v>
                </c:pt>
                <c:pt idx="4">
                  <c:v>29.887999999880915</c:v>
                </c:pt>
                <c:pt idx="5">
                  <c:v>34.559999999857652</c:v>
                </c:pt>
                <c:pt idx="6">
                  <c:v>29.866999999855789</c:v>
                </c:pt>
                <c:pt idx="7">
                  <c:v>32.189000000080696</c:v>
                </c:pt>
                <c:pt idx="8">
                  <c:v>34.930000000000653</c:v>
                </c:pt>
                <c:pt idx="9">
                  <c:v>34.406999999945477</c:v>
                </c:pt>
                <c:pt idx="10">
                  <c:v>33.607999999943374</c:v>
                </c:pt>
                <c:pt idx="11">
                  <c:v>34.505999999787626</c:v>
                </c:pt>
                <c:pt idx="12">
                  <c:v>34.476999999973252</c:v>
                </c:pt>
                <c:pt idx="13">
                  <c:v>34.70899999994392</c:v>
                </c:pt>
                <c:pt idx="14">
                  <c:v>34.88399999991023</c:v>
                </c:pt>
                <c:pt idx="15">
                  <c:v>35.130000000105483</c:v>
                </c:pt>
                <c:pt idx="16">
                  <c:v>35.099000000061267</c:v>
                </c:pt>
                <c:pt idx="17">
                  <c:v>35.063000000089772</c:v>
                </c:pt>
                <c:pt idx="18">
                  <c:v>35.021000000033077</c:v>
                </c:pt>
                <c:pt idx="19">
                  <c:v>34.980000000029804</c:v>
                </c:pt>
                <c:pt idx="20">
                  <c:v>34.959000000065259</c:v>
                </c:pt>
                <c:pt idx="21">
                  <c:v>34.927000000000383</c:v>
                </c:pt>
                <c:pt idx="22">
                  <c:v>34.886000000012558</c:v>
                </c:pt>
                <c:pt idx="23">
                  <c:v>34.841000000126193</c:v>
                </c:pt>
                <c:pt idx="24" formatCode="#,##0.00">
                  <c:v>34.781000000078883</c:v>
                </c:pt>
                <c:pt idx="25">
                  <c:v>34.721999999911027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179.51799999935059</c:v>
                </c:pt>
                <c:pt idx="1">
                  <c:v>186.42899999998534</c:v>
                </c:pt>
                <c:pt idx="2">
                  <c:v>180.851999999638</c:v>
                </c:pt>
                <c:pt idx="3">
                  <c:v>170.47999999833729</c:v>
                </c:pt>
                <c:pt idx="4">
                  <c:v>195.2679999984714</c:v>
                </c:pt>
                <c:pt idx="5">
                  <c:v>205.42799999968986</c:v>
                </c:pt>
                <c:pt idx="6">
                  <c:v>173.53799999936822</c:v>
                </c:pt>
                <c:pt idx="7">
                  <c:v>192.02600000107643</c:v>
                </c:pt>
                <c:pt idx="8">
                  <c:v>216.17099999941487</c:v>
                </c:pt>
                <c:pt idx="9">
                  <c:v>194.23600000003361</c:v>
                </c:pt>
                <c:pt idx="10">
                  <c:v>198.9770000003621</c:v>
                </c:pt>
                <c:pt idx="11">
                  <c:v>197.31899999771852</c:v>
                </c:pt>
                <c:pt idx="12">
                  <c:v>193.61499999939448</c:v>
                </c:pt>
                <c:pt idx="13">
                  <c:v>189.64499999920008</c:v>
                </c:pt>
                <c:pt idx="14">
                  <c:v>187.2079999988801</c:v>
                </c:pt>
                <c:pt idx="15">
                  <c:v>184.38600000043564</c:v>
                </c:pt>
                <c:pt idx="16">
                  <c:v>181.82000000008534</c:v>
                </c:pt>
                <c:pt idx="17">
                  <c:v>179.24500000032151</c:v>
                </c:pt>
                <c:pt idx="18">
                  <c:v>176.79699999994986</c:v>
                </c:pt>
                <c:pt idx="19">
                  <c:v>174.45499999988033</c:v>
                </c:pt>
                <c:pt idx="20">
                  <c:v>172.29200000005389</c:v>
                </c:pt>
                <c:pt idx="21">
                  <c:v>170.1389999996799</c:v>
                </c:pt>
                <c:pt idx="22">
                  <c:v>168.08099999971313</c:v>
                </c:pt>
                <c:pt idx="23">
                  <c:v>166.09700000069452</c:v>
                </c:pt>
                <c:pt idx="24" formatCode="#,##0.00">
                  <c:v>164.19600000042678</c:v>
                </c:pt>
                <c:pt idx="25">
                  <c:v>162.37799999940631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175.5999999989798</c:v>
                </c:pt>
                <c:pt idx="1">
                  <c:v>169.04499999984512</c:v>
                </c:pt>
                <c:pt idx="2">
                  <c:v>157.95399999943322</c:v>
                </c:pt>
                <c:pt idx="3">
                  <c:v>148.1769999973796</c:v>
                </c:pt>
                <c:pt idx="4">
                  <c:v>162.55299999658664</c:v>
                </c:pt>
                <c:pt idx="5">
                  <c:v>171.02399999723113</c:v>
                </c:pt>
                <c:pt idx="6">
                  <c:v>179.84299999777278</c:v>
                </c:pt>
                <c:pt idx="7">
                  <c:v>181.26800000091774</c:v>
                </c:pt>
                <c:pt idx="8">
                  <c:v>160.41899999911797</c:v>
                </c:pt>
                <c:pt idx="9">
                  <c:v>185.52600000136636</c:v>
                </c:pt>
                <c:pt idx="10">
                  <c:v>196.49199999870464</c:v>
                </c:pt>
                <c:pt idx="11">
                  <c:v>192.79599999389964</c:v>
                </c:pt>
                <c:pt idx="12">
                  <c:v>192.97499999311282</c:v>
                </c:pt>
                <c:pt idx="13">
                  <c:v>193.44799999236793</c:v>
                </c:pt>
                <c:pt idx="14">
                  <c:v>194.17999999138752</c:v>
                </c:pt>
                <c:pt idx="15">
                  <c:v>194.87799999330232</c:v>
                </c:pt>
                <c:pt idx="16">
                  <c:v>195.38499999298543</c:v>
                </c:pt>
                <c:pt idx="17">
                  <c:v>195.47499999292828</c:v>
                </c:pt>
                <c:pt idx="18">
                  <c:v>195.76099999131412</c:v>
                </c:pt>
                <c:pt idx="19">
                  <c:v>195.93699999243555</c:v>
                </c:pt>
                <c:pt idx="20">
                  <c:v>196.31999999139026</c:v>
                </c:pt>
                <c:pt idx="21">
                  <c:v>196.73199999239839</c:v>
                </c:pt>
                <c:pt idx="22">
                  <c:v>197.17899999123114</c:v>
                </c:pt>
                <c:pt idx="23">
                  <c:v>197.64799999408586</c:v>
                </c:pt>
                <c:pt idx="24" formatCode="#,##0.00">
                  <c:v>198.13199999321893</c:v>
                </c:pt>
                <c:pt idx="25">
                  <c:v>198.61899999402962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394.59999999334838</c:v>
                </c:pt>
                <c:pt idx="1">
                  <c:v>400.27500000036855</c:v>
                </c:pt>
                <c:pt idx="2">
                  <c:v>373.68599999726428</c:v>
                </c:pt>
                <c:pt idx="3">
                  <c:v>379.83199999246267</c:v>
                </c:pt>
                <c:pt idx="4">
                  <c:v>389.37300000453678</c:v>
                </c:pt>
                <c:pt idx="5">
                  <c:v>393.87300000573521</c:v>
                </c:pt>
                <c:pt idx="6">
                  <c:v>428.01799999961077</c:v>
                </c:pt>
                <c:pt idx="7">
                  <c:v>411.2440000097763</c:v>
                </c:pt>
                <c:pt idx="8">
                  <c:v>390.22499999718877</c:v>
                </c:pt>
                <c:pt idx="9">
                  <c:v>390.22100000536943</c:v>
                </c:pt>
                <c:pt idx="10">
                  <c:v>397.4830000085671</c:v>
                </c:pt>
                <c:pt idx="11">
                  <c:v>396.67399999079333</c:v>
                </c:pt>
                <c:pt idx="12">
                  <c:v>395.89700000019604</c:v>
                </c:pt>
                <c:pt idx="13">
                  <c:v>395.66700000238984</c:v>
                </c:pt>
                <c:pt idx="14">
                  <c:v>395.75800000043307</c:v>
                </c:pt>
                <c:pt idx="15">
                  <c:v>396.02600000372229</c:v>
                </c:pt>
                <c:pt idx="16">
                  <c:v>396.01000000116534</c:v>
                </c:pt>
                <c:pt idx="17">
                  <c:v>395.93700000382171</c:v>
                </c:pt>
                <c:pt idx="18">
                  <c:v>395.85300000282456</c:v>
                </c:pt>
                <c:pt idx="19">
                  <c:v>395.77000000244703</c:v>
                </c:pt>
                <c:pt idx="20">
                  <c:v>395.77100000075495</c:v>
                </c:pt>
                <c:pt idx="21">
                  <c:v>395.8099999998206</c:v>
                </c:pt>
                <c:pt idx="22">
                  <c:v>395.86300000219398</c:v>
                </c:pt>
                <c:pt idx="23">
                  <c:v>396.09100000345506</c:v>
                </c:pt>
                <c:pt idx="24" formatCode="#,##0.00">
                  <c:v>396.27900000317265</c:v>
                </c:pt>
                <c:pt idx="25">
                  <c:v>396.46399999364365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129.51499999684216</c:v>
                </c:pt>
                <c:pt idx="1">
                  <c:v>129.14799999985817</c:v>
                </c:pt>
                <c:pt idx="2">
                  <c:v>123.21699999911513</c:v>
                </c:pt>
                <c:pt idx="3">
                  <c:v>132.76799999769796</c:v>
                </c:pt>
                <c:pt idx="4">
                  <c:v>129.84799999817841</c:v>
                </c:pt>
                <c:pt idx="5">
                  <c:v>136.67400000039507</c:v>
                </c:pt>
                <c:pt idx="6">
                  <c:v>146.62300000010993</c:v>
                </c:pt>
                <c:pt idx="7">
                  <c:v>153.48100000066827</c:v>
                </c:pt>
                <c:pt idx="8">
                  <c:v>159.5689999972092</c:v>
                </c:pt>
                <c:pt idx="9">
                  <c:v>141.92399999942776</c:v>
                </c:pt>
                <c:pt idx="10">
                  <c:v>146.99000000179407</c:v>
                </c:pt>
                <c:pt idx="11">
                  <c:v>155.85799999799016</c:v>
                </c:pt>
                <c:pt idx="12">
                  <c:v>157.73999999995095</c:v>
                </c:pt>
                <c:pt idx="13">
                  <c:v>159.62999999990328</c:v>
                </c:pt>
                <c:pt idx="14">
                  <c:v>161.49099999930152</c:v>
                </c:pt>
                <c:pt idx="15">
                  <c:v>162.54100000097364</c:v>
                </c:pt>
                <c:pt idx="16">
                  <c:v>163.34700000046351</c:v>
                </c:pt>
                <c:pt idx="17">
                  <c:v>164.12700000080028</c:v>
                </c:pt>
                <c:pt idx="18">
                  <c:v>164.88100000061723</c:v>
                </c:pt>
                <c:pt idx="19">
                  <c:v>165.63500000013809</c:v>
                </c:pt>
                <c:pt idx="20">
                  <c:v>166.43900000018627</c:v>
                </c:pt>
                <c:pt idx="21">
                  <c:v>167.183999999333</c:v>
                </c:pt>
                <c:pt idx="22">
                  <c:v>167.91699999991619</c:v>
                </c:pt>
                <c:pt idx="23">
                  <c:v>168.63600000112862</c:v>
                </c:pt>
                <c:pt idx="24" formatCode="#,##0.00">
                  <c:v>169.3400000010422</c:v>
                </c:pt>
                <c:pt idx="25">
                  <c:v>170.04299999902997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151.12199999796292</c:v>
                </c:pt>
                <c:pt idx="1">
                  <c:v>148.80700000095752</c:v>
                </c:pt>
                <c:pt idx="2">
                  <c:v>146.79400000013101</c:v>
                </c:pt>
                <c:pt idx="3">
                  <c:v>151.34799999789621</c:v>
                </c:pt>
                <c:pt idx="4">
                  <c:v>162.14900000154674</c:v>
                </c:pt>
                <c:pt idx="5">
                  <c:v>171.20700000247282</c:v>
                </c:pt>
                <c:pt idx="6">
                  <c:v>159.59599999914303</c:v>
                </c:pt>
                <c:pt idx="7">
                  <c:v>185.15300000399321</c:v>
                </c:pt>
                <c:pt idx="8">
                  <c:v>188.29599999843393</c:v>
                </c:pt>
                <c:pt idx="9">
                  <c:v>182.26400000260185</c:v>
                </c:pt>
                <c:pt idx="10">
                  <c:v>162.93600000319637</c:v>
                </c:pt>
                <c:pt idx="11">
                  <c:v>153.32799999692764</c:v>
                </c:pt>
                <c:pt idx="12">
                  <c:v>154.61899999994267</c:v>
                </c:pt>
                <c:pt idx="13">
                  <c:v>156.75800000102066</c:v>
                </c:pt>
                <c:pt idx="14">
                  <c:v>159.83900000037022</c:v>
                </c:pt>
                <c:pt idx="15">
                  <c:v>162.35900000116087</c:v>
                </c:pt>
                <c:pt idx="16">
                  <c:v>164.43000000023329</c:v>
                </c:pt>
                <c:pt idx="17">
                  <c:v>166.30600000184697</c:v>
                </c:pt>
                <c:pt idx="18">
                  <c:v>168.08200000162518</c:v>
                </c:pt>
                <c:pt idx="19">
                  <c:v>169.79200000164425</c:v>
                </c:pt>
                <c:pt idx="20">
                  <c:v>171.46000000098354</c:v>
                </c:pt>
                <c:pt idx="21">
                  <c:v>173.07500000090306</c:v>
                </c:pt>
                <c:pt idx="22">
                  <c:v>174.64700000222913</c:v>
                </c:pt>
                <c:pt idx="23">
                  <c:v>176.17100000221083</c:v>
                </c:pt>
                <c:pt idx="24" formatCode="#,##0.00">
                  <c:v>177.6340000021633</c:v>
                </c:pt>
                <c:pt idx="25">
                  <c:v>179.03899999774399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20.631999999995632</c:v>
                </c:pt>
                <c:pt idx="1">
                  <c:v>21.618999999944855</c:v>
                </c:pt>
                <c:pt idx="2">
                  <c:v>19.711999999953711</c:v>
                </c:pt>
                <c:pt idx="3">
                  <c:v>17.269999999990954</c:v>
                </c:pt>
                <c:pt idx="4">
                  <c:v>12.153000000063829</c:v>
                </c:pt>
                <c:pt idx="5">
                  <c:v>11.088000000058845</c:v>
                </c:pt>
                <c:pt idx="6">
                  <c:v>18.855999999941989</c:v>
                </c:pt>
                <c:pt idx="7">
                  <c:v>15.804000000030575</c:v>
                </c:pt>
                <c:pt idx="8">
                  <c:v>12.323000000063937</c:v>
                </c:pt>
                <c:pt idx="9">
                  <c:v>19.816000000007371</c:v>
                </c:pt>
                <c:pt idx="10">
                  <c:v>15.427999999935812</c:v>
                </c:pt>
                <c:pt idx="11">
                  <c:v>15.257000000079753</c:v>
                </c:pt>
                <c:pt idx="12">
                  <c:v>15.210000000229506</c:v>
                </c:pt>
                <c:pt idx="13">
                  <c:v>15.15000000024086</c:v>
                </c:pt>
                <c:pt idx="14">
                  <c:v>15.122000000270884</c:v>
                </c:pt>
                <c:pt idx="15">
                  <c:v>15.166000000305951</c:v>
                </c:pt>
                <c:pt idx="16">
                  <c:v>15.195000000302475</c:v>
                </c:pt>
                <c:pt idx="17">
                  <c:v>15.221000000365768</c:v>
                </c:pt>
                <c:pt idx="18">
                  <c:v>15.248000000397781</c:v>
                </c:pt>
                <c:pt idx="19">
                  <c:v>15.272000000389038</c:v>
                </c:pt>
                <c:pt idx="20">
                  <c:v>15.295000000438201</c:v>
                </c:pt>
                <c:pt idx="21">
                  <c:v>15.318000000400744</c:v>
                </c:pt>
                <c:pt idx="22">
                  <c:v>15.342000000416624</c:v>
                </c:pt>
                <c:pt idx="23">
                  <c:v>15.362000000380949</c:v>
                </c:pt>
                <c:pt idx="24" formatCode="#,##0.00">
                  <c:v>15.387000000333895</c:v>
                </c:pt>
                <c:pt idx="25">
                  <c:v>15.409000000198853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46.887000000609298</c:v>
                </c:pt>
                <c:pt idx="1">
                  <c:v>43.542999999421546</c:v>
                </c:pt>
                <c:pt idx="2">
                  <c:v>50.635999999578459</c:v>
                </c:pt>
                <c:pt idx="3">
                  <c:v>49.256000000396718</c:v>
                </c:pt>
                <c:pt idx="4">
                  <c:v>52.741000000513033</c:v>
                </c:pt>
                <c:pt idx="5">
                  <c:v>48.650999999567183</c:v>
                </c:pt>
                <c:pt idx="6">
                  <c:v>50.234999999611183</c:v>
                </c:pt>
                <c:pt idx="7">
                  <c:v>55.876999999424761</c:v>
                </c:pt>
                <c:pt idx="8">
                  <c:v>70.843000000878845</c:v>
                </c:pt>
                <c:pt idx="9">
                  <c:v>64.531999999291983</c:v>
                </c:pt>
                <c:pt idx="10">
                  <c:v>63.549999998819324</c:v>
                </c:pt>
                <c:pt idx="11">
                  <c:v>64.909000001024793</c:v>
                </c:pt>
                <c:pt idx="12">
                  <c:v>65.288000001086871</c:v>
                </c:pt>
                <c:pt idx="13">
                  <c:v>66.242000001308043</c:v>
                </c:pt>
                <c:pt idx="14">
                  <c:v>66.950000001688366</c:v>
                </c:pt>
                <c:pt idx="15">
                  <c:v>67.503000001183295</c:v>
                </c:pt>
                <c:pt idx="16">
                  <c:v>67.999000001347923</c:v>
                </c:pt>
                <c:pt idx="17">
                  <c:v>68.403000001455538</c:v>
                </c:pt>
                <c:pt idx="18">
                  <c:v>68.771000001601266</c:v>
                </c:pt>
                <c:pt idx="19">
                  <c:v>69.134000001819928</c:v>
                </c:pt>
                <c:pt idx="20">
                  <c:v>69.521000002080569</c:v>
                </c:pt>
                <c:pt idx="21">
                  <c:v>69.898000002184176</c:v>
                </c:pt>
                <c:pt idx="22">
                  <c:v>70.256000002319183</c:v>
                </c:pt>
                <c:pt idx="23">
                  <c:v>70.592000001289037</c:v>
                </c:pt>
                <c:pt idx="24" formatCode="#,##0.00">
                  <c:v>70.89600000137257</c:v>
                </c:pt>
                <c:pt idx="25">
                  <c:v>71.168000001019422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82.448000000280516</c:v>
                </c:pt>
                <c:pt idx="1">
                  <c:v>84.237999999313374</c:v>
                </c:pt>
                <c:pt idx="2">
                  <c:v>89.519999999411056</c:v>
                </c:pt>
                <c:pt idx="3">
                  <c:v>74.585000000020514</c:v>
                </c:pt>
                <c:pt idx="4">
                  <c:v>78.368000000144121</c:v>
                </c:pt>
                <c:pt idx="5">
                  <c:v>79.718999999413882</c:v>
                </c:pt>
                <c:pt idx="6">
                  <c:v>74.443999999509884</c:v>
                </c:pt>
                <c:pt idx="7">
                  <c:v>74.338999999437704</c:v>
                </c:pt>
                <c:pt idx="8">
                  <c:v>76.606000000331051</c:v>
                </c:pt>
                <c:pt idx="9">
                  <c:v>74.285999999338316</c:v>
                </c:pt>
                <c:pt idx="10">
                  <c:v>74.503999999138415</c:v>
                </c:pt>
                <c:pt idx="11">
                  <c:v>76.070000000291742</c:v>
                </c:pt>
                <c:pt idx="12">
                  <c:v>75.909000000855741</c:v>
                </c:pt>
                <c:pt idx="13">
                  <c:v>75.72000000089858</c:v>
                </c:pt>
                <c:pt idx="14">
                  <c:v>75.370000001119465</c:v>
                </c:pt>
                <c:pt idx="15">
                  <c:v>75.123000001504948</c:v>
                </c:pt>
                <c:pt idx="16">
                  <c:v>74.97100000162267</c:v>
                </c:pt>
                <c:pt idx="17">
                  <c:v>74.805000001545693</c:v>
                </c:pt>
                <c:pt idx="18">
                  <c:v>74.632000001636854</c:v>
                </c:pt>
                <c:pt idx="19">
                  <c:v>74.455000001951419</c:v>
                </c:pt>
                <c:pt idx="20">
                  <c:v>74.389000002202437</c:v>
                </c:pt>
                <c:pt idx="21">
                  <c:v>74.267000002276845</c:v>
                </c:pt>
                <c:pt idx="22">
                  <c:v>74.145000002165588</c:v>
                </c:pt>
                <c:pt idx="23">
                  <c:v>74.027000001846602</c:v>
                </c:pt>
                <c:pt idx="24" formatCode="#,##0.00">
                  <c:v>73.904000001984215</c:v>
                </c:pt>
                <c:pt idx="25">
                  <c:v>73.782000001091561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30.557999999988994</c:v>
                </c:pt>
                <c:pt idx="1">
                  <c:v>27.872999999783268</c:v>
                </c:pt>
                <c:pt idx="2">
                  <c:v>31.865999999841918</c:v>
                </c:pt>
                <c:pt idx="3">
                  <c:v>36.487999999872066</c:v>
                </c:pt>
                <c:pt idx="4">
                  <c:v>36.001000000010905</c:v>
                </c:pt>
                <c:pt idx="5">
                  <c:v>32.81099999992329</c:v>
                </c:pt>
                <c:pt idx="6">
                  <c:v>36.881999999762208</c:v>
                </c:pt>
                <c:pt idx="7">
                  <c:v>37.250000000010289</c:v>
                </c:pt>
                <c:pt idx="8">
                  <c:v>35.895000000031956</c:v>
                </c:pt>
                <c:pt idx="9">
                  <c:v>37.503999999972628</c:v>
                </c:pt>
                <c:pt idx="10">
                  <c:v>44.140999999719163</c:v>
                </c:pt>
                <c:pt idx="11">
                  <c:v>42.273999999844072</c:v>
                </c:pt>
                <c:pt idx="12">
                  <c:v>40.647000000134796</c:v>
                </c:pt>
                <c:pt idx="13">
                  <c:v>39.566000000170995</c:v>
                </c:pt>
                <c:pt idx="14">
                  <c:v>38.799000000180563</c:v>
                </c:pt>
                <c:pt idx="15">
                  <c:v>38.849000000316764</c:v>
                </c:pt>
                <c:pt idx="16">
                  <c:v>39.027000000273304</c:v>
                </c:pt>
                <c:pt idx="17">
                  <c:v>39.262000000549271</c:v>
                </c:pt>
                <c:pt idx="18">
                  <c:v>39.533000000546608</c:v>
                </c:pt>
                <c:pt idx="19">
                  <c:v>39.826000000634735</c:v>
                </c:pt>
                <c:pt idx="20">
                  <c:v>40.124000000671444</c:v>
                </c:pt>
                <c:pt idx="21">
                  <c:v>40.427000000636063</c:v>
                </c:pt>
                <c:pt idx="22">
                  <c:v>40.738000000731027</c:v>
                </c:pt>
                <c:pt idx="23">
                  <c:v>41.0520000006887</c:v>
                </c:pt>
                <c:pt idx="24" formatCode="#,##0.00">
                  <c:v>41.364000000472281</c:v>
                </c:pt>
                <c:pt idx="25">
                  <c:v>41.677000000080007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137.80100000226341</c:v>
                </c:pt>
                <c:pt idx="1">
                  <c:v>150.90399999783341</c:v>
                </c:pt>
                <c:pt idx="2">
                  <c:v>158.8319999986434</c:v>
                </c:pt>
                <c:pt idx="3">
                  <c:v>176.29700000190869</c:v>
                </c:pt>
                <c:pt idx="4">
                  <c:v>167.57900000084666</c:v>
                </c:pt>
                <c:pt idx="5">
                  <c:v>172.3529999983181</c:v>
                </c:pt>
                <c:pt idx="6">
                  <c:v>192.6289999998319</c:v>
                </c:pt>
                <c:pt idx="7">
                  <c:v>204.37899999732906</c:v>
                </c:pt>
                <c:pt idx="8">
                  <c:v>197.04600000318709</c:v>
                </c:pt>
                <c:pt idx="9">
                  <c:v>191.42899999759507</c:v>
                </c:pt>
                <c:pt idx="10">
                  <c:v>192.41799999618232</c:v>
                </c:pt>
                <c:pt idx="11">
                  <c:v>195.40000000320669</c:v>
                </c:pt>
                <c:pt idx="12">
                  <c:v>196.36400000445613</c:v>
                </c:pt>
                <c:pt idx="13">
                  <c:v>197.80700000442687</c:v>
                </c:pt>
                <c:pt idx="14">
                  <c:v>199.34400000560092</c:v>
                </c:pt>
                <c:pt idx="15">
                  <c:v>200.58600000579469</c:v>
                </c:pt>
                <c:pt idx="16">
                  <c:v>201.73400000653984</c:v>
                </c:pt>
                <c:pt idx="17">
                  <c:v>202.94600000558981</c:v>
                </c:pt>
                <c:pt idx="18">
                  <c:v>204.20500000633245</c:v>
                </c:pt>
                <c:pt idx="19">
                  <c:v>205.53600000714377</c:v>
                </c:pt>
                <c:pt idx="20">
                  <c:v>206.95400000832203</c:v>
                </c:pt>
                <c:pt idx="21">
                  <c:v>208.35500000872219</c:v>
                </c:pt>
                <c:pt idx="22">
                  <c:v>209.76600000794812</c:v>
                </c:pt>
                <c:pt idx="23">
                  <c:v>211.18200000634781</c:v>
                </c:pt>
                <c:pt idx="24" formatCode="#,##0.00">
                  <c:v>212.60500000728328</c:v>
                </c:pt>
                <c:pt idx="25">
                  <c:v>214.03600000550705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180.0379999986007</c:v>
                </c:pt>
                <c:pt idx="1">
                  <c:v>182.36600000073096</c:v>
                </c:pt>
                <c:pt idx="2">
                  <c:v>179.80000000036452</c:v>
                </c:pt>
                <c:pt idx="3">
                  <c:v>187.78999999829313</c:v>
                </c:pt>
                <c:pt idx="4">
                  <c:v>215.5129999999063</c:v>
                </c:pt>
                <c:pt idx="5">
                  <c:v>226.45000000133027</c:v>
                </c:pt>
                <c:pt idx="6">
                  <c:v>237.54599999900478</c:v>
                </c:pt>
                <c:pt idx="7">
                  <c:v>236.16800000218541</c:v>
                </c:pt>
                <c:pt idx="8">
                  <c:v>217.14299999853026</c:v>
                </c:pt>
                <c:pt idx="9">
                  <c:v>215.63000000127559</c:v>
                </c:pt>
                <c:pt idx="10">
                  <c:v>217.21300000176981</c:v>
                </c:pt>
                <c:pt idx="11">
                  <c:v>221.03399999739796</c:v>
                </c:pt>
                <c:pt idx="12">
                  <c:v>225.65699999920184</c:v>
                </c:pt>
                <c:pt idx="13">
                  <c:v>228.6949999995941</c:v>
                </c:pt>
                <c:pt idx="14">
                  <c:v>230.6979999990356</c:v>
                </c:pt>
                <c:pt idx="15">
                  <c:v>232.26300000052532</c:v>
                </c:pt>
                <c:pt idx="16">
                  <c:v>234.01999999991855</c:v>
                </c:pt>
                <c:pt idx="17">
                  <c:v>235.7520000009315</c:v>
                </c:pt>
                <c:pt idx="18">
                  <c:v>237.47300000057777</c:v>
                </c:pt>
                <c:pt idx="19">
                  <c:v>239.19300000050737</c:v>
                </c:pt>
                <c:pt idx="20">
                  <c:v>240.9610000002852</c:v>
                </c:pt>
                <c:pt idx="21">
                  <c:v>242.66499999971768</c:v>
                </c:pt>
                <c:pt idx="22">
                  <c:v>244.37800000046235</c:v>
                </c:pt>
                <c:pt idx="23">
                  <c:v>246.08700000122718</c:v>
                </c:pt>
                <c:pt idx="24" formatCode="#,##0.00">
                  <c:v>247.79600000068086</c:v>
                </c:pt>
                <c:pt idx="25">
                  <c:v>249.51999999837983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66.005999999949196</c:v>
                </c:pt>
                <c:pt idx="1">
                  <c:v>60.911999999862147</c:v>
                </c:pt>
                <c:pt idx="2">
                  <c:v>65.858000000000075</c:v>
                </c:pt>
                <c:pt idx="3">
                  <c:v>71.480000000068756</c:v>
                </c:pt>
                <c:pt idx="4">
                  <c:v>67.182000000304598</c:v>
                </c:pt>
                <c:pt idx="5">
                  <c:v>67.363000000237861</c:v>
                </c:pt>
                <c:pt idx="6">
                  <c:v>71.025000000172582</c:v>
                </c:pt>
                <c:pt idx="7">
                  <c:v>68.173000000021744</c:v>
                </c:pt>
                <c:pt idx="8">
                  <c:v>71.233000000621999</c:v>
                </c:pt>
                <c:pt idx="9">
                  <c:v>66.649999999989149</c:v>
                </c:pt>
                <c:pt idx="10">
                  <c:v>68.55400000001535</c:v>
                </c:pt>
                <c:pt idx="11">
                  <c:v>67.462000000245283</c:v>
                </c:pt>
                <c:pt idx="12">
                  <c:v>63.418000000840507</c:v>
                </c:pt>
                <c:pt idx="13">
                  <c:v>62.297000000871172</c:v>
                </c:pt>
                <c:pt idx="14">
                  <c:v>62.953000000928981</c:v>
                </c:pt>
                <c:pt idx="15">
                  <c:v>63.257000001095832</c:v>
                </c:pt>
                <c:pt idx="16">
                  <c:v>63.648000001045418</c:v>
                </c:pt>
                <c:pt idx="17">
                  <c:v>63.998000001195322</c:v>
                </c:pt>
                <c:pt idx="18">
                  <c:v>64.297000001342468</c:v>
                </c:pt>
                <c:pt idx="19">
                  <c:v>64.559000001272565</c:v>
                </c:pt>
                <c:pt idx="20">
                  <c:v>64.854000001400493</c:v>
                </c:pt>
                <c:pt idx="21">
                  <c:v>65.176000001268264</c:v>
                </c:pt>
                <c:pt idx="22">
                  <c:v>65.516000001377904</c:v>
                </c:pt>
                <c:pt idx="23">
                  <c:v>65.85500000131438</c:v>
                </c:pt>
                <c:pt idx="24" formatCode="#,##0.00">
                  <c:v>66.188000001273053</c:v>
                </c:pt>
                <c:pt idx="25">
                  <c:v>66.511000000634382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60.08499999979626</c:v>
                </c:pt>
                <c:pt idx="1">
                  <c:v>70.591999999526507</c:v>
                </c:pt>
                <c:pt idx="2">
                  <c:v>71.054999999737348</c:v>
                </c:pt>
                <c:pt idx="3">
                  <c:v>51.490999999837221</c:v>
                </c:pt>
                <c:pt idx="4">
                  <c:v>66.872999999896109</c:v>
                </c:pt>
                <c:pt idx="5">
                  <c:v>61.381000000345587</c:v>
                </c:pt>
                <c:pt idx="6">
                  <c:v>75.188999999809482</c:v>
                </c:pt>
                <c:pt idx="7">
                  <c:v>62.736999999555934</c:v>
                </c:pt>
                <c:pt idx="8">
                  <c:v>74.296000001115402</c:v>
                </c:pt>
                <c:pt idx="9">
                  <c:v>81.006000000486267</c:v>
                </c:pt>
                <c:pt idx="10">
                  <c:v>91.221999999477063</c:v>
                </c:pt>
                <c:pt idx="11">
                  <c:v>86.102999999642051</c:v>
                </c:pt>
                <c:pt idx="12">
                  <c:v>83.136000000604938</c:v>
                </c:pt>
                <c:pt idx="13">
                  <c:v>82.734000000644244</c:v>
                </c:pt>
                <c:pt idx="14">
                  <c:v>82.487000000669568</c:v>
                </c:pt>
                <c:pt idx="15">
                  <c:v>82.153000000963047</c:v>
                </c:pt>
                <c:pt idx="16">
                  <c:v>81.78900000084532</c:v>
                </c:pt>
                <c:pt idx="17">
                  <c:v>81.43600000170251</c:v>
                </c:pt>
                <c:pt idx="18">
                  <c:v>81.104000001743643</c:v>
                </c:pt>
                <c:pt idx="19">
                  <c:v>80.798000001803345</c:v>
                </c:pt>
                <c:pt idx="20">
                  <c:v>80.526000001919485</c:v>
                </c:pt>
                <c:pt idx="21">
                  <c:v>80.27500000183349</c:v>
                </c:pt>
                <c:pt idx="22">
                  <c:v>80.034000001874659</c:v>
                </c:pt>
                <c:pt idx="23">
                  <c:v>79.803000001964975</c:v>
                </c:pt>
                <c:pt idx="24" formatCode="#,##0.00">
                  <c:v>79.582000001355098</c:v>
                </c:pt>
                <c:pt idx="25">
                  <c:v>79.377000000809502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130.46800000076297</c:v>
                </c:pt>
                <c:pt idx="1">
                  <c:v>118.44099999913233</c:v>
                </c:pt>
                <c:pt idx="2">
                  <c:v>122.98399999960581</c:v>
                </c:pt>
                <c:pt idx="3">
                  <c:v>114.45900000047183</c:v>
                </c:pt>
                <c:pt idx="4">
                  <c:v>114.48099999957796</c:v>
                </c:pt>
                <c:pt idx="5">
                  <c:v>106.24099999914866</c:v>
                </c:pt>
                <c:pt idx="6">
                  <c:v>103.00099999987019</c:v>
                </c:pt>
                <c:pt idx="7">
                  <c:v>99.872999999016159</c:v>
                </c:pt>
                <c:pt idx="8">
                  <c:v>105.96300000067944</c:v>
                </c:pt>
                <c:pt idx="9">
                  <c:v>107.30999999912996</c:v>
                </c:pt>
                <c:pt idx="10">
                  <c:v>113.02199999864274</c:v>
                </c:pt>
                <c:pt idx="11">
                  <c:v>112.69000000061365</c:v>
                </c:pt>
                <c:pt idx="12">
                  <c:v>113.00300000085589</c:v>
                </c:pt>
                <c:pt idx="13">
                  <c:v>113.00800000071533</c:v>
                </c:pt>
                <c:pt idx="14">
                  <c:v>113.02500000098563</c:v>
                </c:pt>
                <c:pt idx="15">
                  <c:v>113.19500000123892</c:v>
                </c:pt>
                <c:pt idx="16">
                  <c:v>113.26600000142604</c:v>
                </c:pt>
                <c:pt idx="17">
                  <c:v>113.34300000122485</c:v>
                </c:pt>
                <c:pt idx="18">
                  <c:v>113.43100000129976</c:v>
                </c:pt>
                <c:pt idx="19">
                  <c:v>113.51900000157691</c:v>
                </c:pt>
                <c:pt idx="20">
                  <c:v>113.61100000185434</c:v>
                </c:pt>
                <c:pt idx="21">
                  <c:v>113.69300000196844</c:v>
                </c:pt>
                <c:pt idx="22">
                  <c:v>113.77800000174622</c:v>
                </c:pt>
                <c:pt idx="23">
                  <c:v>113.86100000143378</c:v>
                </c:pt>
                <c:pt idx="24" formatCode="#,##0.00">
                  <c:v>113.93500000154275</c:v>
                </c:pt>
                <c:pt idx="25">
                  <c:v>114.00300000112767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246.56600000638826</c:v>
                </c:pt>
                <c:pt idx="1">
                  <c:v>230.55500000109765</c:v>
                </c:pt>
                <c:pt idx="2">
                  <c:v>236.85100000431439</c:v>
                </c:pt>
                <c:pt idx="3">
                  <c:v>250.07900001074103</c:v>
                </c:pt>
                <c:pt idx="4">
                  <c:v>240.61500000026189</c:v>
                </c:pt>
                <c:pt idx="5">
                  <c:v>252.56399999835571</c:v>
                </c:pt>
                <c:pt idx="6">
                  <c:v>256.47700000465909</c:v>
                </c:pt>
                <c:pt idx="7">
                  <c:v>245.68899999081816</c:v>
                </c:pt>
                <c:pt idx="8">
                  <c:v>254.67500000509307</c:v>
                </c:pt>
                <c:pt idx="9">
                  <c:v>246.89299999823382</c:v>
                </c:pt>
                <c:pt idx="10">
                  <c:v>245.02699999452446</c:v>
                </c:pt>
                <c:pt idx="11">
                  <c:v>244.11200001477849</c:v>
                </c:pt>
                <c:pt idx="12">
                  <c:v>243.38400000022423</c:v>
                </c:pt>
                <c:pt idx="13">
                  <c:v>243.48999999813017</c:v>
                </c:pt>
                <c:pt idx="14">
                  <c:v>243.92400000055801</c:v>
                </c:pt>
                <c:pt idx="15">
                  <c:v>244.58599999018656</c:v>
                </c:pt>
                <c:pt idx="16">
                  <c:v>244.87199999353302</c:v>
                </c:pt>
                <c:pt idx="17">
                  <c:v>245.21399999027543</c:v>
                </c:pt>
                <c:pt idx="18">
                  <c:v>245.62099999264524</c:v>
                </c:pt>
                <c:pt idx="19">
                  <c:v>246.1049999914803</c:v>
                </c:pt>
                <c:pt idx="20">
                  <c:v>246.80499999255997</c:v>
                </c:pt>
                <c:pt idx="21">
                  <c:v>247.50999999502406</c:v>
                </c:pt>
                <c:pt idx="22">
                  <c:v>248.23099999096854</c:v>
                </c:pt>
                <c:pt idx="23">
                  <c:v>248.96399998900421</c:v>
                </c:pt>
                <c:pt idx="24" formatCode="#,##0.00">
                  <c:v>249.68499998931554</c:v>
                </c:pt>
                <c:pt idx="25">
                  <c:v>250.40400000857792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342.89600000481778</c:v>
                </c:pt>
                <c:pt idx="1">
                  <c:v>334.92500000065462</c:v>
                </c:pt>
                <c:pt idx="2">
                  <c:v>332.2400000023195</c:v>
                </c:pt>
                <c:pt idx="3">
                  <c:v>332.0990000051313</c:v>
                </c:pt>
                <c:pt idx="4">
                  <c:v>334.86999999818676</c:v>
                </c:pt>
                <c:pt idx="5">
                  <c:v>357.96799999551826</c:v>
                </c:pt>
                <c:pt idx="6">
                  <c:v>359.52400000059487</c:v>
                </c:pt>
                <c:pt idx="7">
                  <c:v>351.23899999579885</c:v>
                </c:pt>
                <c:pt idx="8">
                  <c:v>354.14599999918102</c:v>
                </c:pt>
                <c:pt idx="9">
                  <c:v>365.75399999554196</c:v>
                </c:pt>
                <c:pt idx="10">
                  <c:v>371.41099999669296</c:v>
                </c:pt>
                <c:pt idx="11">
                  <c:v>378.3770000052196</c:v>
                </c:pt>
                <c:pt idx="12">
                  <c:v>383.89199999943389</c:v>
                </c:pt>
                <c:pt idx="13">
                  <c:v>388.91299999849855</c:v>
                </c:pt>
                <c:pt idx="14">
                  <c:v>394.78199999918871</c:v>
                </c:pt>
                <c:pt idx="15">
                  <c:v>399.46999999735442</c:v>
                </c:pt>
                <c:pt idx="16">
                  <c:v>403.41499999827892</c:v>
                </c:pt>
                <c:pt idx="17">
                  <c:v>407.15199999577897</c:v>
                </c:pt>
                <c:pt idx="18">
                  <c:v>410.850999995579</c:v>
                </c:pt>
                <c:pt idx="19">
                  <c:v>414.54299999473653</c:v>
                </c:pt>
                <c:pt idx="20">
                  <c:v>418.22599999512391</c:v>
                </c:pt>
                <c:pt idx="21">
                  <c:v>421.88799999397145</c:v>
                </c:pt>
                <c:pt idx="22">
                  <c:v>425.55399999463009</c:v>
                </c:pt>
                <c:pt idx="23">
                  <c:v>429.25799999223773</c:v>
                </c:pt>
                <c:pt idx="24" formatCode="#,##0.00">
                  <c:v>432.9919999931613</c:v>
                </c:pt>
                <c:pt idx="25">
                  <c:v>436.76799999927135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56.205999999914219</c:v>
                </c:pt>
                <c:pt idx="1">
                  <c:v>65.02500000000353</c:v>
                </c:pt>
                <c:pt idx="2">
                  <c:v>64.517999999899729</c:v>
                </c:pt>
                <c:pt idx="3">
                  <c:v>62.687999999492547</c:v>
                </c:pt>
                <c:pt idx="4">
                  <c:v>64.806999999530206</c:v>
                </c:pt>
                <c:pt idx="5">
                  <c:v>60.282999999947791</c:v>
                </c:pt>
                <c:pt idx="6">
                  <c:v>57.683999999750306</c:v>
                </c:pt>
                <c:pt idx="7">
                  <c:v>47.216000000174624</c:v>
                </c:pt>
                <c:pt idx="8">
                  <c:v>62.091999999925179</c:v>
                </c:pt>
                <c:pt idx="9">
                  <c:v>56.487000000227013</c:v>
                </c:pt>
                <c:pt idx="10">
                  <c:v>45.491999999831179</c:v>
                </c:pt>
                <c:pt idx="11">
                  <c:v>45.154999999457289</c:v>
                </c:pt>
                <c:pt idx="12">
                  <c:v>45.021999999606919</c:v>
                </c:pt>
                <c:pt idx="13">
                  <c:v>45.284999999540993</c:v>
                </c:pt>
                <c:pt idx="14">
                  <c:v>45.975999999440972</c:v>
                </c:pt>
                <c:pt idx="15">
                  <c:v>46.203999999680633</c:v>
                </c:pt>
                <c:pt idx="16">
                  <c:v>46.405999999605058</c:v>
                </c:pt>
                <c:pt idx="17">
                  <c:v>46.539999999744509</c:v>
                </c:pt>
                <c:pt idx="18">
                  <c:v>46.643999999637202</c:v>
                </c:pt>
                <c:pt idx="19">
                  <c:v>46.671999999747555</c:v>
                </c:pt>
                <c:pt idx="20">
                  <c:v>46.735999999725394</c:v>
                </c:pt>
                <c:pt idx="21">
                  <c:v>46.787999999759691</c:v>
                </c:pt>
                <c:pt idx="22">
                  <c:v>46.860999999757169</c:v>
                </c:pt>
                <c:pt idx="23">
                  <c:v>46.879999999897763</c:v>
                </c:pt>
                <c:pt idx="24">
                  <c:v>46.981999999766558</c:v>
                </c:pt>
                <c:pt idx="25">
                  <c:v>46.963999999601498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261.53599999877395</c:v>
                </c:pt>
                <c:pt idx="1">
                  <c:v>261.20200000003649</c:v>
                </c:pt>
                <c:pt idx="2">
                  <c:v>266.95699999944264</c:v>
                </c:pt>
                <c:pt idx="3">
                  <c:v>262.40799999719457</c:v>
                </c:pt>
                <c:pt idx="4">
                  <c:v>276.0759999980034</c:v>
                </c:pt>
                <c:pt idx="5">
                  <c:v>294.81999999966411</c:v>
                </c:pt>
                <c:pt idx="6">
                  <c:v>264.36299999873404</c:v>
                </c:pt>
                <c:pt idx="7">
                  <c:v>289.39300000195215</c:v>
                </c:pt>
                <c:pt idx="8">
                  <c:v>308.51399999864555</c:v>
                </c:pt>
                <c:pt idx="9">
                  <c:v>287.91100000005497</c:v>
                </c:pt>
                <c:pt idx="10">
                  <c:v>295.13000000086259</c:v>
                </c:pt>
                <c:pt idx="11">
                  <c:v>293.51599999627956</c:v>
                </c:pt>
                <c:pt idx="12">
                  <c:v>288.99099999880951</c:v>
                </c:pt>
                <c:pt idx="13">
                  <c:v>284.79699999861054</c:v>
                </c:pt>
                <c:pt idx="14">
                  <c:v>281.63699999804845</c:v>
                </c:pt>
                <c:pt idx="15">
                  <c:v>277.91000000074115</c:v>
                </c:pt>
                <c:pt idx="16">
                  <c:v>274.31700000013319</c:v>
                </c:pt>
                <c:pt idx="17">
                  <c:v>270.68600000059695</c:v>
                </c:pt>
                <c:pt idx="18">
                  <c:v>267.1609999999722</c:v>
                </c:pt>
                <c:pt idx="19">
                  <c:v>263.75699999991883</c:v>
                </c:pt>
                <c:pt idx="20">
                  <c:v>260.58400000012745</c:v>
                </c:pt>
                <c:pt idx="21">
                  <c:v>257.41799999941651</c:v>
                </c:pt>
                <c:pt idx="22">
                  <c:v>254.35399999971543</c:v>
                </c:pt>
                <c:pt idx="23">
                  <c:v>251.36500000115566</c:v>
                </c:pt>
                <c:pt idx="24">
                  <c:v>248.45900000072817</c:v>
                </c:pt>
                <c:pt idx="25">
                  <c:v>245.64499999876003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175.5999999989798</c:v>
                </c:pt>
                <c:pt idx="1">
                  <c:v>169.04499999984512</c:v>
                </c:pt>
                <c:pt idx="2">
                  <c:v>157.95399999943322</c:v>
                </c:pt>
                <c:pt idx="3">
                  <c:v>148.1769999973796</c:v>
                </c:pt>
                <c:pt idx="4">
                  <c:v>162.55299999658664</c:v>
                </c:pt>
                <c:pt idx="5">
                  <c:v>171.02399999723113</c:v>
                </c:pt>
                <c:pt idx="6">
                  <c:v>179.84299999777278</c:v>
                </c:pt>
                <c:pt idx="7">
                  <c:v>181.26800000091774</c:v>
                </c:pt>
                <c:pt idx="8">
                  <c:v>160.41899999911797</c:v>
                </c:pt>
                <c:pt idx="9">
                  <c:v>185.52600000136636</c:v>
                </c:pt>
                <c:pt idx="10">
                  <c:v>196.49199999870464</c:v>
                </c:pt>
                <c:pt idx="11">
                  <c:v>192.79599999389964</c:v>
                </c:pt>
                <c:pt idx="12">
                  <c:v>192.97499999311282</c:v>
                </c:pt>
                <c:pt idx="13">
                  <c:v>193.44799999236793</c:v>
                </c:pt>
                <c:pt idx="14">
                  <c:v>194.17999999138752</c:v>
                </c:pt>
                <c:pt idx="15">
                  <c:v>194.87799999330232</c:v>
                </c:pt>
                <c:pt idx="16">
                  <c:v>195.38499999298543</c:v>
                </c:pt>
                <c:pt idx="17">
                  <c:v>195.47499999292828</c:v>
                </c:pt>
                <c:pt idx="18">
                  <c:v>195.76099999131412</c:v>
                </c:pt>
                <c:pt idx="19">
                  <c:v>195.93699999243555</c:v>
                </c:pt>
                <c:pt idx="20">
                  <c:v>196.31999999139026</c:v>
                </c:pt>
                <c:pt idx="21">
                  <c:v>196.73199999239839</c:v>
                </c:pt>
                <c:pt idx="22">
                  <c:v>197.17899999123114</c:v>
                </c:pt>
                <c:pt idx="23">
                  <c:v>197.64799999408586</c:v>
                </c:pt>
                <c:pt idx="24" formatCode="#,##0.00">
                  <c:v>198.13199999321893</c:v>
                </c:pt>
                <c:pt idx="25">
                  <c:v>198.61899999402962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675.23699998815346</c:v>
                </c:pt>
                <c:pt idx="1">
                  <c:v>678.23000000118418</c:v>
                </c:pt>
                <c:pt idx="2">
                  <c:v>643.69699999651039</c:v>
                </c:pt>
                <c:pt idx="3">
                  <c:v>663.94799998805684</c:v>
                </c:pt>
                <c:pt idx="4">
                  <c:v>681.3700000042619</c:v>
                </c:pt>
                <c:pt idx="5">
                  <c:v>701.75400000860304</c:v>
                </c:pt>
                <c:pt idx="6">
                  <c:v>734.23699999886367</c:v>
                </c:pt>
                <c:pt idx="7">
                  <c:v>749.8780000144377</c:v>
                </c:pt>
                <c:pt idx="8">
                  <c:v>738.08999999283185</c:v>
                </c:pt>
                <c:pt idx="9">
                  <c:v>714.40900000739907</c:v>
                </c:pt>
                <c:pt idx="10">
                  <c:v>707.40900001355749</c:v>
                </c:pt>
                <c:pt idx="11">
                  <c:v>705.85999998571106</c:v>
                </c:pt>
                <c:pt idx="12">
                  <c:v>708.25600000008967</c:v>
                </c:pt>
                <c:pt idx="13">
                  <c:v>712.05500000331381</c:v>
                </c:pt>
                <c:pt idx="14">
                  <c:v>717.08800000010478</c:v>
                </c:pt>
                <c:pt idx="15">
                  <c:v>720.92600000585685</c:v>
                </c:pt>
                <c:pt idx="16">
                  <c:v>723.78700000186222</c:v>
                </c:pt>
                <c:pt idx="17">
                  <c:v>726.37000000646901</c:v>
                </c:pt>
                <c:pt idx="18">
                  <c:v>728.81600000506694</c:v>
                </c:pt>
                <c:pt idx="19">
                  <c:v>731.19700000422938</c:v>
                </c:pt>
                <c:pt idx="20">
                  <c:v>733.67000000192479</c:v>
                </c:pt>
                <c:pt idx="21">
                  <c:v>736.06900000005669</c:v>
                </c:pt>
                <c:pt idx="22">
                  <c:v>738.42700000433933</c:v>
                </c:pt>
                <c:pt idx="23">
                  <c:v>740.89800000679452</c:v>
                </c:pt>
                <c:pt idx="24">
                  <c:v>743.25300000637822</c:v>
                </c:pt>
                <c:pt idx="25">
                  <c:v>745.54599999041761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624.455000001484</c:v>
                </c:pt>
                <c:pt idx="1">
                  <c:v>642.04699999641605</c:v>
                </c:pt>
                <c:pt idx="2">
                  <c:v>667.27899999753049</c:v>
                </c:pt>
                <c:pt idx="3">
                  <c:v>664.65700000038805</c:v>
                </c:pt>
                <c:pt idx="4">
                  <c:v>696.41000000168549</c:v>
                </c:pt>
                <c:pt idx="5">
                  <c:v>699.81599999919501</c:v>
                </c:pt>
                <c:pt idx="6">
                  <c:v>756.80599999764399</c:v>
                </c:pt>
                <c:pt idx="7">
                  <c:v>754.72699999799545</c:v>
                </c:pt>
                <c:pt idx="8">
                  <c:v>755.38500000476063</c:v>
                </c:pt>
                <c:pt idx="9">
                  <c:v>750.85299999795643</c:v>
                </c:pt>
                <c:pt idx="10">
                  <c:v>767.02999999505721</c:v>
                </c:pt>
                <c:pt idx="11">
                  <c:v>768.50900000173237</c:v>
                </c:pt>
                <c:pt idx="12">
                  <c:v>765.62900000741024</c:v>
                </c:pt>
                <c:pt idx="13">
                  <c:v>768.21100000815477</c:v>
                </c:pt>
                <c:pt idx="14">
                  <c:v>771.7230000094944</c:v>
                </c:pt>
                <c:pt idx="15">
                  <c:v>774.90000001168994</c:v>
                </c:pt>
                <c:pt idx="16">
                  <c:v>778.38300001189555</c:v>
                </c:pt>
                <c:pt idx="17">
                  <c:v>781.82300001333545</c:v>
                </c:pt>
                <c:pt idx="18">
                  <c:v>785.26300001417883</c:v>
                </c:pt>
                <c:pt idx="19">
                  <c:v>788.77300001552214</c:v>
                </c:pt>
                <c:pt idx="20">
                  <c:v>792.62400001731964</c:v>
                </c:pt>
                <c:pt idx="21">
                  <c:v>796.38100001703947</c:v>
                </c:pt>
                <c:pt idx="22">
                  <c:v>800.17500001729547</c:v>
                </c:pt>
                <c:pt idx="23">
                  <c:v>803.96000001505968</c:v>
                </c:pt>
                <c:pt idx="24">
                  <c:v>807.72200001475539</c:v>
                </c:pt>
                <c:pt idx="25">
                  <c:v>811.48000000772061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719.93000001196901</c:v>
                </c:pt>
                <c:pt idx="1">
                  <c:v>683.92100000088453</c:v>
                </c:pt>
                <c:pt idx="2">
                  <c:v>692.07500000623963</c:v>
                </c:pt>
                <c:pt idx="3">
                  <c:v>696.63700001634413</c:v>
                </c:pt>
                <c:pt idx="4">
                  <c:v>689.96599999802652</c:v>
                </c:pt>
                <c:pt idx="5">
                  <c:v>716.77299999302261</c:v>
                </c:pt>
                <c:pt idx="6">
                  <c:v>719.00200000512416</c:v>
                </c:pt>
                <c:pt idx="7">
                  <c:v>696.8009999856331</c:v>
                </c:pt>
                <c:pt idx="8">
                  <c:v>714.78400000495344</c:v>
                </c:pt>
                <c:pt idx="9">
                  <c:v>719.95699999290582</c:v>
                </c:pt>
                <c:pt idx="10">
                  <c:v>729.45999998986008</c:v>
                </c:pt>
                <c:pt idx="11">
                  <c:v>735.17900002061174</c:v>
                </c:pt>
                <c:pt idx="12">
                  <c:v>740.27900000051409</c:v>
                </c:pt>
                <c:pt idx="13">
                  <c:v>745.41099999734411</c:v>
                </c:pt>
                <c:pt idx="14">
                  <c:v>751.73100000073237</c:v>
                </c:pt>
                <c:pt idx="15">
                  <c:v>757.25099998877988</c:v>
                </c:pt>
                <c:pt idx="16">
                  <c:v>761.55299999323802</c:v>
                </c:pt>
                <c:pt idx="17">
                  <c:v>765.70899998727919</c:v>
                </c:pt>
                <c:pt idx="18">
                  <c:v>769.90299998952401</c:v>
                </c:pt>
                <c:pt idx="19">
                  <c:v>774.16699998779382</c:v>
                </c:pt>
                <c:pt idx="20">
                  <c:v>778.64199998953814</c:v>
                </c:pt>
                <c:pt idx="21">
                  <c:v>783.09099999096395</c:v>
                </c:pt>
                <c:pt idx="22">
                  <c:v>787.56299998734482</c:v>
                </c:pt>
                <c:pt idx="23">
                  <c:v>792.08299998267569</c:v>
                </c:pt>
                <c:pt idx="24">
                  <c:v>796.61199998401958</c:v>
                </c:pt>
                <c:pt idx="25">
                  <c:v>801.17500000897689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27.104599409093538</c:v>
                </c:pt>
                <c:pt idx="1">
                  <c:v>26.612788775187358</c:v>
                </c:pt>
                <c:pt idx="2">
                  <c:v>28.117036782075139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26.463374513600581</c:v>
                </c:pt>
                <c:pt idx="1">
                  <c:v>27.98344991416138</c:v>
                </c:pt>
                <c:pt idx="2">
                  <c:v>28.478688186575663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26.536659520025673</c:v>
                </c:pt>
                <c:pt idx="1">
                  <c:v>25.80830517819896</c:v>
                </c:pt>
                <c:pt idx="2">
                  <c:v>26.164750902392964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6.4672316190912449</c:v>
                </c:pt>
                <c:pt idx="1">
                  <c:v>7.1685905903714096</c:v>
                </c:pt>
                <c:pt idx="2">
                  <c:v>6.9704842617262619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11.148547724115781</c:v>
                </c:pt>
                <c:pt idx="1">
                  <c:v>10.767187167703753</c:v>
                </c:pt>
                <c:pt idx="2">
                  <c:v>8.6208500018355458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2.2795872140731808</c:v>
                </c:pt>
                <c:pt idx="1">
                  <c:v>1.6596783743771544</c:v>
                </c:pt>
                <c:pt idx="2">
                  <c:v>1.6481898653944222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12.686999996837585</c:v>
                </c:pt>
                <c:pt idx="1">
                  <c:v>67.213999995861968</c:v>
                </c:pt>
                <c:pt idx="2">
                  <c:v>5.6550000049546725</c:v>
                </c:pt>
                <c:pt idx="3">
                  <c:v>25.468000001473484</c:v>
                </c:pt>
                <c:pt idx="4">
                  <c:v>0.31000000119848892</c:v>
                </c:pt>
                <c:pt idx="5">
                  <c:v>-14.791000000116611</c:v>
                </c:pt>
                <c:pt idx="7">
                  <c:v>96.543000000209304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71.715000019116701</c:v>
                </c:pt>
                <c:pt idx="1">
                  <c:v>44.450000012663509</c:v>
                </c:pt>
                <c:pt idx="2">
                  <c:v>38.136999976859897</c:v>
                </c:pt>
                <c:pt idx="3">
                  <c:v>2.1269999953249794</c:v>
                </c:pt>
                <c:pt idx="4">
                  <c:v>-49.485000002102623</c:v>
                </c:pt>
                <c:pt idx="5">
                  <c:v>1.4719999997703255</c:v>
                </c:pt>
                <c:pt idx="7">
                  <c:v>108.4160000016328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0.25894176474752229</c:v>
                </c:pt>
                <c:pt idx="2">
                  <c:v>-0.62416215787399754</c:v>
                </c:pt>
                <c:pt idx="3">
                  <c:v>-1.9707606522478383</c:v>
                </c:pt>
                <c:pt idx="4">
                  <c:v>-0.83796312203626711</c:v>
                </c:pt>
                <c:pt idx="6">
                  <c:v>9.1483137879722065E-2</c:v>
                </c:pt>
                <c:pt idx="7">
                  <c:v>0.74270180419202525</c:v>
                </c:pt>
                <c:pt idx="8">
                  <c:v>0.41023917196720827</c:v>
                </c:pt>
                <c:pt idx="10">
                  <c:v>2.7135903326490407</c:v>
                </c:pt>
                <c:pt idx="11">
                  <c:v>-1.0395038485120467</c:v>
                </c:pt>
                <c:pt idx="12">
                  <c:v>1.512280933109178E-2</c:v>
                </c:pt>
                <c:pt idx="14">
                  <c:v>-0.86462019652193689</c:v>
                </c:pt>
                <c:pt idx="15">
                  <c:v>-0.47308180882645878</c:v>
                </c:pt>
                <c:pt idx="16">
                  <c:v>1.2443086789085012</c:v>
                </c:pt>
                <c:pt idx="17">
                  <c:v>0.86330803042216075</c:v>
                </c:pt>
                <c:pt idx="19">
                  <c:v>-0.79547529441064135</c:v>
                </c:pt>
                <c:pt idx="20">
                  <c:v>-0.92988725362869173</c:v>
                </c:pt>
                <c:pt idx="21">
                  <c:v>-0.7664298900252664</c:v>
                </c:pt>
                <c:pt idx="22">
                  <c:v>0.79831056306209902</c:v>
                </c:pt>
                <c:pt idx="23">
                  <c:v>-0.63369687248090445</c:v>
                </c:pt>
                <c:pt idx="25">
                  <c:v>-1.0599273129815234</c:v>
                </c:pt>
                <c:pt idx="26">
                  <c:v>-0.69423296254272904</c:v>
                </c:pt>
                <c:pt idx="27">
                  <c:v>-0.75663755108306141</c:v>
                </c:pt>
                <c:pt idx="29">
                  <c:v>1.5669957054798012E-2</c:v>
                </c:pt>
                <c:pt idx="30">
                  <c:v>-6.2800333690182786E-2</c:v>
                </c:pt>
                <c:pt idx="31">
                  <c:v>1.9992301137716995</c:v>
                </c:pt>
                <c:pt idx="32">
                  <c:v>0.78305646715588484</c:v>
                </c:pt>
                <c:pt idx="33">
                  <c:v>-0.4681924964443418</c:v>
                </c:pt>
                <c:pt idx="34">
                  <c:v>0.2495791649710144</c:v>
                </c:pt>
                <c:pt idx="36">
                  <c:v>1.5093024264836385</c:v>
                </c:pt>
                <c:pt idx="37">
                  <c:v>0.69595891671208054</c:v>
                </c:pt>
                <c:pt idx="38">
                  <c:v>1.2001179004630602</c:v>
                </c:pt>
                <c:pt idx="39">
                  <c:v>1.0202832207139023</c:v>
                </c:pt>
                <c:pt idx="40">
                  <c:v>1.1439545066296075</c:v>
                </c:pt>
                <c:pt idx="42">
                  <c:v>2.1187574282309996</c:v>
                </c:pt>
                <c:pt idx="43">
                  <c:v>6.4585528363436673E-2</c:v>
                </c:pt>
                <c:pt idx="44">
                  <c:v>0.7766208471961189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0.71971545036828566</c:v>
                </c:pt>
                <c:pt idx="2">
                  <c:v>-2.6743454260164778</c:v>
                </c:pt>
                <c:pt idx="3">
                  <c:v>-4.4990076426395404</c:v>
                </c:pt>
                <c:pt idx="4">
                  <c:v>-3.002857237123302</c:v>
                </c:pt>
                <c:pt idx="6">
                  <c:v>-1.737725818773328</c:v>
                </c:pt>
                <c:pt idx="7">
                  <c:v>-2.6445508348386104</c:v>
                </c:pt>
                <c:pt idx="8">
                  <c:v>-2.1776106931066352</c:v>
                </c:pt>
                <c:pt idx="10">
                  <c:v>2.1598097884978795</c:v>
                </c:pt>
                <c:pt idx="11">
                  <c:v>-0.82666353151736871</c:v>
                </c:pt>
                <c:pt idx="12">
                  <c:v>-0.18411085743806899</c:v>
                </c:pt>
                <c:pt idx="14">
                  <c:v>1.9696605288014535</c:v>
                </c:pt>
                <c:pt idx="15">
                  <c:v>1.6462729517490837</c:v>
                </c:pt>
                <c:pt idx="16">
                  <c:v>-0.30594867934479186</c:v>
                </c:pt>
                <c:pt idx="17">
                  <c:v>0.14694591637054444</c:v>
                </c:pt>
                <c:pt idx="19">
                  <c:v>-3.5223147533601673</c:v>
                </c:pt>
                <c:pt idx="20">
                  <c:v>-3.8954250718384875</c:v>
                </c:pt>
                <c:pt idx="21">
                  <c:v>-1.7811541508240492</c:v>
                </c:pt>
                <c:pt idx="22">
                  <c:v>-4.0558898850517888</c:v>
                </c:pt>
                <c:pt idx="23">
                  <c:v>-3.0805545085408781</c:v>
                </c:pt>
                <c:pt idx="25">
                  <c:v>-2.3164649168599061</c:v>
                </c:pt>
                <c:pt idx="26">
                  <c:v>0.73444938989202235</c:v>
                </c:pt>
                <c:pt idx="27">
                  <c:v>0.16059392488869673</c:v>
                </c:pt>
                <c:pt idx="29">
                  <c:v>2.9161380065281906</c:v>
                </c:pt>
                <c:pt idx="30">
                  <c:v>4.5732829638110095</c:v>
                </c:pt>
                <c:pt idx="31">
                  <c:v>2.0640359996704438</c:v>
                </c:pt>
                <c:pt idx="32">
                  <c:v>3.0731851853402326</c:v>
                </c:pt>
                <c:pt idx="33">
                  <c:v>5.7497631081938616</c:v>
                </c:pt>
                <c:pt idx="34">
                  <c:v>3.5111855244997825</c:v>
                </c:pt>
                <c:pt idx="36">
                  <c:v>6.3339685112685284</c:v>
                </c:pt>
                <c:pt idx="37">
                  <c:v>2.0156832499158339</c:v>
                </c:pt>
                <c:pt idx="38">
                  <c:v>3.0409212805690977</c:v>
                </c:pt>
                <c:pt idx="39">
                  <c:v>5.1524316016650973</c:v>
                </c:pt>
                <c:pt idx="40">
                  <c:v>4.267008851803622</c:v>
                </c:pt>
                <c:pt idx="42">
                  <c:v>1.6249073461695573</c:v>
                </c:pt>
                <c:pt idx="43">
                  <c:v>4.8011965404406887</c:v>
                </c:pt>
                <c:pt idx="44">
                  <c:v>3.7364276489020298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39.756460506880529</c:v>
                </c:pt>
                <c:pt idx="1">
                  <c:v>6.7696585975058383</c:v>
                </c:pt>
                <c:pt idx="2">
                  <c:v>31.194348441644706</c:v>
                </c:pt>
                <c:pt idx="3">
                  <c:v>17.126887602278345</c:v>
                </c:pt>
                <c:pt idx="4">
                  <c:v>11.954411326140786</c:v>
                </c:pt>
                <c:pt idx="5">
                  <c:v>45.831847819142979</c:v>
                </c:pt>
                <c:pt idx="6">
                  <c:v>13.816747233247639</c:v>
                </c:pt>
                <c:pt idx="7">
                  <c:v>7.262577728627015</c:v>
                </c:pt>
                <c:pt idx="8">
                  <c:v>2.8794459411324134</c:v>
                </c:pt>
                <c:pt idx="9">
                  <c:v>8.3837618734017099</c:v>
                </c:pt>
                <c:pt idx="10">
                  <c:v>20.872834525997035</c:v>
                </c:pt>
                <c:pt idx="11">
                  <c:v>10.002323005269545</c:v>
                </c:pt>
                <c:pt idx="12">
                  <c:v>-7.3078238393172157</c:v>
                </c:pt>
                <c:pt idx="13">
                  <c:v>-6.4372292099317576</c:v>
                </c:pt>
                <c:pt idx="14">
                  <c:v>-8.9745931769106875</c:v>
                </c:pt>
                <c:pt idx="15">
                  <c:v>-17.923032513174547</c:v>
                </c:pt>
                <c:pt idx="16">
                  <c:v>-10.0364099420649</c:v>
                </c:pt>
                <c:pt idx="17">
                  <c:v>-3.1659966454865014</c:v>
                </c:pt>
                <c:pt idx="18">
                  <c:v>4.8706741927434862</c:v>
                </c:pt>
                <c:pt idx="19">
                  <c:v>0.271194674860749</c:v>
                </c:pt>
                <c:pt idx="20">
                  <c:v>-7.4942338340205197</c:v>
                </c:pt>
                <c:pt idx="21">
                  <c:v>5.3670088946231189</c:v>
                </c:pt>
                <c:pt idx="22">
                  <c:v>-13.03827298473017</c:v>
                </c:pt>
                <c:pt idx="23">
                  <c:v>-9.0906371408563444</c:v>
                </c:pt>
                <c:pt idx="24">
                  <c:v>-12.512847866648301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1.8510719432491953</c:v>
                </c:pt>
                <c:pt idx="1">
                  <c:v>32.310770349188005</c:v>
                </c:pt>
                <c:pt idx="2">
                  <c:v>23.096474776832423</c:v>
                </c:pt>
                <c:pt idx="3">
                  <c:v>24.126917777420942</c:v>
                </c:pt>
                <c:pt idx="4">
                  <c:v>13.801233304651575</c:v>
                </c:pt>
                <c:pt idx="5">
                  <c:v>43.673548820922775</c:v>
                </c:pt>
                <c:pt idx="6">
                  <c:v>-3.8512866637675174</c:v>
                </c:pt>
                <c:pt idx="7">
                  <c:v>6.4182247525222209</c:v>
                </c:pt>
                <c:pt idx="8">
                  <c:v>10.251279066917963</c:v>
                </c:pt>
                <c:pt idx="9">
                  <c:v>-0.39244612615693342</c:v>
                </c:pt>
                <c:pt idx="10">
                  <c:v>0.36688548825222256</c:v>
                </c:pt>
                <c:pt idx="11">
                  <c:v>-27.624490586224738</c:v>
                </c:pt>
                <c:pt idx="12">
                  <c:v>-8.6826238210909636</c:v>
                </c:pt>
                <c:pt idx="13">
                  <c:v>3.5452403238572323</c:v>
                </c:pt>
                <c:pt idx="14">
                  <c:v>-10.404025162157694</c:v>
                </c:pt>
                <c:pt idx="15">
                  <c:v>-10.66368475170917</c:v>
                </c:pt>
                <c:pt idx="16">
                  <c:v>-5.7703135833175807</c:v>
                </c:pt>
                <c:pt idx="17">
                  <c:v>41.795443414060287</c:v>
                </c:pt>
                <c:pt idx="18">
                  <c:v>-4.2655827460822238</c:v>
                </c:pt>
                <c:pt idx="19">
                  <c:v>-0.35644329869368407</c:v>
                </c:pt>
                <c:pt idx="20">
                  <c:v>-25.655248045745253</c:v>
                </c:pt>
                <c:pt idx="21">
                  <c:v>26.177097353498766</c:v>
                </c:pt>
                <c:pt idx="22">
                  <c:v>10.673081820517865</c:v>
                </c:pt>
                <c:pt idx="23">
                  <c:v>1.3705207683126019</c:v>
                </c:pt>
                <c:pt idx="24">
                  <c:v>-12.479364574134031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46.526119104386339</c:v>
                </c:pt>
                <c:pt idx="1">
                  <c:v>106.10749518920682</c:v>
                </c:pt>
                <c:pt idx="2">
                  <c:v>53.215367302405809</c:v>
                </c:pt>
                <c:pt idx="3">
                  <c:v>2.6944991659523225</c:v>
                </c:pt>
                <c:pt idx="4">
                  <c:v>-43.371264842081871</c:v>
                </c:pt>
                <c:pt idx="5">
                  <c:v>1.9758722221176868</c:v>
                </c:pt>
                <c:pt idx="6">
                  <c:v>-2.1272249393973937</c:v>
                </c:pt>
                <c:pt idx="7">
                  <c:v>-22.128910125586515</c:v>
                </c:pt>
                <c:pt idx="8">
                  <c:v>-46.348953076791474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34.1618422924372</c:v>
                </c:pt>
                <c:pt idx="1">
                  <c:v>104.69817467982773</c:v>
                </c:pt>
                <c:pt idx="2">
                  <c:v>12.792656517767909</c:v>
                </c:pt>
                <c:pt idx="3">
                  <c:v>-36.30711440731568</c:v>
                </c:pt>
                <c:pt idx="4">
                  <c:v>-23.292783173327223</c:v>
                </c:pt>
                <c:pt idx="5">
                  <c:v>37.17341736928438</c:v>
                </c:pt>
                <c:pt idx="6">
                  <c:v>0.52184930775348448</c:v>
                </c:pt>
                <c:pt idx="7">
                  <c:v>12.043602588830453</c:v>
                </c:pt>
                <c:pt idx="8">
                  <c:v>-33.375645173626083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126.13403382096932</c:v>
                </c:pt>
                <c:pt idx="1">
                  <c:v>136.55773400242904</c:v>
                </c:pt>
                <c:pt idx="2">
                  <c:v>142.33534396721907</c:v>
                </c:pt>
                <c:pt idx="3">
                  <c:v>142.58992393236733</c:v>
                </c:pt>
                <c:pt idx="4">
                  <c:v>138.63132565883654</c:v>
                </c:pt>
                <c:pt idx="5">
                  <c:v>150.45309327458287</c:v>
                </c:pt>
                <c:pt idx="6">
                  <c:v>163.96631235380582</c:v>
                </c:pt>
                <c:pt idx="7">
                  <c:v>168.87035789086636</c:v>
                </c:pt>
                <c:pt idx="8">
                  <c:v>173.26173478669804</c:v>
                </c:pt>
                <c:pt idx="9">
                  <c:v>176.88544645243937</c:v>
                </c:pt>
                <c:pt idx="10">
                  <c:v>190.2095537814634</c:v>
                </c:pt>
                <c:pt idx="11">
                  <c:v>169.69346131476505</c:v>
                </c:pt>
                <c:pt idx="12">
                  <c:v>170.79644775989706</c:v>
                </c:pt>
                <c:pt idx="13">
                  <c:v>172.31745563572298</c:v>
                </c:pt>
                <c:pt idx="14">
                  <c:v>174.10986231281484</c:v>
                </c:pt>
                <c:pt idx="15">
                  <c:v>175.72980352440197</c:v>
                </c:pt>
                <c:pt idx="16">
                  <c:v>177.26084676185297</c:v>
                </c:pt>
                <c:pt idx="17">
                  <c:v>178.7557794404278</c:v>
                </c:pt>
                <c:pt idx="18">
                  <c:v>180.32301211598363</c:v>
                </c:pt>
                <c:pt idx="19">
                  <c:v>181.89779143847738</c:v>
                </c:pt>
                <c:pt idx="20">
                  <c:v>183.60160685378204</c:v>
                </c:pt>
                <c:pt idx="21">
                  <c:v>185.26167915450318</c:v>
                </c:pt>
                <c:pt idx="22">
                  <c:v>186.9255433794273</c:v>
                </c:pt>
                <c:pt idx="23">
                  <c:v>188.61597321586817</c:v>
                </c:pt>
                <c:pt idx="24">
                  <c:v>190.309273808006</c:v>
                </c:pt>
                <c:pt idx="25">
                  <c:v>192.06062572471259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66.037352780624516</c:v>
                </c:pt>
                <c:pt idx="1">
                  <c:v>72.249542687840787</c:v>
                </c:pt>
                <c:pt idx="2">
                  <c:v>74.583846160174929</c:v>
                </c:pt>
                <c:pt idx="3">
                  <c:v>73.254284039912136</c:v>
                </c:pt>
                <c:pt idx="4">
                  <c:v>79.355633655622484</c:v>
                </c:pt>
                <c:pt idx="5">
                  <c:v>80.659404235174364</c:v>
                </c:pt>
                <c:pt idx="6">
                  <c:v>79.229232518214531</c:v>
                </c:pt>
                <c:pt idx="7">
                  <c:v>83.706634270859254</c:v>
                </c:pt>
                <c:pt idx="8">
                  <c:v>82.102310924992494</c:v>
                </c:pt>
                <c:pt idx="9">
                  <c:v>86.144943529943561</c:v>
                </c:pt>
                <c:pt idx="10">
                  <c:v>87.429062832680202</c:v>
                </c:pt>
                <c:pt idx="11">
                  <c:v>99.354791733611975</c:v>
                </c:pt>
                <c:pt idx="12">
                  <c:v>100.06784481852844</c:v>
                </c:pt>
                <c:pt idx="13">
                  <c:v>101.29614126910234</c:v>
                </c:pt>
                <c:pt idx="14">
                  <c:v>102.78710688187586</c:v>
                </c:pt>
                <c:pt idx="15">
                  <c:v>104.22165580011503</c:v>
                </c:pt>
                <c:pt idx="16">
                  <c:v>105.58578419221355</c:v>
                </c:pt>
                <c:pt idx="17">
                  <c:v>106.99148478921782</c:v>
                </c:pt>
                <c:pt idx="18">
                  <c:v>108.46042767632184</c:v>
                </c:pt>
                <c:pt idx="19">
                  <c:v>109.96687655389776</c:v>
                </c:pt>
                <c:pt idx="20">
                  <c:v>111.53515231860052</c:v>
                </c:pt>
                <c:pt idx="21">
                  <c:v>113.11879978071684</c:v>
                </c:pt>
                <c:pt idx="22">
                  <c:v>114.65138088565658</c:v>
                </c:pt>
                <c:pt idx="23">
                  <c:v>116.18423415019181</c:v>
                </c:pt>
                <c:pt idx="24">
                  <c:v>117.73653569264347</c:v>
                </c:pt>
                <c:pt idx="25">
                  <c:v>119.73983318186821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102.55162396162982</c:v>
                </c:pt>
                <c:pt idx="1">
                  <c:v>97.110930954877915</c:v>
                </c:pt>
                <c:pt idx="2">
                  <c:v>106.3429853784922</c:v>
                </c:pt>
                <c:pt idx="3">
                  <c:v>100.45965185118467</c:v>
                </c:pt>
                <c:pt idx="4">
                  <c:v>107.55293428729415</c:v>
                </c:pt>
                <c:pt idx="5">
                  <c:v>109.23439741877891</c:v>
                </c:pt>
                <c:pt idx="6">
                  <c:v>117.24495460247617</c:v>
                </c:pt>
                <c:pt idx="7">
                  <c:v>117.86135385688182</c:v>
                </c:pt>
                <c:pt idx="8">
                  <c:v>129.26739190053786</c:v>
                </c:pt>
                <c:pt idx="9">
                  <c:v>130.11914976362374</c:v>
                </c:pt>
                <c:pt idx="10">
                  <c:v>140.42874586042362</c:v>
                </c:pt>
                <c:pt idx="11">
                  <c:v>141.2917301339757</c:v>
                </c:pt>
                <c:pt idx="12">
                  <c:v>142.41559214210389</c:v>
                </c:pt>
                <c:pt idx="13">
                  <c:v>143.95132493508578</c:v>
                </c:pt>
                <c:pt idx="14">
                  <c:v>145.8077978871068</c:v>
                </c:pt>
                <c:pt idx="15">
                  <c:v>147.3922034114899</c:v>
                </c:pt>
                <c:pt idx="16">
                  <c:v>148.86668287591186</c:v>
                </c:pt>
                <c:pt idx="17">
                  <c:v>150.37635970837101</c:v>
                </c:pt>
                <c:pt idx="18">
                  <c:v>151.96773202007356</c:v>
                </c:pt>
                <c:pt idx="19">
                  <c:v>153.51183812731114</c:v>
                </c:pt>
                <c:pt idx="20">
                  <c:v>155.16851416927909</c:v>
                </c:pt>
                <c:pt idx="21">
                  <c:v>156.78646023082126</c:v>
                </c:pt>
                <c:pt idx="22">
                  <c:v>158.45662455470824</c:v>
                </c:pt>
                <c:pt idx="23">
                  <c:v>160.09883985419751</c:v>
                </c:pt>
                <c:pt idx="24">
                  <c:v>161.81497023024238</c:v>
                </c:pt>
                <c:pt idx="25">
                  <c:v>163.52522063725604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93.788562474396045</c:v>
                </c:pt>
                <c:pt idx="1">
                  <c:v>97.92112913274039</c:v>
                </c:pt>
                <c:pt idx="2">
                  <c:v>98.239680866737615</c:v>
                </c:pt>
                <c:pt idx="3">
                  <c:v>101.45191280279445</c:v>
                </c:pt>
                <c:pt idx="4">
                  <c:v>99.305724804666724</c:v>
                </c:pt>
                <c:pt idx="5">
                  <c:v>105.99714195236231</c:v>
                </c:pt>
                <c:pt idx="6">
                  <c:v>110.38615634169896</c:v>
                </c:pt>
                <c:pt idx="7">
                  <c:v>110.78338545285061</c:v>
                </c:pt>
                <c:pt idx="8">
                  <c:v>112.99088036639931</c:v>
                </c:pt>
                <c:pt idx="9">
                  <c:v>120.60673493121814</c:v>
                </c:pt>
                <c:pt idx="10">
                  <c:v>123.12402955464066</c:v>
                </c:pt>
                <c:pt idx="11">
                  <c:v>127.08845462597702</c:v>
                </c:pt>
                <c:pt idx="12">
                  <c:v>128.21646893832184</c:v>
                </c:pt>
                <c:pt idx="13">
                  <c:v>129.69848309983311</c:v>
                </c:pt>
                <c:pt idx="14">
                  <c:v>131.3211770256784</c:v>
                </c:pt>
                <c:pt idx="15">
                  <c:v>132.75915534494752</c:v>
                </c:pt>
                <c:pt idx="16">
                  <c:v>134.14124023015864</c:v>
                </c:pt>
                <c:pt idx="17">
                  <c:v>135.48595911326265</c:v>
                </c:pt>
                <c:pt idx="18">
                  <c:v>136.97418704943033</c:v>
                </c:pt>
                <c:pt idx="19">
                  <c:v>138.37864075968585</c:v>
                </c:pt>
                <c:pt idx="20">
                  <c:v>139.91511683071857</c:v>
                </c:pt>
                <c:pt idx="21">
                  <c:v>141.40756564184682</c:v>
                </c:pt>
                <c:pt idx="22">
                  <c:v>142.90080141619427</c:v>
                </c:pt>
                <c:pt idx="23">
                  <c:v>144.41474382482377</c:v>
                </c:pt>
                <c:pt idx="24">
                  <c:v>145.87053160716331</c:v>
                </c:pt>
                <c:pt idx="25">
                  <c:v>147.2509473320616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115.51717938984848</c:v>
                </c:pt>
                <c:pt idx="1">
                  <c:v>111.02500929319166</c:v>
                </c:pt>
                <c:pt idx="2">
                  <c:v>112.30239691362867</c:v>
                </c:pt>
                <c:pt idx="3">
                  <c:v>116.48458084704488</c:v>
                </c:pt>
                <c:pt idx="4">
                  <c:v>112.65272395705381</c:v>
                </c:pt>
                <c:pt idx="5">
                  <c:v>113.92763254233786</c:v>
                </c:pt>
                <c:pt idx="6">
                  <c:v>120.8928763189233</c:v>
                </c:pt>
                <c:pt idx="7">
                  <c:v>113.66698397611025</c:v>
                </c:pt>
                <c:pt idx="8">
                  <c:v>119.28687598106384</c:v>
                </c:pt>
                <c:pt idx="9">
                  <c:v>120.50230196891802</c:v>
                </c:pt>
                <c:pt idx="10">
                  <c:v>125.88204386847865</c:v>
                </c:pt>
                <c:pt idx="11">
                  <c:v>125.82616667050206</c:v>
                </c:pt>
                <c:pt idx="12">
                  <c:v>126.19594829244555</c:v>
                </c:pt>
                <c:pt idx="13">
                  <c:v>127.17166933395632</c:v>
                </c:pt>
                <c:pt idx="14">
                  <c:v>128.30511767031487</c:v>
                </c:pt>
                <c:pt idx="15">
                  <c:v>129.3413110838066</c:v>
                </c:pt>
                <c:pt idx="16">
                  <c:v>130.23306186937933</c:v>
                </c:pt>
                <c:pt idx="17">
                  <c:v>131.13730642757287</c:v>
                </c:pt>
                <c:pt idx="18">
                  <c:v>132.09762393313972</c:v>
                </c:pt>
                <c:pt idx="19">
                  <c:v>133.16382857260706</c:v>
                </c:pt>
                <c:pt idx="20">
                  <c:v>134.2509742942664</c:v>
                </c:pt>
                <c:pt idx="21">
                  <c:v>135.32391102948031</c:v>
                </c:pt>
                <c:pt idx="22">
                  <c:v>136.40684713181733</c:v>
                </c:pt>
                <c:pt idx="23">
                  <c:v>137.52088151023577</c:v>
                </c:pt>
                <c:pt idx="24">
                  <c:v>138.61607571408373</c:v>
                </c:pt>
                <c:pt idx="25">
                  <c:v>139.68327717313022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133.51845116502849</c:v>
                </c:pt>
                <c:pt idx="1">
                  <c:v>125.72521591885791</c:v>
                </c:pt>
                <c:pt idx="2">
                  <c:v>127.47557716156895</c:v>
                </c:pt>
                <c:pt idx="3">
                  <c:v>132.50517771396753</c:v>
                </c:pt>
                <c:pt idx="4">
                  <c:v>128.69495570929422</c:v>
                </c:pt>
                <c:pt idx="5">
                  <c:v>127.50895976705519</c:v>
                </c:pt>
                <c:pt idx="6">
                  <c:v>143.75453315206687</c:v>
                </c:pt>
                <c:pt idx="7">
                  <c:v>144.35482627653343</c:v>
                </c:pt>
                <c:pt idx="8">
                  <c:v>154.51601009813399</c:v>
                </c:pt>
                <c:pt idx="9">
                  <c:v>153.44258969492932</c:v>
                </c:pt>
                <c:pt idx="10">
                  <c:v>173.34080758619817</c:v>
                </c:pt>
                <c:pt idx="11">
                  <c:v>182.57390347807163</c:v>
                </c:pt>
                <c:pt idx="12">
                  <c:v>184.0441152850816</c:v>
                </c:pt>
                <c:pt idx="13">
                  <c:v>186.30208124971261</c:v>
                </c:pt>
                <c:pt idx="14">
                  <c:v>188.8903134695812</c:v>
                </c:pt>
                <c:pt idx="15">
                  <c:v>191.34664673878149</c:v>
                </c:pt>
                <c:pt idx="16">
                  <c:v>193.74474227890784</c:v>
                </c:pt>
                <c:pt idx="17">
                  <c:v>196.15519637706868</c:v>
                </c:pt>
                <c:pt idx="18">
                  <c:v>198.68042802901783</c:v>
                </c:pt>
                <c:pt idx="19">
                  <c:v>201.20791955940541</c:v>
                </c:pt>
                <c:pt idx="20">
                  <c:v>203.90318264357882</c:v>
                </c:pt>
                <c:pt idx="21">
                  <c:v>206.506535962692</c:v>
                </c:pt>
                <c:pt idx="22">
                  <c:v>209.07524497546314</c:v>
                </c:pt>
                <c:pt idx="23">
                  <c:v>211.66347811601688</c:v>
                </c:pt>
                <c:pt idx="24">
                  <c:v>214.30099669012006</c:v>
                </c:pt>
                <c:pt idx="25">
                  <c:v>217.01435640712094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43.90014518381129</c:v>
                </c:pt>
                <c:pt idx="1">
                  <c:v>42.779474167689955</c:v>
                </c:pt>
                <c:pt idx="2">
                  <c:v>46.459529748145599</c:v>
                </c:pt>
                <c:pt idx="3">
                  <c:v>45.704902603730631</c:v>
                </c:pt>
                <c:pt idx="4">
                  <c:v>43.030709232311636</c:v>
                </c:pt>
                <c:pt idx="5">
                  <c:v>42.84208695588292</c:v>
                </c:pt>
                <c:pt idx="6">
                  <c:v>45.637732209718671</c:v>
                </c:pt>
                <c:pt idx="7">
                  <c:v>51.462227133870776</c:v>
                </c:pt>
                <c:pt idx="8">
                  <c:v>53.659972412090845</c:v>
                </c:pt>
                <c:pt idx="9">
                  <c:v>51.074349788948624</c:v>
                </c:pt>
                <c:pt idx="10">
                  <c:v>56.658834189130559</c:v>
                </c:pt>
                <c:pt idx="11">
                  <c:v>48.058535779490775</c:v>
                </c:pt>
                <c:pt idx="12">
                  <c:v>48.305246154977432</c:v>
                </c:pt>
                <c:pt idx="13">
                  <c:v>48.635022397454136</c:v>
                </c:pt>
                <c:pt idx="14">
                  <c:v>49.039937327197812</c:v>
                </c:pt>
                <c:pt idx="15">
                  <c:v>49.38507735914785</c:v>
                </c:pt>
                <c:pt idx="16">
                  <c:v>49.739506056669931</c:v>
                </c:pt>
                <c:pt idx="17">
                  <c:v>50.041906744481018</c:v>
                </c:pt>
                <c:pt idx="18">
                  <c:v>50.360551785429237</c:v>
                </c:pt>
                <c:pt idx="19">
                  <c:v>50.679055231804533</c:v>
                </c:pt>
                <c:pt idx="20">
                  <c:v>51.050384169778326</c:v>
                </c:pt>
                <c:pt idx="21">
                  <c:v>51.393701766513651</c:v>
                </c:pt>
                <c:pt idx="22">
                  <c:v>51.773054530080934</c:v>
                </c:pt>
                <c:pt idx="23">
                  <c:v>52.113750733300925</c:v>
                </c:pt>
                <c:pt idx="24">
                  <c:v>52.480056802448814</c:v>
                </c:pt>
                <c:pt idx="25">
                  <c:v>52.807547525363042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36.288197042586972</c:v>
                </c:pt>
                <c:pt idx="1">
                  <c:v>43.946353881358881</c:v>
                </c:pt>
                <c:pt idx="2">
                  <c:v>42.905248846068922</c:v>
                </c:pt>
                <c:pt idx="3">
                  <c:v>41.936327798316775</c:v>
                </c:pt>
                <c:pt idx="4">
                  <c:v>42.23000874461323</c:v>
                </c:pt>
                <c:pt idx="5">
                  <c:v>44.447039101619502</c:v>
                </c:pt>
                <c:pt idx="6">
                  <c:v>46.030523295288241</c:v>
                </c:pt>
                <c:pt idx="7">
                  <c:v>44.198719040365255</c:v>
                </c:pt>
                <c:pt idx="8">
                  <c:v>49.26304904702048</c:v>
                </c:pt>
                <c:pt idx="9">
                  <c:v>49.562596525670109</c:v>
                </c:pt>
                <c:pt idx="10">
                  <c:v>51.709616830246517</c:v>
                </c:pt>
                <c:pt idx="11">
                  <c:v>49.891845279352928</c:v>
                </c:pt>
                <c:pt idx="12">
                  <c:v>50.319590614936359</c:v>
                </c:pt>
                <c:pt idx="13">
                  <c:v>50.906324476340046</c:v>
                </c:pt>
                <c:pt idx="14">
                  <c:v>51.543261795556376</c:v>
                </c:pt>
                <c:pt idx="15">
                  <c:v>52.108895950361394</c:v>
                </c:pt>
                <c:pt idx="16">
                  <c:v>52.649919515344713</c:v>
                </c:pt>
                <c:pt idx="17">
                  <c:v>53.225860338871591</c:v>
                </c:pt>
                <c:pt idx="18">
                  <c:v>53.805673159814759</c:v>
                </c:pt>
                <c:pt idx="19">
                  <c:v>54.409579684910206</c:v>
                </c:pt>
                <c:pt idx="20">
                  <c:v>55.035694689388926</c:v>
                </c:pt>
                <c:pt idx="21">
                  <c:v>55.669133219407918</c:v>
                </c:pt>
                <c:pt idx="22">
                  <c:v>56.273975453990367</c:v>
                </c:pt>
                <c:pt idx="23">
                  <c:v>56.875920175663538</c:v>
                </c:pt>
                <c:pt idx="24">
                  <c:v>57.486577158631334</c:v>
                </c:pt>
                <c:pt idx="25">
                  <c:v>58.127841582768738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25.758255432855158</c:v>
                </c:pt>
                <c:pt idx="1">
                  <c:v>29.103254335880287</c:v>
                </c:pt>
                <c:pt idx="2">
                  <c:v>29.656239614127546</c:v>
                </c:pt>
                <c:pt idx="3">
                  <c:v>26.342464993698933</c:v>
                </c:pt>
                <c:pt idx="4">
                  <c:v>27.048094967340209</c:v>
                </c:pt>
                <c:pt idx="5">
                  <c:v>26.772869784222721</c:v>
                </c:pt>
                <c:pt idx="6">
                  <c:v>28.847909158425566</c:v>
                </c:pt>
                <c:pt idx="7">
                  <c:v>27.071828668446237</c:v>
                </c:pt>
                <c:pt idx="8">
                  <c:v>27.986645363267698</c:v>
                </c:pt>
                <c:pt idx="9">
                  <c:v>27.289723676743563</c:v>
                </c:pt>
                <c:pt idx="10">
                  <c:v>29.652315725355134</c:v>
                </c:pt>
                <c:pt idx="11">
                  <c:v>33.19463747176912</c:v>
                </c:pt>
                <c:pt idx="12">
                  <c:v>33.563724658141709</c:v>
                </c:pt>
                <c:pt idx="13">
                  <c:v>34.032390879979843</c:v>
                </c:pt>
                <c:pt idx="14">
                  <c:v>34.54126091303177</c:v>
                </c:pt>
                <c:pt idx="15">
                  <c:v>35.034933954780008</c:v>
                </c:pt>
                <c:pt idx="16">
                  <c:v>35.536189842784829</c:v>
                </c:pt>
                <c:pt idx="17">
                  <c:v>36.005694904531389</c:v>
                </c:pt>
                <c:pt idx="18">
                  <c:v>36.483681861307794</c:v>
                </c:pt>
                <c:pt idx="19">
                  <c:v>36.941490595895772</c:v>
                </c:pt>
                <c:pt idx="20">
                  <c:v>37.401984726102512</c:v>
                </c:pt>
                <c:pt idx="21">
                  <c:v>37.876715919057048</c:v>
                </c:pt>
                <c:pt idx="22">
                  <c:v>38.395756246130063</c:v>
                </c:pt>
                <c:pt idx="23">
                  <c:v>38.893135493295922</c:v>
                </c:pt>
                <c:pt idx="24">
                  <c:v>39.408931921558896</c:v>
                </c:pt>
                <c:pt idx="25">
                  <c:v>39.903594792273097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29.50455512006263</c:v>
                </c:pt>
                <c:pt idx="1">
                  <c:v>28.89273963414626</c:v>
                </c:pt>
                <c:pt idx="2">
                  <c:v>31.64685498594109</c:v>
                </c:pt>
                <c:pt idx="3">
                  <c:v>31.80957494597024</c:v>
                </c:pt>
                <c:pt idx="4">
                  <c:v>32.6281764789845</c:v>
                </c:pt>
                <c:pt idx="5">
                  <c:v>33.460412659863486</c:v>
                </c:pt>
                <c:pt idx="6">
                  <c:v>38.19340684389833</c:v>
                </c:pt>
                <c:pt idx="7">
                  <c:v>39.060519180743768</c:v>
                </c:pt>
                <c:pt idx="8">
                  <c:v>40.818200603963874</c:v>
                </c:pt>
                <c:pt idx="9">
                  <c:v>38.275275447356442</c:v>
                </c:pt>
                <c:pt idx="10">
                  <c:v>41.844174533265196</c:v>
                </c:pt>
                <c:pt idx="11">
                  <c:v>37.989361749227626</c:v>
                </c:pt>
                <c:pt idx="12">
                  <c:v>37.35625615860296</c:v>
                </c:pt>
                <c:pt idx="13">
                  <c:v>37.458446848333878</c:v>
                </c:pt>
                <c:pt idx="14">
                  <c:v>37.870922314283682</c:v>
                </c:pt>
                <c:pt idx="15">
                  <c:v>38.256047487748596</c:v>
                </c:pt>
                <c:pt idx="16">
                  <c:v>38.58790977518651</c:v>
                </c:pt>
                <c:pt idx="17">
                  <c:v>38.922377354437877</c:v>
                </c:pt>
                <c:pt idx="18">
                  <c:v>39.267316518121476</c:v>
                </c:pt>
                <c:pt idx="19">
                  <c:v>39.626511787571651</c:v>
                </c:pt>
                <c:pt idx="20">
                  <c:v>40.017305591469565</c:v>
                </c:pt>
                <c:pt idx="21">
                  <c:v>40.350433180203595</c:v>
                </c:pt>
                <c:pt idx="22">
                  <c:v>40.613563379200627</c:v>
                </c:pt>
                <c:pt idx="23">
                  <c:v>40.859671458282904</c:v>
                </c:pt>
                <c:pt idx="24">
                  <c:v>41.114580064242844</c:v>
                </c:pt>
                <c:pt idx="25">
                  <c:v>41.451728407108263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134.0984521738801</c:v>
                </c:pt>
                <c:pt idx="1">
                  <c:v>123.7063646286646</c:v>
                </c:pt>
                <c:pt idx="2">
                  <c:v>129.92941466712713</c:v>
                </c:pt>
                <c:pt idx="3">
                  <c:v>128.90049615123436</c:v>
                </c:pt>
                <c:pt idx="4">
                  <c:v>133.36561529917608</c:v>
                </c:pt>
                <c:pt idx="5">
                  <c:v>135.04472565282867</c:v>
                </c:pt>
                <c:pt idx="6">
                  <c:v>140.7757926531319</c:v>
                </c:pt>
                <c:pt idx="7">
                  <c:v>142.1129738344743</c:v>
                </c:pt>
                <c:pt idx="8">
                  <c:v>144.02283186327992</c:v>
                </c:pt>
                <c:pt idx="9">
                  <c:v>144.27630357373411</c:v>
                </c:pt>
                <c:pt idx="10">
                  <c:v>155.91756017882571</c:v>
                </c:pt>
                <c:pt idx="11">
                  <c:v>145.83460899693605</c:v>
                </c:pt>
                <c:pt idx="12">
                  <c:v>146.21444513424009</c:v>
                </c:pt>
                <c:pt idx="13">
                  <c:v>147.01377100073501</c:v>
                </c:pt>
                <c:pt idx="14">
                  <c:v>147.97298751942262</c:v>
                </c:pt>
                <c:pt idx="15">
                  <c:v>148.7395973348645</c:v>
                </c:pt>
                <c:pt idx="16">
                  <c:v>149.43134117525932</c:v>
                </c:pt>
                <c:pt idx="17">
                  <c:v>150.07284249383147</c:v>
                </c:pt>
                <c:pt idx="18">
                  <c:v>150.82140671392807</c:v>
                </c:pt>
                <c:pt idx="19">
                  <c:v>151.53601915238244</c:v>
                </c:pt>
                <c:pt idx="20">
                  <c:v>152.36943623770779</c:v>
                </c:pt>
                <c:pt idx="21">
                  <c:v>153.11036073566024</c:v>
                </c:pt>
                <c:pt idx="22">
                  <c:v>153.84184298777848</c:v>
                </c:pt>
                <c:pt idx="23">
                  <c:v>154.61198609958058</c:v>
                </c:pt>
                <c:pt idx="24">
                  <c:v>155.46951567531721</c:v>
                </c:pt>
                <c:pt idx="25">
                  <c:v>156.28444566707793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244.69215098863796</c:v>
                </c:pt>
                <c:pt idx="1">
                  <c:v>250.20433676498669</c:v>
                </c:pt>
                <c:pt idx="2">
                  <c:v>256.28254080026721</c:v>
                </c:pt>
                <c:pt idx="3">
                  <c:v>249.69607976337844</c:v>
                </c:pt>
                <c:pt idx="4">
                  <c:v>258.95273737666218</c:v>
                </c:pt>
                <c:pt idx="5">
                  <c:v>268.40444704467103</c:v>
                </c:pt>
                <c:pt idx="6">
                  <c:v>265.07423865441086</c:v>
                </c:pt>
                <c:pt idx="7">
                  <c:v>269.67783435402748</c:v>
                </c:pt>
                <c:pt idx="8">
                  <c:v>265.9263626001528</c:v>
                </c:pt>
                <c:pt idx="9">
                  <c:v>257.25681890854725</c:v>
                </c:pt>
                <c:pt idx="10">
                  <c:v>278.40677004994058</c:v>
                </c:pt>
                <c:pt idx="11">
                  <c:v>258.16452499916113</c:v>
                </c:pt>
                <c:pt idx="12">
                  <c:v>257.90670903724867</c:v>
                </c:pt>
                <c:pt idx="13">
                  <c:v>257.88386825909362</c:v>
                </c:pt>
                <c:pt idx="14">
                  <c:v>258.15569545647651</c:v>
                </c:pt>
                <c:pt idx="15">
                  <c:v>258.09582154723398</c:v>
                </c:pt>
                <c:pt idx="16">
                  <c:v>257.75107738368729</c:v>
                </c:pt>
                <c:pt idx="17">
                  <c:v>257.34171352805265</c:v>
                </c:pt>
                <c:pt idx="18">
                  <c:v>256.81499416455239</c:v>
                </c:pt>
                <c:pt idx="19">
                  <c:v>256.29637473388954</c:v>
                </c:pt>
                <c:pt idx="20">
                  <c:v>255.68334125909101</c:v>
                </c:pt>
                <c:pt idx="21">
                  <c:v>254.92118044510255</c:v>
                </c:pt>
                <c:pt idx="22">
                  <c:v>254.13122101104653</c:v>
                </c:pt>
                <c:pt idx="23">
                  <c:v>253.1597731143903</c:v>
                </c:pt>
                <c:pt idx="24">
                  <c:v>251.99832977896338</c:v>
                </c:pt>
                <c:pt idx="25">
                  <c:v>250.78227946371584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72.54206362849817</c:v>
                </c:pt>
                <c:pt idx="1">
                  <c:v>65.64673428857256</c:v>
                </c:pt>
                <c:pt idx="2">
                  <c:v>64.203828465920807</c:v>
                </c:pt>
                <c:pt idx="3">
                  <c:v>68.857926433405751</c:v>
                </c:pt>
                <c:pt idx="4">
                  <c:v>68.930943248587951</c:v>
                </c:pt>
                <c:pt idx="5">
                  <c:v>66.086244451123761</c:v>
                </c:pt>
                <c:pt idx="6">
                  <c:v>63.881169954318267</c:v>
                </c:pt>
                <c:pt idx="7">
                  <c:v>64.127348797876706</c:v>
                </c:pt>
                <c:pt idx="8">
                  <c:v>65.968825811075376</c:v>
                </c:pt>
                <c:pt idx="9">
                  <c:v>58.510005284755962</c:v>
                </c:pt>
                <c:pt idx="10">
                  <c:v>58.778420611806546</c:v>
                </c:pt>
                <c:pt idx="11">
                  <c:v>65.630288596582119</c:v>
                </c:pt>
                <c:pt idx="12">
                  <c:v>65.105215854946451</c:v>
                </c:pt>
                <c:pt idx="13">
                  <c:v>64.635114772371026</c:v>
                </c:pt>
                <c:pt idx="14">
                  <c:v>64.320943687049464</c:v>
                </c:pt>
                <c:pt idx="15">
                  <c:v>63.549016091408824</c:v>
                </c:pt>
                <c:pt idx="16">
                  <c:v>62.593812153536888</c:v>
                </c:pt>
                <c:pt idx="17">
                  <c:v>61.336889272335952</c:v>
                </c:pt>
                <c:pt idx="18">
                  <c:v>59.725357733568799</c:v>
                </c:pt>
                <c:pt idx="19">
                  <c:v>57.978978401086593</c:v>
                </c:pt>
                <c:pt idx="20">
                  <c:v>56.217704122787346</c:v>
                </c:pt>
                <c:pt idx="21">
                  <c:v>55.045551939894118</c:v>
                </c:pt>
                <c:pt idx="22">
                  <c:v>53.920588091812668</c:v>
                </c:pt>
                <c:pt idx="23">
                  <c:v>52.894682016504689</c:v>
                </c:pt>
                <c:pt idx="24">
                  <c:v>52.058230573428467</c:v>
                </c:pt>
                <c:pt idx="25">
                  <c:v>50.095796790715582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27.626507685536634</c:v>
                </c:pt>
                <c:pt idx="1">
                  <c:v>34.040011750971317</c:v>
                </c:pt>
                <c:pt idx="2">
                  <c:v>35.123127480669602</c:v>
                </c:pt>
                <c:pt idx="3">
                  <c:v>31.152130297595125</c:v>
                </c:pt>
                <c:pt idx="4">
                  <c:v>32.40108299218101</c:v>
                </c:pt>
                <c:pt idx="5">
                  <c:v>34.424047443125509</c:v>
                </c:pt>
                <c:pt idx="6">
                  <c:v>29.589721416604046</c:v>
                </c:pt>
                <c:pt idx="7">
                  <c:v>24.654601755169136</c:v>
                </c:pt>
                <c:pt idx="8">
                  <c:v>31.308754037313047</c:v>
                </c:pt>
                <c:pt idx="9">
                  <c:v>33.328972402477852</c:v>
                </c:pt>
                <c:pt idx="10">
                  <c:v>27.986818233193752</c:v>
                </c:pt>
                <c:pt idx="11">
                  <c:v>27.264837808821966</c:v>
                </c:pt>
                <c:pt idx="12">
                  <c:v>27.361992591554866</c:v>
                </c:pt>
                <c:pt idx="13">
                  <c:v>27.652511857213948</c:v>
                </c:pt>
                <c:pt idx="14">
                  <c:v>28.055988725698775</c:v>
                </c:pt>
                <c:pt idx="15">
                  <c:v>28.3783202234603</c:v>
                </c:pt>
                <c:pt idx="16">
                  <c:v>28.679014269146926</c:v>
                </c:pt>
                <c:pt idx="17">
                  <c:v>28.982034362987058</c:v>
                </c:pt>
                <c:pt idx="18">
                  <c:v>29.293727215498148</c:v>
                </c:pt>
                <c:pt idx="19">
                  <c:v>29.621964766206069</c:v>
                </c:pt>
                <c:pt idx="20">
                  <c:v>29.956007881398463</c:v>
                </c:pt>
                <c:pt idx="21">
                  <c:v>30.281977956141141</c:v>
                </c:pt>
                <c:pt idx="22">
                  <c:v>30.608340215526056</c:v>
                </c:pt>
                <c:pt idx="23">
                  <c:v>30.92420275693522</c:v>
                </c:pt>
                <c:pt idx="24">
                  <c:v>31.239303302262602</c:v>
                </c:pt>
                <c:pt idx="25">
                  <c:v>31.532058557050984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93.121165039404616</c:v>
                </c:pt>
                <c:pt idx="1">
                  <c:v>99.46156859742733</c:v>
                </c:pt>
                <c:pt idx="2">
                  <c:v>92.878932984522393</c:v>
                </c:pt>
                <c:pt idx="3">
                  <c:v>97.023846400623498</c:v>
                </c:pt>
                <c:pt idx="4">
                  <c:v>106.7376131796308</c:v>
                </c:pt>
                <c:pt idx="5">
                  <c:v>104.42712964741982</c:v>
                </c:pt>
                <c:pt idx="6">
                  <c:v>103.94064111801289</c:v>
                </c:pt>
                <c:pt idx="7">
                  <c:v>105.13115964155759</c:v>
                </c:pt>
                <c:pt idx="8">
                  <c:v>100.62508722119908</c:v>
                </c:pt>
                <c:pt idx="9">
                  <c:v>103.72513233862668</c:v>
                </c:pt>
                <c:pt idx="10">
                  <c:v>95.452536470509131</c:v>
                </c:pt>
                <c:pt idx="11">
                  <c:v>95.604803748113696</c:v>
                </c:pt>
                <c:pt idx="12">
                  <c:v>94.665472094415207</c:v>
                </c:pt>
                <c:pt idx="13">
                  <c:v>93.723544542370661</c:v>
                </c:pt>
                <c:pt idx="14">
                  <c:v>93.096565849448339</c:v>
                </c:pt>
                <c:pt idx="15">
                  <c:v>92.471517923282221</c:v>
                </c:pt>
                <c:pt idx="16">
                  <c:v>91.730270351865244</c:v>
                </c:pt>
                <c:pt idx="17">
                  <c:v>90.899973631108793</c:v>
                </c:pt>
                <c:pt idx="18">
                  <c:v>90.090173400130851</c:v>
                </c:pt>
                <c:pt idx="19">
                  <c:v>89.333651160827756</c:v>
                </c:pt>
                <c:pt idx="20">
                  <c:v>88.635120509936684</c:v>
                </c:pt>
                <c:pt idx="21">
                  <c:v>87.914246411722644</c:v>
                </c:pt>
                <c:pt idx="22">
                  <c:v>87.186738303178814</c:v>
                </c:pt>
                <c:pt idx="23">
                  <c:v>86.489919136117919</c:v>
                </c:pt>
                <c:pt idx="24">
                  <c:v>85.773659358372242</c:v>
                </c:pt>
                <c:pt idx="25">
                  <c:v>85.048511308351436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100.05542263004209</c:v>
                </c:pt>
                <c:pt idx="1">
                  <c:v>93.935890617032385</c:v>
                </c:pt>
                <c:pt idx="2">
                  <c:v>85.970195977486199</c:v>
                </c:pt>
                <c:pt idx="3">
                  <c:v>83.668540228666018</c:v>
                </c:pt>
                <c:pt idx="4">
                  <c:v>91.534528258529534</c:v>
                </c:pt>
                <c:pt idx="5">
                  <c:v>99.474807740419351</c:v>
                </c:pt>
                <c:pt idx="6">
                  <c:v>89.722192090414694</c:v>
                </c:pt>
                <c:pt idx="7">
                  <c:v>95.865900842568962</c:v>
                </c:pt>
                <c:pt idx="8">
                  <c:v>84.929934951400554</c:v>
                </c:pt>
                <c:pt idx="9">
                  <c:v>93.887416645597298</c:v>
                </c:pt>
                <c:pt idx="10">
                  <c:v>81.551775227244804</c:v>
                </c:pt>
                <c:pt idx="11">
                  <c:v>85.640353404683466</c:v>
                </c:pt>
                <c:pt idx="12">
                  <c:v>84.450188168891941</c:v>
                </c:pt>
                <c:pt idx="13">
                  <c:v>82.94073105481398</c:v>
                </c:pt>
                <c:pt idx="14">
                  <c:v>81.818116646543331</c:v>
                </c:pt>
                <c:pt idx="15">
                  <c:v>80.89267902877144</c:v>
                </c:pt>
                <c:pt idx="16">
                  <c:v>79.905576952548998</c:v>
                </c:pt>
                <c:pt idx="17">
                  <c:v>78.934486588917622</c:v>
                </c:pt>
                <c:pt idx="18">
                  <c:v>77.967753267355818</c:v>
                </c:pt>
                <c:pt idx="19">
                  <c:v>76.971347127955724</c:v>
                </c:pt>
                <c:pt idx="20">
                  <c:v>75.958627402466561</c:v>
                </c:pt>
                <c:pt idx="21">
                  <c:v>74.94280723719487</c:v>
                </c:pt>
                <c:pt idx="22">
                  <c:v>73.932700897056478</c:v>
                </c:pt>
                <c:pt idx="23">
                  <c:v>72.917760292615625</c:v>
                </c:pt>
                <c:pt idx="24">
                  <c:v>71.889689133271659</c:v>
                </c:pt>
                <c:pt idx="25">
                  <c:v>70.888090475535634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56.860019060438589</c:v>
                </c:pt>
                <c:pt idx="1">
                  <c:v>55.033559435497786</c:v>
                </c:pt>
                <c:pt idx="2">
                  <c:v>57.311588179474477</c:v>
                </c:pt>
                <c:pt idx="3">
                  <c:v>54.716159089241451</c:v>
                </c:pt>
                <c:pt idx="4">
                  <c:v>57.767192311326717</c:v>
                </c:pt>
                <c:pt idx="5">
                  <c:v>61.146021283497348</c:v>
                </c:pt>
                <c:pt idx="6">
                  <c:v>57.510019959699534</c:v>
                </c:pt>
                <c:pt idx="7">
                  <c:v>60.954391185148225</c:v>
                </c:pt>
                <c:pt idx="8">
                  <c:v>58.539174737078447</c:v>
                </c:pt>
                <c:pt idx="9">
                  <c:v>51.688533534629101</c:v>
                </c:pt>
                <c:pt idx="10">
                  <c:v>51.109611341432448</c:v>
                </c:pt>
                <c:pt idx="11">
                  <c:v>50.482008505911836</c:v>
                </c:pt>
                <c:pt idx="12">
                  <c:v>49.78479243203433</c:v>
                </c:pt>
                <c:pt idx="13">
                  <c:v>49.229083610957609</c:v>
                </c:pt>
                <c:pt idx="14">
                  <c:v>48.855976537182471</c:v>
                </c:pt>
                <c:pt idx="15">
                  <c:v>48.465214443104941</c:v>
                </c:pt>
                <c:pt idx="16">
                  <c:v>48.23227938273952</c:v>
                </c:pt>
                <c:pt idx="17">
                  <c:v>47.866304369733832</c:v>
                </c:pt>
                <c:pt idx="18">
                  <c:v>47.490885135285097</c:v>
                </c:pt>
                <c:pt idx="19">
                  <c:v>47.117742509964494</c:v>
                </c:pt>
                <c:pt idx="20">
                  <c:v>46.762300410584203</c:v>
                </c:pt>
                <c:pt idx="21">
                  <c:v>46.426938100629727</c:v>
                </c:pt>
                <c:pt idx="22">
                  <c:v>46.119315815031506</c:v>
                </c:pt>
                <c:pt idx="23">
                  <c:v>45.787944174225821</c:v>
                </c:pt>
                <c:pt idx="24">
                  <c:v>45.445425780863445</c:v>
                </c:pt>
                <c:pt idx="25">
                  <c:v>45.339297758114867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201.89130503178075</c:v>
                </c:pt>
                <c:pt idx="1">
                  <c:v>186.80731089524136</c:v>
                </c:pt>
                <c:pt idx="2">
                  <c:v>186.09574058029639</c:v>
                </c:pt>
                <c:pt idx="3">
                  <c:v>190.55825682385247</c:v>
                </c:pt>
                <c:pt idx="4">
                  <c:v>198.20929158933927</c:v>
                </c:pt>
                <c:pt idx="5">
                  <c:v>208.23287507806003</c:v>
                </c:pt>
                <c:pt idx="6">
                  <c:v>216.52902249975247</c:v>
                </c:pt>
                <c:pt idx="7">
                  <c:v>206.75394135825476</c:v>
                </c:pt>
                <c:pt idx="8">
                  <c:v>203.83590698122671</c:v>
                </c:pt>
                <c:pt idx="9">
                  <c:v>208.74508357320477</c:v>
                </c:pt>
                <c:pt idx="10">
                  <c:v>205.06687843257353</c:v>
                </c:pt>
                <c:pt idx="11">
                  <c:v>213.41860265879077</c:v>
                </c:pt>
                <c:pt idx="12">
                  <c:v>215.15216619626082</c:v>
                </c:pt>
                <c:pt idx="13">
                  <c:v>217.55461450924369</c:v>
                </c:pt>
                <c:pt idx="14">
                  <c:v>220.16339434401959</c:v>
                </c:pt>
                <c:pt idx="15">
                  <c:v>222.41276319158717</c:v>
                </c:pt>
                <c:pt idx="16">
                  <c:v>224.54974386735569</c:v>
                </c:pt>
                <c:pt idx="17">
                  <c:v>226.70092189655912</c:v>
                </c:pt>
                <c:pt idx="18">
                  <c:v>229.01079635913001</c:v>
                </c:pt>
                <c:pt idx="19">
                  <c:v>231.39858873644215</c:v>
                </c:pt>
                <c:pt idx="20">
                  <c:v>233.93011238434036</c:v>
                </c:pt>
                <c:pt idx="21">
                  <c:v>236.31566185509092</c:v>
                </c:pt>
                <c:pt idx="22">
                  <c:v>238.79723389992159</c:v>
                </c:pt>
                <c:pt idx="23">
                  <c:v>241.46871570169557</c:v>
                </c:pt>
                <c:pt idx="24">
                  <c:v>244.08734556635261</c:v>
                </c:pt>
                <c:pt idx="25">
                  <c:v>246.86232184663382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52.889268772994079</c:v>
                </c:pt>
                <c:pt idx="1">
                  <c:v>57.544695744876499</c:v>
                </c:pt>
                <c:pt idx="2">
                  <c:v>58.354721589443407</c:v>
                </c:pt>
                <c:pt idx="3">
                  <c:v>50.330763896298862</c:v>
                </c:pt>
                <c:pt idx="4">
                  <c:v>52.481755112789557</c:v>
                </c:pt>
                <c:pt idx="5">
                  <c:v>57.255673428618522</c:v>
                </c:pt>
                <c:pt idx="6">
                  <c:v>59.044423680714296</c:v>
                </c:pt>
                <c:pt idx="7">
                  <c:v>55.521691129602523</c:v>
                </c:pt>
                <c:pt idx="8">
                  <c:v>58.441647531208282</c:v>
                </c:pt>
                <c:pt idx="9">
                  <c:v>65.481503525332371</c:v>
                </c:pt>
                <c:pt idx="10">
                  <c:v>62.126347621362008</c:v>
                </c:pt>
                <c:pt idx="11">
                  <c:v>60.667558533826259</c:v>
                </c:pt>
                <c:pt idx="12">
                  <c:v>59.71916465862197</c:v>
                </c:pt>
                <c:pt idx="13">
                  <c:v>59.502090990189849</c:v>
                </c:pt>
                <c:pt idx="14">
                  <c:v>59.455283164321273</c:v>
                </c:pt>
                <c:pt idx="15">
                  <c:v>59.33516923050184</c:v>
                </c:pt>
                <c:pt idx="16">
                  <c:v>59.158635281296775</c:v>
                </c:pt>
                <c:pt idx="17">
                  <c:v>58.98460582404357</c:v>
                </c:pt>
                <c:pt idx="18">
                  <c:v>58.779953652550809</c:v>
                </c:pt>
                <c:pt idx="19">
                  <c:v>58.580217641617644</c:v>
                </c:pt>
                <c:pt idx="20">
                  <c:v>58.412561916351869</c:v>
                </c:pt>
                <c:pt idx="21">
                  <c:v>58.19008388862693</c:v>
                </c:pt>
                <c:pt idx="22">
                  <c:v>58.035534600831859</c:v>
                </c:pt>
                <c:pt idx="23">
                  <c:v>57.935746092780356</c:v>
                </c:pt>
                <c:pt idx="24">
                  <c:v>57.873079665946825</c:v>
                </c:pt>
                <c:pt idx="25">
                  <c:v>57.860764875279784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4.0983842841948332</c:v>
                </c:pt>
                <c:pt idx="1">
                  <c:v>2.7661275359456639</c:v>
                </c:pt>
                <c:pt idx="2">
                  <c:v>2.718440608322628</c:v>
                </c:pt>
                <c:pt idx="3">
                  <c:v>2.4675548666565184</c:v>
                </c:pt>
                <c:pt idx="4">
                  <c:v>2.8767350126292408</c:v>
                </c:pt>
                <c:pt idx="5">
                  <c:v>2.6473576092467175</c:v>
                </c:pt>
                <c:pt idx="6">
                  <c:v>2.2451840513394399</c:v>
                </c:pt>
                <c:pt idx="7">
                  <c:v>2.3924621650575126</c:v>
                </c:pt>
                <c:pt idx="8">
                  <c:v>2.4981386536494536</c:v>
                </c:pt>
                <c:pt idx="9">
                  <c:v>2.2153814796718687</c:v>
                </c:pt>
                <c:pt idx="10">
                  <c:v>2.9185522841074665</c:v>
                </c:pt>
                <c:pt idx="11">
                  <c:v>2.2640430919598771</c:v>
                </c:pt>
                <c:pt idx="12">
                  <c:v>2.2800184331571454</c:v>
                </c:pt>
                <c:pt idx="13">
                  <c:v>2.3007973699093154</c:v>
                </c:pt>
                <c:pt idx="14">
                  <c:v>2.3241446594367718</c:v>
                </c:pt>
                <c:pt idx="15">
                  <c:v>2.3460411529200456</c:v>
                </c:pt>
                <c:pt idx="16">
                  <c:v>2.3677991468461626</c:v>
                </c:pt>
                <c:pt idx="17">
                  <c:v>2.3885764729525509</c:v>
                </c:pt>
                <c:pt idx="18">
                  <c:v>2.4111456299629292</c:v>
                </c:pt>
                <c:pt idx="19">
                  <c:v>2.432457226634857</c:v>
                </c:pt>
                <c:pt idx="20">
                  <c:v>2.4538738749446707</c:v>
                </c:pt>
                <c:pt idx="21">
                  <c:v>2.4744472014473216</c:v>
                </c:pt>
                <c:pt idx="22">
                  <c:v>2.4965072166426592</c:v>
                </c:pt>
                <c:pt idx="23">
                  <c:v>2.5177547040258244</c:v>
                </c:pt>
                <c:pt idx="24">
                  <c:v>2.5403044849671108</c:v>
                </c:pt>
                <c:pt idx="25">
                  <c:v>2.5621089854137824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185.60846365488302</c:v>
                </c:pt>
                <c:pt idx="1">
                  <c:v>199.63970286848664</c:v>
                </c:pt>
                <c:pt idx="2">
                  <c:v>191.62645865004572</c:v>
                </c:pt>
                <c:pt idx="3">
                  <c:v>186.14253105820131</c:v>
                </c:pt>
                <c:pt idx="4">
                  <c:v>194.05239113255476</c:v>
                </c:pt>
                <c:pt idx="5">
                  <c:v>184.3353731448137</c:v>
                </c:pt>
                <c:pt idx="6">
                  <c:v>204.27961630766018</c:v>
                </c:pt>
                <c:pt idx="7">
                  <c:v>197.77180905517633</c:v>
                </c:pt>
                <c:pt idx="8">
                  <c:v>180.85560328252856</c:v>
                </c:pt>
                <c:pt idx="9">
                  <c:v>183.1204725743371</c:v>
                </c:pt>
                <c:pt idx="10">
                  <c:v>176.84113931079318</c:v>
                </c:pt>
                <c:pt idx="11">
                  <c:v>164.13366874209245</c:v>
                </c:pt>
                <c:pt idx="12">
                  <c:v>162.82926773622557</c:v>
                </c:pt>
                <c:pt idx="13">
                  <c:v>162.20311029377066</c:v>
                </c:pt>
                <c:pt idx="14">
                  <c:v>161.71962959255319</c:v>
                </c:pt>
                <c:pt idx="15">
                  <c:v>160.94190037308687</c:v>
                </c:pt>
                <c:pt idx="16">
                  <c:v>160.06953446020674</c:v>
                </c:pt>
                <c:pt idx="17">
                  <c:v>159.08158762752603</c:v>
                </c:pt>
                <c:pt idx="18">
                  <c:v>158.04541038707038</c:v>
                </c:pt>
                <c:pt idx="19">
                  <c:v>156.99145814185704</c:v>
                </c:pt>
                <c:pt idx="20">
                  <c:v>155.93676060953734</c:v>
                </c:pt>
                <c:pt idx="21">
                  <c:v>155.03971307992995</c:v>
                </c:pt>
                <c:pt idx="22">
                  <c:v>154.0047447514095</c:v>
                </c:pt>
                <c:pt idx="23">
                  <c:v>152.98976771604609</c:v>
                </c:pt>
                <c:pt idx="24">
                  <c:v>152.02660289452618</c:v>
                </c:pt>
                <c:pt idx="25">
                  <c:v>151.18589126504793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43.008784230053749</c:v>
                </c:pt>
                <c:pt idx="1">
                  <c:v>42.87627650043855</c:v>
                </c:pt>
                <c:pt idx="2">
                  <c:v>42.975919213095338</c:v>
                </c:pt>
                <c:pt idx="3">
                  <c:v>43.684276977473722</c:v>
                </c:pt>
                <c:pt idx="4">
                  <c:v>42.067691021256643</c:v>
                </c:pt>
                <c:pt idx="5">
                  <c:v>47.597963949577881</c:v>
                </c:pt>
                <c:pt idx="6">
                  <c:v>47.155939954812752</c:v>
                </c:pt>
                <c:pt idx="7">
                  <c:v>50.681722665672169</c:v>
                </c:pt>
                <c:pt idx="8">
                  <c:v>51.459876042841906</c:v>
                </c:pt>
                <c:pt idx="9">
                  <c:v>49.383306118473946</c:v>
                </c:pt>
                <c:pt idx="10">
                  <c:v>52.964972844201</c:v>
                </c:pt>
                <c:pt idx="11">
                  <c:v>64.111575795152007</c:v>
                </c:pt>
                <c:pt idx="12">
                  <c:v>65.128583597645132</c:v>
                </c:pt>
                <c:pt idx="13">
                  <c:v>66.244150835276557</c:v>
                </c:pt>
                <c:pt idx="14">
                  <c:v>67.416704926570304</c:v>
                </c:pt>
                <c:pt idx="15">
                  <c:v>68.482011113551835</c:v>
                </c:pt>
                <c:pt idx="16">
                  <c:v>69.518938254040634</c:v>
                </c:pt>
                <c:pt idx="17">
                  <c:v>70.551892758715397</c:v>
                </c:pt>
                <c:pt idx="18">
                  <c:v>71.589502831650478</c:v>
                </c:pt>
                <c:pt idx="19">
                  <c:v>72.620424761495414</c:v>
                </c:pt>
                <c:pt idx="20">
                  <c:v>73.702281938037359</c:v>
                </c:pt>
                <c:pt idx="21">
                  <c:v>74.768909211483987</c:v>
                </c:pt>
                <c:pt idx="22">
                  <c:v>75.861898958306881</c:v>
                </c:pt>
                <c:pt idx="23">
                  <c:v>76.965123128322418</c:v>
                </c:pt>
                <c:pt idx="24">
                  <c:v>78.050584390798761</c:v>
                </c:pt>
                <c:pt idx="25">
                  <c:v>79.142070197699766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95.112966670915796</c:v>
                </c:pt>
                <c:pt idx="1">
                  <c:v>92.107656265431046</c:v>
                </c:pt>
                <c:pt idx="2">
                  <c:v>90.372744333011525</c:v>
                </c:pt>
                <c:pt idx="3">
                  <c:v>95.327220703843807</c:v>
                </c:pt>
                <c:pt idx="4">
                  <c:v>98.800138436722904</c:v>
                </c:pt>
                <c:pt idx="5">
                  <c:v>103.9598639562319</c:v>
                </c:pt>
                <c:pt idx="6">
                  <c:v>102.134262126693</c:v>
                </c:pt>
                <c:pt idx="7">
                  <c:v>106.24116666347672</c:v>
                </c:pt>
                <c:pt idx="8">
                  <c:v>107.78580467962428</c:v>
                </c:pt>
                <c:pt idx="9">
                  <c:v>98.427813583009069</c:v>
                </c:pt>
                <c:pt idx="10">
                  <c:v>90.921590971501729</c:v>
                </c:pt>
                <c:pt idx="11">
                  <c:v>108.62369849358039</c:v>
                </c:pt>
                <c:pt idx="12">
                  <c:v>108.17516636289733</c:v>
                </c:pt>
                <c:pt idx="13">
                  <c:v>107.7164913464006</c:v>
                </c:pt>
                <c:pt idx="14">
                  <c:v>107.41275938820849</c:v>
                </c:pt>
                <c:pt idx="15">
                  <c:v>107.05837065137418</c:v>
                </c:pt>
                <c:pt idx="16">
                  <c:v>106.65061857041297</c:v>
                </c:pt>
                <c:pt idx="17">
                  <c:v>106.19736671924515</c:v>
                </c:pt>
                <c:pt idx="18">
                  <c:v>105.54590338939022</c:v>
                </c:pt>
                <c:pt idx="19">
                  <c:v>104.93364042752086</c:v>
                </c:pt>
                <c:pt idx="20">
                  <c:v>104.38347207944716</c:v>
                </c:pt>
                <c:pt idx="21">
                  <c:v>103.95531390174008</c:v>
                </c:pt>
                <c:pt idx="22">
                  <c:v>103.51961335068827</c:v>
                </c:pt>
                <c:pt idx="23">
                  <c:v>103.00055782052659</c:v>
                </c:pt>
                <c:pt idx="24">
                  <c:v>102.31801838477858</c:v>
                </c:pt>
                <c:pt idx="25">
                  <c:v>101.59467279201959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108.98671835783885</c:v>
                </c:pt>
                <c:pt idx="1">
                  <c:v>104.43090363258932</c:v>
                </c:pt>
                <c:pt idx="2">
                  <c:v>95.959392152945938</c:v>
                </c:pt>
                <c:pt idx="3">
                  <c:v>101.61851661996278</c:v>
                </c:pt>
                <c:pt idx="4">
                  <c:v>107.28276126202182</c:v>
                </c:pt>
                <c:pt idx="5">
                  <c:v>108.32681939029982</c:v>
                </c:pt>
                <c:pt idx="6">
                  <c:v>113.53448233295347</c:v>
                </c:pt>
                <c:pt idx="7">
                  <c:v>111.81135232192761</c:v>
                </c:pt>
                <c:pt idx="8">
                  <c:v>122.202528919847</c:v>
                </c:pt>
                <c:pt idx="9">
                  <c:v>105.3181202082139</c:v>
                </c:pt>
                <c:pt idx="10">
                  <c:v>99.236182249443473</c:v>
                </c:pt>
                <c:pt idx="11">
                  <c:v>104.72705789919323</c:v>
                </c:pt>
                <c:pt idx="12">
                  <c:v>104.42846398286665</c:v>
                </c:pt>
                <c:pt idx="13">
                  <c:v>104.46939815763528</c:v>
                </c:pt>
                <c:pt idx="14">
                  <c:v>104.57022027572798</c:v>
                </c:pt>
                <c:pt idx="15">
                  <c:v>104.40269251275765</c:v>
                </c:pt>
                <c:pt idx="16">
                  <c:v>104.11991689181569</c:v>
                </c:pt>
                <c:pt idx="17">
                  <c:v>103.71466784475501</c:v>
                </c:pt>
                <c:pt idx="18">
                  <c:v>103.29964633204152</c:v>
                </c:pt>
                <c:pt idx="19">
                  <c:v>102.91512142106593</c:v>
                </c:pt>
                <c:pt idx="20">
                  <c:v>102.58812368853177</c:v>
                </c:pt>
                <c:pt idx="21">
                  <c:v>102.1706573048068</c:v>
                </c:pt>
                <c:pt idx="22">
                  <c:v>101.74743209099121</c:v>
                </c:pt>
                <c:pt idx="23">
                  <c:v>101.35158622422883</c:v>
                </c:pt>
                <c:pt idx="24">
                  <c:v>100.96765970072227</c:v>
                </c:pt>
                <c:pt idx="25">
                  <c:v>100.60670301775608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53.553909572934586</c:v>
                </c:pt>
                <c:pt idx="1">
                  <c:v>53.138904868794071</c:v>
                </c:pt>
                <c:pt idx="2">
                  <c:v>51.755312732787196</c:v>
                </c:pt>
                <c:pt idx="3">
                  <c:v>51.905094925688374</c:v>
                </c:pt>
                <c:pt idx="4">
                  <c:v>56.600924648661596</c:v>
                </c:pt>
                <c:pt idx="5">
                  <c:v>60.860255957876412</c:v>
                </c:pt>
                <c:pt idx="6">
                  <c:v>62.758351439327278</c:v>
                </c:pt>
                <c:pt idx="7">
                  <c:v>57.116311436137096</c:v>
                </c:pt>
                <c:pt idx="8">
                  <c:v>57.196547604143703</c:v>
                </c:pt>
                <c:pt idx="9">
                  <c:v>52.597106531470367</c:v>
                </c:pt>
                <c:pt idx="10">
                  <c:v>48.347408091228111</c:v>
                </c:pt>
                <c:pt idx="11">
                  <c:v>40.658251603096424</c:v>
                </c:pt>
                <c:pt idx="12">
                  <c:v>40.269984168729096</c:v>
                </c:pt>
                <c:pt idx="13">
                  <c:v>39.967268316557835</c:v>
                </c:pt>
                <c:pt idx="14">
                  <c:v>39.742722835636414</c:v>
                </c:pt>
                <c:pt idx="15">
                  <c:v>39.469784703289541</c:v>
                </c:pt>
                <c:pt idx="16">
                  <c:v>39.140287607154626</c:v>
                </c:pt>
                <c:pt idx="17">
                  <c:v>38.790704230195786</c:v>
                </c:pt>
                <c:pt idx="18">
                  <c:v>38.431773128405858</c:v>
                </c:pt>
                <c:pt idx="19">
                  <c:v>38.066806952779821</c:v>
                </c:pt>
                <c:pt idx="20">
                  <c:v>37.703284018008503</c:v>
                </c:pt>
                <c:pt idx="21">
                  <c:v>37.325829648045371</c:v>
                </c:pt>
                <c:pt idx="22">
                  <c:v>36.951661209096919</c:v>
                </c:pt>
                <c:pt idx="23">
                  <c:v>36.586659216640001</c:v>
                </c:pt>
                <c:pt idx="24">
                  <c:v>36.228334702560858</c:v>
                </c:pt>
                <c:pt idx="25">
                  <c:v>35.86804351709408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265.82006184542769</c:v>
                </c:pt>
                <c:pt idx="1">
                  <c:v>252.81857159440042</c:v>
                </c:pt>
                <c:pt idx="2">
                  <c:v>238.97393794153473</c:v>
                </c:pt>
                <c:pt idx="3">
                  <c:v>249.92680423374492</c:v>
                </c:pt>
                <c:pt idx="4">
                  <c:v>257.99031162000637</c:v>
                </c:pt>
                <c:pt idx="5">
                  <c:v>266.94335652797173</c:v>
                </c:pt>
                <c:pt idx="6">
                  <c:v>259.57630496352692</c:v>
                </c:pt>
                <c:pt idx="7">
                  <c:v>267.43149704745736</c:v>
                </c:pt>
                <c:pt idx="8">
                  <c:v>260.53390359949822</c:v>
                </c:pt>
                <c:pt idx="9">
                  <c:v>253.27791793803752</c:v>
                </c:pt>
                <c:pt idx="10">
                  <c:v>233.10725131782854</c:v>
                </c:pt>
                <c:pt idx="11">
                  <c:v>238.82622888304797</c:v>
                </c:pt>
                <c:pt idx="12">
                  <c:v>236.39913472677054</c:v>
                </c:pt>
                <c:pt idx="13">
                  <c:v>234.40111295727291</c:v>
                </c:pt>
                <c:pt idx="14">
                  <c:v>233.0371087934729</c:v>
                </c:pt>
                <c:pt idx="15">
                  <c:v>231.45236982327444</c:v>
                </c:pt>
                <c:pt idx="16">
                  <c:v>229.58627085339512</c:v>
                </c:pt>
                <c:pt idx="17">
                  <c:v>227.66050718114835</c:v>
                </c:pt>
                <c:pt idx="18">
                  <c:v>225.80893651053105</c:v>
                </c:pt>
                <c:pt idx="19">
                  <c:v>223.9246745263558</c:v>
                </c:pt>
                <c:pt idx="20">
                  <c:v>222.00307537989298</c:v>
                </c:pt>
                <c:pt idx="21">
                  <c:v>219.90038519687491</c:v>
                </c:pt>
                <c:pt idx="22">
                  <c:v>217.93083464769498</c:v>
                </c:pt>
                <c:pt idx="23">
                  <c:v>215.99119327315597</c:v>
                </c:pt>
                <c:pt idx="24">
                  <c:v>214.05538691659353</c:v>
                </c:pt>
                <c:pt idx="25">
                  <c:v>212.21097071833651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192.17138660159384</c:v>
                </c:pt>
                <c:pt idx="1">
                  <c:v>208.80727669026982</c:v>
                </c:pt>
                <c:pt idx="2">
                  <c:v>216.91919012739402</c:v>
                </c:pt>
                <c:pt idx="3">
                  <c:v>215.84420797227946</c:v>
                </c:pt>
                <c:pt idx="4">
                  <c:v>217.98695931445903</c:v>
                </c:pt>
                <c:pt idx="5">
                  <c:v>231.11249750975725</c:v>
                </c:pt>
                <c:pt idx="6">
                  <c:v>243.19554487202035</c:v>
                </c:pt>
                <c:pt idx="7">
                  <c:v>252.57699216172563</c:v>
                </c:pt>
                <c:pt idx="8">
                  <c:v>255.36404571169055</c:v>
                </c:pt>
                <c:pt idx="9">
                  <c:v>263.03038998238293</c:v>
                </c:pt>
                <c:pt idx="10">
                  <c:v>277.63861661414359</c:v>
                </c:pt>
                <c:pt idx="11">
                  <c:v>269.04825304837703</c:v>
                </c:pt>
                <c:pt idx="12">
                  <c:v>270.86429257842553</c:v>
                </c:pt>
                <c:pt idx="13">
                  <c:v>273.61359690482533</c:v>
                </c:pt>
                <c:pt idx="14">
                  <c:v>276.89696919469071</c:v>
                </c:pt>
                <c:pt idx="15">
                  <c:v>279.95145932451703</c:v>
                </c:pt>
                <c:pt idx="16">
                  <c:v>282.84663095406654</c:v>
                </c:pt>
                <c:pt idx="17">
                  <c:v>285.74726422964562</c:v>
                </c:pt>
                <c:pt idx="18">
                  <c:v>288.78343979230544</c:v>
                </c:pt>
                <c:pt idx="19">
                  <c:v>291.86466799237513</c:v>
                </c:pt>
                <c:pt idx="20">
                  <c:v>295.13675917238254</c:v>
                </c:pt>
                <c:pt idx="21">
                  <c:v>298.38047893522003</c:v>
                </c:pt>
                <c:pt idx="22">
                  <c:v>301.5769242650839</c:v>
                </c:pt>
                <c:pt idx="23">
                  <c:v>304.80020736605996</c:v>
                </c:pt>
                <c:pt idx="24">
                  <c:v>308.04580950064945</c:v>
                </c:pt>
                <c:pt idx="25">
                  <c:v>311.80045890658079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445.37581699090288</c:v>
                </c:pt>
                <c:pt idx="1">
                  <c:v>431.78228529966782</c:v>
                </c:pt>
                <c:pt idx="2">
                  <c:v>444.36064032042742</c:v>
                </c:pt>
                <c:pt idx="3">
                  <c:v>450.90132321499152</c:v>
                </c:pt>
                <c:pt idx="4">
                  <c:v>448.2063387583089</c:v>
                </c:pt>
                <c:pt idx="5">
                  <c:v>456.66813168053432</c:v>
                </c:pt>
                <c:pt idx="6">
                  <c:v>492.2785204151653</c:v>
                </c:pt>
                <c:pt idx="7">
                  <c:v>486.66654956237608</c:v>
                </c:pt>
                <c:pt idx="8">
                  <c:v>516.06115834613502</c:v>
                </c:pt>
                <c:pt idx="9">
                  <c:v>524.67077635868918</c:v>
                </c:pt>
                <c:pt idx="10">
                  <c:v>562.77562686974113</c:v>
                </c:pt>
                <c:pt idx="11">
                  <c:v>576.78025490852644</c:v>
                </c:pt>
                <c:pt idx="12">
                  <c:v>580.8721246579529</c:v>
                </c:pt>
                <c:pt idx="13">
                  <c:v>587.12355861858782</c:v>
                </c:pt>
                <c:pt idx="14">
                  <c:v>594.3244060526813</c:v>
                </c:pt>
                <c:pt idx="15">
                  <c:v>600.83931657902554</c:v>
                </c:pt>
                <c:pt idx="16">
                  <c:v>606.9857272543577</c:v>
                </c:pt>
                <c:pt idx="17">
                  <c:v>613.15482162627518</c:v>
                </c:pt>
                <c:pt idx="18">
                  <c:v>619.71997103166154</c:v>
                </c:pt>
                <c:pt idx="19">
                  <c:v>626.26222701900952</c:v>
                </c:pt>
                <c:pt idx="20">
                  <c:v>633.23778793784288</c:v>
                </c:pt>
                <c:pt idx="21">
                  <c:v>640.02447286484039</c:v>
                </c:pt>
                <c:pt idx="22">
                  <c:v>646.83951807818289</c:v>
                </c:pt>
                <c:pt idx="23">
                  <c:v>653.69794330527395</c:v>
                </c:pt>
                <c:pt idx="24">
                  <c:v>660.60257424160955</c:v>
                </c:pt>
                <c:pt idx="25">
                  <c:v>667.47380154956886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269.54960495319619</c:v>
                </c:pt>
                <c:pt idx="1">
                  <c:v>268.42818664773995</c:v>
                </c:pt>
                <c:pt idx="2">
                  <c:v>280.59728786141034</c:v>
                </c:pt>
                <c:pt idx="3">
                  <c:v>274.69376649295094</c:v>
                </c:pt>
                <c:pt idx="4">
                  <c:v>278.30260472242566</c:v>
                </c:pt>
                <c:pt idx="5">
                  <c:v>282.56713415441732</c:v>
                </c:pt>
                <c:pt idx="6">
                  <c:v>299.48536416046272</c:v>
                </c:pt>
                <c:pt idx="7">
                  <c:v>303.90626785790033</c:v>
                </c:pt>
                <c:pt idx="8">
                  <c:v>315.75069928962284</c:v>
                </c:pt>
                <c:pt idx="9">
                  <c:v>310.47824901245286</c:v>
                </c:pt>
                <c:pt idx="10">
                  <c:v>335.78250145682313</c:v>
                </c:pt>
                <c:pt idx="11">
                  <c:v>314.96898927677648</c:v>
                </c:pt>
                <c:pt idx="12">
                  <c:v>315.7592627208985</c:v>
                </c:pt>
                <c:pt idx="13">
                  <c:v>318.04595560284292</c:v>
                </c:pt>
                <c:pt idx="14">
                  <c:v>320.96836986949228</c:v>
                </c:pt>
                <c:pt idx="15">
                  <c:v>323.5245520869023</c:v>
                </c:pt>
                <c:pt idx="16">
                  <c:v>325.94486636524528</c:v>
                </c:pt>
                <c:pt idx="17">
                  <c:v>328.26868183615335</c:v>
                </c:pt>
                <c:pt idx="18">
                  <c:v>330.73863003860134</c:v>
                </c:pt>
                <c:pt idx="19">
                  <c:v>333.19265645256462</c:v>
                </c:pt>
                <c:pt idx="20">
                  <c:v>335.87480541444711</c:v>
                </c:pt>
                <c:pt idx="21">
                  <c:v>338.40034482084241</c:v>
                </c:pt>
                <c:pt idx="22">
                  <c:v>340.89819259718047</c:v>
                </c:pt>
                <c:pt idx="23">
                  <c:v>343.35446396012384</c:v>
                </c:pt>
                <c:pt idx="24">
                  <c:v>345.95966162219912</c:v>
                </c:pt>
                <c:pt idx="25">
                  <c:v>348.57515797459104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317.2342146171361</c:v>
                </c:pt>
                <c:pt idx="1">
                  <c:v>315.85107105355928</c:v>
                </c:pt>
                <c:pt idx="2">
                  <c:v>320.48636926618803</c:v>
                </c:pt>
                <c:pt idx="3">
                  <c:v>318.5540061967842</c:v>
                </c:pt>
                <c:pt idx="4">
                  <c:v>327.88368062525012</c:v>
                </c:pt>
                <c:pt idx="5">
                  <c:v>334.49069149579481</c:v>
                </c:pt>
                <c:pt idx="6">
                  <c:v>328.95540860872916</c:v>
                </c:pt>
                <c:pt idx="7">
                  <c:v>333.8051831519042</c:v>
                </c:pt>
                <c:pt idx="8">
                  <c:v>331.89518841122816</c:v>
                </c:pt>
                <c:pt idx="9">
                  <c:v>315.76682419330319</c:v>
                </c:pt>
                <c:pt idx="10">
                  <c:v>337.18519066174713</c:v>
                </c:pt>
                <c:pt idx="11">
                  <c:v>323.79481359574322</c:v>
                </c:pt>
                <c:pt idx="12">
                  <c:v>323.01192489219511</c:v>
                </c:pt>
                <c:pt idx="13">
                  <c:v>322.51898303146464</c:v>
                </c:pt>
                <c:pt idx="14">
                  <c:v>322.47663914352597</c:v>
                </c:pt>
                <c:pt idx="15">
                  <c:v>321.6448376386428</c:v>
                </c:pt>
                <c:pt idx="16">
                  <c:v>320.34488953722416</c:v>
                </c:pt>
                <c:pt idx="17">
                  <c:v>318.6786028003886</c:v>
                </c:pt>
                <c:pt idx="18">
                  <c:v>316.54035189812117</c:v>
                </c:pt>
                <c:pt idx="19">
                  <c:v>314.27535313497611</c:v>
                </c:pt>
                <c:pt idx="20">
                  <c:v>311.90104538187836</c:v>
                </c:pt>
                <c:pt idx="21">
                  <c:v>309.96673238499665</c:v>
                </c:pt>
                <c:pt idx="22">
                  <c:v>308.05180910285918</c:v>
                </c:pt>
                <c:pt idx="23">
                  <c:v>306.05445513089501</c:v>
                </c:pt>
                <c:pt idx="24">
                  <c:v>304.05656035239184</c:v>
                </c:pt>
                <c:pt idx="25">
                  <c:v>300.87807625443145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277.66311441542189</c:v>
                </c:pt>
                <c:pt idx="1">
                  <c:v>282.47103040092884</c:v>
                </c:pt>
                <c:pt idx="2">
                  <c:v>271.28384462215269</c:v>
                </c:pt>
                <c:pt idx="3">
                  <c:v>266.56067601612608</c:v>
                </c:pt>
                <c:pt idx="4">
                  <c:v>288.44041674166806</c:v>
                </c:pt>
                <c:pt idx="5">
                  <c:v>299.47200611446203</c:v>
                </c:pt>
                <c:pt idx="6">
                  <c:v>280.76257458473117</c:v>
                </c:pt>
                <c:pt idx="7">
                  <c:v>286.60605342444387</c:v>
                </c:pt>
                <c:pt idx="8">
                  <c:v>275.40295094699115</c:v>
                </c:pt>
                <c:pt idx="9">
                  <c:v>282.63005492133095</c:v>
                </c:pt>
                <c:pt idx="10">
                  <c:v>256.10074127238016</c:v>
                </c:pt>
                <c:pt idx="11">
                  <c:v>258.99200346753094</c:v>
                </c:pt>
                <c:pt idx="12">
                  <c:v>256.26244528689637</c:v>
                </c:pt>
                <c:pt idx="13">
                  <c:v>253.54587106535621</c:v>
                </c:pt>
                <c:pt idx="14">
                  <c:v>251.82664775887292</c:v>
                </c:pt>
                <c:pt idx="15">
                  <c:v>250.20773161861891</c:v>
                </c:pt>
                <c:pt idx="16">
                  <c:v>248.54714095630072</c:v>
                </c:pt>
                <c:pt idx="17">
                  <c:v>246.68279895274731</c:v>
                </c:pt>
                <c:pt idx="18">
                  <c:v>244.84253901826992</c:v>
                </c:pt>
                <c:pt idx="19">
                  <c:v>243.04470556495403</c:v>
                </c:pt>
                <c:pt idx="20">
                  <c:v>241.3120562043859</c:v>
                </c:pt>
                <c:pt idx="21">
                  <c:v>239.56596970568836</c:v>
                </c:pt>
                <c:pt idx="22">
                  <c:v>237.84709523079286</c:v>
                </c:pt>
                <c:pt idx="23">
                  <c:v>236.11982635989457</c:v>
                </c:pt>
                <c:pt idx="24">
                  <c:v>234.34807757476995</c:v>
                </c:pt>
                <c:pt idx="25">
                  <c:v>232.80795809905294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258.87895808896968</c:v>
                </c:pt>
                <c:pt idx="1">
                  <c:v>247.11813417606351</c:v>
                </c:pt>
                <c:pt idx="2">
                  <c:v>247.16890277806243</c:v>
                </c:pt>
                <c:pt idx="3">
                  <c:v>243.35657558680785</c:v>
                </c:pt>
                <c:pt idx="4">
                  <c:v>253.56778171475807</c:v>
                </c:pt>
                <c:pt idx="5">
                  <c:v>268.13590611592531</c:v>
                </c:pt>
                <c:pt idx="6">
                  <c:v>277.8186302318062</c:v>
                </c:pt>
                <c:pt idx="7">
                  <c:v>264.66809465291482</c:v>
                </c:pt>
                <c:pt idx="8">
                  <c:v>264.77569316608447</c:v>
                </c:pt>
                <c:pt idx="9">
                  <c:v>276.44196857820901</c:v>
                </c:pt>
                <c:pt idx="10">
                  <c:v>270.111778338043</c:v>
                </c:pt>
                <c:pt idx="11">
                  <c:v>276.35020428457693</c:v>
                </c:pt>
                <c:pt idx="12">
                  <c:v>277.15134928803991</c:v>
                </c:pt>
                <c:pt idx="13">
                  <c:v>279.35750286934285</c:v>
                </c:pt>
                <c:pt idx="14">
                  <c:v>281.94282216777765</c:v>
                </c:pt>
                <c:pt idx="15">
                  <c:v>284.0939735750091</c:v>
                </c:pt>
                <c:pt idx="16">
                  <c:v>286.07617829549861</c:v>
                </c:pt>
                <c:pt idx="17">
                  <c:v>288.07410419355523</c:v>
                </c:pt>
                <c:pt idx="18">
                  <c:v>290.20189564164372</c:v>
                </c:pt>
                <c:pt idx="19">
                  <c:v>292.41126360469468</c:v>
                </c:pt>
                <c:pt idx="20">
                  <c:v>294.79654817563693</c:v>
                </c:pt>
                <c:pt idx="21">
                  <c:v>296.98019294516519</c:v>
                </c:pt>
                <c:pt idx="22">
                  <c:v>299.32927571739611</c:v>
                </c:pt>
                <c:pt idx="23">
                  <c:v>301.92221649850177</c:v>
                </c:pt>
                <c:pt idx="24">
                  <c:v>304.50072971726655</c:v>
                </c:pt>
                <c:pt idx="25">
                  <c:v>307.28519570732738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228.61724788493677</c:v>
                </c:pt>
                <c:pt idx="1">
                  <c:v>242.51597936892517</c:v>
                </c:pt>
                <c:pt idx="2">
                  <c:v>234.60237786314104</c:v>
                </c:pt>
                <c:pt idx="3">
                  <c:v>229.82680803567504</c:v>
                </c:pt>
                <c:pt idx="4">
                  <c:v>236.12008215381141</c:v>
                </c:pt>
                <c:pt idx="5">
                  <c:v>231.93333709439159</c:v>
                </c:pt>
                <c:pt idx="6">
                  <c:v>251.43555626247291</c:v>
                </c:pt>
                <c:pt idx="7">
                  <c:v>248.4535317208485</c:v>
                </c:pt>
                <c:pt idx="8">
                  <c:v>232.31547932537046</c:v>
                </c:pt>
                <c:pt idx="9">
                  <c:v>232.50377869281104</c:v>
                </c:pt>
                <c:pt idx="10">
                  <c:v>229.8061121549942</c:v>
                </c:pt>
                <c:pt idx="11">
                  <c:v>228.24524453724445</c:v>
                </c:pt>
                <c:pt idx="12">
                  <c:v>227.95785133387071</c:v>
                </c:pt>
                <c:pt idx="13">
                  <c:v>228.44726112904721</c:v>
                </c:pt>
                <c:pt idx="14">
                  <c:v>229.13633451912349</c:v>
                </c:pt>
                <c:pt idx="15">
                  <c:v>229.4239114866387</c:v>
                </c:pt>
                <c:pt idx="16">
                  <c:v>229.58847271424736</c:v>
                </c:pt>
                <c:pt idx="17">
                  <c:v>229.63348038624144</c:v>
                </c:pt>
                <c:pt idx="18">
                  <c:v>229.63491321872084</c:v>
                </c:pt>
                <c:pt idx="19">
                  <c:v>229.61188290335247</c:v>
                </c:pt>
                <c:pt idx="20">
                  <c:v>229.63904254757472</c:v>
                </c:pt>
                <c:pt idx="21">
                  <c:v>229.80862229141394</c:v>
                </c:pt>
                <c:pt idx="22">
                  <c:v>229.86664370971639</c:v>
                </c:pt>
                <c:pt idx="23">
                  <c:v>229.95489084436849</c:v>
                </c:pt>
                <c:pt idx="24">
                  <c:v>230.07718728532495</c:v>
                </c:pt>
                <c:pt idx="25">
                  <c:v>230.32796146274768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204.09968502875466</c:v>
                </c:pt>
                <c:pt idx="1">
                  <c:v>196.53855989802037</c:v>
                </c:pt>
                <c:pt idx="2">
                  <c:v>186.33213648595745</c:v>
                </c:pt>
                <c:pt idx="3">
                  <c:v>196.94573732380658</c:v>
                </c:pt>
                <c:pt idx="4">
                  <c:v>206.08289969874471</c:v>
                </c:pt>
                <c:pt idx="5">
                  <c:v>212.28668334653173</c:v>
                </c:pt>
                <c:pt idx="6">
                  <c:v>215.66874445964646</c:v>
                </c:pt>
                <c:pt idx="7">
                  <c:v>218.05251898540433</c:v>
                </c:pt>
                <c:pt idx="8">
                  <c:v>229.98833359947128</c:v>
                </c:pt>
                <c:pt idx="9">
                  <c:v>203.74593379122297</c:v>
                </c:pt>
                <c:pt idx="10">
                  <c:v>190.15777322094522</c:v>
                </c:pt>
                <c:pt idx="11">
                  <c:v>213.35075639277363</c:v>
                </c:pt>
                <c:pt idx="12">
                  <c:v>212.60363034576397</c:v>
                </c:pt>
                <c:pt idx="13">
                  <c:v>212.18588950403588</c:v>
                </c:pt>
                <c:pt idx="14">
                  <c:v>211.98297966393648</c:v>
                </c:pt>
                <c:pt idx="15">
                  <c:v>211.46106316413182</c:v>
                </c:pt>
                <c:pt idx="16">
                  <c:v>210.77053546222868</c:v>
                </c:pt>
                <c:pt idx="17">
                  <c:v>209.91203456400018</c:v>
                </c:pt>
                <c:pt idx="18">
                  <c:v>208.84554972143172</c:v>
                </c:pt>
                <c:pt idx="19">
                  <c:v>207.84876184858678</c:v>
                </c:pt>
                <c:pt idx="20">
                  <c:v>206.97159576797893</c:v>
                </c:pt>
                <c:pt idx="21">
                  <c:v>206.12597120654686</c:v>
                </c:pt>
                <c:pt idx="22">
                  <c:v>205.2670454416795</c:v>
                </c:pt>
                <c:pt idx="23">
                  <c:v>204.35214404475542</c:v>
                </c:pt>
                <c:pt idx="24">
                  <c:v>203.28567808550085</c:v>
                </c:pt>
                <c:pt idx="25">
                  <c:v>202.20137580977567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319.37397141836226</c:v>
                </c:pt>
                <c:pt idx="1">
                  <c:v>305.9574764631945</c:v>
                </c:pt>
                <c:pt idx="2">
                  <c:v>290.72925067432192</c:v>
                </c:pt>
                <c:pt idx="3">
                  <c:v>301.83189915943331</c:v>
                </c:pt>
                <c:pt idx="4">
                  <c:v>314.59123626866796</c:v>
                </c:pt>
                <c:pt idx="5">
                  <c:v>327.80361248584813</c:v>
                </c:pt>
                <c:pt idx="6">
                  <c:v>322.33465640285419</c:v>
                </c:pt>
                <c:pt idx="7">
                  <c:v>324.54780848359445</c:v>
                </c:pt>
                <c:pt idx="8">
                  <c:v>317.73045120364191</c:v>
                </c:pt>
                <c:pt idx="9">
                  <c:v>305.87502446950788</c:v>
                </c:pt>
                <c:pt idx="10">
                  <c:v>281.45465940905666</c:v>
                </c:pt>
                <c:pt idx="11">
                  <c:v>279.48448048614438</c:v>
                </c:pt>
                <c:pt idx="12">
                  <c:v>276.66911889549965</c:v>
                </c:pt>
                <c:pt idx="13">
                  <c:v>274.36838127383078</c:v>
                </c:pt>
                <c:pt idx="14">
                  <c:v>272.77983162910931</c:v>
                </c:pt>
                <c:pt idx="15">
                  <c:v>270.92215452656399</c:v>
                </c:pt>
                <c:pt idx="16">
                  <c:v>268.72655846054977</c:v>
                </c:pt>
                <c:pt idx="17">
                  <c:v>266.45121141134416</c:v>
                </c:pt>
                <c:pt idx="18">
                  <c:v>264.24070963893689</c:v>
                </c:pt>
                <c:pt idx="19">
                  <c:v>261.99148147913564</c:v>
                </c:pt>
                <c:pt idx="20">
                  <c:v>259.70635939790145</c:v>
                </c:pt>
                <c:pt idx="21">
                  <c:v>257.22621484492026</c:v>
                </c:pt>
                <c:pt idx="22">
                  <c:v>254.88249585679191</c:v>
                </c:pt>
                <c:pt idx="23">
                  <c:v>252.57785248979599</c:v>
                </c:pt>
                <c:pt idx="24">
                  <c:v>250.28372161915439</c:v>
                </c:pt>
                <c:pt idx="25">
                  <c:v>248.07901423543058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192.17138660159384</c:v>
                </c:pt>
                <c:pt idx="1">
                  <c:v>208.80727669026982</c:v>
                </c:pt>
                <c:pt idx="2">
                  <c:v>216.91919012739402</c:v>
                </c:pt>
                <c:pt idx="3">
                  <c:v>215.84420797227946</c:v>
                </c:pt>
                <c:pt idx="4">
                  <c:v>217.98695931445903</c:v>
                </c:pt>
                <c:pt idx="5">
                  <c:v>231.11249750975725</c:v>
                </c:pt>
                <c:pt idx="6">
                  <c:v>243.19554487202035</c:v>
                </c:pt>
                <c:pt idx="7">
                  <c:v>252.57699216172563</c:v>
                </c:pt>
                <c:pt idx="8">
                  <c:v>255.36404571169055</c:v>
                </c:pt>
                <c:pt idx="9">
                  <c:v>263.03038998238293</c:v>
                </c:pt>
                <c:pt idx="10">
                  <c:v>277.63861661414359</c:v>
                </c:pt>
                <c:pt idx="11">
                  <c:v>269.04825304837703</c:v>
                </c:pt>
                <c:pt idx="12">
                  <c:v>270.86429257842553</c:v>
                </c:pt>
                <c:pt idx="13">
                  <c:v>273.61359690482533</c:v>
                </c:pt>
                <c:pt idx="14">
                  <c:v>276.89696919469071</c:v>
                </c:pt>
                <c:pt idx="15">
                  <c:v>279.95145932451703</c:v>
                </c:pt>
                <c:pt idx="16">
                  <c:v>282.84663095406654</c:v>
                </c:pt>
                <c:pt idx="17">
                  <c:v>285.74726422964562</c:v>
                </c:pt>
                <c:pt idx="18">
                  <c:v>288.78343979230544</c:v>
                </c:pt>
                <c:pt idx="19">
                  <c:v>291.86466799237513</c:v>
                </c:pt>
                <c:pt idx="20">
                  <c:v>295.13675917238254</c:v>
                </c:pt>
                <c:pt idx="21">
                  <c:v>298.38047893522003</c:v>
                </c:pt>
                <c:pt idx="22">
                  <c:v>301.5769242650839</c:v>
                </c:pt>
                <c:pt idx="23">
                  <c:v>304.80020736605996</c:v>
                </c:pt>
                <c:pt idx="24">
                  <c:v>308.04580950064945</c:v>
                </c:pt>
                <c:pt idx="25">
                  <c:v>311.80045890658079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445.37581699090288</c:v>
                </c:pt>
                <c:pt idx="1">
                  <c:v>431.78228529966782</c:v>
                </c:pt>
                <c:pt idx="2">
                  <c:v>444.36064032042742</c:v>
                </c:pt>
                <c:pt idx="3">
                  <c:v>450.90132321499152</c:v>
                </c:pt>
                <c:pt idx="4">
                  <c:v>448.2063387583089</c:v>
                </c:pt>
                <c:pt idx="5">
                  <c:v>456.66813168053432</c:v>
                </c:pt>
                <c:pt idx="6">
                  <c:v>492.2785204151653</c:v>
                </c:pt>
                <c:pt idx="7">
                  <c:v>486.66654956237608</c:v>
                </c:pt>
                <c:pt idx="8">
                  <c:v>516.06115834613502</c:v>
                </c:pt>
                <c:pt idx="9">
                  <c:v>524.67077635868918</c:v>
                </c:pt>
                <c:pt idx="10">
                  <c:v>562.77562686974113</c:v>
                </c:pt>
                <c:pt idx="11">
                  <c:v>576.78025490852644</c:v>
                </c:pt>
                <c:pt idx="12">
                  <c:v>580.8721246579529</c:v>
                </c:pt>
                <c:pt idx="13">
                  <c:v>587.12355861858782</c:v>
                </c:pt>
                <c:pt idx="14">
                  <c:v>594.3244060526813</c:v>
                </c:pt>
                <c:pt idx="15">
                  <c:v>600.83931657902554</c:v>
                </c:pt>
                <c:pt idx="16">
                  <c:v>606.9857272543577</c:v>
                </c:pt>
                <c:pt idx="17">
                  <c:v>613.15482162627518</c:v>
                </c:pt>
                <c:pt idx="18">
                  <c:v>619.71997103166154</c:v>
                </c:pt>
                <c:pt idx="19">
                  <c:v>626.26222701900952</c:v>
                </c:pt>
                <c:pt idx="20">
                  <c:v>633.23778793784288</c:v>
                </c:pt>
                <c:pt idx="21">
                  <c:v>640.02447286484039</c:v>
                </c:pt>
                <c:pt idx="22">
                  <c:v>646.83951807818289</c:v>
                </c:pt>
                <c:pt idx="23">
                  <c:v>653.69794330527395</c:v>
                </c:pt>
                <c:pt idx="24">
                  <c:v>660.60257424160955</c:v>
                </c:pt>
                <c:pt idx="25">
                  <c:v>667.47380154956886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269.54960495319619</c:v>
                </c:pt>
                <c:pt idx="1">
                  <c:v>268.42818664773995</c:v>
                </c:pt>
                <c:pt idx="2">
                  <c:v>280.59728786141034</c:v>
                </c:pt>
                <c:pt idx="3">
                  <c:v>274.69376649295094</c:v>
                </c:pt>
                <c:pt idx="4">
                  <c:v>278.30260472242566</c:v>
                </c:pt>
                <c:pt idx="5">
                  <c:v>282.56713415441732</c:v>
                </c:pt>
                <c:pt idx="6">
                  <c:v>299.48536416046272</c:v>
                </c:pt>
                <c:pt idx="7">
                  <c:v>303.90626785790033</c:v>
                </c:pt>
                <c:pt idx="8">
                  <c:v>315.75069928962284</c:v>
                </c:pt>
                <c:pt idx="9">
                  <c:v>310.47824901245286</c:v>
                </c:pt>
                <c:pt idx="10">
                  <c:v>335.78250145682313</c:v>
                </c:pt>
                <c:pt idx="11">
                  <c:v>314.96898927677648</c:v>
                </c:pt>
                <c:pt idx="12">
                  <c:v>315.7592627208985</c:v>
                </c:pt>
                <c:pt idx="13">
                  <c:v>318.04595560284292</c:v>
                </c:pt>
                <c:pt idx="14">
                  <c:v>320.96836986949228</c:v>
                </c:pt>
                <c:pt idx="15">
                  <c:v>323.5245520869023</c:v>
                </c:pt>
                <c:pt idx="16">
                  <c:v>325.94486636524528</c:v>
                </c:pt>
                <c:pt idx="17">
                  <c:v>328.26868183615335</c:v>
                </c:pt>
                <c:pt idx="18">
                  <c:v>330.73863003860134</c:v>
                </c:pt>
                <c:pt idx="19">
                  <c:v>333.19265645256462</c:v>
                </c:pt>
                <c:pt idx="20">
                  <c:v>335.87480541444711</c:v>
                </c:pt>
                <c:pt idx="21">
                  <c:v>338.40034482084241</c:v>
                </c:pt>
                <c:pt idx="22">
                  <c:v>340.89819259718047</c:v>
                </c:pt>
                <c:pt idx="23">
                  <c:v>343.35446396012384</c:v>
                </c:pt>
                <c:pt idx="24">
                  <c:v>345.95966162219912</c:v>
                </c:pt>
                <c:pt idx="25">
                  <c:v>348.57515797459104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317.2342146171361</c:v>
                </c:pt>
                <c:pt idx="1">
                  <c:v>315.85107105355928</c:v>
                </c:pt>
                <c:pt idx="2">
                  <c:v>320.48636926618803</c:v>
                </c:pt>
                <c:pt idx="3">
                  <c:v>318.5540061967842</c:v>
                </c:pt>
                <c:pt idx="4">
                  <c:v>327.88368062525012</c:v>
                </c:pt>
                <c:pt idx="5">
                  <c:v>334.49069149579481</c:v>
                </c:pt>
                <c:pt idx="6">
                  <c:v>328.95540860872916</c:v>
                </c:pt>
                <c:pt idx="7">
                  <c:v>333.8051831519042</c:v>
                </c:pt>
                <c:pt idx="8">
                  <c:v>331.89518841122816</c:v>
                </c:pt>
                <c:pt idx="9">
                  <c:v>315.76682419330319</c:v>
                </c:pt>
                <c:pt idx="10">
                  <c:v>337.18519066174713</c:v>
                </c:pt>
                <c:pt idx="11">
                  <c:v>323.79481359574322</c:v>
                </c:pt>
                <c:pt idx="12">
                  <c:v>323.01192489219511</c:v>
                </c:pt>
                <c:pt idx="13">
                  <c:v>322.51898303146464</c:v>
                </c:pt>
                <c:pt idx="14">
                  <c:v>322.47663914352597</c:v>
                </c:pt>
                <c:pt idx="15">
                  <c:v>321.6448376386428</c:v>
                </c:pt>
                <c:pt idx="16">
                  <c:v>320.34488953722416</c:v>
                </c:pt>
                <c:pt idx="17">
                  <c:v>318.6786028003886</c:v>
                </c:pt>
                <c:pt idx="18">
                  <c:v>316.54035189812117</c:v>
                </c:pt>
                <c:pt idx="19">
                  <c:v>314.27535313497611</c:v>
                </c:pt>
                <c:pt idx="20">
                  <c:v>311.90104538187836</c:v>
                </c:pt>
                <c:pt idx="21">
                  <c:v>309.96673238499665</c:v>
                </c:pt>
                <c:pt idx="22">
                  <c:v>308.05180910285918</c:v>
                </c:pt>
                <c:pt idx="23">
                  <c:v>306.05445513089501</c:v>
                </c:pt>
                <c:pt idx="24">
                  <c:v>304.05656035239184</c:v>
                </c:pt>
                <c:pt idx="25">
                  <c:v>300.87807625443145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277.66311441542189</c:v>
                </c:pt>
                <c:pt idx="1">
                  <c:v>282.47103040092884</c:v>
                </c:pt>
                <c:pt idx="2">
                  <c:v>271.28384462215269</c:v>
                </c:pt>
                <c:pt idx="3">
                  <c:v>266.56067601612608</c:v>
                </c:pt>
                <c:pt idx="4">
                  <c:v>288.44041674166806</c:v>
                </c:pt>
                <c:pt idx="5">
                  <c:v>299.47200611446203</c:v>
                </c:pt>
                <c:pt idx="6">
                  <c:v>280.76257458473117</c:v>
                </c:pt>
                <c:pt idx="7">
                  <c:v>286.60605342444387</c:v>
                </c:pt>
                <c:pt idx="8">
                  <c:v>275.40295094699115</c:v>
                </c:pt>
                <c:pt idx="9">
                  <c:v>282.63005492133095</c:v>
                </c:pt>
                <c:pt idx="10">
                  <c:v>256.10074127238016</c:v>
                </c:pt>
                <c:pt idx="11">
                  <c:v>258.99200346753094</c:v>
                </c:pt>
                <c:pt idx="12">
                  <c:v>256.26244528689637</c:v>
                </c:pt>
                <c:pt idx="13">
                  <c:v>253.54587106535621</c:v>
                </c:pt>
                <c:pt idx="14">
                  <c:v>251.82664775887292</c:v>
                </c:pt>
                <c:pt idx="15">
                  <c:v>250.20773161861891</c:v>
                </c:pt>
                <c:pt idx="16">
                  <c:v>248.54714095630072</c:v>
                </c:pt>
                <c:pt idx="17">
                  <c:v>246.68279895274731</c:v>
                </c:pt>
                <c:pt idx="18">
                  <c:v>244.84253901826992</c:v>
                </c:pt>
                <c:pt idx="19">
                  <c:v>243.04470556495403</c:v>
                </c:pt>
                <c:pt idx="20">
                  <c:v>241.3120562043859</c:v>
                </c:pt>
                <c:pt idx="21">
                  <c:v>239.56596970568836</c:v>
                </c:pt>
                <c:pt idx="22">
                  <c:v>237.84709523079286</c:v>
                </c:pt>
                <c:pt idx="23">
                  <c:v>236.11982635989457</c:v>
                </c:pt>
                <c:pt idx="24">
                  <c:v>234.34807757476995</c:v>
                </c:pt>
                <c:pt idx="25">
                  <c:v>232.80795809905294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258.87895808896968</c:v>
                </c:pt>
                <c:pt idx="1">
                  <c:v>247.11813417606351</c:v>
                </c:pt>
                <c:pt idx="2">
                  <c:v>247.16890277806243</c:v>
                </c:pt>
                <c:pt idx="3">
                  <c:v>243.35657558680785</c:v>
                </c:pt>
                <c:pt idx="4">
                  <c:v>253.56778171475807</c:v>
                </c:pt>
                <c:pt idx="5">
                  <c:v>268.13590611592531</c:v>
                </c:pt>
                <c:pt idx="6">
                  <c:v>277.8186302318062</c:v>
                </c:pt>
                <c:pt idx="7">
                  <c:v>264.66809465291482</c:v>
                </c:pt>
                <c:pt idx="8">
                  <c:v>264.77569316608447</c:v>
                </c:pt>
                <c:pt idx="9">
                  <c:v>276.44196857820901</c:v>
                </c:pt>
                <c:pt idx="10">
                  <c:v>270.111778338043</c:v>
                </c:pt>
                <c:pt idx="11">
                  <c:v>276.35020428457693</c:v>
                </c:pt>
                <c:pt idx="12">
                  <c:v>277.15134928803991</c:v>
                </c:pt>
                <c:pt idx="13">
                  <c:v>279.35750286934285</c:v>
                </c:pt>
                <c:pt idx="14">
                  <c:v>281.94282216777765</c:v>
                </c:pt>
                <c:pt idx="15">
                  <c:v>284.0939735750091</c:v>
                </c:pt>
                <c:pt idx="16">
                  <c:v>286.07617829549861</c:v>
                </c:pt>
                <c:pt idx="17">
                  <c:v>288.07410419355523</c:v>
                </c:pt>
                <c:pt idx="18">
                  <c:v>290.20189564164372</c:v>
                </c:pt>
                <c:pt idx="19">
                  <c:v>292.41126360469468</c:v>
                </c:pt>
                <c:pt idx="20">
                  <c:v>294.79654817563693</c:v>
                </c:pt>
                <c:pt idx="21">
                  <c:v>296.98019294516519</c:v>
                </c:pt>
                <c:pt idx="22">
                  <c:v>299.32927571739611</c:v>
                </c:pt>
                <c:pt idx="23">
                  <c:v>301.92221649850177</c:v>
                </c:pt>
                <c:pt idx="24">
                  <c:v>304.50072971726655</c:v>
                </c:pt>
                <c:pt idx="25">
                  <c:v>307.28519570732738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228.61724788493677</c:v>
                </c:pt>
                <c:pt idx="1">
                  <c:v>242.51597936892517</c:v>
                </c:pt>
                <c:pt idx="2">
                  <c:v>234.60237786314104</c:v>
                </c:pt>
                <c:pt idx="3">
                  <c:v>229.82680803567504</c:v>
                </c:pt>
                <c:pt idx="4">
                  <c:v>236.12008215381141</c:v>
                </c:pt>
                <c:pt idx="5">
                  <c:v>231.93333709439159</c:v>
                </c:pt>
                <c:pt idx="6">
                  <c:v>251.43555626247291</c:v>
                </c:pt>
                <c:pt idx="7">
                  <c:v>248.4535317208485</c:v>
                </c:pt>
                <c:pt idx="8">
                  <c:v>232.31547932537046</c:v>
                </c:pt>
                <c:pt idx="9">
                  <c:v>232.50377869281104</c:v>
                </c:pt>
                <c:pt idx="10">
                  <c:v>229.8061121549942</c:v>
                </c:pt>
                <c:pt idx="11">
                  <c:v>228.24524453724445</c:v>
                </c:pt>
                <c:pt idx="12">
                  <c:v>227.95785133387071</c:v>
                </c:pt>
                <c:pt idx="13">
                  <c:v>228.44726112904721</c:v>
                </c:pt>
                <c:pt idx="14">
                  <c:v>229.13633451912349</c:v>
                </c:pt>
                <c:pt idx="15">
                  <c:v>229.4239114866387</c:v>
                </c:pt>
                <c:pt idx="16">
                  <c:v>229.58847271424736</c:v>
                </c:pt>
                <c:pt idx="17">
                  <c:v>229.63348038624144</c:v>
                </c:pt>
                <c:pt idx="18">
                  <c:v>229.63491321872084</c:v>
                </c:pt>
                <c:pt idx="19">
                  <c:v>229.61188290335247</c:v>
                </c:pt>
                <c:pt idx="20">
                  <c:v>229.63904254757472</c:v>
                </c:pt>
                <c:pt idx="21">
                  <c:v>229.80862229141394</c:v>
                </c:pt>
                <c:pt idx="22">
                  <c:v>229.86664370971639</c:v>
                </c:pt>
                <c:pt idx="23">
                  <c:v>229.95489084436849</c:v>
                </c:pt>
                <c:pt idx="24">
                  <c:v>230.07718728532495</c:v>
                </c:pt>
                <c:pt idx="25">
                  <c:v>230.32796146274768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204.09968502875466</c:v>
                </c:pt>
                <c:pt idx="1">
                  <c:v>196.53855989802037</c:v>
                </c:pt>
                <c:pt idx="2">
                  <c:v>186.33213648595745</c:v>
                </c:pt>
                <c:pt idx="3">
                  <c:v>196.94573732380658</c:v>
                </c:pt>
                <c:pt idx="4">
                  <c:v>206.08289969874471</c:v>
                </c:pt>
                <c:pt idx="5">
                  <c:v>212.28668334653173</c:v>
                </c:pt>
                <c:pt idx="6">
                  <c:v>215.66874445964646</c:v>
                </c:pt>
                <c:pt idx="7">
                  <c:v>218.05251898540433</c:v>
                </c:pt>
                <c:pt idx="8">
                  <c:v>229.98833359947128</c:v>
                </c:pt>
                <c:pt idx="9">
                  <c:v>203.74593379122297</c:v>
                </c:pt>
                <c:pt idx="10">
                  <c:v>190.15777322094522</c:v>
                </c:pt>
                <c:pt idx="11">
                  <c:v>213.35075639277363</c:v>
                </c:pt>
                <c:pt idx="12">
                  <c:v>212.60363034576397</c:v>
                </c:pt>
                <c:pt idx="13">
                  <c:v>212.18588950403588</c:v>
                </c:pt>
                <c:pt idx="14">
                  <c:v>211.98297966393648</c:v>
                </c:pt>
                <c:pt idx="15">
                  <c:v>211.46106316413182</c:v>
                </c:pt>
                <c:pt idx="16">
                  <c:v>210.77053546222868</c:v>
                </c:pt>
                <c:pt idx="17">
                  <c:v>209.91203456400018</c:v>
                </c:pt>
                <c:pt idx="18">
                  <c:v>208.84554972143172</c:v>
                </c:pt>
                <c:pt idx="19">
                  <c:v>207.84876184858678</c:v>
                </c:pt>
                <c:pt idx="20">
                  <c:v>206.97159576797893</c:v>
                </c:pt>
                <c:pt idx="21">
                  <c:v>206.12597120654686</c:v>
                </c:pt>
                <c:pt idx="22">
                  <c:v>205.2670454416795</c:v>
                </c:pt>
                <c:pt idx="23">
                  <c:v>204.35214404475542</c:v>
                </c:pt>
                <c:pt idx="24">
                  <c:v>203.28567808550085</c:v>
                </c:pt>
                <c:pt idx="25">
                  <c:v>202.20137580977567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319.37397141836226</c:v>
                </c:pt>
                <c:pt idx="1">
                  <c:v>305.9574764631945</c:v>
                </c:pt>
                <c:pt idx="2">
                  <c:v>290.72925067432192</c:v>
                </c:pt>
                <c:pt idx="3">
                  <c:v>301.83189915943331</c:v>
                </c:pt>
                <c:pt idx="4">
                  <c:v>314.59123626866796</c:v>
                </c:pt>
                <c:pt idx="5">
                  <c:v>327.80361248584813</c:v>
                </c:pt>
                <c:pt idx="6">
                  <c:v>322.33465640285419</c:v>
                </c:pt>
                <c:pt idx="7">
                  <c:v>324.54780848359445</c:v>
                </c:pt>
                <c:pt idx="8">
                  <c:v>317.73045120364191</c:v>
                </c:pt>
                <c:pt idx="9">
                  <c:v>305.87502446950788</c:v>
                </c:pt>
                <c:pt idx="10">
                  <c:v>281.45465940905666</c:v>
                </c:pt>
                <c:pt idx="11">
                  <c:v>279.48448048614438</c:v>
                </c:pt>
                <c:pt idx="12">
                  <c:v>276.66911889549965</c:v>
                </c:pt>
                <c:pt idx="13">
                  <c:v>274.36838127383078</c:v>
                </c:pt>
                <c:pt idx="14">
                  <c:v>272.77983162910931</c:v>
                </c:pt>
                <c:pt idx="15">
                  <c:v>270.92215452656399</c:v>
                </c:pt>
                <c:pt idx="16">
                  <c:v>268.72655846054977</c:v>
                </c:pt>
                <c:pt idx="17">
                  <c:v>266.45121141134416</c:v>
                </c:pt>
                <c:pt idx="18">
                  <c:v>264.24070963893689</c:v>
                </c:pt>
                <c:pt idx="19">
                  <c:v>261.99148147913564</c:v>
                </c:pt>
                <c:pt idx="20">
                  <c:v>259.70635939790145</c:v>
                </c:pt>
                <c:pt idx="21">
                  <c:v>257.22621484492026</c:v>
                </c:pt>
                <c:pt idx="22">
                  <c:v>254.88249585679191</c:v>
                </c:pt>
                <c:pt idx="23">
                  <c:v>252.57785248979599</c:v>
                </c:pt>
                <c:pt idx="24">
                  <c:v>250.28372161915439</c:v>
                </c:pt>
                <c:pt idx="25">
                  <c:v>248.07901423543058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311.80045890658079</c:v>
                </c:pt>
                <c:pt idx="1">
                  <c:v>667.47380154956886</c:v>
                </c:pt>
                <c:pt idx="2">
                  <c:v>348.57515797459104</c:v>
                </c:pt>
                <c:pt idx="3">
                  <c:v>300.87807625443145</c:v>
                </c:pt>
                <c:pt idx="4">
                  <c:v>232.80795809905294</c:v>
                </c:pt>
                <c:pt idx="5">
                  <c:v>307.28519570732738</c:v>
                </c:pt>
                <c:pt idx="6">
                  <c:v>230.32796146274768</c:v>
                </c:pt>
                <c:pt idx="7">
                  <c:v>202.20137580977567</c:v>
                </c:pt>
                <c:pt idx="8">
                  <c:v>248.07901423543058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277.63861661414359</c:v>
                </c:pt>
                <c:pt idx="1">
                  <c:v>562.77562686974113</c:v>
                </c:pt>
                <c:pt idx="2">
                  <c:v>335.78250145682313</c:v>
                </c:pt>
                <c:pt idx="3">
                  <c:v>337.18519066174713</c:v>
                </c:pt>
                <c:pt idx="4">
                  <c:v>256.10074127238016</c:v>
                </c:pt>
                <c:pt idx="5">
                  <c:v>270.111778338043</c:v>
                </c:pt>
                <c:pt idx="6">
                  <c:v>229.8061121549942</c:v>
                </c:pt>
                <c:pt idx="7">
                  <c:v>190.15777322094522</c:v>
                </c:pt>
                <c:pt idx="8">
                  <c:v>281.45465940905666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10.94255933054078</c:v>
                </c:pt>
                <c:pt idx="1">
                  <c:v>23.424826572260073</c:v>
                </c:pt>
                <c:pt idx="2">
                  <c:v>12.233158221336677</c:v>
                </c:pt>
                <c:pt idx="3">
                  <c:v>10.559241035817477</c:v>
                </c:pt>
                <c:pt idx="4">
                  <c:v>8.1703372184073828</c:v>
                </c:pt>
                <c:pt idx="5">
                  <c:v>10.784097294839794</c:v>
                </c:pt>
                <c:pt idx="6">
                  <c:v>8.0833023550608765</c:v>
                </c:pt>
                <c:pt idx="7">
                  <c:v>7.0962068474003281</c:v>
                </c:pt>
                <c:pt idx="8">
                  <c:v>8.7062711243366149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10.129051435157692</c:v>
                </c:pt>
                <c:pt idx="1">
                  <c:v>20.531665733441525</c:v>
                </c:pt>
                <c:pt idx="2">
                  <c:v>12.250306782823852</c:v>
                </c:pt>
                <c:pt idx="3">
                  <c:v>12.301480900017934</c:v>
                </c:pt>
                <c:pt idx="4">
                  <c:v>9.3432880935836042</c:v>
                </c:pt>
                <c:pt idx="5">
                  <c:v>9.854450830340916</c:v>
                </c:pt>
                <c:pt idx="6">
                  <c:v>8.3839847587432974</c:v>
                </c:pt>
                <c:pt idx="7">
                  <c:v>6.9374998666950018</c:v>
                </c:pt>
                <c:pt idx="8">
                  <c:v>10.26827159919617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8.7394637681638105</c:v>
                </c:pt>
                <c:pt idx="1">
                  <c:v>17.268796079401085</c:v>
                </c:pt>
                <c:pt idx="2">
                  <c:v>10.685208535346101</c:v>
                </c:pt>
                <c:pt idx="3">
                  <c:v>12.648685426421569</c:v>
                </c:pt>
                <c:pt idx="4">
                  <c:v>11.324462221720296</c:v>
                </c:pt>
                <c:pt idx="5">
                  <c:v>10.139495101708935</c:v>
                </c:pt>
                <c:pt idx="6">
                  <c:v>8.7705036205589995</c:v>
                </c:pt>
                <c:pt idx="7">
                  <c:v>8.0275701122235965</c:v>
                </c:pt>
                <c:pt idx="8">
                  <c:v>12.395815134455594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7.6472001430044095E-2</c:v>
                </c:pt>
                <c:pt idx="1">
                  <c:v>8.3540621287875455E-2</c:v>
                </c:pt>
                <c:pt idx="2">
                  <c:v>8.7029460668681877E-2</c:v>
                </c:pt>
                <c:pt idx="3">
                  <c:v>8.6388998253914176E-2</c:v>
                </c:pt>
                <c:pt idx="4">
                  <c:v>8.478083594028761E-2</c:v>
                </c:pt>
                <c:pt idx="5">
                  <c:v>8.7394637681638104E-2</c:v>
                </c:pt>
                <c:pt idx="6">
                  <c:v>8.9676022792659002E-2</c:v>
                </c:pt>
                <c:pt idx="7">
                  <c:v>9.2883672704026143E-2</c:v>
                </c:pt>
                <c:pt idx="8">
                  <c:v>9.3222917270231395E-2</c:v>
                </c:pt>
                <c:pt idx="9">
                  <c:v>9.6875335841387231E-2</c:v>
                </c:pt>
                <c:pt idx="10">
                  <c:v>0.10129051435157692</c:v>
                </c:pt>
                <c:pt idx="11">
                  <c:v>9.8156432215293757E-2</c:v>
                </c:pt>
                <c:pt idx="12">
                  <c:v>9.8814036061652455E-2</c:v>
                </c:pt>
                <c:pt idx="13">
                  <c:v>9.9524552681879402E-2</c:v>
                </c:pt>
                <c:pt idx="14">
                  <c:v>0.10024018419010364</c:v>
                </c:pt>
                <c:pt idx="15">
                  <c:v>0.10099007612166651</c:v>
                </c:pt>
                <c:pt idx="16">
                  <c:v>0.10174957792545486</c:v>
                </c:pt>
                <c:pt idx="17">
                  <c:v>0.10254322708674671</c:v>
                </c:pt>
                <c:pt idx="18">
                  <c:v>0.10337514866124987</c:v>
                </c:pt>
                <c:pt idx="19">
                  <c:v>0.1042186592881392</c:v>
                </c:pt>
                <c:pt idx="20">
                  <c:v>0.10508412774743481</c:v>
                </c:pt>
                <c:pt idx="21">
                  <c:v>0.10594095639813354</c:v>
                </c:pt>
                <c:pt idx="22">
                  <c:v>0.10676956093504074</c:v>
                </c:pt>
                <c:pt idx="23">
                  <c:v>0.10759550590189737</c:v>
                </c:pt>
                <c:pt idx="24">
                  <c:v>0.10842254906473849</c:v>
                </c:pt>
                <c:pt idx="25">
                  <c:v>0.1094255933054078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0.17723127629008276</c:v>
                </c:pt>
                <c:pt idx="1">
                  <c:v>0.17274953702182846</c:v>
                </c:pt>
                <c:pt idx="2">
                  <c:v>0.17828052394426266</c:v>
                </c:pt>
                <c:pt idx="3">
                  <c:v>0.18046772711598616</c:v>
                </c:pt>
                <c:pt idx="4">
                  <c:v>0.17431918034532021</c:v>
                </c:pt>
                <c:pt idx="5">
                  <c:v>0.17268796079401086</c:v>
                </c:pt>
                <c:pt idx="6">
                  <c:v>0.18152297913318297</c:v>
                </c:pt>
                <c:pt idx="7">
                  <c:v>0.17896870225062159</c:v>
                </c:pt>
                <c:pt idx="8">
                  <c:v>0.18839271807745767</c:v>
                </c:pt>
                <c:pt idx="9">
                  <c:v>0.19323872678481632</c:v>
                </c:pt>
                <c:pt idx="10">
                  <c:v>0.20531665733441526</c:v>
                </c:pt>
                <c:pt idx="11">
                  <c:v>0.21042579296684319</c:v>
                </c:pt>
                <c:pt idx="12">
                  <c:v>0.2119080316078969</c:v>
                </c:pt>
                <c:pt idx="13">
                  <c:v>0.21356105910494558</c:v>
                </c:pt>
                <c:pt idx="14">
                  <c:v>0.21515290725160102</c:v>
                </c:pt>
                <c:pt idx="15">
                  <c:v>0.21674760497628834</c:v>
                </c:pt>
                <c:pt idx="16">
                  <c:v>0.21835346366538794</c:v>
                </c:pt>
                <c:pt idx="17">
                  <c:v>0.2200366617082512</c:v>
                </c:pt>
                <c:pt idx="18">
                  <c:v>0.22183974323395544</c:v>
                </c:pt>
                <c:pt idx="19">
                  <c:v>0.2236249084607615</c:v>
                </c:pt>
                <c:pt idx="20">
                  <c:v>0.2254657833499383</c:v>
                </c:pt>
                <c:pt idx="21">
                  <c:v>0.22724276405573182</c:v>
                </c:pt>
                <c:pt idx="22">
                  <c:v>0.22900549008827764</c:v>
                </c:pt>
                <c:pt idx="23">
                  <c:v>0.23075758879812594</c:v>
                </c:pt>
                <c:pt idx="24">
                  <c:v>0.23251157071121414</c:v>
                </c:pt>
                <c:pt idx="25">
                  <c:v>0.23424826572260074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0.10726361577534499</c:v>
                </c:pt>
                <c:pt idx="1">
                  <c:v>0.10739404219611162</c:v>
                </c:pt>
                <c:pt idx="2">
                  <c:v>0.11257754841022462</c:v>
                </c:pt>
                <c:pt idx="3">
                  <c:v>0.10994281262793174</c:v>
                </c:pt>
                <c:pt idx="4">
                  <c:v>0.10823916965918084</c:v>
                </c:pt>
                <c:pt idx="5">
                  <c:v>0.10685208535346101</c:v>
                </c:pt>
                <c:pt idx="6">
                  <c:v>0.11043235334205867</c:v>
                </c:pt>
                <c:pt idx="7">
                  <c:v>0.11175970572308069</c:v>
                </c:pt>
                <c:pt idx="8">
                  <c:v>0.11526760251569229</c:v>
                </c:pt>
                <c:pt idx="9">
                  <c:v>0.11435060658405953</c:v>
                </c:pt>
                <c:pt idx="10">
                  <c:v>0.12250306782823851</c:v>
                </c:pt>
                <c:pt idx="11">
                  <c:v>0.11490961898312906</c:v>
                </c:pt>
                <c:pt idx="12">
                  <c:v>0.1151921756695547</c:v>
                </c:pt>
                <c:pt idx="13">
                  <c:v>0.11568643452563594</c:v>
                </c:pt>
                <c:pt idx="14">
                  <c:v>0.11619458533073798</c:v>
                </c:pt>
                <c:pt idx="15">
                  <c:v>0.11670869379041302</c:v>
                </c:pt>
                <c:pt idx="16">
                  <c:v>0.11725348280714842</c:v>
                </c:pt>
                <c:pt idx="17">
                  <c:v>0.11780245762891664</c:v>
                </c:pt>
                <c:pt idx="18">
                  <c:v>0.11839375233167204</c:v>
                </c:pt>
                <c:pt idx="19">
                  <c:v>0.11897600411519157</c:v>
                </c:pt>
                <c:pt idx="20">
                  <c:v>0.119589003614089</c:v>
                </c:pt>
                <c:pt idx="21">
                  <c:v>0.12015013952558722</c:v>
                </c:pt>
                <c:pt idx="22">
                  <c:v>0.12069076715948178</c:v>
                </c:pt>
                <c:pt idx="23">
                  <c:v>0.12120528910630271</c:v>
                </c:pt>
                <c:pt idx="24">
                  <c:v>0.12176704642552239</c:v>
                </c:pt>
                <c:pt idx="25">
                  <c:v>0.12233158221336676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0.12623906057437662</c:v>
                </c:pt>
                <c:pt idx="1">
                  <c:v>0.12636721827177977</c:v>
                </c:pt>
                <c:pt idx="2">
                  <c:v>0.12858132031804045</c:v>
                </c:pt>
                <c:pt idx="3">
                  <c:v>0.12749733589629447</c:v>
                </c:pt>
                <c:pt idx="4">
                  <c:v>0.12752254823870621</c:v>
                </c:pt>
                <c:pt idx="5">
                  <c:v>0.12648685426421569</c:v>
                </c:pt>
                <c:pt idx="6">
                  <c:v>0.12129914935608165</c:v>
                </c:pt>
                <c:pt idx="7">
                  <c:v>0.122754852345919</c:v>
                </c:pt>
                <c:pt idx="8">
                  <c:v>0.12116129193292829</c:v>
                </c:pt>
                <c:pt idx="9">
                  <c:v>0.11629841381957182</c:v>
                </c:pt>
                <c:pt idx="10">
                  <c:v>0.12301480900017935</c:v>
                </c:pt>
                <c:pt idx="11">
                  <c:v>0.11812952997193217</c:v>
                </c:pt>
                <c:pt idx="12">
                  <c:v>0.11783802025288967</c:v>
                </c:pt>
                <c:pt idx="13">
                  <c:v>0.11731345912895712</c:v>
                </c:pt>
                <c:pt idx="14">
                  <c:v>0.11674059777095039</c:v>
                </c:pt>
                <c:pt idx="15">
                  <c:v>0.11603060300397895</c:v>
                </c:pt>
                <c:pt idx="16">
                  <c:v>0.11523898018881598</c:v>
                </c:pt>
                <c:pt idx="17">
                  <c:v>0.11436096307954469</c:v>
                </c:pt>
                <c:pt idx="18">
                  <c:v>0.11331122711983328</c:v>
                </c:pt>
                <c:pt idx="19">
                  <c:v>0.11222103784035065</c:v>
                </c:pt>
                <c:pt idx="20">
                  <c:v>0.11105309074131343</c:v>
                </c:pt>
                <c:pt idx="21">
                  <c:v>0.11005469324821414</c:v>
                </c:pt>
                <c:pt idx="22">
                  <c:v>0.10906191341830485</c:v>
                </c:pt>
                <c:pt idx="23">
                  <c:v>0.10803825961243431</c:v>
                </c:pt>
                <c:pt idx="24">
                  <c:v>0.10701845737392937</c:v>
                </c:pt>
                <c:pt idx="25">
                  <c:v>0.10559241035817478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0.11049227701451438</c:v>
                </c:pt>
                <c:pt idx="1">
                  <c:v>0.11301237078305126</c:v>
                </c:pt>
                <c:pt idx="2">
                  <c:v>0.10884093137046455</c:v>
                </c:pt>
                <c:pt idx="3">
                  <c:v>0.10668764286636193</c:v>
                </c:pt>
                <c:pt idx="4">
                  <c:v>0.11218203018762649</c:v>
                </c:pt>
                <c:pt idx="5">
                  <c:v>0.11324462221720295</c:v>
                </c:pt>
                <c:pt idx="6">
                  <c:v>0.10352850440182002</c:v>
                </c:pt>
                <c:pt idx="7">
                  <c:v>0.10539765571451248</c:v>
                </c:pt>
                <c:pt idx="8">
                  <c:v>0.1005382979446335</c:v>
                </c:pt>
                <c:pt idx="9">
                  <c:v>0.10409398507604951</c:v>
                </c:pt>
                <c:pt idx="10">
                  <c:v>9.3432880935836043E-2</c:v>
                </c:pt>
                <c:pt idx="11">
                  <c:v>9.448762719932173E-2</c:v>
                </c:pt>
                <c:pt idx="12">
                  <c:v>9.3487134346048356E-2</c:v>
                </c:pt>
                <c:pt idx="13">
                  <c:v>9.2225092932404745E-2</c:v>
                </c:pt>
                <c:pt idx="14">
                  <c:v>9.1164412628788674E-2</c:v>
                </c:pt>
                <c:pt idx="15">
                  <c:v>9.0260282705305811E-2</c:v>
                </c:pt>
                <c:pt idx="16">
                  <c:v>8.9410881796888317E-2</c:v>
                </c:pt>
                <c:pt idx="17">
                  <c:v>8.8524558020183081E-2</c:v>
                </c:pt>
                <c:pt idx="18">
                  <c:v>8.7645724726511554E-2</c:v>
                </c:pt>
                <c:pt idx="19">
                  <c:v>8.6786090057744805E-2</c:v>
                </c:pt>
                <c:pt idx="20">
                  <c:v>8.5919717395713482E-2</c:v>
                </c:pt>
                <c:pt idx="21">
                  <c:v>8.5058674219022926E-2</c:v>
                </c:pt>
                <c:pt idx="22">
                  <c:v>8.4206807232852815E-2</c:v>
                </c:pt>
                <c:pt idx="23">
                  <c:v>8.3351098708897925E-2</c:v>
                </c:pt>
                <c:pt idx="24">
                  <c:v>8.2483238386737628E-2</c:v>
                </c:pt>
                <c:pt idx="25">
                  <c:v>8.1703372184073822E-2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0.1030173763289265</c:v>
                </c:pt>
                <c:pt idx="1">
                  <c:v>9.8868213731801047E-2</c:v>
                </c:pt>
                <c:pt idx="2">
                  <c:v>9.9165851994060569E-2</c:v>
                </c:pt>
                <c:pt idx="3">
                  <c:v>9.7400486123525129E-2</c:v>
                </c:pt>
                <c:pt idx="4">
                  <c:v>9.8619149369801901E-2</c:v>
                </c:pt>
                <c:pt idx="5">
                  <c:v>0.10139495101708935</c:v>
                </c:pt>
                <c:pt idx="6">
                  <c:v>0.10244295317993334</c:v>
                </c:pt>
                <c:pt idx="7">
                  <c:v>9.7330103064964757E-2</c:v>
                </c:pt>
                <c:pt idx="8">
                  <c:v>9.6658722923969057E-2</c:v>
                </c:pt>
                <c:pt idx="9">
                  <c:v>0.10181488362794085</c:v>
                </c:pt>
                <c:pt idx="10">
                  <c:v>9.8544508303409162E-2</c:v>
                </c:pt>
                <c:pt idx="11">
                  <c:v>0.10082039109045716</c:v>
                </c:pt>
                <c:pt idx="12">
                  <c:v>0.1011076179971363</c:v>
                </c:pt>
                <c:pt idx="13">
                  <c:v>0.10161384823674993</c:v>
                </c:pt>
                <c:pt idx="14">
                  <c:v>0.10206684640634041</c:v>
                </c:pt>
                <c:pt idx="15">
                  <c:v>0.10248445243426622</c:v>
                </c:pt>
                <c:pt idx="16">
                  <c:v>0.10291135622832018</c:v>
                </c:pt>
                <c:pt idx="17">
                  <c:v>0.10337823658178755</c:v>
                </c:pt>
                <c:pt idx="18">
                  <c:v>0.10388291006335874</c:v>
                </c:pt>
                <c:pt idx="19">
                  <c:v>0.10441383694455293</c:v>
                </c:pt>
                <c:pt idx="20">
                  <c:v>0.10496299483283837</c:v>
                </c:pt>
                <c:pt idx="21">
                  <c:v>0.10544378031762486</c:v>
                </c:pt>
                <c:pt idx="22">
                  <c:v>0.10597380890872865</c:v>
                </c:pt>
                <c:pt idx="23">
                  <c:v>0.10657956537465203</c:v>
                </c:pt>
                <c:pt idx="24">
                  <c:v>0.10717479118296332</c:v>
                </c:pt>
                <c:pt idx="25">
                  <c:v>0.10784097294839795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9.0975138475920383E-2</c:v>
                </c:pt>
                <c:pt idx="1">
                  <c:v>9.7026961463463623E-2</c:v>
                </c:pt>
                <c:pt idx="2">
                  <c:v>9.4124076367003928E-2</c:v>
                </c:pt>
                <c:pt idx="3">
                  <c:v>9.1985362519648825E-2</c:v>
                </c:pt>
                <c:pt idx="4">
                  <c:v>9.1833282184608636E-2</c:v>
                </c:pt>
                <c:pt idx="5">
                  <c:v>8.770503620558999E-2</c:v>
                </c:pt>
                <c:pt idx="6">
                  <c:v>9.2714447898887206E-2</c:v>
                </c:pt>
                <c:pt idx="7">
                  <c:v>9.1367294879108524E-2</c:v>
                </c:pt>
                <c:pt idx="8">
                  <c:v>8.4808833010870888E-2</c:v>
                </c:pt>
                <c:pt idx="9">
                  <c:v>8.5632240619672242E-2</c:v>
                </c:pt>
                <c:pt idx="10">
                  <c:v>8.3839847587432972E-2</c:v>
                </c:pt>
                <c:pt idx="11">
                  <c:v>8.3270337644061221E-2</c:v>
                </c:pt>
                <c:pt idx="12">
                  <c:v>8.3161331926835419E-2</c:v>
                </c:pt>
                <c:pt idx="13">
                  <c:v>8.3095693095900952E-2</c:v>
                </c:pt>
                <c:pt idx="14">
                  <c:v>8.2950233957571784E-2</c:v>
                </c:pt>
                <c:pt idx="15">
                  <c:v>8.276269872309619E-2</c:v>
                </c:pt>
                <c:pt idx="16">
                  <c:v>8.2590802359665233E-2</c:v>
                </c:pt>
                <c:pt idx="17">
                  <c:v>8.2406241716603518E-2</c:v>
                </c:pt>
                <c:pt idx="18">
                  <c:v>8.2201885637456784E-2</c:v>
                </c:pt>
                <c:pt idx="19">
                  <c:v>8.1989515063322999E-2</c:v>
                </c:pt>
                <c:pt idx="20">
                  <c:v>8.1763513804708268E-2</c:v>
                </c:pt>
                <c:pt idx="21">
                  <c:v>8.1594296386177129E-2</c:v>
                </c:pt>
                <c:pt idx="22">
                  <c:v>8.1381427582055174E-2</c:v>
                </c:pt>
                <c:pt idx="23">
                  <c:v>8.1174855584335459E-2</c:v>
                </c:pt>
                <c:pt idx="24">
                  <c:v>8.0980017769297322E-2</c:v>
                </c:pt>
                <c:pt idx="25">
                  <c:v>8.0833023550608771E-2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8.121870628819737E-2</c:v>
                </c:pt>
                <c:pt idx="1">
                  <c:v>7.8632093963179633E-2</c:v>
                </c:pt>
                <c:pt idx="2">
                  <c:v>7.4757725833719049E-2</c:v>
                </c:pt>
                <c:pt idx="3">
                  <c:v>7.8825117049085902E-2</c:v>
                </c:pt>
                <c:pt idx="4">
                  <c:v>8.0151035476639709E-2</c:v>
                </c:pt>
                <c:pt idx="5">
                  <c:v>8.0275701122235962E-2</c:v>
                </c:pt>
                <c:pt idx="6">
                  <c:v>7.9525779364112481E-2</c:v>
                </c:pt>
                <c:pt idx="7">
                  <c:v>8.0187504936159698E-2</c:v>
                </c:pt>
                <c:pt idx="8">
                  <c:v>8.3959287755286216E-2</c:v>
                </c:pt>
                <c:pt idx="9">
                  <c:v>7.5040590418710806E-2</c:v>
                </c:pt>
                <c:pt idx="10">
                  <c:v>6.9374998666950016E-2</c:v>
                </c:pt>
                <c:pt idx="11">
                  <c:v>7.7836406000314898E-2</c:v>
                </c:pt>
                <c:pt idx="12">
                  <c:v>7.7559956669969218E-2</c:v>
                </c:pt>
                <c:pt idx="13">
                  <c:v>7.7180761399227957E-2</c:v>
                </c:pt>
                <c:pt idx="14">
                  <c:v>7.6740503836065191E-2</c:v>
                </c:pt>
                <c:pt idx="15">
                  <c:v>7.6282756007923308E-2</c:v>
                </c:pt>
                <c:pt idx="16">
                  <c:v>7.5821348658335702E-2</c:v>
                </c:pt>
                <c:pt idx="17">
                  <c:v>7.5329006164126619E-2</c:v>
                </c:pt>
                <c:pt idx="18">
                  <c:v>7.4759964647629004E-2</c:v>
                </c:pt>
                <c:pt idx="19">
                  <c:v>7.4218367860563919E-2</c:v>
                </c:pt>
                <c:pt idx="20">
                  <c:v>7.3692716795976596E-2</c:v>
                </c:pt>
                <c:pt idx="21">
                  <c:v>7.3185694339128263E-2</c:v>
                </c:pt>
                <c:pt idx="22">
                  <c:v>7.2672245629035376E-2</c:v>
                </c:pt>
                <c:pt idx="23">
                  <c:v>7.2136999218725587E-2</c:v>
                </c:pt>
                <c:pt idx="24">
                  <c:v>7.155023936898379E-2</c:v>
                </c:pt>
                <c:pt idx="25">
                  <c:v>7.0962068474003284E-2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0.12709054782259296</c:v>
                </c:pt>
                <c:pt idx="1">
                  <c:v>0.12240894128090921</c:v>
                </c:pt>
                <c:pt idx="2">
                  <c:v>0.11664256109354221</c:v>
                </c:pt>
                <c:pt idx="3">
                  <c:v>0.12080451754725173</c:v>
                </c:pt>
                <c:pt idx="4">
                  <c:v>0.1223527685978282</c:v>
                </c:pt>
                <c:pt idx="5">
                  <c:v>0.12395815134455594</c:v>
                </c:pt>
                <c:pt idx="6">
                  <c:v>0.11885781053126464</c:v>
                </c:pt>
                <c:pt idx="7">
                  <c:v>0.1193505083816071</c:v>
                </c:pt>
                <c:pt idx="8">
                  <c:v>0.11599032856893061</c:v>
                </c:pt>
                <c:pt idx="9">
                  <c:v>0.11265521722779169</c:v>
                </c:pt>
                <c:pt idx="10">
                  <c:v>0.1026827159919617</c:v>
                </c:pt>
                <c:pt idx="11">
                  <c:v>0.10196386392864669</c:v>
                </c:pt>
                <c:pt idx="12">
                  <c:v>0.10093169546801703</c:v>
                </c:pt>
                <c:pt idx="13">
                  <c:v>9.9799098894298346E-2</c:v>
                </c:pt>
                <c:pt idx="14">
                  <c:v>9.8749728627841066E-2</c:v>
                </c:pt>
                <c:pt idx="15">
                  <c:v>9.7732832237061584E-2</c:v>
                </c:pt>
                <c:pt idx="16">
                  <c:v>9.6670106369983258E-2</c:v>
                </c:pt>
                <c:pt idx="17">
                  <c:v>9.5618648013839999E-2</c:v>
                </c:pt>
                <c:pt idx="18">
                  <c:v>9.4589643578333354E-2</c:v>
                </c:pt>
                <c:pt idx="19">
                  <c:v>9.3551580369372389E-2</c:v>
                </c:pt>
                <c:pt idx="20">
                  <c:v>9.246905171798761E-2</c:v>
                </c:pt>
                <c:pt idx="21">
                  <c:v>9.1329001510380037E-2</c:v>
                </c:pt>
                <c:pt idx="22">
                  <c:v>9.0237979046222966E-2</c:v>
                </c:pt>
                <c:pt idx="23">
                  <c:v>8.9160837694628584E-2</c:v>
                </c:pt>
                <c:pt idx="24">
                  <c:v>8.8092089716613739E-2</c:v>
                </c:pt>
                <c:pt idx="25">
                  <c:v>8.7062711243366148E-2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31.917892472625681</c:v>
                </c:pt>
                <c:pt idx="1">
                  <c:v>68.002644678154866</c:v>
                </c:pt>
                <c:pt idx="2">
                  <c:v>27.911114858035546</c:v>
                </c:pt>
                <c:pt idx="3">
                  <c:v>-18.723867302491612</c:v>
                </c:pt>
                <c:pt idx="4">
                  <c:v>-16.841951193131081</c:v>
                </c:pt>
                <c:pt idx="5">
                  <c:v>8.3060624622837054</c:v>
                </c:pt>
                <c:pt idx="6">
                  <c:v>0.57044159841944975</c:v>
                </c:pt>
                <c:pt idx="7">
                  <c:v>-8.5407495553087642</c:v>
                </c:pt>
                <c:pt idx="8">
                  <c:v>-21.928588016340257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14.608226631760658</c:v>
                </c:pt>
                <c:pt idx="1">
                  <c:v>38.10485051105195</c:v>
                </c:pt>
                <c:pt idx="2">
                  <c:v>25.304252444370263</c:v>
                </c:pt>
                <c:pt idx="3">
                  <c:v>21.418366468443935</c:v>
                </c:pt>
                <c:pt idx="4">
                  <c:v>-26.52931364895079</c:v>
                </c:pt>
                <c:pt idx="5">
                  <c:v>-6.3301902401660186</c:v>
                </c:pt>
                <c:pt idx="6">
                  <c:v>-2.6976665378168434</c:v>
                </c:pt>
                <c:pt idx="7">
                  <c:v>-13.588160570277751</c:v>
                </c:pt>
                <c:pt idx="8">
                  <c:v>-24.420365060451218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2.3128427103734452</c:v>
                </c:pt>
                <c:pt idx="1">
                  <c:v>38.063689709284404</c:v>
                </c:pt>
                <c:pt idx="2">
                  <c:v>-12.257949369920823</c:v>
                </c:pt>
                <c:pt idx="3">
                  <c:v>-15.540353023104331</c:v>
                </c:pt>
                <c:pt idx="4">
                  <c:v>-5.8930096537612542</c:v>
                </c:pt>
                <c:pt idx="5">
                  <c:v>13.982195236966106</c:v>
                </c:pt>
                <c:pt idx="6">
                  <c:v>-0.3822006683554946</c:v>
                </c:pt>
                <c:pt idx="7">
                  <c:v>21.303289943186599</c:v>
                </c:pt>
                <c:pt idx="8">
                  <c:v>-10.532504882492674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31.848999582063755</c:v>
                </c:pt>
                <c:pt idx="1">
                  <c:v>66.634484970543326</c:v>
                </c:pt>
                <c:pt idx="2">
                  <c:v>25.050605887688732</c:v>
                </c:pt>
                <c:pt idx="3">
                  <c:v>-20.76676138421135</c:v>
                </c:pt>
                <c:pt idx="4">
                  <c:v>-17.399773519565969</c:v>
                </c:pt>
                <c:pt idx="5">
                  <c:v>23.191222132318273</c:v>
                </c:pt>
                <c:pt idx="6">
                  <c:v>0.90404997610897908</c:v>
                </c:pt>
                <c:pt idx="7">
                  <c:v>-9.2596873543561458</c:v>
                </c:pt>
                <c:pt idx="8">
                  <c:v>-22.843140291133409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34.1618422924372</c:v>
                </c:pt>
                <c:pt idx="1">
                  <c:v>104.69817467982773</c:v>
                </c:pt>
                <c:pt idx="2">
                  <c:v>12.792656517767909</c:v>
                </c:pt>
                <c:pt idx="3">
                  <c:v>-36.30711440731568</c:v>
                </c:pt>
                <c:pt idx="4">
                  <c:v>-23.292783173327223</c:v>
                </c:pt>
                <c:pt idx="5">
                  <c:v>37.17341736928438</c:v>
                </c:pt>
                <c:pt idx="6">
                  <c:v>0.52184930775348448</c:v>
                </c:pt>
                <c:pt idx="7">
                  <c:v>12.043602588830453</c:v>
                </c:pt>
                <c:pt idx="8">
                  <c:v>-33.375645173626083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25.091164527519098</c:v>
                </c:pt>
                <c:pt idx="1">
                  <c:v>71.373918465776228</c:v>
                </c:pt>
                <c:pt idx="2">
                  <c:v>23.253850660347922</c:v>
                </c:pt>
                <c:pt idx="3">
                  <c:v>-46.891489779159599</c:v>
                </c:pt>
                <c:pt idx="4">
                  <c:v>5.1813991678647753</c:v>
                </c:pt>
                <c:pt idx="5">
                  <c:v>23.113481656164026</c:v>
                </c:pt>
                <c:pt idx="6">
                  <c:v>-9.3323663077618733</c:v>
                </c:pt>
                <c:pt idx="7">
                  <c:v>8.9248960391908838</c:v>
                </c:pt>
                <c:pt idx="8">
                  <c:v>-22.932854429273149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9.0706777649174342</c:v>
                </c:pt>
                <c:pt idx="1">
                  <c:v>33.324256214051502</c:v>
                </c:pt>
                <c:pt idx="2">
                  <c:v>-10.461194142580723</c:v>
                </c:pt>
                <c:pt idx="3">
                  <c:v>10.584375371843606</c:v>
                </c:pt>
                <c:pt idx="4">
                  <c:v>-28.47418234119138</c:v>
                </c:pt>
                <c:pt idx="5">
                  <c:v>14.059935713120439</c:v>
                </c:pt>
                <c:pt idx="6">
                  <c:v>9.8542156155153293</c:v>
                </c:pt>
                <c:pt idx="7">
                  <c:v>3.1187065496398247</c:v>
                </c:pt>
                <c:pt idx="8">
                  <c:v>-10.442790744353147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6.373006688544713</c:v>
                </c:pt>
                <c:pt idx="1">
                  <c:v>-1.4196974981350223</c:v>
                </c:pt>
                <c:pt idx="2">
                  <c:v>-0.56568169230632748</c:v>
                </c:pt>
                <c:pt idx="3">
                  <c:v>-0.48390470400587127</c:v>
                </c:pt>
                <c:pt idx="4">
                  <c:v>3.7261113620401431</c:v>
                </c:pt>
                <c:pt idx="5">
                  <c:v>1.3886516249661653</c:v>
                </c:pt>
                <c:pt idx="6">
                  <c:v>-2.1973829780405225</c:v>
                </c:pt>
                <c:pt idx="7">
                  <c:v>5.6901065800205082</c:v>
                </c:pt>
                <c:pt idx="8">
                  <c:v>3.3767906202683555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9.0677136158827381</c:v>
                </c:pt>
                <c:pt idx="1">
                  <c:v>23.727240686255016</c:v>
                </c:pt>
                <c:pt idx="2">
                  <c:v>4.8527143364204051</c:v>
                </c:pt>
                <c:pt idx="3">
                  <c:v>-14.104602295539436</c:v>
                </c:pt>
                <c:pt idx="4">
                  <c:v>2.0593849244456841</c:v>
                </c:pt>
                <c:pt idx="5">
                  <c:v>10.946532824822341</c:v>
                </c:pt>
                <c:pt idx="6">
                  <c:v>-7.2708417572727058E-2</c:v>
                </c:pt>
                <c:pt idx="7">
                  <c:v>8.9579129173152516</c:v>
                </c:pt>
                <c:pt idx="8">
                  <c:v>-26.132188605825135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18.721121988008491</c:v>
                </c:pt>
                <c:pt idx="1">
                  <c:v>82.390631491707836</c:v>
                </c:pt>
                <c:pt idx="2">
                  <c:v>8.5056238736530929</c:v>
                </c:pt>
                <c:pt idx="3">
                  <c:v>-21.718607407770548</c:v>
                </c:pt>
                <c:pt idx="4">
                  <c:v>-29.078279459812691</c:v>
                </c:pt>
                <c:pt idx="5">
                  <c:v>24.838232919495937</c:v>
                </c:pt>
                <c:pt idx="6">
                  <c:v>2.7919407033671035</c:v>
                </c:pt>
                <c:pt idx="7">
                  <c:v>-2.6044169085051863</c:v>
                </c:pt>
                <c:pt idx="8">
                  <c:v>-10.620247188069499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2.130704343111951</c:v>
                </c:pt>
                <c:pt idx="1">
                  <c:v>2.0830255896828191</c:v>
                </c:pt>
                <c:pt idx="2">
                  <c:v>1.2568524012497981</c:v>
                </c:pt>
                <c:pt idx="3">
                  <c:v>-1.4048936310535725</c:v>
                </c:pt>
                <c:pt idx="4">
                  <c:v>3.0008390515098142</c:v>
                </c:pt>
                <c:pt idx="5">
                  <c:v>-0.30218219720282491</c:v>
                </c:pt>
                <c:pt idx="6">
                  <c:v>-1.020662118038544</c:v>
                </c:pt>
                <c:pt idx="7">
                  <c:v>7.7402166436177477E-2</c:v>
                </c:pt>
                <c:pt idx="8">
                  <c:v>-0.16208560174336384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4.29652927852025</c:v>
                </c:pt>
                <c:pt idx="1">
                  <c:v>18.488203060200178</c:v>
                </c:pt>
                <c:pt idx="2">
                  <c:v>6.3700318158262377</c:v>
                </c:pt>
                <c:pt idx="3">
                  <c:v>-15.893722186356726</c:v>
                </c:pt>
                <c:pt idx="4">
                  <c:v>0.54681146821307891</c:v>
                </c:pt>
                <c:pt idx="5">
                  <c:v>7.4531967782144051</c:v>
                </c:pt>
                <c:pt idx="6">
                  <c:v>-2.7594430015608253</c:v>
                </c:pt>
                <c:pt idx="7">
                  <c:v>5.8118601301973642</c:v>
                </c:pt>
                <c:pt idx="8">
                  <c:v>-20.651467356282041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18.663930905886701</c:v>
                </c:pt>
                <c:pt idx="1">
                  <c:v>50.802689815893473</c:v>
                </c:pt>
                <c:pt idx="2">
                  <c:v>15.626966443272408</c:v>
                </c:pt>
                <c:pt idx="3">
                  <c:v>-29.592873961749405</c:v>
                </c:pt>
                <c:pt idx="4">
                  <c:v>1.6337486481419354</c:v>
                </c:pt>
                <c:pt idx="5">
                  <c:v>15.962467075152162</c:v>
                </c:pt>
                <c:pt idx="6">
                  <c:v>-5.5522611881622268</c:v>
                </c:pt>
                <c:pt idx="7">
                  <c:v>3.0356337425573479</c:v>
                </c:pt>
                <c:pt idx="8">
                  <c:v>-2.1193014712475993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4.2423023454327655</c:v>
                </c:pt>
                <c:pt idx="1">
                  <c:v>-3.5027230878177633</c:v>
                </c:pt>
                <c:pt idx="2">
                  <c:v>-1.8225340935561292</c:v>
                </c:pt>
                <c:pt idx="3">
                  <c:v>0.92098892704768964</c:v>
                </c:pt>
                <c:pt idx="4">
                  <c:v>0.72527231053022945</c:v>
                </c:pt>
                <c:pt idx="5">
                  <c:v>1.6908338221690187</c:v>
                </c:pt>
                <c:pt idx="6">
                  <c:v>-1.1767208600019705</c:v>
                </c:pt>
                <c:pt idx="7">
                  <c:v>5.6127044135843462</c:v>
                </c:pt>
                <c:pt idx="8">
                  <c:v>3.5388762220117336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4.7711843373624419</c:v>
                </c:pt>
                <c:pt idx="1">
                  <c:v>5.2390376260548983</c:v>
                </c:pt>
                <c:pt idx="2">
                  <c:v>-1.5173174794058397</c:v>
                </c:pt>
                <c:pt idx="3">
                  <c:v>1.7891198908173074</c:v>
                </c:pt>
                <c:pt idx="4">
                  <c:v>1.5125734562326159</c:v>
                </c:pt>
                <c:pt idx="5">
                  <c:v>3.4933360466079595</c:v>
                </c:pt>
                <c:pt idx="6">
                  <c:v>2.6867345839882404</c:v>
                </c:pt>
                <c:pt idx="7">
                  <c:v>3.1460527871178776</c:v>
                </c:pt>
                <c:pt idx="8">
                  <c:v>-5.4807212495431159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5.71910821220456E-2</c:v>
                </c:pt>
                <c:pt idx="1">
                  <c:v>31.587941675814022</c:v>
                </c:pt>
                <c:pt idx="2">
                  <c:v>-7.1213425696190882</c:v>
                </c:pt>
                <c:pt idx="3">
                  <c:v>7.8742665539787424</c:v>
                </c:pt>
                <c:pt idx="4">
                  <c:v>-30.712028107954438</c:v>
                </c:pt>
                <c:pt idx="5">
                  <c:v>8.8757658443436434</c:v>
                </c:pt>
                <c:pt idx="6">
                  <c:v>8.3442018915293161</c:v>
                </c:pt>
                <c:pt idx="7">
                  <c:v>-5.6400506510625519</c:v>
                </c:pt>
                <c:pt idx="8">
                  <c:v>-8.5009457168219029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183.68972021819783</c:v>
                </c:pt>
                <c:pt idx="1">
                  <c:v>177.69685610318857</c:v>
                </c:pt>
                <c:pt idx="2">
                  <c:v>192.39954179753556</c:v>
                </c:pt>
                <c:pt idx="3">
                  <c:v>159.14045255580558</c:v>
                </c:pt>
                <c:pt idx="4">
                  <c:v>151.17878633651603</c:v>
                </c:pt>
                <c:pt idx="5">
                  <c:v>159.05551037102313</c:v>
                </c:pt>
                <c:pt idx="6">
                  <c:v>170.36392393466159</c:v>
                </c:pt>
                <c:pt idx="7">
                  <c:v>158.96465410284381</c:v>
                </c:pt>
                <c:pt idx="8">
                  <c:v>150.91801335561507</c:v>
                </c:pt>
                <c:pt idx="9">
                  <c:v>149.16630141132771</c:v>
                </c:pt>
                <c:pt idx="10">
                  <c:v>117.68558039188071</c:v>
                </c:pt>
                <c:pt idx="11">
                  <c:v>113.41489925200354</c:v>
                </c:pt>
                <c:pt idx="12">
                  <c:v>112.7270862471487</c:v>
                </c:pt>
                <c:pt idx="13">
                  <c:v>105.53401591678791</c:v>
                </c:pt>
                <c:pt idx="14">
                  <c:v>98.670059346836467</c:v>
                </c:pt>
                <c:pt idx="15">
                  <c:v>94.284759155257078</c:v>
                </c:pt>
                <c:pt idx="16">
                  <c:v>90.179199693039166</c:v>
                </c:pt>
                <c:pt idx="17">
                  <c:v>86.067551686612248</c:v>
                </c:pt>
                <c:pt idx="18">
                  <c:v>81.992652724238795</c:v>
                </c:pt>
                <c:pt idx="19">
                  <c:v>77.948138788341495</c:v>
                </c:pt>
                <c:pt idx="20">
                  <c:v>73.964429736704133</c:v>
                </c:pt>
                <c:pt idx="21">
                  <c:v>70.002836172556911</c:v>
                </c:pt>
                <c:pt idx="22">
                  <c:v>66.072327632943484</c:v>
                </c:pt>
                <c:pt idx="23">
                  <c:v>62.172792901720008</c:v>
                </c:pt>
                <c:pt idx="24">
                  <c:v>58.470557445730883</c:v>
                </c:pt>
                <c:pt idx="25">
                  <c:v>57.269083220046426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433.43445369615119</c:v>
                </c:pt>
                <c:pt idx="1">
                  <c:v>413.90059414305443</c:v>
                </c:pt>
                <c:pt idx="2">
                  <c:v>388.5831020126422</c:v>
                </c:pt>
                <c:pt idx="3">
                  <c:v>407.33455694092692</c:v>
                </c:pt>
                <c:pt idx="4">
                  <c:v>393.88365024527963</c:v>
                </c:pt>
                <c:pt idx="5">
                  <c:v>414.35489688887998</c:v>
                </c:pt>
                <c:pt idx="6">
                  <c:v>384.07599974261046</c:v>
                </c:pt>
                <c:pt idx="7">
                  <c:v>409.54589294857033</c:v>
                </c:pt>
                <c:pt idx="8">
                  <c:v>405.34714771736679</c:v>
                </c:pt>
                <c:pt idx="9">
                  <c:v>376.17370183897526</c:v>
                </c:pt>
                <c:pt idx="10">
                  <c:v>342.00521614322713</c:v>
                </c:pt>
                <c:pt idx="11">
                  <c:v>332.82008143415339</c:v>
                </c:pt>
                <c:pt idx="12">
                  <c:v>336.85586154116464</c:v>
                </c:pt>
                <c:pt idx="13">
                  <c:v>326.64449212308756</c:v>
                </c:pt>
                <c:pt idx="14">
                  <c:v>316.98521775003582</c:v>
                </c:pt>
                <c:pt idx="15">
                  <c:v>306.66491494418034</c:v>
                </c:pt>
                <c:pt idx="16">
                  <c:v>296.11944671353621</c:v>
                </c:pt>
                <c:pt idx="17">
                  <c:v>285.49332866340995</c:v>
                </c:pt>
                <c:pt idx="18">
                  <c:v>274.92986478701289</c:v>
                </c:pt>
                <c:pt idx="19">
                  <c:v>264.41417683455353</c:v>
                </c:pt>
                <c:pt idx="20">
                  <c:v>254.05817141751928</c:v>
                </c:pt>
                <c:pt idx="21">
                  <c:v>243.73610982809873</c:v>
                </c:pt>
                <c:pt idx="22">
                  <c:v>233.48405786286511</c:v>
                </c:pt>
                <c:pt idx="23">
                  <c:v>223.30787234953235</c:v>
                </c:pt>
                <c:pt idx="24">
                  <c:v>213.17674369995157</c:v>
                </c:pt>
                <c:pt idx="25">
                  <c:v>202.84192814824763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569.20685598009197</c:v>
                </c:pt>
                <c:pt idx="1">
                  <c:v>609.29827314958879</c:v>
                </c:pt>
                <c:pt idx="2">
                  <c:v>580.59267052420967</c:v>
                </c:pt>
                <c:pt idx="3">
                  <c:v>556.04447874092079</c:v>
                </c:pt>
                <c:pt idx="4">
                  <c:v>587.02830623441912</c:v>
                </c:pt>
                <c:pt idx="5">
                  <c:v>563.38929287778535</c:v>
                </c:pt>
                <c:pt idx="6">
                  <c:v>594.11592844402333</c:v>
                </c:pt>
                <c:pt idx="7">
                  <c:v>586.83957777414525</c:v>
                </c:pt>
                <c:pt idx="8">
                  <c:v>568.51119465217585</c:v>
                </c:pt>
                <c:pt idx="9">
                  <c:v>540.22621502699485</c:v>
                </c:pt>
                <c:pt idx="10">
                  <c:v>583.62827896582417</c:v>
                </c:pt>
                <c:pt idx="11">
                  <c:v>525.86468575430627</c:v>
                </c:pt>
                <c:pt idx="12">
                  <c:v>532.25587011332868</c:v>
                </c:pt>
                <c:pt idx="13">
                  <c:v>523.42599775573296</c:v>
                </c:pt>
                <c:pt idx="14">
                  <c:v>515.4096501689595</c:v>
                </c:pt>
                <c:pt idx="15">
                  <c:v>506.15567575381453</c:v>
                </c:pt>
                <c:pt idx="16">
                  <c:v>496.40106736018339</c:v>
                </c:pt>
                <c:pt idx="17">
                  <c:v>486.39847782531399</c:v>
                </c:pt>
                <c:pt idx="18">
                  <c:v>476.36283058296772</c:v>
                </c:pt>
                <c:pt idx="19">
                  <c:v>466.26608364380536</c:v>
                </c:pt>
                <c:pt idx="20">
                  <c:v>456.29230311574594</c:v>
                </c:pt>
                <c:pt idx="21">
                  <c:v>446.22395721153043</c:v>
                </c:pt>
                <c:pt idx="22">
                  <c:v>436.11872298662303</c:v>
                </c:pt>
                <c:pt idx="23">
                  <c:v>425.97972162097335</c:v>
                </c:pt>
                <c:pt idx="24">
                  <c:v>415.755887964431</c:v>
                </c:pt>
                <c:pt idx="25">
                  <c:v>405.0638708771537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527.50964659029592</c:v>
                </c:pt>
                <c:pt idx="1">
                  <c:v>522.14983144413156</c:v>
                </c:pt>
                <c:pt idx="2">
                  <c:v>525.33802854528858</c:v>
                </c:pt>
                <c:pt idx="3">
                  <c:v>527.9558204507432</c:v>
                </c:pt>
                <c:pt idx="4">
                  <c:v>568.34468159482685</c:v>
                </c:pt>
                <c:pt idx="5">
                  <c:v>576.47296311514287</c:v>
                </c:pt>
                <c:pt idx="6">
                  <c:v>588.73472750465532</c:v>
                </c:pt>
                <c:pt idx="7">
                  <c:v>563.72758308679806</c:v>
                </c:pt>
                <c:pt idx="8">
                  <c:v>556.62025801671155</c:v>
                </c:pt>
                <c:pt idx="9">
                  <c:v>600.89024180055287</c:v>
                </c:pt>
                <c:pt idx="10">
                  <c:v>648.33003801376265</c:v>
                </c:pt>
                <c:pt idx="11">
                  <c:v>605.28069574060828</c:v>
                </c:pt>
                <c:pt idx="12">
                  <c:v>613.35760035172996</c:v>
                </c:pt>
                <c:pt idx="13">
                  <c:v>618.69010964862673</c:v>
                </c:pt>
                <c:pt idx="14">
                  <c:v>625.17883259346763</c:v>
                </c:pt>
                <c:pt idx="15">
                  <c:v>630.33051552476468</c:v>
                </c:pt>
                <c:pt idx="16">
                  <c:v>634.98030635587224</c:v>
                </c:pt>
                <c:pt idx="17">
                  <c:v>639.42332942822134</c:v>
                </c:pt>
                <c:pt idx="18">
                  <c:v>643.92177901237369</c:v>
                </c:pt>
                <c:pt idx="19">
                  <c:v>648.43773928434905</c:v>
                </c:pt>
                <c:pt idx="20">
                  <c:v>653.22598865197494</c:v>
                </c:pt>
                <c:pt idx="21">
                  <c:v>657.9894231090758</c:v>
                </c:pt>
                <c:pt idx="22">
                  <c:v>662.807825461378</c:v>
                </c:pt>
                <c:pt idx="23">
                  <c:v>667.68448054599219</c:v>
                </c:pt>
                <c:pt idx="24">
                  <c:v>672.54717182648255</c:v>
                </c:pt>
                <c:pt idx="25">
                  <c:v>676.84126672998605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116.53836959531087</c:v>
                </c:pt>
                <c:pt idx="1">
                  <c:v>110.46758194863634</c:v>
                </c:pt>
                <c:pt idx="2">
                  <c:v>115.11602641798339</c:v>
                </c:pt>
                <c:pt idx="3">
                  <c:v>117.37361151821608</c:v>
                </c:pt>
                <c:pt idx="4">
                  <c:v>122.97532436946727</c:v>
                </c:pt>
                <c:pt idx="5">
                  <c:v>125.02329787294043</c:v>
                </c:pt>
                <c:pt idx="6">
                  <c:v>133.00370373424212</c:v>
                </c:pt>
                <c:pt idx="7">
                  <c:v>134.50820515621956</c:v>
                </c:pt>
                <c:pt idx="8">
                  <c:v>137.55430753728334</c:v>
                </c:pt>
                <c:pt idx="9">
                  <c:v>134.65558352090281</c:v>
                </c:pt>
                <c:pt idx="10">
                  <c:v>136.05024005575692</c:v>
                </c:pt>
                <c:pt idx="11">
                  <c:v>147.80081822793062</c:v>
                </c:pt>
                <c:pt idx="12">
                  <c:v>143.77701674667344</c:v>
                </c:pt>
                <c:pt idx="13">
                  <c:v>146.10677294583462</c:v>
                </c:pt>
                <c:pt idx="14">
                  <c:v>148.75461002234707</c:v>
                </c:pt>
                <c:pt idx="15">
                  <c:v>151.06623326742502</c:v>
                </c:pt>
                <c:pt idx="16">
                  <c:v>153.3623988951862</c:v>
                </c:pt>
                <c:pt idx="17">
                  <c:v>155.68659237751174</c:v>
                </c:pt>
                <c:pt idx="18">
                  <c:v>157.99306512634746</c:v>
                </c:pt>
                <c:pt idx="19">
                  <c:v>160.32083585402984</c:v>
                </c:pt>
                <c:pt idx="20">
                  <c:v>162.82041721371553</c:v>
                </c:pt>
                <c:pt idx="21" formatCode="General">
                  <c:v>165.39427646753902</c:v>
                </c:pt>
                <c:pt idx="22" formatCode="General">
                  <c:v>167.99411666126946</c:v>
                </c:pt>
                <c:pt idx="23" formatCode="General">
                  <c:v>170.65404463975509</c:v>
                </c:pt>
                <c:pt idx="24" formatCode="General">
                  <c:v>173.43807064601771</c:v>
                </c:pt>
                <c:pt idx="25">
                  <c:v>175.9339669388406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142.31329352743228</c:v>
                </c:pt>
                <c:pt idx="1">
                  <c:v>131.71084140102346</c:v>
                </c:pt>
                <c:pt idx="2">
                  <c:v>133.87980212611973</c:v>
                </c:pt>
                <c:pt idx="3">
                  <c:v>137.32728305330619</c:v>
                </c:pt>
                <c:pt idx="4">
                  <c:v>134.47014135896197</c:v>
                </c:pt>
                <c:pt idx="5">
                  <c:v>140.72915975837026</c:v>
                </c:pt>
                <c:pt idx="6">
                  <c:v>139.82520160089308</c:v>
                </c:pt>
                <c:pt idx="7">
                  <c:v>140.62544472158564</c:v>
                </c:pt>
                <c:pt idx="8">
                  <c:v>140.55941625156674</c:v>
                </c:pt>
                <c:pt idx="9">
                  <c:v>139.25419544322207</c:v>
                </c:pt>
                <c:pt idx="10">
                  <c:v>136.59935983657468</c:v>
                </c:pt>
                <c:pt idx="11">
                  <c:v>144.12958688817992</c:v>
                </c:pt>
                <c:pt idx="12">
                  <c:v>140.34353714360245</c:v>
                </c:pt>
                <c:pt idx="13">
                  <c:v>141.24273306694076</c:v>
                </c:pt>
                <c:pt idx="14">
                  <c:v>142.49837905238314</c:v>
                </c:pt>
                <c:pt idx="15">
                  <c:v>143.46677065915111</c:v>
                </c:pt>
                <c:pt idx="16">
                  <c:v>144.39647668252724</c:v>
                </c:pt>
                <c:pt idx="17">
                  <c:v>145.38841975969373</c:v>
                </c:pt>
                <c:pt idx="18">
                  <c:v>146.66732431584501</c:v>
                </c:pt>
                <c:pt idx="19">
                  <c:v>148.03698481053198</c:v>
                </c:pt>
                <c:pt idx="20">
                  <c:v>149.52401474002335</c:v>
                </c:pt>
                <c:pt idx="21" formatCode="General">
                  <c:v>151.13822117229711</c:v>
                </c:pt>
                <c:pt idx="22" formatCode="General">
                  <c:v>152.83975005418253</c:v>
                </c:pt>
                <c:pt idx="23" formatCode="General">
                  <c:v>154.61222500411534</c:v>
                </c:pt>
                <c:pt idx="24" formatCode="General">
                  <c:v>156.40967330376944</c:v>
                </c:pt>
                <c:pt idx="25">
                  <c:v>158.09596552321642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357.3162894423146</c:v>
                </c:pt>
                <c:pt idx="1">
                  <c:v>348.30473610134305</c:v>
                </c:pt>
                <c:pt idx="2">
                  <c:v>381.14909580558293</c:v>
                </c:pt>
                <c:pt idx="3">
                  <c:v>397.53351822185795</c:v>
                </c:pt>
                <c:pt idx="4">
                  <c:v>412.11837576464865</c:v>
                </c:pt>
                <c:pt idx="5">
                  <c:v>429.82289834043297</c:v>
                </c:pt>
                <c:pt idx="6">
                  <c:v>457.20392646819261</c:v>
                </c:pt>
                <c:pt idx="7">
                  <c:v>469.0264954300884</c:v>
                </c:pt>
                <c:pt idx="8">
                  <c:v>479.65647602947598</c:v>
                </c:pt>
                <c:pt idx="9">
                  <c:v>481.07130526696284</c:v>
                </c:pt>
                <c:pt idx="10">
                  <c:v>494.71716734746235</c:v>
                </c:pt>
                <c:pt idx="11">
                  <c:v>523.13465027182701</c:v>
                </c:pt>
                <c:pt idx="12">
                  <c:v>521.92325708673332</c:v>
                </c:pt>
                <c:pt idx="13">
                  <c:v>532.53080295397081</c:v>
                </c:pt>
                <c:pt idx="14">
                  <c:v>544.06275219104714</c:v>
                </c:pt>
                <c:pt idx="15">
                  <c:v>554.47353304523449</c:v>
                </c:pt>
                <c:pt idx="16">
                  <c:v>564.32750877491662</c:v>
                </c:pt>
                <c:pt idx="17">
                  <c:v>573.88149639592564</c:v>
                </c:pt>
                <c:pt idx="18">
                  <c:v>583.30998074483762</c:v>
                </c:pt>
                <c:pt idx="19">
                  <c:v>592.72334670596092</c:v>
                </c:pt>
                <c:pt idx="20">
                  <c:v>602.3058665783841</c:v>
                </c:pt>
                <c:pt idx="21" formatCode="General">
                  <c:v>611.73904605974371</c:v>
                </c:pt>
                <c:pt idx="22" formatCode="General">
                  <c:v>621.22749068679605</c:v>
                </c:pt>
                <c:pt idx="23" formatCode="General">
                  <c:v>630.76447161271312</c:v>
                </c:pt>
                <c:pt idx="24" formatCode="General">
                  <c:v>640.22928501412287</c:v>
                </c:pt>
                <c:pt idx="25" formatCode="General">
                  <c:v>649.31827502725776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160.21005728925519</c:v>
                </c:pt>
                <c:pt idx="1">
                  <c:v>161.96794105732113</c:v>
                </c:pt>
                <c:pt idx="2">
                  <c:v>152.4322560592183</c:v>
                </c:pt>
                <c:pt idx="3">
                  <c:v>170.47714978045636</c:v>
                </c:pt>
                <c:pt idx="4">
                  <c:v>175.21509012131224</c:v>
                </c:pt>
                <c:pt idx="5">
                  <c:v>204.67591410021657</c:v>
                </c:pt>
                <c:pt idx="6">
                  <c:v>214.08097024023715</c:v>
                </c:pt>
                <c:pt idx="7">
                  <c:v>223.74642353494175</c:v>
                </c:pt>
                <c:pt idx="8">
                  <c:v>261.895555119709</c:v>
                </c:pt>
                <c:pt idx="9">
                  <c:v>256.27701677683615</c:v>
                </c:pt>
                <c:pt idx="10">
                  <c:v>246.03741017068836</c:v>
                </c:pt>
                <c:pt idx="11">
                  <c:v>304.30338682429442</c:v>
                </c:pt>
                <c:pt idx="12">
                  <c:v>296.75716900425522</c:v>
                </c:pt>
                <c:pt idx="13">
                  <c:v>310.01659669421048</c:v>
                </c:pt>
                <c:pt idx="14">
                  <c:v>323.82523354853447</c:v>
                </c:pt>
                <c:pt idx="15">
                  <c:v>336.86542505217068</c:v>
                </c:pt>
                <c:pt idx="16">
                  <c:v>349.53942286503826</c:v>
                </c:pt>
                <c:pt idx="17">
                  <c:v>362.01131178895815</c:v>
                </c:pt>
                <c:pt idx="18">
                  <c:v>374.3669147374568</c:v>
                </c:pt>
                <c:pt idx="19">
                  <c:v>386.6303403931467</c:v>
                </c:pt>
                <c:pt idx="20">
                  <c:v>398.92372169197773</c:v>
                </c:pt>
                <c:pt idx="21" formatCode="General">
                  <c:v>411.079673004482</c:v>
                </c:pt>
                <c:pt idx="22" formatCode="General">
                  <c:v>423.12437515382197</c:v>
                </c:pt>
                <c:pt idx="23" formatCode="General">
                  <c:v>435.08917230520751</c:v>
                </c:pt>
                <c:pt idx="24" formatCode="General">
                  <c:v>446.87325995594864</c:v>
                </c:pt>
                <c:pt idx="25" formatCode="General">
                  <c:v>458.18364559466085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22.745313660225964</c:v>
                </c:pt>
                <c:pt idx="1">
                  <c:v>23.973344650081508</c:v>
                </c:pt>
                <c:pt idx="2">
                  <c:v>22.989476710475497</c:v>
                </c:pt>
                <c:pt idx="3">
                  <c:v>25.328128736626645</c:v>
                </c:pt>
                <c:pt idx="4">
                  <c:v>25.967643972663158</c:v>
                </c:pt>
                <c:pt idx="5">
                  <c:v>30.946066672873123</c:v>
                </c:pt>
                <c:pt idx="6">
                  <c:v>30.530618328363051</c:v>
                </c:pt>
                <c:pt idx="7">
                  <c:v>32.298723245919376</c:v>
                </c:pt>
                <c:pt idx="8">
                  <c:v>38.22163132032572</c:v>
                </c:pt>
                <c:pt idx="9">
                  <c:v>37.428438914140088</c:v>
                </c:pt>
                <c:pt idx="10">
                  <c:v>35.959709072694864</c:v>
                </c:pt>
                <c:pt idx="11">
                  <c:v>44.266195604384109</c:v>
                </c:pt>
                <c:pt idx="12">
                  <c:v>43.154601764906545</c:v>
                </c:pt>
                <c:pt idx="13">
                  <c:v>45.015478894135406</c:v>
                </c:pt>
                <c:pt idx="14">
                  <c:v>46.950265325598586</c:v>
                </c:pt>
                <c:pt idx="15">
                  <c:v>48.761172598057776</c:v>
                </c:pt>
                <c:pt idx="16">
                  <c:v>50.525172659421038</c:v>
                </c:pt>
                <c:pt idx="17">
                  <c:v>52.252492074704563</c:v>
                </c:pt>
                <c:pt idx="18">
                  <c:v>54.00358796861714</c:v>
                </c:pt>
                <c:pt idx="19">
                  <c:v>55.725353684923626</c:v>
                </c:pt>
                <c:pt idx="20">
                  <c:v>57.461086853979921</c:v>
                </c:pt>
                <c:pt idx="21" formatCode="General">
                  <c:v>59.1754569743036</c:v>
                </c:pt>
                <c:pt idx="22" formatCode="General">
                  <c:v>60.890333499804036</c:v>
                </c:pt>
                <c:pt idx="23" formatCode="General">
                  <c:v>62.569219019663365</c:v>
                </c:pt>
                <c:pt idx="24" formatCode="General">
                  <c:v>64.259350142407939</c:v>
                </c:pt>
                <c:pt idx="25" formatCode="General">
                  <c:v>65.880997940094304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183.68972021819783</c:v>
                </c:pt>
                <c:pt idx="1">
                  <c:v>177.69685610318857</c:v>
                </c:pt>
                <c:pt idx="2">
                  <c:v>192.39954179753556</c:v>
                </c:pt>
                <c:pt idx="3">
                  <c:v>159.14045255580558</c:v>
                </c:pt>
                <c:pt idx="4">
                  <c:v>151.17878633651603</c:v>
                </c:pt>
                <c:pt idx="5">
                  <c:v>159.05551037102313</c:v>
                </c:pt>
                <c:pt idx="6">
                  <c:v>170.36392393466159</c:v>
                </c:pt>
                <c:pt idx="7">
                  <c:v>158.96465410284381</c:v>
                </c:pt>
                <c:pt idx="8">
                  <c:v>150.91801335561507</c:v>
                </c:pt>
                <c:pt idx="9">
                  <c:v>149.16630141132771</c:v>
                </c:pt>
                <c:pt idx="10">
                  <c:v>117.68558039188071</c:v>
                </c:pt>
                <c:pt idx="11">
                  <c:v>113.41489925200354</c:v>
                </c:pt>
                <c:pt idx="12">
                  <c:v>112.7270862471487</c:v>
                </c:pt>
                <c:pt idx="13">
                  <c:v>105.53401591678791</c:v>
                </c:pt>
                <c:pt idx="14">
                  <c:v>98.670059346836467</c:v>
                </c:pt>
                <c:pt idx="15">
                  <c:v>94.284759155257078</c:v>
                </c:pt>
                <c:pt idx="16">
                  <c:v>90.179199693039166</c:v>
                </c:pt>
                <c:pt idx="17">
                  <c:v>86.067551686612248</c:v>
                </c:pt>
                <c:pt idx="18">
                  <c:v>81.992652724238795</c:v>
                </c:pt>
                <c:pt idx="19">
                  <c:v>77.948138788341495</c:v>
                </c:pt>
                <c:pt idx="20">
                  <c:v>73.964429736704133</c:v>
                </c:pt>
                <c:pt idx="21">
                  <c:v>70.002836172556911</c:v>
                </c:pt>
                <c:pt idx="22">
                  <c:v>66.072327632943484</c:v>
                </c:pt>
                <c:pt idx="23">
                  <c:v>62.172792901720008</c:v>
                </c:pt>
                <c:pt idx="24">
                  <c:v>58.470557445730883</c:v>
                </c:pt>
                <c:pt idx="25">
                  <c:v>57.269083220046426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433.43445369615119</c:v>
                </c:pt>
                <c:pt idx="1">
                  <c:v>413.90059414305443</c:v>
                </c:pt>
                <c:pt idx="2">
                  <c:v>388.5831020126422</c:v>
                </c:pt>
                <c:pt idx="3">
                  <c:v>407.33455694092692</c:v>
                </c:pt>
                <c:pt idx="4">
                  <c:v>393.88365024527963</c:v>
                </c:pt>
                <c:pt idx="5">
                  <c:v>414.35489688887998</c:v>
                </c:pt>
                <c:pt idx="6">
                  <c:v>384.07599974261046</c:v>
                </c:pt>
                <c:pt idx="7">
                  <c:v>409.54589294857033</c:v>
                </c:pt>
                <c:pt idx="8">
                  <c:v>405.34714771736679</c:v>
                </c:pt>
                <c:pt idx="9">
                  <c:v>376.17370183897526</c:v>
                </c:pt>
                <c:pt idx="10">
                  <c:v>342.00521614322713</c:v>
                </c:pt>
                <c:pt idx="11">
                  <c:v>332.82008143415339</c:v>
                </c:pt>
                <c:pt idx="12">
                  <c:v>336.85586154116464</c:v>
                </c:pt>
                <c:pt idx="13">
                  <c:v>326.64449212308756</c:v>
                </c:pt>
                <c:pt idx="14">
                  <c:v>316.98521775003582</c:v>
                </c:pt>
                <c:pt idx="15">
                  <c:v>306.66491494418034</c:v>
                </c:pt>
                <c:pt idx="16">
                  <c:v>296.11944671353621</c:v>
                </c:pt>
                <c:pt idx="17">
                  <c:v>285.49332866340995</c:v>
                </c:pt>
                <c:pt idx="18">
                  <c:v>274.92986478701289</c:v>
                </c:pt>
                <c:pt idx="19">
                  <c:v>264.41417683455353</c:v>
                </c:pt>
                <c:pt idx="20">
                  <c:v>254.05817141751928</c:v>
                </c:pt>
                <c:pt idx="21">
                  <c:v>243.73610982809873</c:v>
                </c:pt>
                <c:pt idx="22">
                  <c:v>233.48405786286511</c:v>
                </c:pt>
                <c:pt idx="23">
                  <c:v>223.30787234953235</c:v>
                </c:pt>
                <c:pt idx="24">
                  <c:v>213.17674369995157</c:v>
                </c:pt>
                <c:pt idx="25">
                  <c:v>202.84192814824763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569.20685598009197</c:v>
                </c:pt>
                <c:pt idx="1">
                  <c:v>609.29827314958879</c:v>
                </c:pt>
                <c:pt idx="2">
                  <c:v>580.59267052420967</c:v>
                </c:pt>
                <c:pt idx="3">
                  <c:v>556.04447874092079</c:v>
                </c:pt>
                <c:pt idx="4">
                  <c:v>587.02830623441912</c:v>
                </c:pt>
                <c:pt idx="5">
                  <c:v>563.38929287778535</c:v>
                </c:pt>
                <c:pt idx="6">
                  <c:v>594.11592844402333</c:v>
                </c:pt>
                <c:pt idx="7">
                  <c:v>586.83957777414525</c:v>
                </c:pt>
                <c:pt idx="8">
                  <c:v>568.51119465217585</c:v>
                </c:pt>
                <c:pt idx="9">
                  <c:v>540.22621502699485</c:v>
                </c:pt>
                <c:pt idx="10">
                  <c:v>583.62827896582417</c:v>
                </c:pt>
                <c:pt idx="11">
                  <c:v>525.86468575430627</c:v>
                </c:pt>
                <c:pt idx="12">
                  <c:v>532.25587011332868</c:v>
                </c:pt>
                <c:pt idx="13">
                  <c:v>523.42599775573296</c:v>
                </c:pt>
                <c:pt idx="14">
                  <c:v>515.4096501689595</c:v>
                </c:pt>
                <c:pt idx="15">
                  <c:v>506.15567575381453</c:v>
                </c:pt>
                <c:pt idx="16">
                  <c:v>496.40106736018339</c:v>
                </c:pt>
                <c:pt idx="17">
                  <c:v>486.39847782531399</c:v>
                </c:pt>
                <c:pt idx="18">
                  <c:v>476.36283058296772</c:v>
                </c:pt>
                <c:pt idx="19">
                  <c:v>466.26608364380536</c:v>
                </c:pt>
                <c:pt idx="20">
                  <c:v>456.29230311574594</c:v>
                </c:pt>
                <c:pt idx="21">
                  <c:v>446.22395721153043</c:v>
                </c:pt>
                <c:pt idx="22">
                  <c:v>436.11872298662303</c:v>
                </c:pt>
                <c:pt idx="23">
                  <c:v>425.97972162097335</c:v>
                </c:pt>
                <c:pt idx="24">
                  <c:v>415.755887964431</c:v>
                </c:pt>
                <c:pt idx="25">
                  <c:v>405.0638708771537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527.50964659029592</c:v>
                </c:pt>
                <c:pt idx="1">
                  <c:v>522.14983144413156</c:v>
                </c:pt>
                <c:pt idx="2">
                  <c:v>525.33802854528858</c:v>
                </c:pt>
                <c:pt idx="3">
                  <c:v>527.9558204507432</c:v>
                </c:pt>
                <c:pt idx="4">
                  <c:v>568.34468159482685</c:v>
                </c:pt>
                <c:pt idx="5">
                  <c:v>576.47296311514287</c:v>
                </c:pt>
                <c:pt idx="6">
                  <c:v>588.73472750465532</c:v>
                </c:pt>
                <c:pt idx="7">
                  <c:v>563.72758308679806</c:v>
                </c:pt>
                <c:pt idx="8">
                  <c:v>556.62025801671155</c:v>
                </c:pt>
                <c:pt idx="9">
                  <c:v>600.89024180055287</c:v>
                </c:pt>
                <c:pt idx="10">
                  <c:v>648.33003801376265</c:v>
                </c:pt>
                <c:pt idx="11">
                  <c:v>605.28069574060828</c:v>
                </c:pt>
                <c:pt idx="12">
                  <c:v>613.35760035172996</c:v>
                </c:pt>
                <c:pt idx="13">
                  <c:v>618.69010964862673</c:v>
                </c:pt>
                <c:pt idx="14">
                  <c:v>625.17883259346763</c:v>
                </c:pt>
                <c:pt idx="15">
                  <c:v>630.33051552476468</c:v>
                </c:pt>
                <c:pt idx="16">
                  <c:v>634.98030635587224</c:v>
                </c:pt>
                <c:pt idx="17">
                  <c:v>639.42332942822134</c:v>
                </c:pt>
                <c:pt idx="18">
                  <c:v>643.92177901237369</c:v>
                </c:pt>
                <c:pt idx="19">
                  <c:v>648.43773928434905</c:v>
                </c:pt>
                <c:pt idx="20">
                  <c:v>653.22598865197494</c:v>
                </c:pt>
                <c:pt idx="21">
                  <c:v>657.9894231090758</c:v>
                </c:pt>
                <c:pt idx="22">
                  <c:v>662.807825461378</c:v>
                </c:pt>
                <c:pt idx="23">
                  <c:v>667.68448054599219</c:v>
                </c:pt>
                <c:pt idx="24">
                  <c:v>672.54717182648255</c:v>
                </c:pt>
                <c:pt idx="25">
                  <c:v>676.84126672998605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116.53836959531087</c:v>
                </c:pt>
                <c:pt idx="1">
                  <c:v>110.46758194863634</c:v>
                </c:pt>
                <c:pt idx="2">
                  <c:v>115.11602641798339</c:v>
                </c:pt>
                <c:pt idx="3">
                  <c:v>117.37361151821608</c:v>
                </c:pt>
                <c:pt idx="4">
                  <c:v>122.97532436946727</c:v>
                </c:pt>
                <c:pt idx="5">
                  <c:v>125.02329787294043</c:v>
                </c:pt>
                <c:pt idx="6">
                  <c:v>133.00370373424212</c:v>
                </c:pt>
                <c:pt idx="7">
                  <c:v>134.50820515621956</c:v>
                </c:pt>
                <c:pt idx="8">
                  <c:v>137.55430753728334</c:v>
                </c:pt>
                <c:pt idx="9">
                  <c:v>134.65558352090281</c:v>
                </c:pt>
                <c:pt idx="10">
                  <c:v>136.05024005575692</c:v>
                </c:pt>
                <c:pt idx="11">
                  <c:v>147.80081822793062</c:v>
                </c:pt>
                <c:pt idx="12">
                  <c:v>143.77701674667344</c:v>
                </c:pt>
                <c:pt idx="13">
                  <c:v>146.10677294583462</c:v>
                </c:pt>
                <c:pt idx="14">
                  <c:v>148.75461002234707</c:v>
                </c:pt>
                <c:pt idx="15">
                  <c:v>151.06623326742502</c:v>
                </c:pt>
                <c:pt idx="16">
                  <c:v>153.3623988951862</c:v>
                </c:pt>
                <c:pt idx="17">
                  <c:v>155.68659237751174</c:v>
                </c:pt>
                <c:pt idx="18">
                  <c:v>157.99306512634746</c:v>
                </c:pt>
                <c:pt idx="19">
                  <c:v>160.32083585402984</c:v>
                </c:pt>
                <c:pt idx="20">
                  <c:v>162.82041721371553</c:v>
                </c:pt>
                <c:pt idx="21" formatCode="General">
                  <c:v>165.39427646753902</c:v>
                </c:pt>
                <c:pt idx="22" formatCode="General">
                  <c:v>167.99411666126946</c:v>
                </c:pt>
                <c:pt idx="23" formatCode="General">
                  <c:v>170.65404463975509</c:v>
                </c:pt>
                <c:pt idx="24" formatCode="General">
                  <c:v>173.43807064601771</c:v>
                </c:pt>
                <c:pt idx="25">
                  <c:v>175.9339669388406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142.31329352743228</c:v>
                </c:pt>
                <c:pt idx="1">
                  <c:v>131.71084140102346</c:v>
                </c:pt>
                <c:pt idx="2">
                  <c:v>133.87980212611973</c:v>
                </c:pt>
                <c:pt idx="3">
                  <c:v>137.32728305330619</c:v>
                </c:pt>
                <c:pt idx="4">
                  <c:v>134.47014135896197</c:v>
                </c:pt>
                <c:pt idx="5">
                  <c:v>140.72915975837026</c:v>
                </c:pt>
                <c:pt idx="6">
                  <c:v>139.82520160089308</c:v>
                </c:pt>
                <c:pt idx="7">
                  <c:v>140.62544472158564</c:v>
                </c:pt>
                <c:pt idx="8">
                  <c:v>140.55941625156674</c:v>
                </c:pt>
                <c:pt idx="9">
                  <c:v>139.25419544322207</c:v>
                </c:pt>
                <c:pt idx="10">
                  <c:v>136.59935983657468</c:v>
                </c:pt>
                <c:pt idx="11">
                  <c:v>144.12958688817992</c:v>
                </c:pt>
                <c:pt idx="12">
                  <c:v>140.34353714360245</c:v>
                </c:pt>
                <c:pt idx="13">
                  <c:v>141.24273306694076</c:v>
                </c:pt>
                <c:pt idx="14">
                  <c:v>142.49837905238314</c:v>
                </c:pt>
                <c:pt idx="15">
                  <c:v>143.46677065915111</c:v>
                </c:pt>
                <c:pt idx="16">
                  <c:v>144.39647668252724</c:v>
                </c:pt>
                <c:pt idx="17">
                  <c:v>145.38841975969373</c:v>
                </c:pt>
                <c:pt idx="18">
                  <c:v>146.66732431584501</c:v>
                </c:pt>
                <c:pt idx="19">
                  <c:v>148.03698481053198</c:v>
                </c:pt>
                <c:pt idx="20">
                  <c:v>149.52401474002335</c:v>
                </c:pt>
                <c:pt idx="21" formatCode="General">
                  <c:v>151.13822117229711</c:v>
                </c:pt>
                <c:pt idx="22" formatCode="General">
                  <c:v>152.83975005418253</c:v>
                </c:pt>
                <c:pt idx="23" formatCode="General">
                  <c:v>154.61222500411534</c:v>
                </c:pt>
                <c:pt idx="24" formatCode="General">
                  <c:v>156.40967330376944</c:v>
                </c:pt>
                <c:pt idx="25">
                  <c:v>158.09596552321642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357.3162894423146</c:v>
                </c:pt>
                <c:pt idx="1">
                  <c:v>348.30473610134305</c:v>
                </c:pt>
                <c:pt idx="2">
                  <c:v>381.14909580558293</c:v>
                </c:pt>
                <c:pt idx="3">
                  <c:v>397.53351822185795</c:v>
                </c:pt>
                <c:pt idx="4">
                  <c:v>412.11837576464865</c:v>
                </c:pt>
                <c:pt idx="5">
                  <c:v>429.82289834043297</c:v>
                </c:pt>
                <c:pt idx="6">
                  <c:v>457.20392646819261</c:v>
                </c:pt>
                <c:pt idx="7">
                  <c:v>469.0264954300884</c:v>
                </c:pt>
                <c:pt idx="8">
                  <c:v>479.65647602947598</c:v>
                </c:pt>
                <c:pt idx="9">
                  <c:v>481.07130526696284</c:v>
                </c:pt>
                <c:pt idx="10">
                  <c:v>494.71716734746235</c:v>
                </c:pt>
                <c:pt idx="11">
                  <c:v>523.13465027182701</c:v>
                </c:pt>
                <c:pt idx="12">
                  <c:v>521.92325708673332</c:v>
                </c:pt>
                <c:pt idx="13">
                  <c:v>532.53080295397081</c:v>
                </c:pt>
                <c:pt idx="14">
                  <c:v>544.06275219104714</c:v>
                </c:pt>
                <c:pt idx="15">
                  <c:v>554.47353304523449</c:v>
                </c:pt>
                <c:pt idx="16">
                  <c:v>564.32750877491662</c:v>
                </c:pt>
                <c:pt idx="17">
                  <c:v>573.88149639592564</c:v>
                </c:pt>
                <c:pt idx="18">
                  <c:v>583.30998074483762</c:v>
                </c:pt>
                <c:pt idx="19">
                  <c:v>592.72334670596092</c:v>
                </c:pt>
                <c:pt idx="20">
                  <c:v>602.3058665783841</c:v>
                </c:pt>
                <c:pt idx="21" formatCode="General">
                  <c:v>611.73904605974371</c:v>
                </c:pt>
                <c:pt idx="22" formatCode="General">
                  <c:v>621.22749068679605</c:v>
                </c:pt>
                <c:pt idx="23" formatCode="General">
                  <c:v>630.76447161271312</c:v>
                </c:pt>
                <c:pt idx="24" formatCode="General">
                  <c:v>640.22928501412287</c:v>
                </c:pt>
                <c:pt idx="25" formatCode="General">
                  <c:v>649.31827502725776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160.21005728925519</c:v>
                </c:pt>
                <c:pt idx="1">
                  <c:v>161.96794105732113</c:v>
                </c:pt>
                <c:pt idx="2">
                  <c:v>152.4322560592183</c:v>
                </c:pt>
                <c:pt idx="3">
                  <c:v>170.47714978045636</c:v>
                </c:pt>
                <c:pt idx="4">
                  <c:v>175.21509012131224</c:v>
                </c:pt>
                <c:pt idx="5">
                  <c:v>204.67591410021657</c:v>
                </c:pt>
                <c:pt idx="6">
                  <c:v>214.08097024023715</c:v>
                </c:pt>
                <c:pt idx="7">
                  <c:v>223.74642353494175</c:v>
                </c:pt>
                <c:pt idx="8">
                  <c:v>261.895555119709</c:v>
                </c:pt>
                <c:pt idx="9">
                  <c:v>256.27701677683615</c:v>
                </c:pt>
                <c:pt idx="10">
                  <c:v>246.03741017068836</c:v>
                </c:pt>
                <c:pt idx="11">
                  <c:v>304.30338682429442</c:v>
                </c:pt>
                <c:pt idx="12">
                  <c:v>296.75716900425522</c:v>
                </c:pt>
                <c:pt idx="13">
                  <c:v>310.01659669421048</c:v>
                </c:pt>
                <c:pt idx="14">
                  <c:v>323.82523354853447</c:v>
                </c:pt>
                <c:pt idx="15">
                  <c:v>336.86542505217068</c:v>
                </c:pt>
                <c:pt idx="16">
                  <c:v>349.53942286503826</c:v>
                </c:pt>
                <c:pt idx="17">
                  <c:v>362.01131178895815</c:v>
                </c:pt>
                <c:pt idx="18">
                  <c:v>374.3669147374568</c:v>
                </c:pt>
                <c:pt idx="19">
                  <c:v>386.6303403931467</c:v>
                </c:pt>
                <c:pt idx="20">
                  <c:v>398.92372169197773</c:v>
                </c:pt>
                <c:pt idx="21" formatCode="General">
                  <c:v>411.079673004482</c:v>
                </c:pt>
                <c:pt idx="22" formatCode="General">
                  <c:v>423.12437515382197</c:v>
                </c:pt>
                <c:pt idx="23" formatCode="General">
                  <c:v>435.08917230520751</c:v>
                </c:pt>
                <c:pt idx="24" formatCode="General">
                  <c:v>446.87325995594864</c:v>
                </c:pt>
                <c:pt idx="25" formatCode="General">
                  <c:v>458.18364559466085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22.745313660225964</c:v>
                </c:pt>
                <c:pt idx="1">
                  <c:v>23.973344650081508</c:v>
                </c:pt>
                <c:pt idx="2">
                  <c:v>22.989476710475497</c:v>
                </c:pt>
                <c:pt idx="3">
                  <c:v>25.328128736626645</c:v>
                </c:pt>
                <c:pt idx="4">
                  <c:v>25.967643972663158</c:v>
                </c:pt>
                <c:pt idx="5">
                  <c:v>30.946066672873123</c:v>
                </c:pt>
                <c:pt idx="6">
                  <c:v>30.530618328363051</c:v>
                </c:pt>
                <c:pt idx="7">
                  <c:v>32.298723245919376</c:v>
                </c:pt>
                <c:pt idx="8">
                  <c:v>38.22163132032572</c:v>
                </c:pt>
                <c:pt idx="9">
                  <c:v>37.428438914140088</c:v>
                </c:pt>
                <c:pt idx="10">
                  <c:v>35.959709072694864</c:v>
                </c:pt>
                <c:pt idx="11">
                  <c:v>44.266195604384109</c:v>
                </c:pt>
                <c:pt idx="12">
                  <c:v>43.154601764906545</c:v>
                </c:pt>
                <c:pt idx="13">
                  <c:v>45.015478894135406</c:v>
                </c:pt>
                <c:pt idx="14">
                  <c:v>46.950265325598586</c:v>
                </c:pt>
                <c:pt idx="15">
                  <c:v>48.761172598057776</c:v>
                </c:pt>
                <c:pt idx="16">
                  <c:v>50.525172659421038</c:v>
                </c:pt>
                <c:pt idx="17">
                  <c:v>52.252492074704563</c:v>
                </c:pt>
                <c:pt idx="18">
                  <c:v>54.00358796861714</c:v>
                </c:pt>
                <c:pt idx="19">
                  <c:v>55.725353684923626</c:v>
                </c:pt>
                <c:pt idx="20">
                  <c:v>57.461086853979921</c:v>
                </c:pt>
                <c:pt idx="21" formatCode="General">
                  <c:v>59.1754569743036</c:v>
                </c:pt>
                <c:pt idx="22" formatCode="General">
                  <c:v>60.890333499804036</c:v>
                </c:pt>
                <c:pt idx="23" formatCode="General">
                  <c:v>62.569219019663365</c:v>
                </c:pt>
                <c:pt idx="24" formatCode="General">
                  <c:v>64.259350142407939</c:v>
                </c:pt>
                <c:pt idx="25" formatCode="General">
                  <c:v>65.880997940094304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150.45309327458287</c:v>
                </c:pt>
                <c:pt idx="1">
                  <c:v>80.659404235174364</c:v>
                </c:pt>
                <c:pt idx="2">
                  <c:v>109.23439741877891</c:v>
                </c:pt>
                <c:pt idx="3">
                  <c:v>105.99714195236231</c:v>
                </c:pt>
                <c:pt idx="4">
                  <c:v>113.92763254233786</c:v>
                </c:pt>
                <c:pt idx="5">
                  <c:v>127.50895976705519</c:v>
                </c:pt>
                <c:pt idx="6">
                  <c:v>42.84208695588292</c:v>
                </c:pt>
                <c:pt idx="7">
                  <c:v>44.447039101619502</c:v>
                </c:pt>
                <c:pt idx="8">
                  <c:v>26.772869784222721</c:v>
                </c:pt>
                <c:pt idx="9">
                  <c:v>33.460412659863486</c:v>
                </c:pt>
                <c:pt idx="10">
                  <c:v>135.04472565282867</c:v>
                </c:pt>
                <c:pt idx="11">
                  <c:v>268.40444704467103</c:v>
                </c:pt>
                <c:pt idx="12">
                  <c:v>66.086244451123761</c:v>
                </c:pt>
                <c:pt idx="13">
                  <c:v>34.424047443125509</c:v>
                </c:pt>
                <c:pt idx="14">
                  <c:v>104.42712964741982</c:v>
                </c:pt>
                <c:pt idx="15">
                  <c:v>99.474807740419351</c:v>
                </c:pt>
                <c:pt idx="16">
                  <c:v>61.146021283497348</c:v>
                </c:pt>
                <c:pt idx="17">
                  <c:v>208.23287507806003</c:v>
                </c:pt>
                <c:pt idx="18">
                  <c:v>57.255673428618522</c:v>
                </c:pt>
                <c:pt idx="19">
                  <c:v>2.6473576092467175</c:v>
                </c:pt>
                <c:pt idx="20">
                  <c:v>184.3353731448137</c:v>
                </c:pt>
                <c:pt idx="21">
                  <c:v>47.597963949577881</c:v>
                </c:pt>
                <c:pt idx="22">
                  <c:v>103.9598639562319</c:v>
                </c:pt>
                <c:pt idx="23">
                  <c:v>108.32681939029982</c:v>
                </c:pt>
                <c:pt idx="24">
                  <c:v>60.860255957876412</c:v>
                </c:pt>
                <c:pt idx="25">
                  <c:v>266.94335652797173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190.2095537814634</c:v>
                </c:pt>
                <c:pt idx="1">
                  <c:v>87.429062832680202</c:v>
                </c:pt>
                <c:pt idx="2">
                  <c:v>140.42874586042362</c:v>
                </c:pt>
                <c:pt idx="3">
                  <c:v>123.12402955464066</c:v>
                </c:pt>
                <c:pt idx="4">
                  <c:v>125.88204386847865</c:v>
                </c:pt>
                <c:pt idx="5">
                  <c:v>173.34080758619817</c:v>
                </c:pt>
                <c:pt idx="6">
                  <c:v>56.658834189130559</c:v>
                </c:pt>
                <c:pt idx="7">
                  <c:v>51.709616830246517</c:v>
                </c:pt>
                <c:pt idx="8">
                  <c:v>29.652315725355134</c:v>
                </c:pt>
                <c:pt idx="9">
                  <c:v>41.844174533265196</c:v>
                </c:pt>
                <c:pt idx="10">
                  <c:v>155.91756017882571</c:v>
                </c:pt>
                <c:pt idx="11">
                  <c:v>278.40677004994058</c:v>
                </c:pt>
                <c:pt idx="12">
                  <c:v>58.778420611806546</c:v>
                </c:pt>
                <c:pt idx="13">
                  <c:v>27.986818233193752</c:v>
                </c:pt>
                <c:pt idx="14">
                  <c:v>95.452536470509131</c:v>
                </c:pt>
                <c:pt idx="15">
                  <c:v>81.551775227244804</c:v>
                </c:pt>
                <c:pt idx="16">
                  <c:v>51.109611341432448</c:v>
                </c:pt>
                <c:pt idx="17">
                  <c:v>205.06687843257353</c:v>
                </c:pt>
                <c:pt idx="18">
                  <c:v>62.126347621362008</c:v>
                </c:pt>
                <c:pt idx="19">
                  <c:v>2.9185522841074665</c:v>
                </c:pt>
                <c:pt idx="20">
                  <c:v>176.84113931079318</c:v>
                </c:pt>
                <c:pt idx="21">
                  <c:v>52.964972844201</c:v>
                </c:pt>
                <c:pt idx="22">
                  <c:v>90.921590971501729</c:v>
                </c:pt>
                <c:pt idx="23">
                  <c:v>99.236182249443473</c:v>
                </c:pt>
                <c:pt idx="24">
                  <c:v>48.347408091228111</c:v>
                </c:pt>
                <c:pt idx="25">
                  <c:v>233.10725131782854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192.06062572471259</c:v>
                </c:pt>
                <c:pt idx="1">
                  <c:v>119.73983318186821</c:v>
                </c:pt>
                <c:pt idx="2">
                  <c:v>163.52522063725604</c:v>
                </c:pt>
                <c:pt idx="3">
                  <c:v>147.2509473320616</c:v>
                </c:pt>
                <c:pt idx="4">
                  <c:v>139.68327717313022</c:v>
                </c:pt>
                <c:pt idx="5">
                  <c:v>217.01435640712094</c:v>
                </c:pt>
                <c:pt idx="6">
                  <c:v>52.807547525363042</c:v>
                </c:pt>
                <c:pt idx="7">
                  <c:v>58.127841582768738</c:v>
                </c:pt>
                <c:pt idx="8">
                  <c:v>39.903594792273097</c:v>
                </c:pt>
                <c:pt idx="9">
                  <c:v>41.451728407108263</c:v>
                </c:pt>
                <c:pt idx="10">
                  <c:v>156.28444566707793</c:v>
                </c:pt>
                <c:pt idx="11">
                  <c:v>250.78227946371584</c:v>
                </c:pt>
                <c:pt idx="12">
                  <c:v>50.095796790715582</c:v>
                </c:pt>
                <c:pt idx="13">
                  <c:v>31.532058557050984</c:v>
                </c:pt>
                <c:pt idx="14">
                  <c:v>85.048511308351436</c:v>
                </c:pt>
                <c:pt idx="15">
                  <c:v>70.888090475535634</c:v>
                </c:pt>
                <c:pt idx="16">
                  <c:v>45.339297758114867</c:v>
                </c:pt>
                <c:pt idx="17">
                  <c:v>246.86232184663382</c:v>
                </c:pt>
                <c:pt idx="18">
                  <c:v>57.860764875279784</c:v>
                </c:pt>
                <c:pt idx="19">
                  <c:v>2.5621089854137824</c:v>
                </c:pt>
                <c:pt idx="20">
                  <c:v>151.18589126504793</c:v>
                </c:pt>
                <c:pt idx="21">
                  <c:v>79.142070197699766</c:v>
                </c:pt>
                <c:pt idx="22">
                  <c:v>101.59467279201959</c:v>
                </c:pt>
                <c:pt idx="23">
                  <c:v>100.60670301775608</c:v>
                </c:pt>
                <c:pt idx="24">
                  <c:v>35.86804351709408</c:v>
                </c:pt>
                <c:pt idx="25">
                  <c:v>212.21097071833651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39.756460506880529</c:v>
                </c:pt>
                <c:pt idx="1">
                  <c:v>6.7696585975058383</c:v>
                </c:pt>
                <c:pt idx="2">
                  <c:v>31.194348441644706</c:v>
                </c:pt>
                <c:pt idx="3">
                  <c:v>17.126887602278345</c:v>
                </c:pt>
                <c:pt idx="4">
                  <c:v>11.954411326140786</c:v>
                </c:pt>
                <c:pt idx="5">
                  <c:v>45.831847819142979</c:v>
                </c:pt>
                <c:pt idx="6">
                  <c:v>13.816747233247639</c:v>
                </c:pt>
                <c:pt idx="7">
                  <c:v>7.262577728627015</c:v>
                </c:pt>
                <c:pt idx="8">
                  <c:v>2.8794459411324134</c:v>
                </c:pt>
                <c:pt idx="9">
                  <c:v>8.3837618734017099</c:v>
                </c:pt>
                <c:pt idx="10">
                  <c:v>20.872834525997035</c:v>
                </c:pt>
                <c:pt idx="11">
                  <c:v>10.002323005269545</c:v>
                </c:pt>
                <c:pt idx="12">
                  <c:v>-7.3078238393172157</c:v>
                </c:pt>
                <c:pt idx="13">
                  <c:v>-6.4372292099317576</c:v>
                </c:pt>
                <c:pt idx="14">
                  <c:v>-8.9745931769106875</c:v>
                </c:pt>
                <c:pt idx="15">
                  <c:v>-17.923032513174547</c:v>
                </c:pt>
                <c:pt idx="16">
                  <c:v>-10.0364099420649</c:v>
                </c:pt>
                <c:pt idx="17">
                  <c:v>-3.1659966454865014</c:v>
                </c:pt>
                <c:pt idx="18">
                  <c:v>4.8706741927434862</c:v>
                </c:pt>
                <c:pt idx="19">
                  <c:v>0.271194674860749</c:v>
                </c:pt>
                <c:pt idx="20">
                  <c:v>-7.4942338340205197</c:v>
                </c:pt>
                <c:pt idx="21">
                  <c:v>5.3670088946231189</c:v>
                </c:pt>
                <c:pt idx="22">
                  <c:v>-13.03827298473017</c:v>
                </c:pt>
                <c:pt idx="23">
                  <c:v>-9.0906371408563444</c:v>
                </c:pt>
                <c:pt idx="24">
                  <c:v>-12.512847866648301</c:v>
                </c:pt>
                <c:pt idx="25">
                  <c:v>-33.836105210143188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1.8510719432491953</c:v>
                </c:pt>
                <c:pt idx="1">
                  <c:v>32.310770349188005</c:v>
                </c:pt>
                <c:pt idx="2">
                  <c:v>23.096474776832423</c:v>
                </c:pt>
                <c:pt idx="3">
                  <c:v>24.126917777420942</c:v>
                </c:pt>
                <c:pt idx="4">
                  <c:v>13.801233304651575</c:v>
                </c:pt>
                <c:pt idx="5">
                  <c:v>43.673548820922775</c:v>
                </c:pt>
                <c:pt idx="6">
                  <c:v>-3.8512866637675174</c:v>
                </c:pt>
                <c:pt idx="7">
                  <c:v>6.4182247525222209</c:v>
                </c:pt>
                <c:pt idx="8">
                  <c:v>10.251279066917963</c:v>
                </c:pt>
                <c:pt idx="9">
                  <c:v>-0.39244612615693342</c:v>
                </c:pt>
                <c:pt idx="10">
                  <c:v>0.36688548825222256</c:v>
                </c:pt>
                <c:pt idx="11">
                  <c:v>-27.624490586224738</c:v>
                </c:pt>
                <c:pt idx="12">
                  <c:v>-8.6826238210909636</c:v>
                </c:pt>
                <c:pt idx="13">
                  <c:v>3.5452403238572323</c:v>
                </c:pt>
                <c:pt idx="14">
                  <c:v>-10.404025162157694</c:v>
                </c:pt>
                <c:pt idx="15">
                  <c:v>-10.66368475170917</c:v>
                </c:pt>
                <c:pt idx="16">
                  <c:v>-5.7703135833175807</c:v>
                </c:pt>
                <c:pt idx="17">
                  <c:v>41.795443414060287</c:v>
                </c:pt>
                <c:pt idx="18">
                  <c:v>-4.2655827460822238</c:v>
                </c:pt>
                <c:pt idx="19">
                  <c:v>-0.35644329869368407</c:v>
                </c:pt>
                <c:pt idx="20">
                  <c:v>-25.655248045745253</c:v>
                </c:pt>
                <c:pt idx="21">
                  <c:v>26.177097353498766</c:v>
                </c:pt>
                <c:pt idx="22">
                  <c:v>10.673081820517865</c:v>
                </c:pt>
                <c:pt idx="23">
                  <c:v>1.3705207683126019</c:v>
                </c:pt>
                <c:pt idx="24">
                  <c:v>-12.479364574134031</c:v>
                </c:pt>
                <c:pt idx="25">
                  <c:v>-20.89628059949203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5.6893477057677302</c:v>
                </c:pt>
                <c:pt idx="1">
                  <c:v>6.9393889697571982</c:v>
                </c:pt>
                <c:pt idx="2">
                  <c:v>6.7403197526502989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3.0501160623960821</c:v>
                </c:pt>
                <c:pt idx="1">
                  <c:v>3.1896624654004926</c:v>
                </c:pt>
                <c:pt idx="2">
                  <c:v>4.2022395778904809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1.6200632624276623</c:v>
                </c:pt>
                <c:pt idx="1">
                  <c:v>2.0670764490782969</c:v>
                </c:pt>
                <c:pt idx="2">
                  <c:v>1.8532677082100375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1.6807541436151214</c:v>
                </c:pt>
                <c:pt idx="1">
                  <c:v>1.8865148333950483</c:v>
                </c:pt>
                <c:pt idx="2">
                  <c:v>2.0399821010728401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1.0124096618319132</c:v>
                </c:pt>
                <c:pt idx="1">
                  <c:v>1.0818013531996429</c:v>
                </c:pt>
                <c:pt idx="2">
                  <c:v>1.4004067057743854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1.265297494768066</c:v>
                </c:pt>
                <c:pt idx="1">
                  <c:v>1.526595259974967</c:v>
                </c:pt>
                <c:pt idx="2">
                  <c:v>1.4547380688241554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5.1066839727033422</c:v>
                </c:pt>
                <c:pt idx="1">
                  <c:v>5.6883188871758952</c:v>
                </c:pt>
                <c:pt idx="2">
                  <c:v>5.4847636374552593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10.149649912644437</c:v>
                </c:pt>
                <c:pt idx="1">
                  <c:v>10.157075871225581</c:v>
                </c:pt>
                <c:pt idx="2">
                  <c:v>8.8011415432270557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2.4990355137771347</c:v>
                </c:pt>
                <c:pt idx="1">
                  <c:v>2.1444050287923524</c:v>
                </c:pt>
                <c:pt idx="2">
                  <c:v>1.7580994925904196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7.8742763229775399</c:v>
                </c:pt>
                <c:pt idx="1">
                  <c:v>7.4814267000095427</c:v>
                </c:pt>
                <c:pt idx="2">
                  <c:v>8.6635716084407299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2.1651095844788992</c:v>
                </c:pt>
                <c:pt idx="1">
                  <c:v>2.266546989066093</c:v>
                </c:pt>
                <c:pt idx="2">
                  <c:v>2.0306091106425117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0.10010919425249892</c:v>
                </c:pt>
                <c:pt idx="1">
                  <c:v>0.10647714126528149</c:v>
                </c:pt>
                <c:pt idx="2">
                  <c:v>8.9916575756554262E-2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6.9705980081066032</c:v>
                </c:pt>
                <c:pt idx="1">
                  <c:v>6.4516709446810472</c:v>
                </c:pt>
                <c:pt idx="2">
                  <c:v>5.3058311424876399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1.7999056124523996</c:v>
                </c:pt>
                <c:pt idx="1">
                  <c:v>1.9323138140622489</c:v>
                </c:pt>
                <c:pt idx="2">
                  <c:v>2.7774712125732375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3.931217368936831</c:v>
                </c:pt>
                <c:pt idx="1">
                  <c:v>3.3170798887700368</c:v>
                </c:pt>
                <c:pt idx="2">
                  <c:v>3.5654397000956051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4.0963527432867677</c:v>
                </c:pt>
                <c:pt idx="1">
                  <c:v>3.6204199779249651</c:v>
                </c:pt>
                <c:pt idx="2">
                  <c:v>3.5307671473047231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4.1306725891719509</c:v>
                </c:pt>
                <c:pt idx="1">
                  <c:v>5.1232426063113357</c:v>
                </c:pt>
                <c:pt idx="2">
                  <c:v>5.73887682891149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4.0082565486640434</c:v>
                </c:pt>
                <c:pt idx="1">
                  <c:v>4.4919170231858123</c:v>
                </c:pt>
                <c:pt idx="2">
                  <c:v>5.1677352666828025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4.3081461518731015</c:v>
                </c:pt>
                <c:pt idx="1">
                  <c:v>4.5925372797785444</c:v>
                </c:pt>
                <c:pt idx="2">
                  <c:v>4.9021497701172558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4.8217207896919962</c:v>
                </c:pt>
                <c:pt idx="1">
                  <c:v>6.3239688241658323</c:v>
                </c:pt>
                <c:pt idx="2">
                  <c:v>7.6160647065485243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1.3017371134161455</c:v>
                </c:pt>
                <c:pt idx="1">
                  <c:v>1.0210392374357748</c:v>
                </c:pt>
                <c:pt idx="2">
                  <c:v>1.1066097297759112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3.9488869091920931</c:v>
                </c:pt>
                <c:pt idx="1">
                  <c:v>3.4823817497612439</c:v>
                </c:pt>
                <c:pt idx="2">
                  <c:v>2.9847562900625415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3.7616160417969309</c:v>
                </c:pt>
                <c:pt idx="1">
                  <c:v>2.9752421906538951</c:v>
                </c:pt>
                <c:pt idx="2">
                  <c:v>2.4877998530775085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2.3122221573151296</c:v>
                </c:pt>
                <c:pt idx="1">
                  <c:v>1.8646249157326902</c:v>
                </c:pt>
                <c:pt idx="2">
                  <c:v>1.5911713454914205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2.3014160099350804</c:v>
                </c:pt>
                <c:pt idx="1">
                  <c:v>1.7638518347510794</c:v>
                </c:pt>
                <c:pt idx="2">
                  <c:v>1.2587800403905587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10.094399124520519</c:v>
                </c:pt>
                <c:pt idx="1">
                  <c:v>8.5044197644450907</c:v>
                </c:pt>
                <c:pt idx="2">
                  <c:v>7.4474910839460566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-33.375645173626083</c:v>
                </c:pt>
                <c:pt idx="1">
                  <c:v>12.043602588830453</c:v>
                </c:pt>
                <c:pt idx="2">
                  <c:v>0.52184930775348448</c:v>
                </c:pt>
                <c:pt idx="3">
                  <c:v>37.17341736928438</c:v>
                </c:pt>
                <c:pt idx="4">
                  <c:v>-23.292783173327223</c:v>
                </c:pt>
                <c:pt idx="5">
                  <c:v>-36.30711440731568</c:v>
                </c:pt>
                <c:pt idx="6">
                  <c:v>12.792656517767909</c:v>
                </c:pt>
                <c:pt idx="7">
                  <c:v>104.69817467982773</c:v>
                </c:pt>
                <c:pt idx="8">
                  <c:v>34.1618422924372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89.710067038614284</c:v>
                </c:pt>
                <c:pt idx="1">
                  <c:v>107.13494299370824</c:v>
                </c:pt>
                <c:pt idx="2">
                  <c:v>105.79738045811831</c:v>
                </c:pt>
                <c:pt idx="3">
                  <c:v>197.51875577862415</c:v>
                </c:pt>
                <c:pt idx="4">
                  <c:v>79.983366262538468</c:v>
                </c:pt>
                <c:pt idx="5">
                  <c:v>120.25263122660343</c:v>
                </c:pt>
                <c:pt idx="6">
                  <c:v>167.61165317301842</c:v>
                </c:pt>
                <c:pt idx="7">
                  <c:v>400.6052446646874</c:v>
                </c:pt>
                <c:pt idx="8">
                  <c:v>190.02343167024378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1.8510719432491953</c:v>
                </c:pt>
                <c:pt idx="1">
                  <c:v>32.310770349188005</c:v>
                </c:pt>
                <c:pt idx="2">
                  <c:v>23.096474776832423</c:v>
                </c:pt>
                <c:pt idx="3">
                  <c:v>24.126917777420942</c:v>
                </c:pt>
                <c:pt idx="4">
                  <c:v>13.801233304651575</c:v>
                </c:pt>
                <c:pt idx="5">
                  <c:v>43.673548820922775</c:v>
                </c:pt>
                <c:pt idx="6">
                  <c:v>-3.8512866637675174</c:v>
                </c:pt>
                <c:pt idx="7">
                  <c:v>6.4182247525222209</c:v>
                </c:pt>
                <c:pt idx="8">
                  <c:v>10.251279066917963</c:v>
                </c:pt>
                <c:pt idx="9">
                  <c:v>-0.39244612615693342</c:v>
                </c:pt>
                <c:pt idx="10">
                  <c:v>0.36688548825222256</c:v>
                </c:pt>
                <c:pt idx="11">
                  <c:v>-27.624490586224738</c:v>
                </c:pt>
                <c:pt idx="12">
                  <c:v>-8.6826238210909636</c:v>
                </c:pt>
                <c:pt idx="13">
                  <c:v>3.5452403238572323</c:v>
                </c:pt>
                <c:pt idx="14">
                  <c:v>-10.404025162157694</c:v>
                </c:pt>
                <c:pt idx="15">
                  <c:v>-10.66368475170917</c:v>
                </c:pt>
                <c:pt idx="16">
                  <c:v>-5.7703135833175807</c:v>
                </c:pt>
                <c:pt idx="17">
                  <c:v>41.795443414060287</c:v>
                </c:pt>
                <c:pt idx="18">
                  <c:v>-4.2655827460822238</c:v>
                </c:pt>
                <c:pt idx="19">
                  <c:v>-0.35644329869368407</c:v>
                </c:pt>
                <c:pt idx="20">
                  <c:v>-25.655248045745253</c:v>
                </c:pt>
                <c:pt idx="21">
                  <c:v>26.177097353498766</c:v>
                </c:pt>
                <c:pt idx="22">
                  <c:v>10.673081820517865</c:v>
                </c:pt>
                <c:pt idx="23">
                  <c:v>1.3705207683126019</c:v>
                </c:pt>
                <c:pt idx="24">
                  <c:v>-12.479364574134031</c:v>
                </c:pt>
                <c:pt idx="25">
                  <c:v>-20.89628059949203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96.692224419597153</c:v>
                </c:pt>
                <c:pt idx="1">
                  <c:v>93.331207250646628</c:v>
                </c:pt>
                <c:pt idx="2">
                  <c:v>81.007220882676023</c:v>
                </c:pt>
                <c:pt idx="3">
                  <c:v>97.001187905192921</c:v>
                </c:pt>
                <c:pt idx="4">
                  <c:v>82.594626517081494</c:v>
                </c:pt>
                <c:pt idx="5">
                  <c:v>140.00220935973692</c:v>
                </c:pt>
                <c:pt idx="6">
                  <c:v>17.273642542849753</c:v>
                </c:pt>
                <c:pt idx="7">
                  <c:v>37.35980622727309</c:v>
                </c:pt>
                <c:pt idx="8">
                  <c:v>22.60263790916752</c:v>
                </c:pt>
                <c:pt idx="9">
                  <c:v>18.713407029933414</c:v>
                </c:pt>
                <c:pt idx="10">
                  <c:v>71.662159463794694</c:v>
                </c:pt>
                <c:pt idx="11">
                  <c:v>98.190728228709602</c:v>
                </c:pt>
                <c:pt idx="12">
                  <c:v>22.06190299789381</c:v>
                </c:pt>
                <c:pt idx="13">
                  <c:v>19.933407476633381</c:v>
                </c:pt>
                <c:pt idx="14">
                  <c:v>23.979648210868241</c:v>
                </c:pt>
                <c:pt idx="15">
                  <c:v>21.596220466974486</c:v>
                </c:pt>
                <c:pt idx="16">
                  <c:v>14.474090108062374</c:v>
                </c:pt>
                <c:pt idx="17">
                  <c:v>171.47596000038527</c:v>
                </c:pt>
                <c:pt idx="18">
                  <c:v>25.224961761243915</c:v>
                </c:pt>
                <c:pt idx="19">
                  <c:v>0.81783401699495006</c:v>
                </c:pt>
                <c:pt idx="20">
                  <c:v>48.152762224028223</c:v>
                </c:pt>
                <c:pt idx="21">
                  <c:v>57.644618234090117</c:v>
                </c:pt>
                <c:pt idx="22">
                  <c:v>51.856502872471872</c:v>
                </c:pt>
                <c:pt idx="23">
                  <c:v>55.278440121236379</c:v>
                </c:pt>
                <c:pt idx="24">
                  <c:v>3.3707383790692358</c:v>
                </c:pt>
                <c:pt idx="25">
                  <c:v>86.339328659545075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44967.586238425924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automation/Data/Results/Workbooks/YH/YH_Database.Main.xlsx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Yorkshire and the Humber</v>
      </c>
      <c r="L1" s="18" t="str">
        <f>CONCATENATE("Industry Table 1.1  Employment by Industry Sector (SIC 2007), ",B$5,"-",F$5,", ",Info!B5)</f>
        <v>Industry Table 1.1  Employment by Industry Sector (SIC 2007), 2015-2035, Yorkshire and the Humber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60.282999999947783</v>
      </c>
      <c r="N5" s="11">
        <f t="shared" si="0"/>
        <v>56.487000000227013</v>
      </c>
      <c r="O5" s="11">
        <f t="shared" si="0"/>
        <v>45.491999999831172</v>
      </c>
      <c r="P5" s="11">
        <f t="shared" si="0"/>
        <v>46.203999999680633</v>
      </c>
      <c r="Q5" s="11">
        <f t="shared" si="0"/>
        <v>46.963999999601498</v>
      </c>
      <c r="R5" s="39">
        <f>IF(D$5-B$5 &lt;&gt; 0,(EXP(LN(D7/B7)/(D$5-B$5))-1)*100,0)</f>
        <v>-5.4747064596353816</v>
      </c>
      <c r="S5" s="39">
        <f>F34</f>
        <v>0.21252461036456172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294.81999999966416</v>
      </c>
      <c r="N6" s="11">
        <f t="shared" si="0"/>
        <v>287.91100000005486</v>
      </c>
      <c r="O6" s="11">
        <f t="shared" si="0"/>
        <v>295.13000000086265</v>
      </c>
      <c r="P6" s="11">
        <f t="shared" si="0"/>
        <v>277.91000000074115</v>
      </c>
      <c r="Q6" s="11">
        <f t="shared" si="0"/>
        <v>245.64499999876003</v>
      </c>
      <c r="R6" s="39">
        <f t="shared" ref="R6:R10" si="1">IF(D$5-B$5 &lt;&gt; 0,(EXP(LN(D8/B8)/(D$5-B$5))-1)*100,0)</f>
        <v>2.1020941506999513E-2</v>
      </c>
      <c r="S6" s="39">
        <f t="shared" ref="S6:S12" si="2">F35</f>
        <v>-1.216068937863235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60.282999999947783</v>
      </c>
      <c r="C7" s="11">
        <f t="array" ref="C7:C12">MMULT(aggregation!$B$28:$BX$33,'Ind T3'!C5:C79)</f>
        <v>56.487000000227013</v>
      </c>
      <c r="D7" s="11">
        <f t="array" ref="D7:D12">MMULT(aggregation!$B$28:$BX$33,'Ind T3'!D5:D79)</f>
        <v>45.491999999831172</v>
      </c>
      <c r="E7" s="11">
        <f t="array" ref="E7:E12">MMULT(aggregation!$B$28:$BX$33,'Ind T3'!E5:E79)</f>
        <v>46.203999999680633</v>
      </c>
      <c r="F7" s="11">
        <f t="array" ref="F7:F12">MMULT(aggregation!$B$28:$BX$33,'Ind T3'!F5:F79)</f>
        <v>46.963999999601498</v>
      </c>
      <c r="G7" s="11"/>
      <c r="H7" s="11">
        <f>F7-D7</f>
        <v>1.4719999997703255</v>
      </c>
      <c r="I7" s="11">
        <f t="array" ref="I7:I12">MMULT(aggregation!$B$28:$BX$33,'RD T1'!AB7:AB81)</f>
        <v>21.979719655747459</v>
      </c>
      <c r="J7" s="11">
        <f>SUM(H7:I7)</f>
        <v>23.451719655517785</v>
      </c>
      <c r="K7" s="11"/>
      <c r="L7" t="str">
        <f t="shared" si="0"/>
        <v>Construction</v>
      </c>
      <c r="M7" s="11">
        <f t="shared" si="0"/>
        <v>171.02399999723113</v>
      </c>
      <c r="N7" s="11">
        <f t="shared" si="0"/>
        <v>185.52600000136636</v>
      </c>
      <c r="O7" s="11">
        <f t="shared" si="0"/>
        <v>196.49199999870461</v>
      </c>
      <c r="P7" s="11">
        <f t="shared" si="0"/>
        <v>194.87799999330235</v>
      </c>
      <c r="Q7" s="11">
        <f t="shared" si="0"/>
        <v>198.61899999402959</v>
      </c>
      <c r="R7" s="39">
        <f t="shared" si="1"/>
        <v>2.8152563502628514</v>
      </c>
      <c r="S7" s="39">
        <f t="shared" si="2"/>
        <v>7.1803757811483848E-2</v>
      </c>
    </row>
    <row r="8" spans="1:19" x14ac:dyDescent="0.2">
      <c r="A8" t="str">
        <f>name!C5</f>
        <v>Manufacturing</v>
      </c>
      <c r="B8" s="11">
        <v>294.81999999966416</v>
      </c>
      <c r="C8" s="11">
        <v>287.91100000005486</v>
      </c>
      <c r="D8" s="11">
        <v>295.13000000086265</v>
      </c>
      <c r="E8" s="11">
        <v>277.91000000074115</v>
      </c>
      <c r="F8" s="11">
        <v>245.64499999876003</v>
      </c>
      <c r="G8" s="11"/>
      <c r="H8" s="11">
        <f t="shared" ref="H8:H12" si="3">F8-D8</f>
        <v>-49.485000002102623</v>
      </c>
      <c r="I8" s="11">
        <v>114.86586068098069</v>
      </c>
      <c r="J8" s="11">
        <f t="shared" ref="J8:J12" si="4">SUM(H8:I8)</f>
        <v>65.380860678878065</v>
      </c>
      <c r="K8" s="11"/>
      <c r="L8" t="str">
        <f t="shared" si="0"/>
        <v>Trade, accomod. and transport</v>
      </c>
      <c r="M8" s="11">
        <f t="shared" si="0"/>
        <v>701.75400000860304</v>
      </c>
      <c r="N8" s="11">
        <f t="shared" si="0"/>
        <v>714.40900000739907</v>
      </c>
      <c r="O8" s="11">
        <f t="shared" si="0"/>
        <v>707.40900001355772</v>
      </c>
      <c r="P8" s="11">
        <f t="shared" si="0"/>
        <v>720.92600000585685</v>
      </c>
      <c r="Q8" s="11">
        <f t="shared" si="0"/>
        <v>745.54599999041761</v>
      </c>
      <c r="R8" s="39">
        <f t="shared" si="1"/>
        <v>0.16065058666150378</v>
      </c>
      <c r="S8" s="39">
        <f t="shared" si="2"/>
        <v>0.35066564164172309</v>
      </c>
    </row>
    <row r="9" spans="1:19" x14ac:dyDescent="0.2">
      <c r="A9" t="str">
        <f>name!C6</f>
        <v>Construction</v>
      </c>
      <c r="B9" s="11">
        <v>171.02399999723113</v>
      </c>
      <c r="C9" s="11">
        <v>185.52600000136636</v>
      </c>
      <c r="D9" s="11">
        <v>196.49199999870461</v>
      </c>
      <c r="E9" s="11">
        <v>194.87799999330235</v>
      </c>
      <c r="F9" s="11">
        <v>198.61899999402959</v>
      </c>
      <c r="G9" s="11"/>
      <c r="H9" s="11">
        <f t="shared" si="3"/>
        <v>2.1269999953249794</v>
      </c>
      <c r="I9" s="11">
        <v>81.241275334477592</v>
      </c>
      <c r="J9" s="11">
        <f t="shared" si="4"/>
        <v>83.368275329802572</v>
      </c>
      <c r="K9" s="11"/>
      <c r="L9" t="str">
        <f t="shared" si="0"/>
        <v>Business and other services</v>
      </c>
      <c r="M9" s="11">
        <f t="shared" si="0"/>
        <v>699.81599999919501</v>
      </c>
      <c r="N9" s="11">
        <f t="shared" si="0"/>
        <v>750.85299999795643</v>
      </c>
      <c r="O9" s="11">
        <f t="shared" si="0"/>
        <v>767.02999999505698</v>
      </c>
      <c r="P9" s="11">
        <f t="shared" si="0"/>
        <v>774.90000001168971</v>
      </c>
      <c r="Q9" s="11">
        <f t="shared" si="0"/>
        <v>811.48000000772049</v>
      </c>
      <c r="R9" s="39">
        <f t="shared" si="1"/>
        <v>1.8510936152520863</v>
      </c>
      <c r="S9" s="39">
        <f t="shared" si="2"/>
        <v>0.37626495202416343</v>
      </c>
    </row>
    <row r="10" spans="1:19" x14ac:dyDescent="0.2">
      <c r="A10" t="str">
        <f>name!C7</f>
        <v>Trade, accomod. and transport</v>
      </c>
      <c r="B10" s="11">
        <v>701.75400000860304</v>
      </c>
      <c r="C10" s="11">
        <v>714.40900000739907</v>
      </c>
      <c r="D10" s="11">
        <v>707.40900001355772</v>
      </c>
      <c r="E10" s="11">
        <v>720.92600000585685</v>
      </c>
      <c r="F10" s="11">
        <v>745.54599999041761</v>
      </c>
      <c r="G10" s="11"/>
      <c r="H10" s="11">
        <f t="shared" si="3"/>
        <v>38.136999976859897</v>
      </c>
      <c r="I10" s="11">
        <v>340.22963940285297</v>
      </c>
      <c r="J10" s="11">
        <f t="shared" si="4"/>
        <v>378.36663937971286</v>
      </c>
      <c r="K10" s="11"/>
      <c r="L10" t="str">
        <f t="shared" si="0"/>
        <v>Non-marketed services</v>
      </c>
      <c r="M10" s="11">
        <f t="shared" si="0"/>
        <v>716.77299999302261</v>
      </c>
      <c r="N10" s="11">
        <f t="shared" si="0"/>
        <v>719.95699999290582</v>
      </c>
      <c r="O10" s="11">
        <f t="shared" si="0"/>
        <v>729.45999998986019</v>
      </c>
      <c r="P10" s="11">
        <f t="shared" si="0"/>
        <v>757.25099998877988</v>
      </c>
      <c r="Q10" s="11">
        <f t="shared" si="0"/>
        <v>801.17500000897689</v>
      </c>
      <c r="R10" s="39">
        <f t="shared" si="1"/>
        <v>0.35152321551452648</v>
      </c>
      <c r="S10" s="39">
        <f t="shared" si="2"/>
        <v>0.62712401151188146</v>
      </c>
    </row>
    <row r="11" spans="1:19" x14ac:dyDescent="0.2">
      <c r="A11" t="str">
        <f>name!C8</f>
        <v>Business and other services</v>
      </c>
      <c r="B11" s="11">
        <v>699.81599999919501</v>
      </c>
      <c r="C11" s="11">
        <v>750.85299999795643</v>
      </c>
      <c r="D11" s="11">
        <v>767.02999999505698</v>
      </c>
      <c r="E11" s="11">
        <v>774.90000001168971</v>
      </c>
      <c r="F11" s="11">
        <v>811.48000000772049</v>
      </c>
      <c r="G11" s="11"/>
      <c r="H11" s="11">
        <f t="shared" si="3"/>
        <v>44.450000012663509</v>
      </c>
      <c r="I11" s="11">
        <v>379.31783360500344</v>
      </c>
      <c r="J11" s="11">
        <f t="shared" si="4"/>
        <v>423.76783361766695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716.77299999302261</v>
      </c>
      <c r="C12" s="11">
        <v>719.95699999290582</v>
      </c>
      <c r="D12" s="11">
        <v>729.45999998986019</v>
      </c>
      <c r="E12" s="11">
        <v>757.25099998877988</v>
      </c>
      <c r="F12" s="11">
        <v>801.17500000897689</v>
      </c>
      <c r="G12" s="11"/>
      <c r="H12" s="11">
        <f t="shared" si="3"/>
        <v>71.715000019116701</v>
      </c>
      <c r="I12" s="11">
        <v>412.58714458546194</v>
      </c>
      <c r="J12" s="11">
        <f t="shared" si="4"/>
        <v>484.30214460457864</v>
      </c>
      <c r="K12" s="11"/>
      <c r="L12" s="23" t="str">
        <f t="shared" ref="L12:Q12" si="5">A14</f>
        <v>All industries</v>
      </c>
      <c r="M12" s="33">
        <f t="shared" si="5"/>
        <v>2644.4699999976638</v>
      </c>
      <c r="N12" s="33">
        <f t="shared" si="5"/>
        <v>2715.1429999999095</v>
      </c>
      <c r="O12" s="33">
        <f t="shared" si="5"/>
        <v>2741.0129999978731</v>
      </c>
      <c r="P12" s="33">
        <f t="shared" si="5"/>
        <v>2772.0690000000504</v>
      </c>
      <c r="Q12" s="33">
        <f t="shared" si="5"/>
        <v>2849.4289999995062</v>
      </c>
      <c r="R12" s="42">
        <f>IF(D$5-B$5 &lt;&gt; 0,(EXP(LN(D14/B14)/(D$5-B$5))-1)*100,0)</f>
        <v>0.71971545036826345</v>
      </c>
      <c r="S12" s="42">
        <f t="shared" si="2"/>
        <v>0.25894176474754449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2644.4699999976638</v>
      </c>
      <c r="C14" s="33">
        <f t="shared" ref="C14:F14" si="6">SUM(C7:C12)</f>
        <v>2715.1429999999095</v>
      </c>
      <c r="D14" s="33">
        <f t="shared" si="6"/>
        <v>2741.0129999978731</v>
      </c>
      <c r="E14" s="33">
        <f t="shared" si="6"/>
        <v>2772.0690000000504</v>
      </c>
      <c r="F14" s="33">
        <f t="shared" si="6"/>
        <v>2849.4289999995062</v>
      </c>
      <c r="G14" s="33"/>
      <c r="H14" s="33">
        <f>SUM(H7:H12)</f>
        <v>108.4160000016328</v>
      </c>
      <c r="I14" s="33">
        <f>SUM(I7:I12)</f>
        <v>1350.2214732645241</v>
      </c>
      <c r="J14" s="33">
        <f t="shared" ref="J14" si="7">SUM(J7:J12)</f>
        <v>1458.637473266157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2.2795872140731808</v>
      </c>
      <c r="C20" s="17">
        <f>C7/C$14*100</f>
        <v>2.08044290854032</v>
      </c>
      <c r="D20" s="17">
        <f>D7/D$14*100</f>
        <v>1.6596783743771544</v>
      </c>
      <c r="E20" s="17">
        <f>E7/E$14*100</f>
        <v>1.6667694779487738</v>
      </c>
      <c r="F20" s="17">
        <f>F7/F$14*100</f>
        <v>1.6481898653944222</v>
      </c>
      <c r="G20" s="17"/>
      <c r="H20" s="39">
        <f>IF(D7&gt;0,(H7/D7)*100,0)</f>
        <v>3.2357337548927028</v>
      </c>
      <c r="I20" s="39">
        <f>IF(D7&gt;0,(I7/D7)*100,0)</f>
        <v>48.315571212145059</v>
      </c>
      <c r="J20" s="39">
        <f>IF(D7&gt;0,(J7/D7)*100,0)</f>
        <v>51.551304967037758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11.148547724115781</v>
      </c>
      <c r="C21" s="17">
        <f t="shared" si="8"/>
        <v>10.603898210888504</v>
      </c>
      <c r="D21" s="17">
        <f t="shared" si="8"/>
        <v>10.767187167703753</v>
      </c>
      <c r="E21" s="17">
        <f t="shared" si="8"/>
        <v>10.025363726542741</v>
      </c>
      <c r="F21" s="17">
        <f t="shared" si="8"/>
        <v>8.6208500018355458</v>
      </c>
      <c r="G21" s="17"/>
      <c r="H21" s="39">
        <f t="shared" ref="H21:H25" si="9">IF(D8&gt;0,(H8/D8)*100,0)</f>
        <v>-16.767187341835115</v>
      </c>
      <c r="I21" s="39">
        <f t="shared" ref="I21:I25" si="10">IF(D8&gt;0,(I8/D8)*100,0)</f>
        <v>38.920428516465606</v>
      </c>
      <c r="J21" s="39">
        <f t="shared" ref="J21:J25" si="11">IF(D8&gt;0,(J8/D8)*100,0)</f>
        <v>22.153241174630487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6.4672316190912449</v>
      </c>
      <c r="C22" s="17">
        <f t="shared" si="8"/>
        <v>6.8330102687546299</v>
      </c>
      <c r="D22" s="17">
        <f t="shared" si="8"/>
        <v>7.1685905903714096</v>
      </c>
      <c r="E22" s="17">
        <f t="shared" si="8"/>
        <v>7.0300558894204581</v>
      </c>
      <c r="F22" s="17">
        <f t="shared" si="8"/>
        <v>6.9704842617262619</v>
      </c>
      <c r="G22" s="17"/>
      <c r="H22" s="39">
        <f t="shared" si="9"/>
        <v>1.0824868164296775</v>
      </c>
      <c r="I22" s="39">
        <f t="shared" si="10"/>
        <v>41.345843767182977</v>
      </c>
      <c r="J22" s="39">
        <f t="shared" si="11"/>
        <v>42.428330583612656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26.536659520025673</v>
      </c>
      <c r="C23" s="17">
        <f t="shared" si="8"/>
        <v>26.312021135071813</v>
      </c>
      <c r="D23" s="17">
        <f t="shared" si="8"/>
        <v>25.80830517819896</v>
      </c>
      <c r="E23" s="17">
        <f t="shared" si="8"/>
        <v>26.006784102626728</v>
      </c>
      <c r="F23" s="17">
        <f t="shared" si="8"/>
        <v>26.164750902392964</v>
      </c>
      <c r="G23" s="17"/>
      <c r="H23" s="39">
        <f t="shared" si="9"/>
        <v>5.3910821004721443</v>
      </c>
      <c r="I23" s="39">
        <f t="shared" si="10"/>
        <v>48.095181061639359</v>
      </c>
      <c r="J23" s="39">
        <f t="shared" si="11"/>
        <v>53.486263162111506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26.463374513600581</v>
      </c>
      <c r="C24" s="17">
        <f t="shared" si="8"/>
        <v>27.654270879949287</v>
      </c>
      <c r="D24" s="17">
        <f t="shared" si="8"/>
        <v>27.98344991416138</v>
      </c>
      <c r="E24" s="17">
        <f t="shared" si="8"/>
        <v>27.953849634034206</v>
      </c>
      <c r="F24" s="17">
        <f t="shared" si="8"/>
        <v>28.478688186575663</v>
      </c>
      <c r="G24" s="17"/>
      <c r="H24" s="39">
        <f t="shared" si="9"/>
        <v>5.7950797247760786</v>
      </c>
      <c r="I24" s="39">
        <f t="shared" si="10"/>
        <v>49.452802837887418</v>
      </c>
      <c r="J24" s="39">
        <f t="shared" si="11"/>
        <v>55.247882562663499</v>
      </c>
      <c r="K24" s="17"/>
    </row>
    <row r="25" spans="1:12" x14ac:dyDescent="0.2">
      <c r="A25" t="str">
        <f>$A$12</f>
        <v>Non-marketed services</v>
      </c>
      <c r="B25" s="17">
        <f t="shared" si="8"/>
        <v>27.104599409093538</v>
      </c>
      <c r="C25" s="17">
        <f t="shared" si="8"/>
        <v>26.516356596795447</v>
      </c>
      <c r="D25" s="17">
        <f t="shared" si="8"/>
        <v>26.612788775187358</v>
      </c>
      <c r="E25" s="17">
        <f t="shared" si="8"/>
        <v>27.317177169427097</v>
      </c>
      <c r="F25" s="17">
        <f t="shared" si="8"/>
        <v>28.117036782075139</v>
      </c>
      <c r="G25" s="17"/>
      <c r="H25" s="39">
        <f t="shared" si="9"/>
        <v>9.8312450333278818</v>
      </c>
      <c r="I25" s="39">
        <f t="shared" si="10"/>
        <v>56.560626297699265</v>
      </c>
      <c r="J25" s="39">
        <f t="shared" si="11"/>
        <v>66.391871331027147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3.9553260054482382</v>
      </c>
      <c r="I27" s="42">
        <f>IF(D14&gt;0,(I14/D14)*100,0)</f>
        <v>49.259944161723126</v>
      </c>
      <c r="J27" s="42">
        <f>IF(D14&gt;0,(J14/D14)*100,0)</f>
        <v>53.215270167171369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Yorkshire and the Humber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-1.6128425602057739</v>
      </c>
      <c r="C34" s="17">
        <f>IF(D$5-C$5 &lt;&gt; 0,(EXP(LN(D7/C7)/(D$5-C$5))-1)*100,0)</f>
        <v>-19.464655585093304</v>
      </c>
      <c r="D34" s="17">
        <f>IF(E$5-D$5 &lt;&gt; 0,(EXP(LN(E7/D7)/(E$5-D$5))-1)*100,0)</f>
        <v>0.31108061665203746</v>
      </c>
      <c r="E34" s="17">
        <f>IF(F$5-E$5 &lt;&gt; 0,(EXP(LN(F7/E7)/(F$5-E$5))-1)*100,0)</f>
        <v>0.16328292503384745</v>
      </c>
      <c r="F34" s="17">
        <f>IF(F$5-D$5 &lt;&gt; 0,(EXP(LN(F7/D7)/(F$5-D$5))-1)*100,0)</f>
        <v>0.21252461036456172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-0.59108607223541387</v>
      </c>
      <c r="C35" s="17">
        <f t="shared" ref="C35:C41" si="13">IF(D$5-C$5 &lt;&gt; 0,(EXP(LN(D8/C8)/(D$5-C$5))-1)*100,0)</f>
        <v>2.5073720701211277</v>
      </c>
      <c r="D35" s="17">
        <f t="shared" ref="D35:E39" si="14">IF(E$5-D$5 &lt;&gt; 0,(EXP(LN(E8/D8)/(E$5-D$5))-1)*100,0)</f>
        <v>-1.1951727274207347</v>
      </c>
      <c r="E35" s="17">
        <f t="shared" si="14"/>
        <v>-1.2265153857755173</v>
      </c>
      <c r="F35" s="17">
        <f t="shared" ref="F35:F41" si="15">IF(F$5-D$5 &lt;&gt; 0,(EXP(LN(F8/D8)/(F$5-D$5))-1)*100,0)</f>
        <v>-1.216068937863235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2.0556211548289571</v>
      </c>
      <c r="C36" s="17">
        <f t="shared" si="13"/>
        <v>5.9107618324426126</v>
      </c>
      <c r="D36" s="17">
        <f t="shared" si="14"/>
        <v>-0.16482394183819915</v>
      </c>
      <c r="E36" s="17">
        <f t="shared" si="14"/>
        <v>0.19032784378980594</v>
      </c>
      <c r="F36" s="17">
        <f t="shared" si="15"/>
        <v>7.1803757811483848E-2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0.44781752427420773</v>
      </c>
      <c r="C37" s="17">
        <f t="shared" si="13"/>
        <v>-0.97983088031770027</v>
      </c>
      <c r="D37" s="17">
        <f t="shared" si="14"/>
        <v>0.37926735409778978</v>
      </c>
      <c r="E37" s="17">
        <f t="shared" si="14"/>
        <v>0.33636784168529221</v>
      </c>
      <c r="F37" s="17">
        <f t="shared" si="15"/>
        <v>0.35066564164172309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1.7753871690485923</v>
      </c>
      <c r="C38" s="17">
        <f t="shared" si="13"/>
        <v>2.1544829676573896</v>
      </c>
      <c r="D38" s="17">
        <f t="shared" si="14"/>
        <v>0.2043700466866305</v>
      </c>
      <c r="E38" s="17">
        <f t="shared" si="14"/>
        <v>0.46232295157806469</v>
      </c>
      <c r="F38" s="17">
        <f t="shared" si="15"/>
        <v>0.37626495202416343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0.11086877563220021</v>
      </c>
      <c r="C39" s="17">
        <f t="shared" si="13"/>
        <v>1.3199399404475454</v>
      </c>
      <c r="D39" s="17">
        <f t="shared" si="14"/>
        <v>0.75060776406081775</v>
      </c>
      <c r="E39" s="17">
        <f t="shared" si="14"/>
        <v>0.56543890171896205</v>
      </c>
      <c r="F39" s="17">
        <f t="shared" si="15"/>
        <v>0.62712401151188146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0.66152736978306592</v>
      </c>
      <c r="C41" s="17">
        <f t="shared" si="13"/>
        <v>0.9528043273582476</v>
      </c>
      <c r="D41" s="17">
        <f>IF(E$5-D$5 &lt;&gt; 0,(EXP(LN(E14/D14)/(E$5-D$5))-1)*100,0)</f>
        <v>0.22558230868401363</v>
      </c>
      <c r="E41" s="17">
        <f>IF(F$5-E$5 &lt;&gt; 0,(EXP(LN(F14/E14)/(F$5-E$5))-1)*100,0)</f>
        <v>0.27562565635543823</v>
      </c>
      <c r="F41" s="17">
        <f t="shared" si="15"/>
        <v>0.25894176474754449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-3.7959999997207703</v>
      </c>
      <c r="C45" s="26">
        <f>D7-C7</f>
        <v>-10.995000000395841</v>
      </c>
      <c r="D45" s="26">
        <f>E7-D7</f>
        <v>0.71199999984946061</v>
      </c>
      <c r="E45" s="26">
        <f>F7-E7</f>
        <v>0.75999999992086487</v>
      </c>
      <c r="F45" s="26">
        <f>F7-D7</f>
        <v>1.4719999997703255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-6.908999999609307</v>
      </c>
      <c r="C46" s="26">
        <f>D8-C8</f>
        <v>7.2190000008077959</v>
      </c>
      <c r="D46" s="26">
        <f t="shared" si="16"/>
        <v>-17.220000000121502</v>
      </c>
      <c r="E46" s="26">
        <f t="shared" si="16"/>
        <v>-32.265000001981122</v>
      </c>
      <c r="F46" s="26">
        <f t="shared" ref="F46:F52" si="17">F8-D8</f>
        <v>-49.485000002102623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14.502000004135226</v>
      </c>
      <c r="C47" s="26">
        <f t="shared" ref="C47:C50" si="18">D9-C9</f>
        <v>10.965999997338258</v>
      </c>
      <c r="D47" s="26">
        <f t="shared" si="16"/>
        <v>-1.6140000054022607</v>
      </c>
      <c r="E47" s="26">
        <f t="shared" si="16"/>
        <v>3.7410000007272401</v>
      </c>
      <c r="F47" s="26">
        <f t="shared" si="17"/>
        <v>2.1269999953249794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12.654999998796029</v>
      </c>
      <c r="C48" s="26">
        <f t="shared" si="18"/>
        <v>-6.9999999938413566</v>
      </c>
      <c r="D48" s="26">
        <f t="shared" si="16"/>
        <v>13.516999992299134</v>
      </c>
      <c r="E48" s="26">
        <f t="shared" si="16"/>
        <v>24.619999984560764</v>
      </c>
      <c r="F48" s="26">
        <f t="shared" si="17"/>
        <v>38.136999976859897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51.036999998761416</v>
      </c>
      <c r="C49" s="26">
        <f t="shared" si="18"/>
        <v>16.176999997100552</v>
      </c>
      <c r="D49" s="26">
        <f t="shared" si="16"/>
        <v>7.87000001663273</v>
      </c>
      <c r="E49" s="26">
        <f t="shared" si="16"/>
        <v>36.579999996030779</v>
      </c>
      <c r="F49" s="26">
        <f t="shared" si="17"/>
        <v>44.450000012663509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3.1839999998832127</v>
      </c>
      <c r="C50" s="26">
        <f t="shared" si="18"/>
        <v>9.5029999969543724</v>
      </c>
      <c r="D50" s="26">
        <f t="shared" si="16"/>
        <v>27.790999998919688</v>
      </c>
      <c r="E50" s="26">
        <f t="shared" si="16"/>
        <v>43.924000020197013</v>
      </c>
      <c r="F50" s="26">
        <f t="shared" si="17"/>
        <v>71.715000019116701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70.673000002245772</v>
      </c>
      <c r="C52" s="28">
        <f>D14-C14</f>
        <v>25.869999997963532</v>
      </c>
      <c r="D52" s="28">
        <f t="shared" si="16"/>
        <v>31.05600000217737</v>
      </c>
      <c r="E52" s="28">
        <f t="shared" si="16"/>
        <v>77.359999999455795</v>
      </c>
      <c r="F52" s="28">
        <f t="shared" si="17"/>
        <v>108.41600000163317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Yorkshire and the Humber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27.652000000070917</v>
      </c>
      <c r="C5" s="11">
        <f t="array" ref="C5:C26">MMULT(aggregation!$B$3:$BX$24,'Ind T3'!C5:C79)</f>
        <v>28.73800000029118</v>
      </c>
      <c r="D5" s="11">
        <f t="array" ref="D5:D26">MMULT(aggregation!$B$3:$BX$24,'Ind T3'!D5:D79)</f>
        <v>19.027999999869024</v>
      </c>
      <c r="E5" s="11">
        <f t="array" ref="E5:E26">MMULT(aggregation!$B$3:$BX$24,'Ind T3'!E5:E79)</f>
        <v>19.786999999599313</v>
      </c>
      <c r="F5" s="11">
        <f t="array" ref="F5:F26">MMULT(aggregation!$B$3:$BX$24,'Ind T3'!F5:F79)</f>
        <v>20.083999999674234</v>
      </c>
      <c r="G5" s="10"/>
    </row>
    <row r="6" spans="1:7" x14ac:dyDescent="0.2">
      <c r="A6" s="10" t="str">
        <f>name!B5</f>
        <v>Mining and quarrying</v>
      </c>
      <c r="B6" s="11">
        <v>4.6769999999819545</v>
      </c>
      <c r="C6" s="11">
        <v>1.6619999999976476</v>
      </c>
      <c r="D6" s="11">
        <v>1.5349999999990327</v>
      </c>
      <c r="E6" s="11">
        <v>1.1500000000027684</v>
      </c>
      <c r="F6" s="11">
        <v>0.74200000000187116</v>
      </c>
    </row>
    <row r="7" spans="1:7" x14ac:dyDescent="0.2">
      <c r="A7" s="10" t="str">
        <f>name!B6</f>
        <v>Food drink and tobacco</v>
      </c>
      <c r="B7" s="11">
        <v>54.832000000116608</v>
      </c>
      <c r="C7" s="11">
        <v>59.268000000075865</v>
      </c>
      <c r="D7" s="11">
        <v>62.545000000557117</v>
      </c>
      <c r="E7" s="11">
        <v>58.394000000200016</v>
      </c>
      <c r="F7" s="11">
        <v>48.544999999442702</v>
      </c>
      <c r="G7" s="11"/>
    </row>
    <row r="8" spans="1:7" x14ac:dyDescent="0.2">
      <c r="A8" s="10" t="str">
        <f>name!B7</f>
        <v>Engineering</v>
      </c>
      <c r="B8" s="11">
        <v>34.559999999857652</v>
      </c>
      <c r="C8" s="11">
        <v>34.406999999945469</v>
      </c>
      <c r="D8" s="11">
        <v>33.607999999943367</v>
      </c>
      <c r="E8" s="11">
        <v>35.130000000105483</v>
      </c>
      <c r="F8" s="11">
        <v>34.721999999911034</v>
      </c>
      <c r="G8" s="11"/>
    </row>
    <row r="9" spans="1:7" x14ac:dyDescent="0.2">
      <c r="A9" s="10" t="str">
        <f>name!B8</f>
        <v>Rest of manufacturing</v>
      </c>
      <c r="B9" s="11">
        <v>205.42799999968994</v>
      </c>
      <c r="C9" s="11">
        <v>194.23600000003367</v>
      </c>
      <c r="D9" s="11">
        <v>198.97700000036215</v>
      </c>
      <c r="E9" s="11">
        <v>184.38600000043567</v>
      </c>
      <c r="F9" s="11">
        <v>162.37799999940634</v>
      </c>
      <c r="G9" s="11"/>
    </row>
    <row r="10" spans="1:7" x14ac:dyDescent="0.2">
      <c r="A10" s="10" t="str">
        <f>name!B9</f>
        <v>Electricity and gas</v>
      </c>
      <c r="B10" s="11">
        <v>11.786999999944621</v>
      </c>
      <c r="C10" s="11">
        <v>8.7859999999593512</v>
      </c>
      <c r="D10" s="11">
        <v>8.0559999999608376</v>
      </c>
      <c r="E10" s="11">
        <v>7.7550000000472954</v>
      </c>
      <c r="F10" s="11">
        <v>7.7029999999668153</v>
      </c>
      <c r="G10" s="11"/>
    </row>
    <row r="11" spans="1:7" x14ac:dyDescent="0.2">
      <c r="A11" s="10" t="str">
        <f>name!B10</f>
        <v>Water and sewerage</v>
      </c>
      <c r="B11" s="11">
        <v>16.166999999950292</v>
      </c>
      <c r="C11" s="11">
        <v>17.300999999978835</v>
      </c>
      <c r="D11" s="11">
        <v>16.873000000002282</v>
      </c>
      <c r="E11" s="11">
        <v>17.51200000003125</v>
      </c>
      <c r="F11" s="11">
        <v>18.434999999958578</v>
      </c>
      <c r="G11" s="11"/>
    </row>
    <row r="12" spans="1:7" x14ac:dyDescent="0.2">
      <c r="A12" s="10" t="str">
        <f>name!B11</f>
        <v>Construction</v>
      </c>
      <c r="B12" s="11">
        <v>171.02399999723113</v>
      </c>
      <c r="C12" s="11">
        <v>185.52600000136636</v>
      </c>
      <c r="D12" s="11">
        <v>196.49199999870461</v>
      </c>
      <c r="E12" s="11">
        <v>194.87799999330235</v>
      </c>
      <c r="F12" s="11">
        <v>198.61899999402959</v>
      </c>
      <c r="G12" s="11"/>
    </row>
    <row r="13" spans="1:7" x14ac:dyDescent="0.2">
      <c r="A13" s="10" t="str">
        <f>name!B12</f>
        <v>Wholesale and retail trade</v>
      </c>
      <c r="B13" s="11">
        <v>393.87300000573515</v>
      </c>
      <c r="C13" s="11">
        <v>390.22100000536943</v>
      </c>
      <c r="D13" s="11">
        <v>397.48300000856716</v>
      </c>
      <c r="E13" s="11">
        <v>396.02600000372229</v>
      </c>
      <c r="F13" s="11">
        <v>396.46399999364371</v>
      </c>
      <c r="G13" s="11"/>
    </row>
    <row r="14" spans="1:7" x14ac:dyDescent="0.2">
      <c r="A14" s="10" t="str">
        <f>name!B13</f>
        <v>Transport and storage</v>
      </c>
      <c r="B14" s="11">
        <v>136.67400000039504</v>
      </c>
      <c r="C14" s="11">
        <v>141.92399999942776</v>
      </c>
      <c r="D14" s="11">
        <v>146.99000000179404</v>
      </c>
      <c r="E14" s="11">
        <v>162.54100000097364</v>
      </c>
      <c r="F14" s="11">
        <v>170.04299999902997</v>
      </c>
      <c r="G14" s="11"/>
    </row>
    <row r="15" spans="1:7" x14ac:dyDescent="0.2">
      <c r="A15" s="10" t="str">
        <f>name!B14</f>
        <v>Accommodation and food</v>
      </c>
      <c r="B15" s="11">
        <v>171.20700000247285</v>
      </c>
      <c r="C15" s="11">
        <v>182.26400000260185</v>
      </c>
      <c r="D15" s="11">
        <v>162.93600000319637</v>
      </c>
      <c r="E15" s="11">
        <v>162.35900000116087</v>
      </c>
      <c r="F15" s="11">
        <v>179.03899999774399</v>
      </c>
      <c r="G15" s="11"/>
    </row>
    <row r="16" spans="1:7" x14ac:dyDescent="0.2">
      <c r="A16" s="10" t="str">
        <f>name!B15</f>
        <v>Media</v>
      </c>
      <c r="B16" s="11">
        <v>11.088000000058843</v>
      </c>
      <c r="C16" s="11">
        <v>19.816000000007371</v>
      </c>
      <c r="D16" s="11">
        <v>15.42799999993581</v>
      </c>
      <c r="E16" s="11">
        <v>15.166000000305951</v>
      </c>
      <c r="F16" s="11">
        <v>15.409000000198853</v>
      </c>
      <c r="G16" s="11"/>
    </row>
    <row r="17" spans="1:7" x14ac:dyDescent="0.2">
      <c r="A17" s="10" t="str">
        <f>name!B16</f>
        <v>Information technology</v>
      </c>
      <c r="B17" s="11">
        <v>48.650999999567183</v>
      </c>
      <c r="C17" s="11">
        <v>64.531999999291983</v>
      </c>
      <c r="D17" s="11">
        <v>63.549999998819324</v>
      </c>
      <c r="E17" s="11">
        <v>67.503000001183295</v>
      </c>
      <c r="F17" s="11">
        <v>71.168000001019408</v>
      </c>
      <c r="G17" s="11"/>
    </row>
    <row r="18" spans="1:7" x14ac:dyDescent="0.2">
      <c r="A18" s="10" t="str">
        <f>name!B17</f>
        <v>Finance and insurance</v>
      </c>
      <c r="B18" s="11">
        <v>79.718999999413882</v>
      </c>
      <c r="C18" s="11">
        <v>74.285999999338316</v>
      </c>
      <c r="D18" s="11">
        <v>74.503999999138415</v>
      </c>
      <c r="E18" s="11">
        <v>75.123000001504948</v>
      </c>
      <c r="F18" s="11">
        <v>73.782000001091546</v>
      </c>
      <c r="G18" s="11"/>
    </row>
    <row r="19" spans="1:7" x14ac:dyDescent="0.2">
      <c r="A19" s="10" t="str">
        <f>name!B18</f>
        <v>Real estate</v>
      </c>
      <c r="B19" s="11">
        <v>32.81099999992329</v>
      </c>
      <c r="C19" s="11">
        <v>37.503999999972628</v>
      </c>
      <c r="D19" s="11">
        <v>44.140999999719163</v>
      </c>
      <c r="E19" s="11">
        <v>38.849000000316764</v>
      </c>
      <c r="F19" s="11">
        <v>41.677000000080007</v>
      </c>
      <c r="G19" s="11"/>
    </row>
    <row r="20" spans="1:7" x14ac:dyDescent="0.2">
      <c r="A20" s="10" t="str">
        <f>name!B19</f>
        <v>Professional services</v>
      </c>
      <c r="B20" s="11">
        <v>172.35299999831813</v>
      </c>
      <c r="C20" s="11">
        <v>191.42899999759507</v>
      </c>
      <c r="D20" s="11">
        <v>192.41799999618226</v>
      </c>
      <c r="E20" s="11">
        <v>200.58600000579472</v>
      </c>
      <c r="F20" s="11">
        <v>214.03600000550702</v>
      </c>
      <c r="G20" s="11"/>
    </row>
    <row r="21" spans="1:7" x14ac:dyDescent="0.2">
      <c r="A21" s="10" t="str">
        <f>name!B20</f>
        <v>Support services</v>
      </c>
      <c r="B21" s="11">
        <v>226.4500000013303</v>
      </c>
      <c r="C21" s="11">
        <v>215.63000000127562</v>
      </c>
      <c r="D21" s="11">
        <v>217.21300000176981</v>
      </c>
      <c r="E21" s="11">
        <v>232.26300000052532</v>
      </c>
      <c r="F21" s="11">
        <v>249.5199999983798</v>
      </c>
      <c r="G21" s="11"/>
    </row>
    <row r="22" spans="1:7" x14ac:dyDescent="0.2">
      <c r="A22" s="10" t="str">
        <f>name!B21</f>
        <v>Public admin. and defence</v>
      </c>
      <c r="B22" s="11">
        <v>106.24099999914866</v>
      </c>
      <c r="C22" s="11">
        <v>107.30999999912996</v>
      </c>
      <c r="D22" s="11">
        <v>113.02199999864274</v>
      </c>
      <c r="E22" s="11">
        <v>113.19500000123892</v>
      </c>
      <c r="F22" s="11">
        <v>114.00300000112767</v>
      </c>
      <c r="G22" s="11"/>
    </row>
    <row r="23" spans="1:7" x14ac:dyDescent="0.2">
      <c r="A23" s="10" t="str">
        <f>name!B22</f>
        <v>Education</v>
      </c>
      <c r="B23" s="11">
        <v>252.56399999835571</v>
      </c>
      <c r="C23" s="11">
        <v>246.89299999823382</v>
      </c>
      <c r="D23" s="11">
        <v>245.02699999452446</v>
      </c>
      <c r="E23" s="11">
        <v>244.58599999018656</v>
      </c>
      <c r="F23" s="11">
        <v>250.40400000857792</v>
      </c>
      <c r="G23" s="11"/>
    </row>
    <row r="24" spans="1:7" x14ac:dyDescent="0.2">
      <c r="A24" s="10" t="str">
        <f>name!B23</f>
        <v>Health and social work</v>
      </c>
      <c r="B24" s="11">
        <v>357.9679999955182</v>
      </c>
      <c r="C24" s="11">
        <v>365.7539999955419</v>
      </c>
      <c r="D24" s="11">
        <v>371.41099999669302</v>
      </c>
      <c r="E24" s="11">
        <v>399.46999999735442</v>
      </c>
      <c r="F24" s="11">
        <v>436.76799999927135</v>
      </c>
      <c r="G24" s="11"/>
    </row>
    <row r="25" spans="1:7" x14ac:dyDescent="0.2">
      <c r="A25" s="10" t="str">
        <f>name!B24</f>
        <v>Arts and entertainment</v>
      </c>
      <c r="B25" s="11">
        <v>67.363000000237875</v>
      </c>
      <c r="C25" s="11">
        <v>66.649999999989149</v>
      </c>
      <c r="D25" s="11">
        <v>68.55400000001535</v>
      </c>
      <c r="E25" s="11">
        <v>63.257000001095832</v>
      </c>
      <c r="F25" s="11">
        <v>66.511000000634368</v>
      </c>
      <c r="G25" s="11"/>
    </row>
    <row r="26" spans="1:7" x14ac:dyDescent="0.2">
      <c r="A26" s="10" t="str">
        <f>name!B25</f>
        <v>Other services</v>
      </c>
      <c r="B26" s="11">
        <v>61.38100000034558</v>
      </c>
      <c r="C26" s="11">
        <v>81.006000000486267</v>
      </c>
      <c r="D26" s="11">
        <v>91.221999999477077</v>
      </c>
      <c r="E26" s="11">
        <v>82.153000000963061</v>
      </c>
      <c r="F26" s="11">
        <v>79.377000000809502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2644.4699999976638</v>
      </c>
      <c r="C28" s="11">
        <f t="shared" ref="C28:F28" si="0">SUM(C5:C26)</f>
        <v>2715.14299999991</v>
      </c>
      <c r="D28" s="11">
        <f t="shared" si="0"/>
        <v>2741.012999997874</v>
      </c>
      <c r="E28" s="11">
        <f t="shared" si="0"/>
        <v>2772.0690000000513</v>
      </c>
      <c r="F28" s="11">
        <f t="shared" si="0"/>
        <v>2849.4289999995062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1.0456537604924747</v>
      </c>
      <c r="C32" s="17">
        <f t="shared" ref="C32:E32" si="1">C5/C$28*100</f>
        <v>1.0584341230017031</v>
      </c>
      <c r="D32" s="17">
        <f t="shared" si="1"/>
        <v>0.69419590494039185</v>
      </c>
      <c r="E32" s="17">
        <f t="shared" si="1"/>
        <v>0.71379897107896473</v>
      </c>
      <c r="F32" s="17">
        <f>F5/F$28*100</f>
        <v>0.70484297028203591</v>
      </c>
    </row>
    <row r="33" spans="1:6" x14ac:dyDescent="0.2">
      <c r="A33" t="str">
        <f>$A$6</f>
        <v>Mining and quarrying</v>
      </c>
      <c r="B33" s="17">
        <f t="shared" ref="B33:F53" si="2">B6/B$28*100</f>
        <v>0.17685963538955202</v>
      </c>
      <c r="C33" s="17">
        <f t="shared" si="2"/>
        <v>6.1212245542783664E-2</v>
      </c>
      <c r="D33" s="17">
        <f t="shared" si="2"/>
        <v>5.6001193719264493E-2</v>
      </c>
      <c r="E33" s="17">
        <f t="shared" si="2"/>
        <v>4.1485258844666098E-2</v>
      </c>
      <c r="F33" s="17">
        <f t="shared" si="2"/>
        <v>2.6040304917300968E-2</v>
      </c>
    </row>
    <row r="34" spans="1:6" x14ac:dyDescent="0.2">
      <c r="A34" t="str">
        <f>$A$7</f>
        <v>Food drink and tobacco</v>
      </c>
      <c r="B34" s="17">
        <f t="shared" si="2"/>
        <v>2.0734589539743329</v>
      </c>
      <c r="C34" s="17">
        <f t="shared" si="2"/>
        <v>2.1828684529720102</v>
      </c>
      <c r="D34" s="17">
        <f t="shared" si="2"/>
        <v>2.2818206261920548</v>
      </c>
      <c r="E34" s="17">
        <f t="shared" si="2"/>
        <v>2.1065132217199118</v>
      </c>
      <c r="F34" s="17">
        <f t="shared" si="2"/>
        <v>1.7036746660278643</v>
      </c>
    </row>
    <row r="35" spans="1:6" x14ac:dyDescent="0.2">
      <c r="A35" t="str">
        <f>$A$8</f>
        <v>Engineering</v>
      </c>
      <c r="B35" s="17">
        <f t="shared" si="2"/>
        <v>1.3068781268037899</v>
      </c>
      <c r="C35" s="17">
        <f t="shared" si="2"/>
        <v>1.267226072436944</v>
      </c>
      <c r="D35" s="17">
        <f t="shared" si="2"/>
        <v>1.2261160381205574</v>
      </c>
      <c r="E35" s="17">
        <f t="shared" si="2"/>
        <v>1.2672844723599892</v>
      </c>
      <c r="F35" s="17">
        <f t="shared" si="2"/>
        <v>1.2185599290214655</v>
      </c>
    </row>
    <row r="36" spans="1:6" x14ac:dyDescent="0.2">
      <c r="A36" t="str">
        <f>$A$9</f>
        <v>Rest of manufacturing</v>
      </c>
      <c r="B36" s="17">
        <f t="shared" si="2"/>
        <v>7.7682106433376603</v>
      </c>
      <c r="C36" s="17">
        <f t="shared" si="2"/>
        <v>7.1538036854795539</v>
      </c>
      <c r="D36" s="17">
        <f t="shared" si="2"/>
        <v>7.2592505033911365</v>
      </c>
      <c r="E36" s="17">
        <f t="shared" si="2"/>
        <v>6.6515660324628367</v>
      </c>
      <c r="F36" s="17">
        <f t="shared" si="2"/>
        <v>5.6986154067862183</v>
      </c>
    </row>
    <row r="37" spans="1:6" x14ac:dyDescent="0.2">
      <c r="A37" t="str">
        <f>$A$10</f>
        <v>Electricity and gas</v>
      </c>
      <c r="B37" s="17">
        <f t="shared" si="2"/>
        <v>0.44572258335148573</v>
      </c>
      <c r="C37" s="17">
        <f t="shared" si="2"/>
        <v>0.32359253269384497</v>
      </c>
      <c r="D37" s="17">
        <f t="shared" si="2"/>
        <v>0.29390593915341101</v>
      </c>
      <c r="E37" s="17">
        <f t="shared" si="2"/>
        <v>0.27975494116658534</v>
      </c>
      <c r="F37" s="17">
        <f t="shared" si="2"/>
        <v>0.2703348635803226</v>
      </c>
    </row>
    <row r="38" spans="1:6" x14ac:dyDescent="0.2">
      <c r="A38" t="str">
        <f>$A$11</f>
        <v>Water and sewerage</v>
      </c>
      <c r="B38" s="17">
        <f t="shared" si="2"/>
        <v>0.61135123483966824</v>
      </c>
      <c r="C38" s="17">
        <f t="shared" si="2"/>
        <v>0.63720400730198778</v>
      </c>
      <c r="D38" s="17">
        <f t="shared" si="2"/>
        <v>0.61557533656408669</v>
      </c>
      <c r="E38" s="17">
        <f t="shared" si="2"/>
        <v>0.6317303068585568</v>
      </c>
      <c r="F38" s="17">
        <f t="shared" si="2"/>
        <v>0.64697172661476288</v>
      </c>
    </row>
    <row r="39" spans="1:6" x14ac:dyDescent="0.2">
      <c r="A39" t="str">
        <f>$A$12</f>
        <v>Construction</v>
      </c>
      <c r="B39" s="17">
        <f t="shared" si="2"/>
        <v>6.4672316190912449</v>
      </c>
      <c r="C39" s="17">
        <f t="shared" si="2"/>
        <v>6.833010268754629</v>
      </c>
      <c r="D39" s="17">
        <f t="shared" si="2"/>
        <v>7.1685905903714069</v>
      </c>
      <c r="E39" s="17">
        <f t="shared" si="2"/>
        <v>7.0300558894204555</v>
      </c>
      <c r="F39" s="17">
        <f t="shared" si="2"/>
        <v>6.9704842617262619</v>
      </c>
    </row>
    <row r="40" spans="1:6" x14ac:dyDescent="0.2">
      <c r="A40" t="str">
        <f>$A$13</f>
        <v>Wholesale and retail trade</v>
      </c>
      <c r="B40" s="17">
        <f t="shared" si="2"/>
        <v>14.894213207413323</v>
      </c>
      <c r="C40" s="17">
        <f t="shared" si="2"/>
        <v>14.372023867817733</v>
      </c>
      <c r="D40" s="17">
        <f t="shared" si="2"/>
        <v>14.501317578897854</v>
      </c>
      <c r="E40" s="17">
        <f t="shared" si="2"/>
        <v>14.286296625506614</v>
      </c>
      <c r="F40" s="17">
        <f t="shared" si="2"/>
        <v>13.913805186713283</v>
      </c>
    </row>
    <row r="41" spans="1:6" x14ac:dyDescent="0.2">
      <c r="A41" t="str">
        <f>$A$14</f>
        <v>Transport and storage</v>
      </c>
      <c r="B41" s="17">
        <f t="shared" si="2"/>
        <v>5.1682945921305885</v>
      </c>
      <c r="C41" s="17">
        <f t="shared" si="2"/>
        <v>5.2271280002354379</v>
      </c>
      <c r="D41" s="17">
        <f t="shared" si="2"/>
        <v>5.3626159380458267</v>
      </c>
      <c r="E41" s="17">
        <f t="shared" si="2"/>
        <v>5.8635264851261146</v>
      </c>
      <c r="F41" s="17">
        <f t="shared" si="2"/>
        <v>5.967616669833129</v>
      </c>
    </row>
    <row r="42" spans="1:6" x14ac:dyDescent="0.2">
      <c r="A42" t="str">
        <f>$A$15</f>
        <v>Accommodation and food</v>
      </c>
      <c r="B42" s="17">
        <f t="shared" si="2"/>
        <v>6.4741517204817631</v>
      </c>
      <c r="C42" s="17">
        <f t="shared" si="2"/>
        <v>6.7128692670186396</v>
      </c>
      <c r="D42" s="17">
        <f t="shared" si="2"/>
        <v>5.9443716612552642</v>
      </c>
      <c r="E42" s="17">
        <f t="shared" si="2"/>
        <v>5.8569609919939891</v>
      </c>
      <c r="F42" s="17">
        <f t="shared" si="2"/>
        <v>6.2833290458465543</v>
      </c>
    </row>
    <row r="43" spans="1:6" x14ac:dyDescent="0.2">
      <c r="A43" t="str">
        <f>$A$16</f>
        <v>Media</v>
      </c>
      <c r="B43" s="17">
        <f t="shared" si="2"/>
        <v>0.41929006568683475</v>
      </c>
      <c r="C43" s="17">
        <f t="shared" si="2"/>
        <v>0.72983264601562525</v>
      </c>
      <c r="D43" s="17">
        <f t="shared" si="2"/>
        <v>0.56285760045456834</v>
      </c>
      <c r="E43" s="17">
        <f t="shared" si="2"/>
        <v>0.54710037882555129</v>
      </c>
      <c r="F43" s="17">
        <f t="shared" si="2"/>
        <v>0.54077501142164008</v>
      </c>
    </row>
    <row r="44" spans="1:6" x14ac:dyDescent="0.2">
      <c r="A44" t="str">
        <f>$A$17</f>
        <v>Information technology</v>
      </c>
      <c r="B44" s="17">
        <f t="shared" si="2"/>
        <v>1.8397259186003305</v>
      </c>
      <c r="C44" s="17">
        <f t="shared" si="2"/>
        <v>2.3767440609682113</v>
      </c>
      <c r="D44" s="17">
        <f t="shared" si="2"/>
        <v>2.3184859027982943</v>
      </c>
      <c r="E44" s="17">
        <f t="shared" si="2"/>
        <v>2.4351125459424727</v>
      </c>
      <c r="F44" s="17">
        <f t="shared" si="2"/>
        <v>2.4976232080543763</v>
      </c>
    </row>
    <row r="45" spans="1:6" x14ac:dyDescent="0.2">
      <c r="A45" t="str">
        <f>$A$18</f>
        <v>Finance and insurance</v>
      </c>
      <c r="B45" s="17">
        <f t="shared" si="2"/>
        <v>3.0145549013406963</v>
      </c>
      <c r="C45" s="17">
        <f t="shared" si="2"/>
        <v>2.7359884911896271</v>
      </c>
      <c r="D45" s="17">
        <f t="shared" si="2"/>
        <v>2.718119177077825</v>
      </c>
      <c r="E45" s="17">
        <f t="shared" si="2"/>
        <v>2.7099974784719847</v>
      </c>
      <c r="F45" s="17">
        <f t="shared" si="2"/>
        <v>2.5893608860267912</v>
      </c>
    </row>
    <row r="46" spans="1:6" x14ac:dyDescent="0.2">
      <c r="A46" t="str">
        <f>$A$19</f>
        <v>Real estate</v>
      </c>
      <c r="B46" s="17">
        <f t="shared" si="2"/>
        <v>1.2407401104929259</v>
      </c>
      <c r="C46" s="17">
        <f t="shared" si="2"/>
        <v>1.3812900462323299</v>
      </c>
      <c r="D46" s="17">
        <f t="shared" si="2"/>
        <v>1.6103900273276122</v>
      </c>
      <c r="E46" s="17">
        <f t="shared" si="2"/>
        <v>1.4014441920571257</v>
      </c>
      <c r="F46" s="17">
        <f t="shared" si="2"/>
        <v>1.4626439191882734</v>
      </c>
    </row>
    <row r="47" spans="1:6" x14ac:dyDescent="0.2">
      <c r="A47" s="10" t="str">
        <f>$A$20</f>
        <v>Professional services</v>
      </c>
      <c r="B47" s="17">
        <f t="shared" si="2"/>
        <v>6.5174874359879436</v>
      </c>
      <c r="C47" s="17">
        <f t="shared" si="2"/>
        <v>7.0504205486636033</v>
      </c>
      <c r="D47" s="17">
        <f t="shared" si="2"/>
        <v>7.0199594090335031</v>
      </c>
      <c r="E47" s="17">
        <f t="shared" si="2"/>
        <v>7.2359670702926593</v>
      </c>
      <c r="F47" s="17">
        <f t="shared" si="2"/>
        <v>7.5115400315482193</v>
      </c>
    </row>
    <row r="48" spans="1:6" x14ac:dyDescent="0.2">
      <c r="A48" s="10" t="str">
        <f>$A$21</f>
        <v>Support services</v>
      </c>
      <c r="B48" s="17">
        <f t="shared" si="2"/>
        <v>8.5631525410207097</v>
      </c>
      <c r="C48" s="17">
        <f t="shared" si="2"/>
        <v>7.9417548173809918</v>
      </c>
      <c r="D48" s="17">
        <f t="shared" si="2"/>
        <v>7.9245519814002447</v>
      </c>
      <c r="E48" s="17">
        <f t="shared" si="2"/>
        <v>8.3786875435106776</v>
      </c>
      <c r="F48" s="17">
        <f t="shared" si="2"/>
        <v>8.7568421602511606</v>
      </c>
    </row>
    <row r="49" spans="1:6" x14ac:dyDescent="0.2">
      <c r="A49" s="10" t="str">
        <f>$A$22</f>
        <v>Public admin. and defence</v>
      </c>
      <c r="B49" s="17">
        <f t="shared" si="2"/>
        <v>4.0174779823269882</v>
      </c>
      <c r="C49" s="17">
        <f t="shared" si="2"/>
        <v>3.9522780199471454</v>
      </c>
      <c r="D49" s="17">
        <f t="shared" si="2"/>
        <v>4.1233660693594087</v>
      </c>
      <c r="E49" s="17">
        <f t="shared" si="2"/>
        <v>4.0834120651844099</v>
      </c>
      <c r="F49" s="17">
        <f t="shared" si="2"/>
        <v>4.0009068483947985</v>
      </c>
    </row>
    <row r="50" spans="1:6" x14ac:dyDescent="0.2">
      <c r="A50" s="10" t="str">
        <f>$A$23</f>
        <v>Education</v>
      </c>
      <c r="B50" s="17">
        <f t="shared" si="2"/>
        <v>9.5506471995741631</v>
      </c>
      <c r="C50" s="17">
        <f t="shared" si="2"/>
        <v>9.093185883699018</v>
      </c>
      <c r="D50" s="17">
        <f t="shared" si="2"/>
        <v>8.9392863147571546</v>
      </c>
      <c r="E50" s="17">
        <f t="shared" si="2"/>
        <v>8.8232291472608377</v>
      </c>
      <c r="F50" s="17">
        <f t="shared" si="2"/>
        <v>8.7878659201061442</v>
      </c>
    </row>
    <row r="51" spans="1:6" x14ac:dyDescent="0.2">
      <c r="A51" s="10" t="str">
        <f>$A$24</f>
        <v>Health and social work</v>
      </c>
      <c r="B51" s="17">
        <f t="shared" si="2"/>
        <v>13.536474227192386</v>
      </c>
      <c r="C51" s="17">
        <f t="shared" si="2"/>
        <v>13.470892693149276</v>
      </c>
      <c r="D51" s="17">
        <f t="shared" si="2"/>
        <v>13.550136391070785</v>
      </c>
      <c r="E51" s="17">
        <f t="shared" si="2"/>
        <v>14.410535956981843</v>
      </c>
      <c r="F51" s="17">
        <f t="shared" si="2"/>
        <v>15.328264013574195</v>
      </c>
    </row>
    <row r="52" spans="1:6" x14ac:dyDescent="0.2">
      <c r="A52" s="10" t="str">
        <f>$A$25</f>
        <v>Arts and entertainment</v>
      </c>
      <c r="B52" s="17">
        <f t="shared" si="2"/>
        <v>2.547315719229085</v>
      </c>
      <c r="C52" s="17">
        <f t="shared" si="2"/>
        <v>2.454751002064766</v>
      </c>
      <c r="D52" s="17">
        <f t="shared" si="2"/>
        <v>2.5010461460806104</v>
      </c>
      <c r="E52" s="17">
        <f t="shared" si="2"/>
        <v>2.2819417554575541</v>
      </c>
      <c r="F52" s="17">
        <f t="shared" si="2"/>
        <v>2.3341869546721781</v>
      </c>
    </row>
    <row r="53" spans="1:6" x14ac:dyDescent="0.2">
      <c r="A53" s="10" t="str">
        <f>$A$26</f>
        <v>Other services</v>
      </c>
      <c r="B53" s="17">
        <f t="shared" si="2"/>
        <v>2.3211078212420562</v>
      </c>
      <c r="C53" s="17">
        <f t="shared" si="2"/>
        <v>2.983489267434126</v>
      </c>
      <c r="D53" s="17">
        <f t="shared" si="2"/>
        <v>3.3280396699887174</v>
      </c>
      <c r="E53" s="17">
        <f t="shared" si="2"/>
        <v>2.963598669476176</v>
      </c>
      <c r="F53" s="17">
        <f t="shared" si="2"/>
        <v>2.7857160154130272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Yorkshire and the Humber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0.96770807312309692</v>
      </c>
      <c r="C63" s="17">
        <f>IF(AND(D$3-C$3 &lt;&gt; 0,C5&lt;&gt;0,D5&lt;&gt;0),(EXP(LN(D5/C5)/(D$3-C$3))-1)*100,0)</f>
        <v>-33.788015868619148</v>
      </c>
      <c r="D63" s="17">
        <f t="shared" ref="B63:E78" si="3">IF(AND(E$3-D$3 &lt;&gt; 0,D5&lt;&gt;0,E5&lt;&gt;0),(EXP(LN(E5/D5)/(E$3-D$3))-1)*100,0)</f>
        <v>0.78533929460888885</v>
      </c>
      <c r="E63" s="17">
        <f t="shared" si="3"/>
        <v>0.14909425279197031</v>
      </c>
      <c r="F63" s="17">
        <f>IF(AND(F$3-D$3 &lt;&gt; 0,D5&lt;&gt;0,F5&lt;&gt;0),(EXP(LN(F5/D5)/(F$3-D$3))-1)*100,0)</f>
        <v>0.36072839505740806</v>
      </c>
    </row>
    <row r="64" spans="1:6" x14ac:dyDescent="0.2">
      <c r="A64" t="str">
        <f>$A$6</f>
        <v>Mining and quarrying</v>
      </c>
      <c r="B64" s="17">
        <f t="shared" si="3"/>
        <v>-22.7913582593965</v>
      </c>
      <c r="C64" s="17">
        <f t="shared" ref="C64:C78" si="4">IF(AND(D$3-C$3 &lt;&gt; 0,C6&lt;&gt;0,D6&lt;&gt;0),(EXP(LN(D6/C6)/(D$3-C$3))-1)*100,0)</f>
        <v>-7.6413959084713934</v>
      </c>
      <c r="D64" s="17">
        <f t="shared" si="3"/>
        <v>-5.6117591376786518</v>
      </c>
      <c r="E64" s="17">
        <f t="shared" si="3"/>
        <v>-4.2870710414686375</v>
      </c>
      <c r="F64" s="17">
        <f t="shared" ref="F64:F86" si="5">IF(AND(F$3-D$3 &lt;&gt; 0,D6&lt;&gt;0,F6&lt;&gt;0),(EXP(LN(F6/D6)/(F$3-D$3))-1)*100,0)</f>
        <v>-4.7306866580175466</v>
      </c>
    </row>
    <row r="65" spans="1:6" x14ac:dyDescent="0.2">
      <c r="A65" t="str">
        <f>$A$7</f>
        <v>Food drink and tobacco</v>
      </c>
      <c r="B65" s="17">
        <f t="shared" si="3"/>
        <v>1.963925335056449</v>
      </c>
      <c r="C65" s="17">
        <f t="shared" si="4"/>
        <v>5.5291219553166293</v>
      </c>
      <c r="D65" s="17">
        <f t="shared" si="3"/>
        <v>-1.3640740868311463</v>
      </c>
      <c r="E65" s="17">
        <f t="shared" si="3"/>
        <v>-1.8302628909194207</v>
      </c>
      <c r="F65" s="17">
        <f t="shared" si="5"/>
        <v>-1.6751119581020268</v>
      </c>
    </row>
    <row r="66" spans="1:6" x14ac:dyDescent="0.2">
      <c r="A66" t="str">
        <f>$A$8</f>
        <v>Engineering</v>
      </c>
      <c r="B66" s="17">
        <f t="shared" si="3"/>
        <v>-0.11086130047610609</v>
      </c>
      <c r="C66" s="17">
        <f t="shared" si="4"/>
        <v>-2.3222018775347131</v>
      </c>
      <c r="D66" s="17">
        <f t="shared" si="3"/>
        <v>0.88976170323389336</v>
      </c>
      <c r="E66" s="17">
        <f t="shared" si="3"/>
        <v>-0.11675153693435636</v>
      </c>
      <c r="F66" s="17">
        <f t="shared" si="5"/>
        <v>0.21763219550505752</v>
      </c>
    </row>
    <row r="67" spans="1:6" x14ac:dyDescent="0.2">
      <c r="A67" t="str">
        <f>$A$9</f>
        <v>Rest of manufacturing</v>
      </c>
      <c r="B67" s="17">
        <f t="shared" si="3"/>
        <v>-1.390780357628929</v>
      </c>
      <c r="C67" s="17">
        <f t="shared" si="4"/>
        <v>2.4408451576060308</v>
      </c>
      <c r="D67" s="17">
        <f t="shared" si="3"/>
        <v>-1.5116157110817374</v>
      </c>
      <c r="E67" s="17">
        <f t="shared" si="3"/>
        <v>-1.2630007044050484</v>
      </c>
      <c r="F67" s="17">
        <f t="shared" si="5"/>
        <v>-1.345942026382696</v>
      </c>
    </row>
    <row r="68" spans="1:6" x14ac:dyDescent="0.2">
      <c r="A68" t="str">
        <f>$A$10</f>
        <v>Electricity and gas</v>
      </c>
      <c r="B68" s="17">
        <f t="shared" si="3"/>
        <v>-7.0826149955995348</v>
      </c>
      <c r="C68" s="17">
        <f t="shared" si="4"/>
        <v>-8.3086728887080685</v>
      </c>
      <c r="D68" s="17">
        <f t="shared" si="3"/>
        <v>-0.75869444861029756</v>
      </c>
      <c r="E68" s="17">
        <f t="shared" si="3"/>
        <v>-6.7256705212592749E-2</v>
      </c>
      <c r="F68" s="17">
        <f t="shared" si="5"/>
        <v>-0.29826957011770405</v>
      </c>
    </row>
    <row r="69" spans="1:6" x14ac:dyDescent="0.2">
      <c r="A69" t="str">
        <f>$A$11</f>
        <v>Water and sewerage</v>
      </c>
      <c r="B69" s="17">
        <f t="shared" si="3"/>
        <v>1.709247681529491</v>
      </c>
      <c r="C69" s="17">
        <f t="shared" si="4"/>
        <v>-2.4738454423274714</v>
      </c>
      <c r="D69" s="17">
        <f t="shared" si="3"/>
        <v>0.74620330401176105</v>
      </c>
      <c r="E69" s="17">
        <f t="shared" si="3"/>
        <v>0.5149681408710638</v>
      </c>
      <c r="F69" s="17">
        <f t="shared" si="5"/>
        <v>0.59198749761100178</v>
      </c>
    </row>
    <row r="70" spans="1:6" x14ac:dyDescent="0.2">
      <c r="A70" t="str">
        <f>$A$12</f>
        <v>Construction</v>
      </c>
      <c r="B70" s="17">
        <f t="shared" si="3"/>
        <v>2.0556211548289571</v>
      </c>
      <c r="C70" s="17">
        <f t="shared" si="4"/>
        <v>5.9107618324426126</v>
      </c>
      <c r="D70" s="17">
        <f t="shared" si="3"/>
        <v>-0.16482394183819915</v>
      </c>
      <c r="E70" s="17">
        <f t="shared" si="3"/>
        <v>0.19032784378980594</v>
      </c>
      <c r="F70" s="17">
        <f t="shared" si="5"/>
        <v>7.1803757811483848E-2</v>
      </c>
    </row>
    <row r="71" spans="1:6" x14ac:dyDescent="0.2">
      <c r="A71" t="str">
        <f>$A$13</f>
        <v>Wholesale and retail trade</v>
      </c>
      <c r="B71" s="17">
        <f t="shared" si="3"/>
        <v>-0.23261096584404894</v>
      </c>
      <c r="C71" s="17">
        <f t="shared" si="4"/>
        <v>1.8609967180386988</v>
      </c>
      <c r="D71" s="17">
        <f t="shared" si="3"/>
        <v>-7.3419039655142626E-2</v>
      </c>
      <c r="E71" s="17">
        <f t="shared" si="3"/>
        <v>1.1054379062613862E-2</v>
      </c>
      <c r="F71" s="17">
        <f t="shared" si="5"/>
        <v>-1.7111358642940555E-2</v>
      </c>
    </row>
    <row r="72" spans="1:6" x14ac:dyDescent="0.2">
      <c r="A72" t="str">
        <f>$A$14</f>
        <v>Transport and storage</v>
      </c>
      <c r="B72" s="17">
        <f t="shared" si="3"/>
        <v>0.94678327545714147</v>
      </c>
      <c r="C72" s="17">
        <f t="shared" si="4"/>
        <v>3.5695160807099002</v>
      </c>
      <c r="D72" s="17">
        <f t="shared" si="3"/>
        <v>2.0316776294590833</v>
      </c>
      <c r="E72" s="17">
        <f t="shared" si="3"/>
        <v>0.45223017411475386</v>
      </c>
      <c r="F72" s="17">
        <f t="shared" si="5"/>
        <v>0.97597715360240311</v>
      </c>
    </row>
    <row r="73" spans="1:6" x14ac:dyDescent="0.2">
      <c r="A73" t="str">
        <f>$A$15</f>
        <v>Accommodation and food</v>
      </c>
      <c r="B73" s="17">
        <f t="shared" si="3"/>
        <v>1.5768743612549985</v>
      </c>
      <c r="C73" s="17">
        <f t="shared" si="4"/>
        <v>-10.604398015587046</v>
      </c>
      <c r="D73" s="17">
        <f t="shared" si="3"/>
        <v>-7.092589330279786E-2</v>
      </c>
      <c r="E73" s="17">
        <f t="shared" si="3"/>
        <v>0.98273469618312959</v>
      </c>
      <c r="F73" s="17">
        <f t="shared" si="5"/>
        <v>0.63028581742694545</v>
      </c>
    </row>
    <row r="74" spans="1:6" x14ac:dyDescent="0.2">
      <c r="A74" t="str">
        <f>$A$16</f>
        <v>Media</v>
      </c>
      <c r="B74" s="17">
        <f t="shared" si="3"/>
        <v>15.622057680557377</v>
      </c>
      <c r="C74" s="17">
        <f t="shared" si="4"/>
        <v>-22.143722245003673</v>
      </c>
      <c r="D74" s="17">
        <f t="shared" si="3"/>
        <v>-0.34197313622470471</v>
      </c>
      <c r="E74" s="17">
        <f t="shared" si="3"/>
        <v>0.15908314332979678</v>
      </c>
      <c r="F74" s="17">
        <f t="shared" si="5"/>
        <v>-8.2149027530453722E-3</v>
      </c>
    </row>
    <row r="75" spans="1:6" x14ac:dyDescent="0.2">
      <c r="A75" t="str">
        <f>$A$17</f>
        <v>Information technology</v>
      </c>
      <c r="B75" s="17">
        <f t="shared" si="3"/>
        <v>7.3175719961526609</v>
      </c>
      <c r="C75" s="17">
        <f t="shared" si="4"/>
        <v>-1.5217256562378823</v>
      </c>
      <c r="D75" s="17">
        <f t="shared" si="3"/>
        <v>1.2142133116702203</v>
      </c>
      <c r="E75" s="17">
        <f t="shared" si="3"/>
        <v>0.53011252889330063</v>
      </c>
      <c r="F75" s="17">
        <f t="shared" si="5"/>
        <v>0.75763081861519588</v>
      </c>
    </row>
    <row r="76" spans="1:6" x14ac:dyDescent="0.2">
      <c r="A76" t="str">
        <f>$A$18</f>
        <v>Finance and insurance</v>
      </c>
      <c r="B76" s="17">
        <f t="shared" si="3"/>
        <v>-1.7491575454338548</v>
      </c>
      <c r="C76" s="17">
        <f t="shared" si="4"/>
        <v>0.29346040950117835</v>
      </c>
      <c r="D76" s="17">
        <f t="shared" si="3"/>
        <v>0.16561609255851817</v>
      </c>
      <c r="E76" s="17">
        <f t="shared" si="3"/>
        <v>-0.17995758972124687</v>
      </c>
      <c r="F76" s="17">
        <f t="shared" si="5"/>
        <v>-6.4899036623433659E-2</v>
      </c>
    </row>
    <row r="77" spans="1:6" x14ac:dyDescent="0.2">
      <c r="A77" t="str">
        <f>$A$19</f>
        <v>Real estate</v>
      </c>
      <c r="B77" s="17">
        <f t="shared" si="3"/>
        <v>3.3985695895457635</v>
      </c>
      <c r="C77" s="17">
        <f t="shared" si="4"/>
        <v>17.69677900957598</v>
      </c>
      <c r="D77" s="17">
        <f t="shared" si="3"/>
        <v>-2.5217923118918573</v>
      </c>
      <c r="E77" s="17">
        <f t="shared" si="3"/>
        <v>0.70514533813361702</v>
      </c>
      <c r="F77" s="17">
        <f t="shared" si="5"/>
        <v>-0.38219867361527493</v>
      </c>
    </row>
    <row r="78" spans="1:6" x14ac:dyDescent="0.2">
      <c r="A78" t="str">
        <f>$A$20</f>
        <v>Professional services</v>
      </c>
      <c r="B78" s="17">
        <f t="shared" si="3"/>
        <v>2.6590452372400319</v>
      </c>
      <c r="C78" s="17">
        <f t="shared" si="4"/>
        <v>0.5166406336550855</v>
      </c>
      <c r="D78" s="17">
        <f t="shared" si="3"/>
        <v>0.83492609896802517</v>
      </c>
      <c r="E78" s="17">
        <f t="shared" si="3"/>
        <v>0.65112206984989651</v>
      </c>
      <c r="F78" s="17">
        <f t="shared" si="5"/>
        <v>0.71235282249149101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-1.2165443824604161</v>
      </c>
      <c r="C79" s="17">
        <f t="shared" ref="C79:C84" si="7">IF(AND(D$3-C$3 &lt;&gt; 0,C21&lt;&gt;0,D21&lt;&gt;0),(EXP(LN(D21/C21)/(D$3-C$3))-1)*100,0)</f>
        <v>0.73412790450533283</v>
      </c>
      <c r="D79" s="17">
        <f t="shared" ref="D79:D84" si="8">IF(AND(E$3-D$3 &lt;&gt; 0,D21&lt;&gt;0,E21&lt;&gt;0),(EXP(LN(E21/D21)/(E$3-D$3))-1)*100,0)</f>
        <v>1.3488542811859849</v>
      </c>
      <c r="E79" s="17">
        <f t="shared" ref="E79:E84" si="9">IF(AND(F$3-E$3 &lt;&gt; 0,E21&lt;&gt;0,F21&lt;&gt;0),(EXP(LN(F21/E21)/(F$3-E$3))-1)*100,0)</f>
        <v>0.71926156916786166</v>
      </c>
      <c r="F79" s="17">
        <f t="shared" si="5"/>
        <v>0.9286900340323978</v>
      </c>
    </row>
    <row r="80" spans="1:6" x14ac:dyDescent="0.2">
      <c r="A80" s="10" t="str">
        <f>$A$22</f>
        <v>Public admin. and defence</v>
      </c>
      <c r="B80" s="17">
        <f t="shared" si="6"/>
        <v>0.25060708601793991</v>
      </c>
      <c r="C80" s="17">
        <f t="shared" si="7"/>
        <v>5.3228962813895109</v>
      </c>
      <c r="D80" s="17">
        <f t="shared" si="8"/>
        <v>3.0594782791015795E-2</v>
      </c>
      <c r="E80" s="17">
        <f t="shared" si="9"/>
        <v>7.1152988281375507E-2</v>
      </c>
      <c r="F80" s="17">
        <f t="shared" si="5"/>
        <v>5.7631759597209786E-2</v>
      </c>
    </row>
    <row r="81" spans="1:6" x14ac:dyDescent="0.2">
      <c r="A81" s="10" t="str">
        <f>$A$23</f>
        <v>Education</v>
      </c>
      <c r="B81" s="17">
        <f t="shared" si="6"/>
        <v>-0.56613233569904331</v>
      </c>
      <c r="C81" s="17">
        <f t="shared" si="7"/>
        <v>-0.75579299685398782</v>
      </c>
      <c r="D81" s="17">
        <f t="shared" si="8"/>
        <v>-3.6021975753242064E-2</v>
      </c>
      <c r="E81" s="17">
        <f t="shared" si="9"/>
        <v>0.23536282749376802</v>
      </c>
      <c r="F81" s="17">
        <f t="shared" si="5"/>
        <v>0.14481946252851152</v>
      </c>
    </row>
    <row r="82" spans="1:6" x14ac:dyDescent="0.2">
      <c r="A82" s="10" t="str">
        <f>$A$24</f>
        <v>Health and social work</v>
      </c>
      <c r="B82" s="17">
        <f t="shared" si="6"/>
        <v>0.53938394898636055</v>
      </c>
      <c r="C82" s="17">
        <f t="shared" si="7"/>
        <v>1.5466679793577187</v>
      </c>
      <c r="D82" s="17">
        <f t="shared" si="8"/>
        <v>1.4672479855176945</v>
      </c>
      <c r="E82" s="17">
        <f t="shared" si="9"/>
        <v>0.89663079784974009</v>
      </c>
      <c r="F82" s="17">
        <f t="shared" si="5"/>
        <v>1.086479082262537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-0.2656679548777352</v>
      </c>
      <c r="C83" s="17">
        <f t="shared" si="7"/>
        <v>2.8567141785844186</v>
      </c>
      <c r="D83" s="17">
        <f t="shared" si="8"/>
        <v>-1.5954548538784308</v>
      </c>
      <c r="E83" s="17">
        <f t="shared" si="9"/>
        <v>0.50287573786627071</v>
      </c>
      <c r="F83" s="17">
        <f t="shared" si="5"/>
        <v>-0.20149278584761232</v>
      </c>
    </row>
    <row r="84" spans="1:6" x14ac:dyDescent="0.2">
      <c r="A84" s="10" t="str">
        <f>$A$26</f>
        <v>Other services</v>
      </c>
      <c r="B84" s="17">
        <f t="shared" si="6"/>
        <v>7.1817409570578805</v>
      </c>
      <c r="C84" s="17">
        <f t="shared" si="7"/>
        <v>12.611411499061154</v>
      </c>
      <c r="D84" s="17">
        <f t="shared" si="8"/>
        <v>-2.07247744851774</v>
      </c>
      <c r="E84" s="17">
        <f t="shared" si="9"/>
        <v>-0.3431569524441791</v>
      </c>
      <c r="F84" s="17">
        <f t="shared" si="5"/>
        <v>-0.92296391269011124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0.66152736978308813</v>
      </c>
      <c r="C86" s="17">
        <f>IF(AND(D$3-C$3 &lt;&gt; 0,C28&lt;&gt;0,D28&lt;&gt;0),(EXP(LN(D28/C28)/(D$3-C$3))-1)*100,0)</f>
        <v>0.9528043273582476</v>
      </c>
      <c r="D86" s="17">
        <f>IF(AND(E$3-D$3 &lt;&gt; 0,D28&lt;&gt;0,E28&lt;&gt;0),(EXP(LN(E28/D28)/(E$3-D$3))-1)*100,0)</f>
        <v>0.22558230868401363</v>
      </c>
      <c r="E86" s="17">
        <f>IF(AND(F$3-E$3 &lt;&gt; 0,E28&lt;&gt;0,F28&lt;&gt;0),(EXP(LN(F28/E28)/(F$3-E$3))-1)*100,0)</f>
        <v>0.27562565635543823</v>
      </c>
      <c r="F86" s="17">
        <f t="shared" si="5"/>
        <v>0.25894176474752229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1.0860000002202632</v>
      </c>
      <c r="C90" s="26">
        <f>D5-C5</f>
        <v>-9.7100000004221556</v>
      </c>
      <c r="D90" s="26">
        <f t="shared" si="10"/>
        <v>0.75899999973028898</v>
      </c>
      <c r="E90" s="26">
        <f t="shared" si="10"/>
        <v>0.29700000007492022</v>
      </c>
      <c r="F90" s="26">
        <f>F5-D5</f>
        <v>1.0559999998052092</v>
      </c>
    </row>
    <row r="91" spans="1:6" x14ac:dyDescent="0.2">
      <c r="A91" t="str">
        <f>$A$6</f>
        <v>Mining and quarrying</v>
      </c>
      <c r="B91" s="26">
        <f t="shared" si="10"/>
        <v>-3.0149999999843069</v>
      </c>
      <c r="C91" s="26">
        <f t="shared" ref="C91:C105" si="11">D6-C6</f>
        <v>-0.12699999999861489</v>
      </c>
      <c r="D91" s="26">
        <f t="shared" si="10"/>
        <v>-0.38499999999626433</v>
      </c>
      <c r="E91" s="26">
        <f t="shared" si="10"/>
        <v>-0.4080000000008972</v>
      </c>
      <c r="F91" s="26">
        <f t="shared" ref="F91:F113" si="12">F6-D6</f>
        <v>-0.79299999999716153</v>
      </c>
    </row>
    <row r="92" spans="1:6" x14ac:dyDescent="0.2">
      <c r="A92" t="str">
        <f>$A$7</f>
        <v>Food drink and tobacco</v>
      </c>
      <c r="B92" s="26">
        <f t="shared" si="10"/>
        <v>4.4359999999592574</v>
      </c>
      <c r="C92" s="26">
        <f t="shared" si="11"/>
        <v>3.2770000004812516</v>
      </c>
      <c r="D92" s="26">
        <f t="shared" si="10"/>
        <v>-4.1510000003571008</v>
      </c>
      <c r="E92" s="26">
        <f t="shared" si="10"/>
        <v>-9.8490000007573144</v>
      </c>
      <c r="F92" s="26">
        <f t="shared" si="12"/>
        <v>-14.000000001114415</v>
      </c>
    </row>
    <row r="93" spans="1:6" x14ac:dyDescent="0.2">
      <c r="A93" t="str">
        <f>$A$8</f>
        <v>Engineering</v>
      </c>
      <c r="B93" s="26">
        <f t="shared" si="10"/>
        <v>-0.15299999991218272</v>
      </c>
      <c r="C93" s="26">
        <f t="shared" si="11"/>
        <v>-0.79900000000210269</v>
      </c>
      <c r="D93" s="26">
        <f t="shared" si="10"/>
        <v>1.5220000001621159</v>
      </c>
      <c r="E93" s="26">
        <f t="shared" si="10"/>
        <v>-0.40800000019444838</v>
      </c>
      <c r="F93" s="26">
        <f t="shared" si="12"/>
        <v>1.1139999999676675</v>
      </c>
    </row>
    <row r="94" spans="1:6" x14ac:dyDescent="0.2">
      <c r="A94" t="str">
        <f>$A$9</f>
        <v>Rest of manufacturing</v>
      </c>
      <c r="B94" s="26">
        <f t="shared" si="10"/>
        <v>-11.191999999656275</v>
      </c>
      <c r="C94" s="26">
        <f t="shared" si="11"/>
        <v>4.7410000003284836</v>
      </c>
      <c r="D94" s="26">
        <f t="shared" si="10"/>
        <v>-14.590999999926481</v>
      </c>
      <c r="E94" s="26">
        <f t="shared" si="10"/>
        <v>-22.00800000102933</v>
      </c>
      <c r="F94" s="26">
        <f t="shared" si="12"/>
        <v>-36.599000000955812</v>
      </c>
    </row>
    <row r="95" spans="1:6" x14ac:dyDescent="0.2">
      <c r="A95" t="str">
        <f>$A$10</f>
        <v>Electricity and gas</v>
      </c>
      <c r="B95" s="26">
        <f t="shared" si="10"/>
        <v>-3.0009999999852699</v>
      </c>
      <c r="C95" s="26">
        <f t="shared" si="11"/>
        <v>-0.72999999999851362</v>
      </c>
      <c r="D95" s="26">
        <f t="shared" si="10"/>
        <v>-0.3009999999135422</v>
      </c>
      <c r="E95" s="26">
        <f t="shared" si="10"/>
        <v>-5.2000000080480113E-2</v>
      </c>
      <c r="F95" s="26">
        <f t="shared" si="12"/>
        <v>-0.35299999999402232</v>
      </c>
    </row>
    <row r="96" spans="1:6" x14ac:dyDescent="0.2">
      <c r="A96" t="str">
        <f>$A$11</f>
        <v>Water and sewerage</v>
      </c>
      <c r="B96" s="26">
        <f t="shared" si="10"/>
        <v>1.1340000000285428</v>
      </c>
      <c r="C96" s="26">
        <f t="shared" si="11"/>
        <v>-0.42799999997655291</v>
      </c>
      <c r="D96" s="26">
        <f t="shared" si="10"/>
        <v>0.63900000002896817</v>
      </c>
      <c r="E96" s="26">
        <f t="shared" si="10"/>
        <v>0.92299999992732751</v>
      </c>
      <c r="F96" s="26">
        <f t="shared" si="12"/>
        <v>1.5619999999562957</v>
      </c>
    </row>
    <row r="97" spans="1:6" x14ac:dyDescent="0.2">
      <c r="A97" t="str">
        <f>$A$12</f>
        <v>Construction</v>
      </c>
      <c r="B97" s="26">
        <f t="shared" si="10"/>
        <v>14.502000004135226</v>
      </c>
      <c r="C97" s="26">
        <f t="shared" si="11"/>
        <v>10.965999997338258</v>
      </c>
      <c r="D97" s="26">
        <f t="shared" si="10"/>
        <v>-1.6140000054022607</v>
      </c>
      <c r="E97" s="26">
        <f t="shared" si="10"/>
        <v>3.7410000007272401</v>
      </c>
      <c r="F97" s="26">
        <f t="shared" si="12"/>
        <v>2.1269999953249794</v>
      </c>
    </row>
    <row r="98" spans="1:6" x14ac:dyDescent="0.2">
      <c r="A98" t="str">
        <f>$A$13</f>
        <v>Wholesale and retail trade</v>
      </c>
      <c r="B98" s="26">
        <f t="shared" si="10"/>
        <v>-3.6520000003657174</v>
      </c>
      <c r="C98" s="26">
        <f t="shared" si="11"/>
        <v>7.262000003197727</v>
      </c>
      <c r="D98" s="26">
        <f t="shared" si="10"/>
        <v>-1.4570000048448719</v>
      </c>
      <c r="E98" s="26">
        <f t="shared" si="10"/>
        <v>0.43799998992142264</v>
      </c>
      <c r="F98" s="26">
        <f t="shared" si="12"/>
        <v>-1.0190000149234493</v>
      </c>
    </row>
    <row r="99" spans="1:6" x14ac:dyDescent="0.2">
      <c r="A99" t="str">
        <f>$A$14</f>
        <v>Transport and storage</v>
      </c>
      <c r="B99" s="26">
        <f t="shared" si="10"/>
        <v>5.249999999032724</v>
      </c>
      <c r="C99" s="26">
        <f t="shared" si="11"/>
        <v>5.0660000023662803</v>
      </c>
      <c r="D99" s="26">
        <f t="shared" si="10"/>
        <v>15.550999999179595</v>
      </c>
      <c r="E99" s="26">
        <f t="shared" si="10"/>
        <v>7.5019999980563341</v>
      </c>
      <c r="F99" s="26">
        <f t="shared" si="12"/>
        <v>23.052999997235929</v>
      </c>
    </row>
    <row r="100" spans="1:6" x14ac:dyDescent="0.2">
      <c r="A100" t="str">
        <f>$A$15</f>
        <v>Accommodation and food</v>
      </c>
      <c r="B100" s="26">
        <f t="shared" si="10"/>
        <v>11.057000000128994</v>
      </c>
      <c r="C100" s="26">
        <f t="shared" si="11"/>
        <v>-19.327999999405478</v>
      </c>
      <c r="D100" s="26">
        <f t="shared" si="10"/>
        <v>-0.57700000203550417</v>
      </c>
      <c r="E100" s="26">
        <f t="shared" si="10"/>
        <v>16.67999999658312</v>
      </c>
      <c r="F100" s="26">
        <f t="shared" si="12"/>
        <v>16.102999994547616</v>
      </c>
    </row>
    <row r="101" spans="1:6" x14ac:dyDescent="0.2">
      <c r="A101" t="str">
        <f>$A$16</f>
        <v>Media</v>
      </c>
      <c r="B101" s="26">
        <f t="shared" si="10"/>
        <v>8.727999999948528</v>
      </c>
      <c r="C101" s="26">
        <f t="shared" si="11"/>
        <v>-4.3880000000715604</v>
      </c>
      <c r="D101" s="26">
        <f t="shared" si="10"/>
        <v>-0.2619999996298592</v>
      </c>
      <c r="E101" s="26">
        <f t="shared" si="10"/>
        <v>0.242999999892902</v>
      </c>
      <c r="F101" s="26">
        <f t="shared" si="12"/>
        <v>-1.8999999736957207E-2</v>
      </c>
    </row>
    <row r="102" spans="1:6" x14ac:dyDescent="0.2">
      <c r="A102" t="str">
        <f>$A$17</f>
        <v>Information technology</v>
      </c>
      <c r="B102" s="26">
        <f t="shared" si="10"/>
        <v>15.8809999997248</v>
      </c>
      <c r="C102" s="26">
        <f t="shared" si="11"/>
        <v>-0.98200000047265945</v>
      </c>
      <c r="D102" s="26">
        <f t="shared" si="10"/>
        <v>3.9530000023639715</v>
      </c>
      <c r="E102" s="26">
        <f t="shared" si="10"/>
        <v>3.6649999998361125</v>
      </c>
      <c r="F102" s="26">
        <f t="shared" si="12"/>
        <v>7.618000002200084</v>
      </c>
    </row>
    <row r="103" spans="1:6" x14ac:dyDescent="0.2">
      <c r="A103" t="str">
        <f>$A$18</f>
        <v>Finance and insurance</v>
      </c>
      <c r="B103" s="26">
        <f t="shared" si="10"/>
        <v>-5.433000000075566</v>
      </c>
      <c r="C103" s="26">
        <f t="shared" si="11"/>
        <v>0.21799999980009943</v>
      </c>
      <c r="D103" s="26">
        <f t="shared" si="10"/>
        <v>0.61900000236653341</v>
      </c>
      <c r="E103" s="26">
        <f t="shared" si="10"/>
        <v>-1.3410000004134019</v>
      </c>
      <c r="F103" s="26">
        <f t="shared" si="12"/>
        <v>-0.72199999804686854</v>
      </c>
    </row>
    <row r="104" spans="1:6" x14ac:dyDescent="0.2">
      <c r="A104" t="str">
        <f>$A$19</f>
        <v>Real estate</v>
      </c>
      <c r="B104" s="26">
        <f t="shared" si="10"/>
        <v>4.6930000000493379</v>
      </c>
      <c r="C104" s="26">
        <f t="shared" si="11"/>
        <v>6.6369999997465357</v>
      </c>
      <c r="D104" s="26">
        <f t="shared" si="10"/>
        <v>-5.2919999994023996</v>
      </c>
      <c r="E104" s="26">
        <f t="shared" si="10"/>
        <v>2.827999999763243</v>
      </c>
      <c r="F104" s="26">
        <f t="shared" si="12"/>
        <v>-2.4639999996391566</v>
      </c>
    </row>
    <row r="105" spans="1:6" x14ac:dyDescent="0.2">
      <c r="A105" t="str">
        <f>$A$20</f>
        <v>Professional services</v>
      </c>
      <c r="B105" s="26">
        <f t="shared" si="10"/>
        <v>19.075999999276945</v>
      </c>
      <c r="C105" s="26">
        <f t="shared" si="11"/>
        <v>0.98899999858718957</v>
      </c>
      <c r="D105" s="26">
        <f t="shared" si="10"/>
        <v>8.1680000096124559</v>
      </c>
      <c r="E105" s="26">
        <f t="shared" si="10"/>
        <v>13.449999999712304</v>
      </c>
      <c r="F105" s="26">
        <f t="shared" si="12"/>
        <v>21.61800000932476</v>
      </c>
    </row>
    <row r="106" spans="1:6" x14ac:dyDescent="0.2">
      <c r="A106" s="10" t="str">
        <f>$A$21</f>
        <v>Support services</v>
      </c>
      <c r="B106" s="26">
        <f t="shared" ref="B106:B111" si="13">C21-B21</f>
        <v>-10.820000000054677</v>
      </c>
      <c r="C106" s="26">
        <f t="shared" ref="C106:C111" si="14">D21-C21</f>
        <v>1.5830000004941951</v>
      </c>
      <c r="D106" s="26">
        <f t="shared" ref="D106:D111" si="15">E21-D21</f>
        <v>15.04999999875551</v>
      </c>
      <c r="E106" s="26">
        <f t="shared" ref="E106:E111" si="16">F21-E21</f>
        <v>17.256999997854479</v>
      </c>
      <c r="F106" s="26">
        <f t="shared" si="12"/>
        <v>32.306999996609989</v>
      </c>
    </row>
    <row r="107" spans="1:6" x14ac:dyDescent="0.2">
      <c r="A107" s="10" t="str">
        <f>$A$22</f>
        <v>Public admin. and defence</v>
      </c>
      <c r="B107" s="26">
        <f t="shared" si="13"/>
        <v>1.0689999999813011</v>
      </c>
      <c r="C107" s="26">
        <f t="shared" si="14"/>
        <v>5.7119999995127841</v>
      </c>
      <c r="D107" s="26">
        <f t="shared" si="15"/>
        <v>0.17300000259618287</v>
      </c>
      <c r="E107" s="26">
        <f t="shared" si="16"/>
        <v>0.80799999988875015</v>
      </c>
      <c r="F107" s="26">
        <f t="shared" si="12"/>
        <v>0.98100000248493302</v>
      </c>
    </row>
    <row r="108" spans="1:6" x14ac:dyDescent="0.2">
      <c r="A108" s="10" t="str">
        <f>$A$23</f>
        <v>Education</v>
      </c>
      <c r="B108" s="26">
        <f t="shared" si="13"/>
        <v>-5.671000000121893</v>
      </c>
      <c r="C108" s="26">
        <f t="shared" si="14"/>
        <v>-1.8660000037093596</v>
      </c>
      <c r="D108" s="26">
        <f t="shared" si="15"/>
        <v>-0.44100000433789432</v>
      </c>
      <c r="E108" s="26">
        <f t="shared" si="16"/>
        <v>5.8180000183913592</v>
      </c>
      <c r="F108" s="26">
        <f t="shared" si="12"/>
        <v>5.3770000140534648</v>
      </c>
    </row>
    <row r="109" spans="1:6" x14ac:dyDescent="0.2">
      <c r="A109" s="10" t="str">
        <f>$A$24</f>
        <v>Health and social work</v>
      </c>
      <c r="B109" s="26">
        <f t="shared" si="13"/>
        <v>7.7860000000237051</v>
      </c>
      <c r="C109" s="26">
        <f t="shared" si="14"/>
        <v>5.6570000011511183</v>
      </c>
      <c r="D109" s="26">
        <f t="shared" si="15"/>
        <v>28.059000000661399</v>
      </c>
      <c r="E109" s="26">
        <f t="shared" si="16"/>
        <v>37.298000001916932</v>
      </c>
      <c r="F109" s="26">
        <f t="shared" si="12"/>
        <v>65.357000002578332</v>
      </c>
    </row>
    <row r="110" spans="1:6" x14ac:dyDescent="0.2">
      <c r="A110" s="10" t="str">
        <f>$A$25</f>
        <v>Arts and entertainment</v>
      </c>
      <c r="B110" s="26">
        <f t="shared" si="13"/>
        <v>-0.71300000024872645</v>
      </c>
      <c r="C110" s="26">
        <f t="shared" si="14"/>
        <v>1.9040000000262012</v>
      </c>
      <c r="D110" s="26">
        <f t="shared" si="15"/>
        <v>-5.2969999989195173</v>
      </c>
      <c r="E110" s="26">
        <f t="shared" si="16"/>
        <v>3.2539999995385358</v>
      </c>
      <c r="F110" s="26">
        <f t="shared" si="12"/>
        <v>-2.0429999993809815</v>
      </c>
    </row>
    <row r="111" spans="1:6" x14ac:dyDescent="0.2">
      <c r="A111" s="10" t="str">
        <f>$A$26</f>
        <v>Other services</v>
      </c>
      <c r="B111" s="26">
        <f t="shared" si="13"/>
        <v>19.625000000140687</v>
      </c>
      <c r="C111" s="26">
        <f t="shared" si="14"/>
        <v>10.21599999899081</v>
      </c>
      <c r="D111" s="26">
        <f t="shared" si="15"/>
        <v>-9.0689999985140162</v>
      </c>
      <c r="E111" s="26">
        <f t="shared" si="16"/>
        <v>-2.7760000001535587</v>
      </c>
      <c r="F111" s="26">
        <f t="shared" si="12"/>
        <v>-11.844999998667575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70.673000002246226</v>
      </c>
      <c r="C113" s="28">
        <f>D28-C28</f>
        <v>25.869999997963987</v>
      </c>
      <c r="D113" s="28">
        <f>E28-D28</f>
        <v>31.05600000217737</v>
      </c>
      <c r="E113" s="28">
        <f>F28-E28</f>
        <v>77.359999999454885</v>
      </c>
      <c r="F113" s="28">
        <f t="shared" si="12"/>
        <v>108.41600000163226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Yorkshire and the Humber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27.652000000070917</v>
      </c>
      <c r="C5" s="11">
        <v>28.73800000029118</v>
      </c>
      <c r="D5" s="11">
        <v>19.027999999869024</v>
      </c>
      <c r="E5" s="11">
        <v>19.786999999599313</v>
      </c>
      <c r="F5" s="11">
        <v>20.083999999674234</v>
      </c>
      <c r="G5" s="10"/>
    </row>
    <row r="6" spans="1:7" x14ac:dyDescent="0.2">
      <c r="A6" t="str">
        <f>name!A5</f>
        <v>Coal, oil &amp; gas; Mining &amp; related</v>
      </c>
      <c r="B6" s="11">
        <v>4.6769999999819545</v>
      </c>
      <c r="C6" s="11">
        <v>1.6619999999976476</v>
      </c>
      <c r="D6" s="11">
        <v>1.5349999999990327</v>
      </c>
      <c r="E6" s="11">
        <v>1.1500000000027684</v>
      </c>
      <c r="F6" s="11">
        <v>0.74200000000187116</v>
      </c>
    </row>
    <row r="7" spans="1:7" x14ac:dyDescent="0.2">
      <c r="A7" t="str">
        <f>name!A6</f>
        <v>Food products</v>
      </c>
      <c r="B7" s="11">
        <v>50.108000000122033</v>
      </c>
      <c r="C7" s="11">
        <v>55.668000000079068</v>
      </c>
      <c r="D7" s="11">
        <v>58.694000000551519</v>
      </c>
      <c r="E7" s="11">
        <v>54.812000000188824</v>
      </c>
      <c r="F7" s="11">
        <v>45.580999999453852</v>
      </c>
      <c r="G7" s="11"/>
    </row>
    <row r="8" spans="1:7" x14ac:dyDescent="0.2">
      <c r="A8" t="str">
        <f>name!A7</f>
        <v>Beverages and tobacco</v>
      </c>
      <c r="B8" s="11">
        <v>4.7239999999945752</v>
      </c>
      <c r="C8" s="11">
        <v>3.5999999999968</v>
      </c>
      <c r="D8" s="11">
        <v>3.8510000000055977</v>
      </c>
      <c r="E8" s="11">
        <v>3.5820000000111949</v>
      </c>
      <c r="F8" s="11">
        <v>2.9639999999888484</v>
      </c>
      <c r="G8" s="11"/>
    </row>
    <row r="9" spans="1:7" x14ac:dyDescent="0.2">
      <c r="A9" t="str">
        <f>name!A8</f>
        <v>Textiles</v>
      </c>
      <c r="B9" s="11">
        <v>12.047000000043191</v>
      </c>
      <c r="C9" s="11">
        <v>7.9590000000299295</v>
      </c>
      <c r="D9" s="11">
        <v>9.2160000000361837</v>
      </c>
      <c r="E9" s="11">
        <v>8.0950000000343962</v>
      </c>
      <c r="F9" s="11">
        <v>6.8489999999745645</v>
      </c>
      <c r="G9" s="11"/>
    </row>
    <row r="10" spans="1:7" x14ac:dyDescent="0.2">
      <c r="A10" t="str">
        <f>name!A9</f>
        <v>Wearing apparel; Leather, etc</v>
      </c>
      <c r="B10" s="11">
        <v>3.1380000000035762</v>
      </c>
      <c r="C10" s="11">
        <v>6.5010000000220671</v>
      </c>
      <c r="D10" s="11">
        <v>7.7120000000086977</v>
      </c>
      <c r="E10" s="11">
        <v>6.7820000000680229</v>
      </c>
      <c r="F10" s="11">
        <v>5.7950000000152171</v>
      </c>
      <c r="G10" s="11"/>
    </row>
    <row r="11" spans="1:7" x14ac:dyDescent="0.2">
      <c r="A11" t="str">
        <f>name!A10</f>
        <v xml:space="preserve">Wood and cork </v>
      </c>
      <c r="B11" s="11">
        <v>13.554999999940231</v>
      </c>
      <c r="C11" s="11">
        <v>5.9370000000089407</v>
      </c>
      <c r="D11" s="11">
        <v>6.5700000000038283</v>
      </c>
      <c r="E11" s="11">
        <v>6.4299999999340782</v>
      </c>
      <c r="F11" s="11">
        <v>5.9579999999237803</v>
      </c>
      <c r="G11" s="11"/>
    </row>
    <row r="12" spans="1:7" x14ac:dyDescent="0.2">
      <c r="A12" t="str">
        <f>name!A11</f>
        <v>Paper, etc</v>
      </c>
      <c r="B12" s="11">
        <v>6.2329999999977419</v>
      </c>
      <c r="C12" s="11">
        <v>5.4300000000081683</v>
      </c>
      <c r="D12" s="11">
        <v>5.1060000000136245</v>
      </c>
      <c r="E12" s="11">
        <v>5.0359999999911231</v>
      </c>
      <c r="F12" s="11">
        <v>4.6909999999737737</v>
      </c>
      <c r="G12" s="11"/>
    </row>
    <row r="13" spans="1:7" x14ac:dyDescent="0.2">
      <c r="A13" t="str">
        <f>name!A12</f>
        <v>Printing and recording</v>
      </c>
      <c r="B13" s="11">
        <v>15.315999999998814</v>
      </c>
      <c r="C13" s="11">
        <v>15.090000000006517</v>
      </c>
      <c r="D13" s="11">
        <v>14.52300000001433</v>
      </c>
      <c r="E13" s="11">
        <v>13.168000000074201</v>
      </c>
      <c r="F13" s="11">
        <v>10.717999999989294</v>
      </c>
      <c r="G13" s="11"/>
    </row>
    <row r="14" spans="1:7" x14ac:dyDescent="0.2">
      <c r="A14" t="str">
        <f>name!A13</f>
        <v>Coke and petroleum; Chemicals, etc</v>
      </c>
      <c r="B14" s="11">
        <v>13.954999999965086</v>
      </c>
      <c r="C14" s="11">
        <v>15.453999999949167</v>
      </c>
      <c r="D14" s="11">
        <v>15.771999999954254</v>
      </c>
      <c r="E14" s="11">
        <v>15.275000000143967</v>
      </c>
      <c r="F14" s="11">
        <v>13.637000000046843</v>
      </c>
      <c r="G14" s="11"/>
    </row>
    <row r="15" spans="1:7" x14ac:dyDescent="0.2">
      <c r="A15" t="str">
        <f>name!A14</f>
        <v>Pharmaceuticals</v>
      </c>
      <c r="B15" s="11">
        <v>4.4459999999812627</v>
      </c>
      <c r="C15" s="11">
        <v>3.4469999999758518</v>
      </c>
      <c r="D15" s="11">
        <v>3.8249999999783926</v>
      </c>
      <c r="E15" s="11">
        <v>4.24000000007422</v>
      </c>
      <c r="F15" s="11">
        <v>4.1870000000523948</v>
      </c>
      <c r="G15" s="11"/>
    </row>
    <row r="16" spans="1:7" x14ac:dyDescent="0.2">
      <c r="A16" t="str">
        <f>name!A15</f>
        <v>Rubber and plastic</v>
      </c>
      <c r="B16" s="11">
        <v>19.71599999999496</v>
      </c>
      <c r="C16" s="11">
        <v>18.835000000007849</v>
      </c>
      <c r="D16" s="11">
        <v>21.149000000111041</v>
      </c>
      <c r="E16" s="11">
        <v>19.451000000015906</v>
      </c>
      <c r="F16" s="11">
        <v>16.521999999882638</v>
      </c>
      <c r="G16" s="11"/>
    </row>
    <row r="17" spans="1:7" x14ac:dyDescent="0.2">
      <c r="A17" t="str">
        <f>name!A16</f>
        <v>Other non-metallic</v>
      </c>
      <c r="B17" s="11">
        <v>13.011999999973778</v>
      </c>
      <c r="C17" s="11">
        <v>15.343000000014007</v>
      </c>
      <c r="D17" s="11">
        <v>16.515000000064809</v>
      </c>
      <c r="E17" s="11">
        <v>15.209000000002126</v>
      </c>
      <c r="F17" s="11">
        <v>12.922999999902357</v>
      </c>
      <c r="G17" s="11"/>
    </row>
    <row r="18" spans="1:7" x14ac:dyDescent="0.2">
      <c r="A18" t="str">
        <f>name!A17</f>
        <v>Basic metals</v>
      </c>
      <c r="B18" s="11">
        <v>12.04199999998897</v>
      </c>
      <c r="C18" s="11">
        <v>10.505000000003076</v>
      </c>
      <c r="D18" s="11">
        <v>9.1420000000282773</v>
      </c>
      <c r="E18" s="11">
        <v>8.8469999999795412</v>
      </c>
      <c r="F18" s="11">
        <v>7.751999999945733</v>
      </c>
      <c r="G18" s="11"/>
    </row>
    <row r="19" spans="1:7" x14ac:dyDescent="0.2">
      <c r="A19" t="str">
        <f>name!A18</f>
        <v>Metal products</v>
      </c>
      <c r="B19" s="11">
        <v>36.784999999900798</v>
      </c>
      <c r="C19" s="11">
        <v>36.73700000000261</v>
      </c>
      <c r="D19" s="11">
        <v>33.123000000063726</v>
      </c>
      <c r="E19" s="11">
        <v>32.112000000015406</v>
      </c>
      <c r="F19" s="11">
        <v>28.200999999855537</v>
      </c>
      <c r="G19" s="11"/>
    </row>
    <row r="20" spans="1:7" x14ac:dyDescent="0.2">
      <c r="A20" t="str">
        <f>name!A19</f>
        <v>Computer, etc</v>
      </c>
      <c r="B20" s="11">
        <v>7.3009999999693056</v>
      </c>
      <c r="C20" s="11">
        <v>5.5729999999811541</v>
      </c>
      <c r="D20" s="11">
        <v>6.1459999999715205</v>
      </c>
      <c r="E20" s="11">
        <v>7.702000000046727</v>
      </c>
      <c r="F20" s="11">
        <v>8.3679999999987693</v>
      </c>
      <c r="G20" s="11"/>
    </row>
    <row r="21" spans="1:7" x14ac:dyDescent="0.2">
      <c r="A21" t="str">
        <f>name!A20</f>
        <v>Electrical equipment</v>
      </c>
      <c r="B21" s="11">
        <v>9.2579999999603153</v>
      </c>
      <c r="C21" s="11">
        <v>10.107999999983612</v>
      </c>
      <c r="D21" s="11">
        <v>9.3189999999884208</v>
      </c>
      <c r="E21" s="11">
        <v>8.7350000000336951</v>
      </c>
      <c r="F21" s="11">
        <v>9.0059999999749731</v>
      </c>
      <c r="G21" s="11"/>
    </row>
    <row r="22" spans="1:7" x14ac:dyDescent="0.2">
      <c r="A22" t="str">
        <f>name!A21</f>
        <v>Machinery n.e.c.</v>
      </c>
      <c r="B22" s="11">
        <v>18.00099999992803</v>
      </c>
      <c r="C22" s="11">
        <v>18.725999999980708</v>
      </c>
      <c r="D22" s="11">
        <v>18.142999999983427</v>
      </c>
      <c r="E22" s="11">
        <v>18.693000000025059</v>
      </c>
      <c r="F22" s="11">
        <v>17.34799999993729</v>
      </c>
      <c r="G22" s="11"/>
    </row>
    <row r="23" spans="1:7" x14ac:dyDescent="0.2">
      <c r="A23" t="str">
        <f>name!A22</f>
        <v>Motor vehicles, etc</v>
      </c>
      <c r="B23" s="11">
        <v>11.345999999967935</v>
      </c>
      <c r="C23" s="11">
        <v>13.548999999996433</v>
      </c>
      <c r="D23" s="11">
        <v>12.706000000032661</v>
      </c>
      <c r="E23" s="11">
        <v>11.966000000025662</v>
      </c>
      <c r="F23" s="11">
        <v>10.827999999958593</v>
      </c>
      <c r="G23" s="11"/>
    </row>
    <row r="24" spans="1:7" x14ac:dyDescent="0.2">
      <c r="A24" t="str">
        <f>name!A23</f>
        <v>Other transport equipment</v>
      </c>
      <c r="B24" s="11">
        <v>1.7959999999918799</v>
      </c>
      <c r="C24" s="11">
        <v>2.2079999999974862</v>
      </c>
      <c r="D24" s="11">
        <v>2.2959999999972358</v>
      </c>
      <c r="E24" s="11">
        <v>2.0490000000048751</v>
      </c>
      <c r="F24" s="11">
        <v>1.8789999999982021</v>
      </c>
      <c r="G24" s="11"/>
    </row>
    <row r="25" spans="1:7" x14ac:dyDescent="0.2">
      <c r="A25" t="str">
        <f>name!A24</f>
        <v>Furniture</v>
      </c>
      <c r="B25" s="11">
        <v>18.101999999961748</v>
      </c>
      <c r="C25" s="11">
        <v>16.646000000005323</v>
      </c>
      <c r="D25" s="11">
        <v>18.083000000042556</v>
      </c>
      <c r="E25" s="11">
        <v>15.622000000005404</v>
      </c>
      <c r="F25" s="11">
        <v>14.085999999921981</v>
      </c>
      <c r="G25" s="11"/>
    </row>
    <row r="26" spans="1:7" x14ac:dyDescent="0.2">
      <c r="A26" t="str">
        <f>name!A25</f>
        <v>Other manufacturing</v>
      </c>
      <c r="B26" s="11">
        <v>10.661000000000385</v>
      </c>
      <c r="C26" s="11">
        <v>8.7000000000143878</v>
      </c>
      <c r="D26" s="11">
        <v>9.4650000000312779</v>
      </c>
      <c r="E26" s="11">
        <v>8.1350000000649718</v>
      </c>
      <c r="F26" s="11">
        <v>7.3199999999869938</v>
      </c>
      <c r="G26" s="11"/>
    </row>
    <row r="27" spans="1:7" x14ac:dyDescent="0.2">
      <c r="A27" t="str">
        <f>name!A26</f>
        <v>Repair and installation</v>
      </c>
      <c r="B27" s="11">
        <v>13.277999999979526</v>
      </c>
      <c r="C27" s="11">
        <v>11.894999999991818</v>
      </c>
      <c r="D27" s="11">
        <v>13.773999999981239</v>
      </c>
      <c r="E27" s="11">
        <v>11.969000000001747</v>
      </c>
      <c r="F27" s="11">
        <v>11.031999999978446</v>
      </c>
      <c r="G27" s="11"/>
    </row>
    <row r="28" spans="1:7" x14ac:dyDescent="0.2">
      <c r="A28" t="str">
        <f>name!A27</f>
        <v>Electricity, gas, etc</v>
      </c>
      <c r="B28" s="11">
        <v>11.786999999944621</v>
      </c>
      <c r="C28" s="11">
        <v>8.7859999999593512</v>
      </c>
      <c r="D28" s="11">
        <v>8.0559999999608376</v>
      </c>
      <c r="E28" s="11">
        <v>7.7550000000472954</v>
      </c>
      <c r="F28" s="11">
        <v>7.7029999999668153</v>
      </c>
      <c r="G28" s="11"/>
    </row>
    <row r="29" spans="1:7" x14ac:dyDescent="0.2">
      <c r="A29" t="str">
        <f>name!A28</f>
        <v>Water</v>
      </c>
      <c r="B29" s="11">
        <v>4.5999999999805965</v>
      </c>
      <c r="C29" s="11">
        <v>5.2949999999703126</v>
      </c>
      <c r="D29" s="11">
        <v>5.1019999999666492</v>
      </c>
      <c r="E29" s="11">
        <v>5.3170000000435538</v>
      </c>
      <c r="F29" s="11">
        <v>5.6500000000301949</v>
      </c>
      <c r="G29" s="11"/>
    </row>
    <row r="30" spans="1:7" x14ac:dyDescent="0.2">
      <c r="A30" t="str">
        <f>name!A29</f>
        <v>Sewerage</v>
      </c>
      <c r="B30" s="11">
        <v>1.0149999999993575</v>
      </c>
      <c r="C30" s="11">
        <v>0.68599999999986794</v>
      </c>
      <c r="D30" s="11">
        <v>0.62700000000172429</v>
      </c>
      <c r="E30" s="11">
        <v>0.65300000000082226</v>
      </c>
      <c r="F30" s="11">
        <v>0.6879999999988583</v>
      </c>
      <c r="G30" s="11"/>
    </row>
    <row r="31" spans="1:7" x14ac:dyDescent="0.2">
      <c r="A31" t="str">
        <f>name!A30</f>
        <v>Waste management</v>
      </c>
      <c r="B31" s="11">
        <v>10.55199999997034</v>
      </c>
      <c r="C31" s="11">
        <v>11.320000000008656</v>
      </c>
      <c r="D31" s="11">
        <v>11.144000000033907</v>
      </c>
      <c r="E31" s="11">
        <v>11.541999999986876</v>
      </c>
      <c r="F31" s="11">
        <v>12.096999999929524</v>
      </c>
      <c r="G31" s="11"/>
    </row>
    <row r="32" spans="1:7" x14ac:dyDescent="0.2">
      <c r="A32" t="str">
        <f>name!A31</f>
        <v>Construction</v>
      </c>
      <c r="B32" s="11">
        <v>53.921999999135636</v>
      </c>
      <c r="C32" s="11">
        <v>54.603000000333573</v>
      </c>
      <c r="D32" s="11">
        <v>59.138999999556475</v>
      </c>
      <c r="E32" s="11">
        <v>58.632999998216007</v>
      </c>
      <c r="F32" s="11">
        <v>59.813999998406914</v>
      </c>
      <c r="G32" s="11"/>
    </row>
    <row r="33" spans="1:7" x14ac:dyDescent="0.2">
      <c r="A33" t="str">
        <f>name!A32</f>
        <v>Civil engineering</v>
      </c>
      <c r="B33" s="11">
        <v>27.385999999538043</v>
      </c>
      <c r="C33" s="11">
        <v>22.356000000157355</v>
      </c>
      <c r="D33" s="11">
        <v>23.434999999817613</v>
      </c>
      <c r="E33" s="11">
        <v>23.254999999175279</v>
      </c>
      <c r="F33" s="11">
        <v>23.713999999273089</v>
      </c>
      <c r="G33" s="11"/>
    </row>
    <row r="34" spans="1:7" x14ac:dyDescent="0.2">
      <c r="A34" t="str">
        <f>name!A33</f>
        <v>Specialised construction</v>
      </c>
      <c r="B34" s="11">
        <v>89.71599999855745</v>
      </c>
      <c r="C34" s="11">
        <v>108.56700000087544</v>
      </c>
      <c r="D34" s="11">
        <v>113.91799999933055</v>
      </c>
      <c r="E34" s="11">
        <v>112.98999999591105</v>
      </c>
      <c r="F34" s="11">
        <v>115.09099999634961</v>
      </c>
      <c r="G34" s="11"/>
    </row>
    <row r="35" spans="1:7" x14ac:dyDescent="0.2">
      <c r="A35" t="str">
        <f>name!A34</f>
        <v>Motor vehicle trade</v>
      </c>
      <c r="B35" s="11">
        <v>48.669000000138496</v>
      </c>
      <c r="C35" s="11">
        <v>50.102000000331735</v>
      </c>
      <c r="D35" s="11">
        <v>49.827000000422728</v>
      </c>
      <c r="E35" s="11">
        <v>52.392999999691611</v>
      </c>
      <c r="F35" s="11">
        <v>54.899999999337538</v>
      </c>
      <c r="G35" s="11"/>
    </row>
    <row r="36" spans="1:7" x14ac:dyDescent="0.2">
      <c r="A36" t="str">
        <f>name!A35</f>
        <v>Wholesale trade</v>
      </c>
      <c r="B36" s="11">
        <v>110.06200000046877</v>
      </c>
      <c r="C36" s="11">
        <v>93.50700000033423</v>
      </c>
      <c r="D36" s="11">
        <v>99.928000001099591</v>
      </c>
      <c r="E36" s="11">
        <v>99.755000000149721</v>
      </c>
      <c r="F36" s="11">
        <v>99.449999998785742</v>
      </c>
      <c r="G36" s="11"/>
    </row>
    <row r="37" spans="1:7" x14ac:dyDescent="0.2">
      <c r="A37" t="str">
        <f>name!A36</f>
        <v>Retail trade</v>
      </c>
      <c r="B37" s="11">
        <v>235.1420000051279</v>
      </c>
      <c r="C37" s="11">
        <v>246.61200000470345</v>
      </c>
      <c r="D37" s="11">
        <v>247.72800000704481</v>
      </c>
      <c r="E37" s="11">
        <v>243.87800000388097</v>
      </c>
      <c r="F37" s="11">
        <v>242.1139999955204</v>
      </c>
      <c r="G37" s="11"/>
    </row>
    <row r="38" spans="1:7" x14ac:dyDescent="0.2">
      <c r="A38" t="str">
        <f>name!A37</f>
        <v>Land transport, etc</v>
      </c>
      <c r="B38" s="11">
        <v>67.948000000144148</v>
      </c>
      <c r="C38" s="11">
        <v>62.077999999091453</v>
      </c>
      <c r="D38" s="11">
        <v>62.460000000835848</v>
      </c>
      <c r="E38" s="11">
        <v>68.93400000088576</v>
      </c>
      <c r="F38" s="11">
        <v>70.487000000277163</v>
      </c>
      <c r="G38" s="11"/>
    </row>
    <row r="39" spans="1:7" x14ac:dyDescent="0.2">
      <c r="A39" t="str">
        <f>name!A38</f>
        <v>Water transport</v>
      </c>
      <c r="B39" s="11">
        <v>0.67100000000108095</v>
      </c>
      <c r="C39" s="11">
        <v>0.41100000000187215</v>
      </c>
      <c r="D39" s="11">
        <v>0.4720000000057088</v>
      </c>
      <c r="E39" s="11">
        <v>0.41500000000262161</v>
      </c>
      <c r="F39" s="11">
        <v>0.42999999999879657</v>
      </c>
      <c r="G39" s="11"/>
    </row>
    <row r="40" spans="1:7" x14ac:dyDescent="0.2">
      <c r="A40" t="str">
        <f>name!A39</f>
        <v>Air transport</v>
      </c>
      <c r="B40" s="11">
        <v>2.6989999999998338</v>
      </c>
      <c r="C40" s="11">
        <v>4.6289999999982836</v>
      </c>
      <c r="D40" s="11">
        <v>3.9690000000214591</v>
      </c>
      <c r="E40" s="11">
        <v>6.0300000000130298</v>
      </c>
      <c r="F40" s="11">
        <v>7.0239999999315224</v>
      </c>
      <c r="G40" s="11"/>
    </row>
    <row r="41" spans="1:7" x14ac:dyDescent="0.2">
      <c r="A41" t="str">
        <f>name!A40</f>
        <v>Warehousing, etc</v>
      </c>
      <c r="B41" s="11">
        <v>44.709000000126188</v>
      </c>
      <c r="C41" s="11">
        <v>53.726000000191199</v>
      </c>
      <c r="D41" s="11">
        <v>57.108000000519901</v>
      </c>
      <c r="E41" s="11">
        <v>61.919999999959373</v>
      </c>
      <c r="F41" s="11">
        <v>64.988999999346561</v>
      </c>
      <c r="G41" s="11"/>
    </row>
    <row r="42" spans="1:7" x14ac:dyDescent="0.2">
      <c r="A42" t="str">
        <f>name!A41</f>
        <v>Postal and courier</v>
      </c>
      <c r="B42" s="11">
        <v>20.647000000123803</v>
      </c>
      <c r="C42" s="11">
        <v>21.080000000144967</v>
      </c>
      <c r="D42" s="11">
        <v>22.981000000411136</v>
      </c>
      <c r="E42" s="11">
        <v>25.242000000112853</v>
      </c>
      <c r="F42" s="11">
        <v>27.112999999475935</v>
      </c>
      <c r="G42" s="11"/>
    </row>
    <row r="43" spans="1:7" x14ac:dyDescent="0.2">
      <c r="A43" t="str">
        <f>name!A42</f>
        <v>Accommodation</v>
      </c>
      <c r="B43" s="11">
        <v>29.479000000370331</v>
      </c>
      <c r="C43" s="11">
        <v>32.407000000444626</v>
      </c>
      <c r="D43" s="11">
        <v>26.658000000484964</v>
      </c>
      <c r="E43" s="11">
        <v>29.386000000197289</v>
      </c>
      <c r="F43" s="11">
        <v>34.511999999566875</v>
      </c>
      <c r="G43" s="11"/>
    </row>
    <row r="44" spans="1:7" x14ac:dyDescent="0.2">
      <c r="A44" t="str">
        <f>name!A43</f>
        <v>Food and beverage services</v>
      </c>
      <c r="B44" s="11">
        <v>141.72800000210253</v>
      </c>
      <c r="C44" s="11">
        <v>149.85700000215724</v>
      </c>
      <c r="D44" s="11">
        <v>136.27800000271139</v>
      </c>
      <c r="E44" s="11">
        <v>132.97300000096357</v>
      </c>
      <c r="F44" s="11">
        <v>144.5269999981771</v>
      </c>
      <c r="G44" s="11"/>
    </row>
    <row r="45" spans="1:7" x14ac:dyDescent="0.2">
      <c r="A45" t="str">
        <f>name!A44</f>
        <v>Publishing activities</v>
      </c>
      <c r="B45" s="11">
        <v>6.6780000000284367</v>
      </c>
      <c r="C45" s="11">
        <v>4.4480000000365694</v>
      </c>
      <c r="D45" s="11">
        <v>3.1469999999874148</v>
      </c>
      <c r="E45" s="11">
        <v>3.0760000000288366</v>
      </c>
      <c r="F45" s="11">
        <v>3.0870000000081754</v>
      </c>
      <c r="G45" s="11"/>
    </row>
    <row r="46" spans="1:7" x14ac:dyDescent="0.2">
      <c r="A46" t="str">
        <f>name!A45</f>
        <v>Film and music</v>
      </c>
      <c r="B46" s="11">
        <v>3.6150000000256282</v>
      </c>
      <c r="C46" s="11">
        <v>13.355999999974882</v>
      </c>
      <c r="D46" s="11">
        <v>10.681999999968493</v>
      </c>
      <c r="E46" s="11">
        <v>10.534000000238894</v>
      </c>
      <c r="F46" s="11">
        <v>10.771000000154668</v>
      </c>
      <c r="G46" s="11"/>
    </row>
    <row r="47" spans="1:7" x14ac:dyDescent="0.2">
      <c r="A47" t="str">
        <f>name!A46</f>
        <v>Broadcasting</v>
      </c>
      <c r="B47" s="11">
        <v>0.79500000000477877</v>
      </c>
      <c r="C47" s="11">
        <v>2.0119999999959193</v>
      </c>
      <c r="D47" s="11">
        <v>1.5989999999799034</v>
      </c>
      <c r="E47" s="11">
        <v>1.5560000000382204</v>
      </c>
      <c r="F47" s="11">
        <v>1.5510000000360102</v>
      </c>
      <c r="G47" s="11"/>
    </row>
    <row r="48" spans="1:7" x14ac:dyDescent="0.2">
      <c r="A48" t="str">
        <f>name!A47</f>
        <v>Telecommunications</v>
      </c>
      <c r="B48" s="11">
        <v>14.074999999901063</v>
      </c>
      <c r="C48" s="11">
        <v>18.100999999832972</v>
      </c>
      <c r="D48" s="11">
        <v>17.844999999722745</v>
      </c>
      <c r="E48" s="11">
        <v>18.937000000314985</v>
      </c>
      <c r="F48" s="11">
        <v>19.951000000263967</v>
      </c>
      <c r="G48" s="11"/>
    </row>
    <row r="49" spans="1:7" x14ac:dyDescent="0.2">
      <c r="A49" t="str">
        <f>name!A48</f>
        <v>Computing services</v>
      </c>
      <c r="B49" s="11">
        <v>31.447999999675584</v>
      </c>
      <c r="C49" s="11">
        <v>43.26499999946423</v>
      </c>
      <c r="D49" s="11">
        <v>42.433999999110831</v>
      </c>
      <c r="E49" s="11">
        <v>45.086000000842319</v>
      </c>
      <c r="F49" s="11">
        <v>47.547000000743019</v>
      </c>
      <c r="G49" s="11"/>
    </row>
    <row r="50" spans="1:7" x14ac:dyDescent="0.2">
      <c r="A50" t="str">
        <f>name!A49</f>
        <v>Information services</v>
      </c>
      <c r="B50" s="11">
        <v>3.1279999999905352</v>
      </c>
      <c r="C50" s="11">
        <v>3.1659999999947801</v>
      </c>
      <c r="D50" s="11">
        <v>3.2709999999857486</v>
      </c>
      <c r="E50" s="11">
        <v>3.4800000000259947</v>
      </c>
      <c r="F50" s="11">
        <v>3.6700000000124255</v>
      </c>
      <c r="G50" s="11"/>
    </row>
    <row r="51" spans="1:7" x14ac:dyDescent="0.2">
      <c r="A51" t="str">
        <f>name!A50</f>
        <v>Financial services</v>
      </c>
      <c r="B51" s="11">
        <v>39.149999999738561</v>
      </c>
      <c r="C51" s="11">
        <v>36.03299999970136</v>
      </c>
      <c r="D51" s="11">
        <v>35.582999999611459</v>
      </c>
      <c r="E51" s="11">
        <v>35.702000000647907</v>
      </c>
      <c r="F51" s="11">
        <v>35.003000000454648</v>
      </c>
      <c r="G51" s="11"/>
    </row>
    <row r="52" spans="1:7" x14ac:dyDescent="0.2">
      <c r="A52" t="str">
        <f>name!A51</f>
        <v>Insurance and pensions</v>
      </c>
      <c r="B52" s="11">
        <v>4.0209999999696153</v>
      </c>
      <c r="C52" s="11">
        <v>10.370999999888342</v>
      </c>
      <c r="D52" s="11">
        <v>10.253999999862701</v>
      </c>
      <c r="E52" s="11">
        <v>10.283000000226656</v>
      </c>
      <c r="F52" s="11">
        <v>10.047000000163838</v>
      </c>
      <c r="G52" s="11"/>
    </row>
    <row r="53" spans="1:7" x14ac:dyDescent="0.2">
      <c r="A53" t="str">
        <f>name!A52</f>
        <v>Auxiliary financial services</v>
      </c>
      <c r="B53" s="11">
        <v>36.547999999705695</v>
      </c>
      <c r="C53" s="11">
        <v>27.881999999748608</v>
      </c>
      <c r="D53" s="11">
        <v>28.666999999664252</v>
      </c>
      <c r="E53" s="11">
        <v>29.138000000630377</v>
      </c>
      <c r="F53" s="11">
        <v>28.732000000473068</v>
      </c>
      <c r="G53" s="11"/>
    </row>
    <row r="54" spans="1:7" x14ac:dyDescent="0.2">
      <c r="A54" t="str">
        <f>name!A53</f>
        <v>Real estate</v>
      </c>
      <c r="B54" s="11">
        <v>32.81099999992329</v>
      </c>
      <c r="C54" s="11">
        <v>37.503999999972628</v>
      </c>
      <c r="D54" s="11">
        <v>44.140999999719163</v>
      </c>
      <c r="E54" s="11">
        <v>38.849000000316764</v>
      </c>
      <c r="F54" s="11">
        <v>41.677000000080007</v>
      </c>
      <c r="G54" s="11"/>
    </row>
    <row r="55" spans="1:7" x14ac:dyDescent="0.2">
      <c r="A55" t="str">
        <f>name!A54</f>
        <v>Legal and accounting</v>
      </c>
      <c r="B55" s="11">
        <v>40.806999999568319</v>
      </c>
      <c r="C55" s="11">
        <v>50.948999999336728</v>
      </c>
      <c r="D55" s="11">
        <v>51.568999998859809</v>
      </c>
      <c r="E55" s="11">
        <v>53.658000001755134</v>
      </c>
      <c r="F55" s="11">
        <v>55.819000001571737</v>
      </c>
      <c r="G55" s="11"/>
    </row>
    <row r="56" spans="1:7" x14ac:dyDescent="0.2">
      <c r="A56" t="str">
        <f>name!A55</f>
        <v>Head offices, etc</v>
      </c>
      <c r="B56" s="11">
        <v>43.323999999495442</v>
      </c>
      <c r="C56" s="11">
        <v>52.973999999306038</v>
      </c>
      <c r="D56" s="11">
        <v>54.884999998777282</v>
      </c>
      <c r="E56" s="11">
        <v>56.436000001572523</v>
      </c>
      <c r="F56" s="11">
        <v>58.59900000145231</v>
      </c>
      <c r="G56" s="11"/>
    </row>
    <row r="57" spans="1:7" x14ac:dyDescent="0.2">
      <c r="A57" t="str">
        <f>name!A56</f>
        <v>Architectural and related</v>
      </c>
      <c r="B57" s="11">
        <v>35.834999999563081</v>
      </c>
      <c r="C57" s="11">
        <v>48.86399999936323</v>
      </c>
      <c r="D57" s="11">
        <v>48.91599999895864</v>
      </c>
      <c r="E57" s="11">
        <v>48.248000001364197</v>
      </c>
      <c r="F57" s="11">
        <v>50.250000001268326</v>
      </c>
      <c r="G57" s="11"/>
    </row>
    <row r="58" spans="1:7" x14ac:dyDescent="0.2">
      <c r="A58" t="str">
        <f>name!A57</f>
        <v>Scientific research and development</v>
      </c>
      <c r="B58" s="11">
        <v>6.3709999999716569</v>
      </c>
      <c r="C58" s="11">
        <v>5.7159999999479423</v>
      </c>
      <c r="D58" s="11">
        <v>5.2279999999032176</v>
      </c>
      <c r="E58" s="11">
        <v>5.9640000001618647</v>
      </c>
      <c r="F58" s="11">
        <v>6.9740000002132305</v>
      </c>
      <c r="G58" s="11"/>
    </row>
    <row r="59" spans="1:7" x14ac:dyDescent="0.2">
      <c r="A59" t="str">
        <f>name!A58</f>
        <v>Advertising, etc</v>
      </c>
      <c r="B59" s="11">
        <v>27.080999999815255</v>
      </c>
      <c r="C59" s="11">
        <v>8.8899999998730141</v>
      </c>
      <c r="D59" s="11">
        <v>9.4069999997578009</v>
      </c>
      <c r="E59" s="11">
        <v>10.73400000041177</v>
      </c>
      <c r="F59" s="11">
        <v>12.538000000404153</v>
      </c>
      <c r="G59" s="11"/>
    </row>
    <row r="60" spans="1:7" x14ac:dyDescent="0.2">
      <c r="A60" t="str">
        <f>name!A59</f>
        <v>Other professional</v>
      </c>
      <c r="B60" s="11">
        <v>12.13599999999623</v>
      </c>
      <c r="C60" s="11">
        <v>12.712999999965378</v>
      </c>
      <c r="D60" s="11">
        <v>11.609999999943053</v>
      </c>
      <c r="E60" s="11">
        <v>13.220000000368227</v>
      </c>
      <c r="F60" s="11">
        <v>15.409000000355798</v>
      </c>
      <c r="G60" s="11"/>
    </row>
    <row r="61" spans="1:7" x14ac:dyDescent="0.2">
      <c r="A61" t="str">
        <f>name!A60</f>
        <v>Veterinary</v>
      </c>
      <c r="B61" s="11">
        <v>6.7989999999081148</v>
      </c>
      <c r="C61" s="11">
        <v>11.322999999802722</v>
      </c>
      <c r="D61" s="11">
        <v>10.802999999982497</v>
      </c>
      <c r="E61" s="11">
        <v>12.326000000160974</v>
      </c>
      <c r="F61" s="11">
        <v>14.447000000241486</v>
      </c>
      <c r="G61" s="11"/>
    </row>
    <row r="62" spans="1:7" x14ac:dyDescent="0.2">
      <c r="A62" t="str">
        <f>name!A61</f>
        <v>Rental and leasing</v>
      </c>
      <c r="B62" s="11">
        <v>15.231000000015598</v>
      </c>
      <c r="C62" s="11">
        <v>9.0339999999921297</v>
      </c>
      <c r="D62" s="11">
        <v>9.0950000000136342</v>
      </c>
      <c r="E62" s="11">
        <v>9.7430000000475712</v>
      </c>
      <c r="F62" s="11">
        <v>10.511999999970916</v>
      </c>
      <c r="G62" s="11"/>
    </row>
    <row r="63" spans="1:7" x14ac:dyDescent="0.2">
      <c r="A63" t="str">
        <f>name!A62</f>
        <v>Employment activities</v>
      </c>
      <c r="B63" s="11">
        <v>85.364000000471037</v>
      </c>
      <c r="C63" s="11">
        <v>90.953000000441875</v>
      </c>
      <c r="D63" s="11">
        <v>91.172000000513279</v>
      </c>
      <c r="E63" s="11">
        <v>97.690000000190437</v>
      </c>
      <c r="F63" s="11">
        <v>105.28399999934508</v>
      </c>
      <c r="G63" s="11"/>
    </row>
    <row r="64" spans="1:7" x14ac:dyDescent="0.2">
      <c r="A64" t="str">
        <f>name!A63</f>
        <v>Travel, etc</v>
      </c>
      <c r="B64" s="11">
        <v>4.9470000000315766</v>
      </c>
      <c r="C64" s="11">
        <v>3.950000000020411</v>
      </c>
      <c r="D64" s="11">
        <v>4.147000000028946</v>
      </c>
      <c r="E64" s="11">
        <v>4.4340000000104558</v>
      </c>
      <c r="F64" s="11">
        <v>4.7689999999511281</v>
      </c>
      <c r="G64" s="11"/>
    </row>
    <row r="65" spans="1:7" x14ac:dyDescent="0.2">
      <c r="A65" t="str">
        <f>name!A64</f>
        <v>Security, etc</v>
      </c>
      <c r="B65" s="11">
        <v>15.278000000075691</v>
      </c>
      <c r="C65" s="11">
        <v>13.395000000062565</v>
      </c>
      <c r="D65" s="11">
        <v>12.84300000009341</v>
      </c>
      <c r="E65" s="11">
        <v>13.753000000014307</v>
      </c>
      <c r="F65" s="11">
        <v>14.810999999905631</v>
      </c>
      <c r="G65" s="11"/>
    </row>
    <row r="66" spans="1:7" x14ac:dyDescent="0.2">
      <c r="A66" t="str">
        <f>name!A65</f>
        <v>Services to buildings</v>
      </c>
      <c r="B66" s="11">
        <v>60.980000000531732</v>
      </c>
      <c r="C66" s="11">
        <v>62.593000000577291</v>
      </c>
      <c r="D66" s="11">
        <v>63.644000000891694</v>
      </c>
      <c r="E66" s="11">
        <v>67.768000000239127</v>
      </c>
      <c r="F66" s="11">
        <v>72.267999999491366</v>
      </c>
      <c r="G66" s="11"/>
    </row>
    <row r="67" spans="1:7" x14ac:dyDescent="0.2">
      <c r="A67" t="str">
        <f>name!A66</f>
        <v>Office administrative</v>
      </c>
      <c r="B67" s="11">
        <v>44.650000000204663</v>
      </c>
      <c r="C67" s="11">
        <v>35.705000000181343</v>
      </c>
      <c r="D67" s="11">
        <v>36.312000000228842</v>
      </c>
      <c r="E67" s="11">
        <v>38.875000000023419</v>
      </c>
      <c r="F67" s="11">
        <v>41.875999999715674</v>
      </c>
      <c r="G67" s="11"/>
    </row>
    <row r="68" spans="1:7" x14ac:dyDescent="0.2">
      <c r="A68" t="str">
        <f>name!A67</f>
        <v>Public administration and defence</v>
      </c>
      <c r="B68" s="11">
        <v>106.24099999914866</v>
      </c>
      <c r="C68" s="11">
        <v>107.30999999912996</v>
      </c>
      <c r="D68" s="11">
        <v>113.02199999864274</v>
      </c>
      <c r="E68" s="11">
        <v>113.19500000123892</v>
      </c>
      <c r="F68" s="11">
        <v>114.00300000112767</v>
      </c>
      <c r="G68" s="11"/>
    </row>
    <row r="69" spans="1:7" x14ac:dyDescent="0.2">
      <c r="A69" t="str">
        <f>name!A68</f>
        <v xml:space="preserve">Education </v>
      </c>
      <c r="B69" s="11">
        <v>252.56399999835571</v>
      </c>
      <c r="C69" s="11">
        <v>246.89299999823382</v>
      </c>
      <c r="D69" s="11">
        <v>245.02699999452446</v>
      </c>
      <c r="E69" s="11">
        <v>244.58599999018656</v>
      </c>
      <c r="F69" s="11">
        <v>250.40400000857792</v>
      </c>
      <c r="G69" s="11"/>
    </row>
    <row r="70" spans="1:7" x14ac:dyDescent="0.2">
      <c r="A70" t="str">
        <f>name!A69</f>
        <v>Health</v>
      </c>
      <c r="B70" s="11">
        <v>197.50299999774407</v>
      </c>
      <c r="C70" s="11">
        <v>206.17299999769452</v>
      </c>
      <c r="D70" s="11">
        <v>219.32299999797041</v>
      </c>
      <c r="E70" s="11">
        <v>229.72299999884126</v>
      </c>
      <c r="F70" s="11">
        <v>242.09199999981524</v>
      </c>
      <c r="G70" s="11"/>
    </row>
    <row r="71" spans="1:7" x14ac:dyDescent="0.2">
      <c r="A71" t="str">
        <f>name!A70</f>
        <v>Residential care</v>
      </c>
      <c r="B71" s="11">
        <v>64.487999999142303</v>
      </c>
      <c r="C71" s="11">
        <v>69.839999999083886</v>
      </c>
      <c r="D71" s="11">
        <v>66.438999999438721</v>
      </c>
      <c r="E71" s="11">
        <v>74.539999999481978</v>
      </c>
      <c r="F71" s="11">
        <v>86.396999999828736</v>
      </c>
      <c r="G71" s="11"/>
    </row>
    <row r="72" spans="1:7" x14ac:dyDescent="0.2">
      <c r="A72" t="str">
        <f>name!A71</f>
        <v>Social work</v>
      </c>
      <c r="B72" s="11">
        <v>95.97699999863184</v>
      </c>
      <c r="C72" s="11">
        <v>89.740999998763542</v>
      </c>
      <c r="D72" s="11">
        <v>85.648999999283888</v>
      </c>
      <c r="E72" s="11">
        <v>95.20699999903114</v>
      </c>
      <c r="F72" s="11">
        <v>108.27899999962737</v>
      </c>
      <c r="G72" s="11"/>
    </row>
    <row r="73" spans="1:7" x14ac:dyDescent="0.2">
      <c r="A73" t="str">
        <f>name!A72</f>
        <v>Arts and entertainment</v>
      </c>
      <c r="B73" s="11">
        <v>6.7600000000512539</v>
      </c>
      <c r="C73" s="11">
        <v>10.698999999988732</v>
      </c>
      <c r="D73" s="11">
        <v>12.441000000012023</v>
      </c>
      <c r="E73" s="11">
        <v>9.7340000003482245</v>
      </c>
      <c r="F73" s="11">
        <v>9.8220000002423102</v>
      </c>
      <c r="G73" s="11"/>
    </row>
    <row r="74" spans="1:7" x14ac:dyDescent="0.2">
      <c r="A74" t="str">
        <f>name!A73</f>
        <v>Libraries, etc</v>
      </c>
      <c r="B74" s="11">
        <v>11.976000000086604</v>
      </c>
      <c r="C74" s="11">
        <v>11.851000000021729</v>
      </c>
      <c r="D74" s="11">
        <v>14.511999999946109</v>
      </c>
      <c r="E74" s="11">
        <v>11.478000000282604</v>
      </c>
      <c r="F74" s="11">
        <v>11.854000000216773</v>
      </c>
      <c r="G74" s="11"/>
    </row>
    <row r="75" spans="1:7" x14ac:dyDescent="0.2">
      <c r="A75" t="str">
        <f>name!A74</f>
        <v>Gambling and betting</v>
      </c>
      <c r="B75" s="11">
        <v>9.310000000003134</v>
      </c>
      <c r="C75" s="11">
        <v>8.6659999999879513</v>
      </c>
      <c r="D75" s="11">
        <v>8.4049999999932581</v>
      </c>
      <c r="E75" s="11">
        <v>8.5020000000794305</v>
      </c>
      <c r="F75" s="11">
        <v>9.0910000000402089</v>
      </c>
      <c r="G75" s="11"/>
    </row>
    <row r="76" spans="1:7" x14ac:dyDescent="0.2">
      <c r="A76" t="str">
        <f>name!A75</f>
        <v>Sport and recreation</v>
      </c>
      <c r="B76" s="11">
        <v>39.317000000096883</v>
      </c>
      <c r="C76" s="11">
        <v>35.433999999990739</v>
      </c>
      <c r="D76" s="11">
        <v>33.196000000063954</v>
      </c>
      <c r="E76" s="11">
        <v>33.543000000385575</v>
      </c>
      <c r="F76" s="11">
        <v>35.744000000135081</v>
      </c>
      <c r="G76" s="11"/>
    </row>
    <row r="77" spans="1:7" x14ac:dyDescent="0.2">
      <c r="A77" t="str">
        <f>name!A76</f>
        <v>Membership organisations</v>
      </c>
      <c r="B77" s="11">
        <v>25.083999999973972</v>
      </c>
      <c r="C77" s="11">
        <v>26.135999999901983</v>
      </c>
      <c r="D77" s="11">
        <v>27.197999999426923</v>
      </c>
      <c r="E77" s="11">
        <v>24.341000000493434</v>
      </c>
      <c r="F77" s="11">
        <v>23.321000000464466</v>
      </c>
      <c r="G77" s="11"/>
    </row>
    <row r="78" spans="1:7" x14ac:dyDescent="0.2">
      <c r="A78" t="str">
        <f>name!A77</f>
        <v>Repair of goods</v>
      </c>
      <c r="B78" s="11">
        <v>0.99400000000175903</v>
      </c>
      <c r="C78" s="11">
        <v>3.8450000000120594</v>
      </c>
      <c r="D78" s="11">
        <v>6.0109999999663151</v>
      </c>
      <c r="E78" s="11">
        <v>5.6230000000667264</v>
      </c>
      <c r="F78" s="11">
        <v>5.6250000000497851</v>
      </c>
      <c r="G78" s="11"/>
    </row>
    <row r="79" spans="1:7" x14ac:dyDescent="0.2">
      <c r="A79" t="str">
        <f>name!A78</f>
        <v>Other personal service</v>
      </c>
      <c r="B79" s="11">
        <v>35.303000000369849</v>
      </c>
      <c r="C79" s="11">
        <v>51.02500000057222</v>
      </c>
      <c r="D79" s="11">
        <v>58.013000000083835</v>
      </c>
      <c r="E79" s="11">
        <v>52.189000000402892</v>
      </c>
      <c r="F79" s="11">
        <v>50.431000000295256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2644.4699999976651</v>
      </c>
      <c r="C81" s="33">
        <f t="shared" ref="C81:F81" si="0">SUM(C5:C79)</f>
        <v>2715.14299999991</v>
      </c>
      <c r="D81" s="33">
        <f t="shared" si="0"/>
        <v>2741.012999997874</v>
      </c>
      <c r="E81" s="33">
        <f t="shared" si="0"/>
        <v>2772.0690000000504</v>
      </c>
      <c r="F81" s="33">
        <f t="shared" si="0"/>
        <v>2849.4289999995071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Yorkshire and the Humber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1.0456537604924743</v>
      </c>
      <c r="C89" s="17">
        <f t="shared" si="1"/>
        <v>1.0584341230017031</v>
      </c>
      <c r="D89" s="17">
        <f t="shared" si="1"/>
        <v>0.69419590494039185</v>
      </c>
      <c r="E89" s="17">
        <f t="shared" si="1"/>
        <v>0.71379897107896495</v>
      </c>
      <c r="F89" s="17">
        <f t="shared" si="1"/>
        <v>0.70484297028203569</v>
      </c>
    </row>
    <row r="90" spans="1:7" x14ac:dyDescent="0.2">
      <c r="A90" t="str">
        <f>$A$6</f>
        <v>Coal, oil &amp; gas; Mining &amp; related</v>
      </c>
      <c r="B90" s="17">
        <f t="shared" si="1"/>
        <v>0.17685963538955193</v>
      </c>
      <c r="C90" s="17">
        <f t="shared" si="1"/>
        <v>6.1212245542783664E-2</v>
      </c>
      <c r="D90" s="17">
        <f t="shared" si="1"/>
        <v>5.6001193719264493E-2</v>
      </c>
      <c r="E90" s="17">
        <f t="shared" si="1"/>
        <v>4.1485258844666112E-2</v>
      </c>
      <c r="F90" s="17">
        <f t="shared" si="1"/>
        <v>2.6040304917300954E-2</v>
      </c>
    </row>
    <row r="91" spans="1:7" x14ac:dyDescent="0.2">
      <c r="A91" t="str">
        <f>$A$7</f>
        <v>Food products</v>
      </c>
      <c r="B91" s="17">
        <f t="shared" si="1"/>
        <v>1.8948220248354595</v>
      </c>
      <c r="C91" s="17">
        <f t="shared" si="1"/>
        <v>2.0502787514352248</v>
      </c>
      <c r="D91" s="17">
        <f t="shared" si="1"/>
        <v>2.1413251232517703</v>
      </c>
      <c r="E91" s="17">
        <f t="shared" si="1"/>
        <v>1.977295658953216</v>
      </c>
      <c r="F91" s="17">
        <f t="shared" si="1"/>
        <v>1.5996538253615633</v>
      </c>
    </row>
    <row r="92" spans="1:7" x14ac:dyDescent="0.2">
      <c r="A92" t="str">
        <f>$A$8</f>
        <v>Beverages and tobacco</v>
      </c>
      <c r="B92" s="17">
        <f t="shared" si="1"/>
        <v>0.17863692913887266</v>
      </c>
      <c r="C92" s="17">
        <f t="shared" si="1"/>
        <v>0.13258970153678534</v>
      </c>
      <c r="D92" s="17">
        <f t="shared" si="1"/>
        <v>0.14049550294028465</v>
      </c>
      <c r="E92" s="17">
        <f t="shared" si="1"/>
        <v>0.12921756276669627</v>
      </c>
      <c r="F92" s="17">
        <f t="shared" si="1"/>
        <v>0.10402084066630055</v>
      </c>
    </row>
    <row r="93" spans="1:7" x14ac:dyDescent="0.2">
      <c r="A93" t="str">
        <f>$A$9</f>
        <v>Textiles</v>
      </c>
      <c r="B93" s="17">
        <f t="shared" si="1"/>
        <v>0.45555442111477262</v>
      </c>
      <c r="C93" s="17">
        <f t="shared" si="1"/>
        <v>0.29313373181560581</v>
      </c>
      <c r="D93" s="17">
        <f t="shared" si="1"/>
        <v>0.33622605949126588</v>
      </c>
      <c r="E93" s="17">
        <f t="shared" si="1"/>
        <v>0.29202014812886146</v>
      </c>
      <c r="F93" s="17">
        <f t="shared" si="1"/>
        <v>0.24036394660038027</v>
      </c>
    </row>
    <row r="94" spans="1:7" x14ac:dyDescent="0.2">
      <c r="A94" t="str">
        <f>$A$10</f>
        <v>Wearing apparel; Leather, etc</v>
      </c>
      <c r="B94" s="17">
        <f t="shared" si="1"/>
        <v>0.11866271880589861</v>
      </c>
      <c r="C94" s="17">
        <f t="shared" si="1"/>
        <v>0.2394349026928704</v>
      </c>
      <c r="D94" s="17">
        <f t="shared" si="1"/>
        <v>0.28135583450405666</v>
      </c>
      <c r="E94" s="17">
        <f t="shared" si="1"/>
        <v>0.24465480477101759</v>
      </c>
      <c r="F94" s="17">
        <f t="shared" si="1"/>
        <v>0.20337407950913039</v>
      </c>
    </row>
    <row r="95" spans="1:7" x14ac:dyDescent="0.2">
      <c r="A95" t="str">
        <f>$A$11</f>
        <v xml:space="preserve">Wood and cork </v>
      </c>
      <c r="B95" s="17">
        <f t="shared" si="1"/>
        <v>0.51257908011632569</v>
      </c>
      <c r="C95" s="17">
        <f t="shared" si="1"/>
        <v>0.21866251611827214</v>
      </c>
      <c r="D95" s="17">
        <f t="shared" si="1"/>
        <v>0.23969240569121433</v>
      </c>
      <c r="E95" s="17">
        <f t="shared" si="1"/>
        <v>0.23195670814593583</v>
      </c>
      <c r="F95" s="17">
        <f t="shared" si="1"/>
        <v>0.20909452384757829</v>
      </c>
    </row>
    <row r="96" spans="1:7" x14ac:dyDescent="0.2">
      <c r="A96" t="str">
        <f>$A$12</f>
        <v>Paper, etc</v>
      </c>
      <c r="B96" s="17">
        <f t="shared" si="1"/>
        <v>0.23569940290505262</v>
      </c>
      <c r="C96" s="17">
        <f t="shared" si="1"/>
        <v>0.1999894664851298</v>
      </c>
      <c r="D96" s="17">
        <f t="shared" si="1"/>
        <v>0.18628149519967926</v>
      </c>
      <c r="E96" s="17">
        <f t="shared" si="1"/>
        <v>0.18166935960075423</v>
      </c>
      <c r="F96" s="17">
        <f t="shared" si="1"/>
        <v>0.16462947488688381</v>
      </c>
    </row>
    <row r="97" spans="1:6" x14ac:dyDescent="0.2">
      <c r="A97" t="str">
        <f>$A$13</f>
        <v>Printing and recording</v>
      </c>
      <c r="B97" s="17">
        <f t="shared" si="1"/>
        <v>0.57917087355925145</v>
      </c>
      <c r="C97" s="17">
        <f t="shared" si="1"/>
        <v>0.55577183227575921</v>
      </c>
      <c r="D97" s="17">
        <f t="shared" si="1"/>
        <v>0.52984061002357874</v>
      </c>
      <c r="E97" s="17">
        <f t="shared" si="1"/>
        <v>0.47502425084202315</v>
      </c>
      <c r="F97" s="17">
        <f t="shared" si="1"/>
        <v>0.37614553652648119</v>
      </c>
    </row>
    <row r="98" spans="1:6" x14ac:dyDescent="0.2">
      <c r="A98" t="str">
        <f>$A$14</f>
        <v>Coke and petroleum; Chemicals, etc</v>
      </c>
      <c r="B98" s="17">
        <f t="shared" si="1"/>
        <v>0.52770498436274216</v>
      </c>
      <c r="C98" s="17">
        <f t="shared" si="1"/>
        <v>0.56917812431793391</v>
      </c>
      <c r="D98" s="17">
        <f t="shared" si="1"/>
        <v>0.57540770510634165</v>
      </c>
      <c r="E98" s="17">
        <f t="shared" si="1"/>
        <v>0.55103245987541027</v>
      </c>
      <c r="F98" s="17">
        <f t="shared" si="1"/>
        <v>0.4785871134198888</v>
      </c>
    </row>
    <row r="99" spans="1:6" x14ac:dyDescent="0.2">
      <c r="A99" t="str">
        <f>$A$15</f>
        <v>Pharmaceuticals</v>
      </c>
      <c r="B99" s="17">
        <f t="shared" ref="B99:F108" si="2">B15/B$81*100</f>
        <v>0.16812442568776309</v>
      </c>
      <c r="C99" s="17">
        <f t="shared" si="2"/>
        <v>0.12695463922069541</v>
      </c>
      <c r="D99" s="17">
        <f t="shared" si="2"/>
        <v>0.13954694851798802</v>
      </c>
      <c r="E99" s="17">
        <f t="shared" si="2"/>
        <v>0.15295434565568689</v>
      </c>
      <c r="F99" s="17">
        <f t="shared" si="2"/>
        <v>0.14694172060623792</v>
      </c>
    </row>
    <row r="100" spans="1:6" x14ac:dyDescent="0.2">
      <c r="A100" t="str">
        <f>$A$16</f>
        <v>Rubber and plastic</v>
      </c>
      <c r="B100" s="17">
        <f t="shared" si="2"/>
        <v>0.74555582025934752</v>
      </c>
      <c r="C100" s="17">
        <f t="shared" si="2"/>
        <v>0.69370195234683674</v>
      </c>
      <c r="D100" s="17">
        <f t="shared" si="2"/>
        <v>0.77157605601022128</v>
      </c>
      <c r="E100" s="17">
        <f t="shared" si="2"/>
        <v>0.70167806068375471</v>
      </c>
      <c r="F100" s="17">
        <f t="shared" si="2"/>
        <v>0.57983546878639525</v>
      </c>
    </row>
    <row r="101" spans="1:6" x14ac:dyDescent="0.2">
      <c r="A101" t="str">
        <f>$A$17</f>
        <v>Other non-metallic</v>
      </c>
      <c r="B101" s="17">
        <f t="shared" si="2"/>
        <v>0.49204566510435993</v>
      </c>
      <c r="C101" s="17">
        <f t="shared" si="2"/>
        <v>0.56508994185626737</v>
      </c>
      <c r="D101" s="17">
        <f t="shared" si="2"/>
        <v>0.60251447184225759</v>
      </c>
      <c r="E101" s="17">
        <f t="shared" si="2"/>
        <v>0.54865156675399673</v>
      </c>
      <c r="F101" s="17">
        <f t="shared" si="2"/>
        <v>0.45352946151332746</v>
      </c>
    </row>
    <row r="102" spans="1:6" x14ac:dyDescent="0.2">
      <c r="A102" t="str">
        <f>$A$18</f>
        <v>Basic metals</v>
      </c>
      <c r="B102" s="17">
        <f t="shared" si="2"/>
        <v>0.45536534730965378</v>
      </c>
      <c r="C102" s="17">
        <f t="shared" si="2"/>
        <v>0.3869041151793266</v>
      </c>
      <c r="D102" s="17">
        <f t="shared" si="2"/>
        <v>0.33352632767649654</v>
      </c>
      <c r="E102" s="17">
        <f t="shared" si="2"/>
        <v>0.31914789999741638</v>
      </c>
      <c r="F102" s="17">
        <f t="shared" si="2"/>
        <v>0.27205450635713591</v>
      </c>
    </row>
    <row r="103" spans="1:6" x14ac:dyDescent="0.2">
      <c r="A103" t="str">
        <f>$A$19</f>
        <v>Metal products</v>
      </c>
      <c r="B103" s="17">
        <f t="shared" si="2"/>
        <v>1.3910159691708839</v>
      </c>
      <c r="C103" s="17">
        <f t="shared" si="2"/>
        <v>1.3530410737115439</v>
      </c>
      <c r="D103" s="17">
        <f t="shared" si="2"/>
        <v>1.2084218498813912</v>
      </c>
      <c r="E103" s="17">
        <f t="shared" si="2"/>
        <v>1.1584127234933481</v>
      </c>
      <c r="F103" s="17">
        <f t="shared" si="2"/>
        <v>0.98970706060268265</v>
      </c>
    </row>
    <row r="104" spans="1:6" x14ac:dyDescent="0.2">
      <c r="A104" t="str">
        <f>$A$20</f>
        <v>Computer, etc</v>
      </c>
      <c r="B104" s="17">
        <f t="shared" si="2"/>
        <v>0.27608556723939964</v>
      </c>
      <c r="C104" s="17">
        <f t="shared" si="2"/>
        <v>0.20525622407296185</v>
      </c>
      <c r="D104" s="17">
        <f t="shared" si="2"/>
        <v>0.22422367205030719</v>
      </c>
      <c r="E104" s="17">
        <f t="shared" si="2"/>
        <v>0.27784301184590238</v>
      </c>
      <c r="F104" s="17">
        <f t="shared" si="2"/>
        <v>0.29367287270538123</v>
      </c>
    </row>
    <row r="105" spans="1:6" x14ac:dyDescent="0.2">
      <c r="A105" t="str">
        <f>$A$21</f>
        <v>Electrical equipment</v>
      </c>
      <c r="B105" s="17">
        <f t="shared" si="2"/>
        <v>0.35008905376005361</v>
      </c>
      <c r="C105" s="17">
        <f t="shared" si="2"/>
        <v>0.37228241753690128</v>
      </c>
      <c r="D105" s="17">
        <f t="shared" si="2"/>
        <v>0.3399837943123819</v>
      </c>
      <c r="E105" s="17">
        <f t="shared" si="2"/>
        <v>0.31510759652929043</v>
      </c>
      <c r="F105" s="17">
        <f t="shared" si="2"/>
        <v>0.31606332356330097</v>
      </c>
    </row>
    <row r="106" spans="1:6" x14ac:dyDescent="0.2">
      <c r="A106" t="str">
        <f>$A$22</f>
        <v>Machinery n.e.c.</v>
      </c>
      <c r="B106" s="17">
        <f t="shared" si="2"/>
        <v>0.68070350580433592</v>
      </c>
      <c r="C106" s="17">
        <f t="shared" si="2"/>
        <v>0.68968743082708084</v>
      </c>
      <c r="D106" s="17">
        <f t="shared" si="2"/>
        <v>0.66190857175786832</v>
      </c>
      <c r="E106" s="17">
        <f t="shared" si="2"/>
        <v>0.67433386398479689</v>
      </c>
      <c r="F106" s="17">
        <f t="shared" si="2"/>
        <v>0.60882373275278279</v>
      </c>
    </row>
    <row r="107" spans="1:6" x14ac:dyDescent="0.2">
      <c r="A107" t="str">
        <f>$A$23</f>
        <v>Motor vehicles, etc</v>
      </c>
      <c r="B107" s="17">
        <f t="shared" si="2"/>
        <v>0.42904627392172923</v>
      </c>
      <c r="C107" s="17">
        <f t="shared" si="2"/>
        <v>0.49901607392306335</v>
      </c>
      <c r="D107" s="17">
        <f t="shared" si="2"/>
        <v>0.46355124912003398</v>
      </c>
      <c r="E107" s="17">
        <f t="shared" si="2"/>
        <v>0.43166313681316898</v>
      </c>
      <c r="F107" s="17">
        <f t="shared" si="2"/>
        <v>0.38000595908725804</v>
      </c>
    </row>
    <row r="108" spans="1:6" x14ac:dyDescent="0.2">
      <c r="A108" t="str">
        <f>$A$24</f>
        <v>Other transport equipment</v>
      </c>
      <c r="B108" s="17">
        <f t="shared" si="2"/>
        <v>6.7915310061882561E-2</v>
      </c>
      <c r="C108" s="17">
        <f t="shared" si="2"/>
        <v>8.1321683609208037E-2</v>
      </c>
      <c r="D108" s="17">
        <f t="shared" si="2"/>
        <v>8.3764651973522813E-2</v>
      </c>
      <c r="E108" s="17">
        <f t="shared" si="2"/>
        <v>7.3915909019755199E-2</v>
      </c>
      <c r="F108" s="17">
        <f t="shared" si="2"/>
        <v>6.5943036306520611E-2</v>
      </c>
    </row>
    <row r="109" spans="1:6" x14ac:dyDescent="0.2">
      <c r="A109" t="str">
        <f>$A$25</f>
        <v>Furniture</v>
      </c>
      <c r="B109" s="17">
        <f t="shared" ref="B109:F118" si="3">B25/B$81*100</f>
        <v>0.68452279662759385</v>
      </c>
      <c r="C109" s="17">
        <f t="shared" si="3"/>
        <v>0.61308004771777669</v>
      </c>
      <c r="D109" s="17">
        <f t="shared" si="3"/>
        <v>0.65971960001855456</v>
      </c>
      <c r="E109" s="17">
        <f t="shared" si="3"/>
        <v>0.56355018580003302</v>
      </c>
      <c r="F109" s="17">
        <f t="shared" si="3"/>
        <v>0.4943446564179847</v>
      </c>
    </row>
    <row r="110" spans="1:6" x14ac:dyDescent="0.2">
      <c r="A110" t="str">
        <f>$A$26</f>
        <v>Other manufacturing</v>
      </c>
      <c r="B110" s="17">
        <f t="shared" si="3"/>
        <v>0.40314316290257779</v>
      </c>
      <c r="C110" s="17">
        <f t="shared" si="3"/>
        <v>0.32042511204804591</v>
      </c>
      <c r="D110" s="17">
        <f t="shared" si="3"/>
        <v>0.34531029221819159</v>
      </c>
      <c r="E110" s="17">
        <f t="shared" si="3"/>
        <v>0.29346311365499284</v>
      </c>
      <c r="F110" s="17">
        <f t="shared" si="3"/>
        <v>0.25689357411566527</v>
      </c>
    </row>
    <row r="111" spans="1:6" x14ac:dyDescent="0.2">
      <c r="A111" t="str">
        <f>$A$27</f>
        <v>Repair and installation</v>
      </c>
      <c r="B111" s="17">
        <f t="shared" si="3"/>
        <v>0.50210439142781915</v>
      </c>
      <c r="C111" s="17">
        <f t="shared" si="3"/>
        <v>0.43809847216121622</v>
      </c>
      <c r="D111" s="17">
        <f t="shared" si="3"/>
        <v>0.50251494611634173</v>
      </c>
      <c r="E111" s="17">
        <f t="shared" si="3"/>
        <v>0.43177135922668336</v>
      </c>
      <c r="F111" s="17">
        <f t="shared" si="3"/>
        <v>0.38716528820266638</v>
      </c>
    </row>
    <row r="112" spans="1:6" x14ac:dyDescent="0.2">
      <c r="A112" t="str">
        <f>$A$28</f>
        <v>Electricity, gas, etc</v>
      </c>
      <c r="B112" s="17">
        <f t="shared" si="3"/>
        <v>0.44572258335148546</v>
      </c>
      <c r="C112" s="17">
        <f t="shared" si="3"/>
        <v>0.32359253269384497</v>
      </c>
      <c r="D112" s="17">
        <f t="shared" si="3"/>
        <v>0.29390593915341101</v>
      </c>
      <c r="E112" s="17">
        <f t="shared" si="3"/>
        <v>0.2797549411665855</v>
      </c>
      <c r="F112" s="17">
        <f t="shared" si="3"/>
        <v>0.27033486358032249</v>
      </c>
    </row>
    <row r="113" spans="1:6" x14ac:dyDescent="0.2">
      <c r="A113" t="str">
        <f>$A$29</f>
        <v>Water</v>
      </c>
      <c r="B113" s="17">
        <f t="shared" si="3"/>
        <v>0.17394789882224634</v>
      </c>
      <c r="C113" s="17">
        <f t="shared" si="3"/>
        <v>0.19501735267610171</v>
      </c>
      <c r="D113" s="17">
        <f t="shared" si="3"/>
        <v>0.18613556374853407</v>
      </c>
      <c r="E113" s="17">
        <f t="shared" si="3"/>
        <v>0.19180619241597005</v>
      </c>
      <c r="F113" s="17">
        <f t="shared" si="3"/>
        <v>0.19828534067812087</v>
      </c>
    </row>
    <row r="114" spans="1:6" x14ac:dyDescent="0.2">
      <c r="A114" t="str">
        <f>$A$30</f>
        <v>Sewerage</v>
      </c>
      <c r="B114" s="17">
        <f t="shared" si="3"/>
        <v>3.83819820228724E-2</v>
      </c>
      <c r="C114" s="17">
        <f t="shared" si="3"/>
        <v>2.5265704237305019E-2</v>
      </c>
      <c r="D114" s="17">
        <f t="shared" si="3"/>
        <v>2.2874754698434873E-2</v>
      </c>
      <c r="E114" s="17">
        <f t="shared" si="3"/>
        <v>2.3556412196118148E-2</v>
      </c>
      <c r="F114" s="17">
        <f t="shared" si="3"/>
        <v>2.4145188386830392E-2</v>
      </c>
    </row>
    <row r="115" spans="1:6" x14ac:dyDescent="0.2">
      <c r="A115" t="str">
        <f>$A$31</f>
        <v>Waste management</v>
      </c>
      <c r="B115" s="17">
        <f t="shared" si="3"/>
        <v>0.39902135399454924</v>
      </c>
      <c r="C115" s="17">
        <f t="shared" si="3"/>
        <v>0.41692095038858107</v>
      </c>
      <c r="D115" s="17">
        <f t="shared" si="3"/>
        <v>0.40656501811711765</v>
      </c>
      <c r="E115" s="17">
        <f t="shared" si="3"/>
        <v>0.41636770224646885</v>
      </c>
      <c r="F115" s="17">
        <f t="shared" si="3"/>
        <v>0.42454119754981146</v>
      </c>
    </row>
    <row r="116" spans="1:6" x14ac:dyDescent="0.2">
      <c r="A116" t="str">
        <f>$A$32</f>
        <v>Construction</v>
      </c>
      <c r="B116" s="17">
        <f t="shared" si="3"/>
        <v>2.039047521778778</v>
      </c>
      <c r="C116" s="17">
        <f t="shared" si="3"/>
        <v>2.0110542980732649</v>
      </c>
      <c r="D116" s="17">
        <f t="shared" si="3"/>
        <v>2.1575599969647112</v>
      </c>
      <c r="E116" s="17">
        <f t="shared" si="3"/>
        <v>2.1151349406603854</v>
      </c>
      <c r="F116" s="17">
        <f t="shared" si="3"/>
        <v>2.0991574100782038</v>
      </c>
    </row>
    <row r="117" spans="1:6" x14ac:dyDescent="0.2">
      <c r="A117" t="str">
        <f>$A$33</f>
        <v>Civil engineering</v>
      </c>
      <c r="B117" s="17">
        <f t="shared" si="3"/>
        <v>1.0355950341490818</v>
      </c>
      <c r="C117" s="17">
        <f t="shared" si="3"/>
        <v>0.82338204654996439</v>
      </c>
      <c r="D117" s="17">
        <f t="shared" si="3"/>
        <v>0.85497587934956121</v>
      </c>
      <c r="E117" s="17">
        <f t="shared" si="3"/>
        <v>0.83890408208362988</v>
      </c>
      <c r="F117" s="17">
        <f t="shared" si="3"/>
        <v>0.83223691480914919</v>
      </c>
    </row>
    <row r="118" spans="1:6" x14ac:dyDescent="0.2">
      <c r="A118" t="str">
        <f>$A$34</f>
        <v>Specialised construction</v>
      </c>
      <c r="B118" s="17">
        <f t="shared" si="3"/>
        <v>3.3925890631633808</v>
      </c>
      <c r="C118" s="17">
        <f t="shared" si="3"/>
        <v>3.9985739241314011</v>
      </c>
      <c r="D118" s="17">
        <f t="shared" si="3"/>
        <v>4.1560547140571353</v>
      </c>
      <c r="E118" s="17">
        <f t="shared" si="3"/>
        <v>4.0760168666764427</v>
      </c>
      <c r="F118" s="17">
        <f t="shared" si="3"/>
        <v>4.0390899368389075</v>
      </c>
    </row>
    <row r="119" spans="1:6" x14ac:dyDescent="0.2">
      <c r="A119" t="str">
        <f>$A$35</f>
        <v>Motor vehicle trade</v>
      </c>
      <c r="B119" s="17">
        <f t="shared" ref="B119:F128" si="4">B35/B$81*100</f>
        <v>1.8404065843129802</v>
      </c>
      <c r="C119" s="17">
        <f t="shared" si="4"/>
        <v>1.8452803406794189</v>
      </c>
      <c r="D119" s="17">
        <f t="shared" si="4"/>
        <v>1.8178315827200153</v>
      </c>
      <c r="E119" s="17">
        <f t="shared" si="4"/>
        <v>1.8900323188091877</v>
      </c>
      <c r="F119" s="17">
        <f t="shared" si="4"/>
        <v>1.9267018058476642</v>
      </c>
    </row>
    <row r="120" spans="1:6" x14ac:dyDescent="0.2">
      <c r="A120" t="str">
        <f>$A$36</f>
        <v>Wholesale trade</v>
      </c>
      <c r="B120" s="17">
        <f t="shared" si="4"/>
        <v>4.1619681826818207</v>
      </c>
      <c r="C120" s="17">
        <f t="shared" si="4"/>
        <v>3.4439070060154231</v>
      </c>
      <c r="D120" s="17">
        <f t="shared" si="4"/>
        <v>3.645659469735353</v>
      </c>
      <c r="E120" s="17">
        <f t="shared" si="4"/>
        <v>3.5985756487355802</v>
      </c>
      <c r="F120" s="17">
        <f t="shared" si="4"/>
        <v>3.4901729433792856</v>
      </c>
    </row>
    <row r="121" spans="1:6" x14ac:dyDescent="0.2">
      <c r="A121" t="str">
        <f>$A$37</f>
        <v>Retail trade</v>
      </c>
      <c r="B121" s="17">
        <f t="shared" si="4"/>
        <v>8.891838440418514</v>
      </c>
      <c r="C121" s="17">
        <f t="shared" si="4"/>
        <v>9.0828365211228874</v>
      </c>
      <c r="D121" s="17">
        <f t="shared" si="4"/>
        <v>9.0378265264424851</v>
      </c>
      <c r="E121" s="17">
        <f t="shared" si="4"/>
        <v>8.797688657961853</v>
      </c>
      <c r="F121" s="17">
        <f t="shared" si="4"/>
        <v>8.496930437486327</v>
      </c>
    </row>
    <row r="122" spans="1:6" x14ac:dyDescent="0.2">
      <c r="A122" t="str">
        <f>$A$38</f>
        <v>Land transport, etc</v>
      </c>
      <c r="B122" s="17">
        <f t="shared" si="4"/>
        <v>2.569437354184549</v>
      </c>
      <c r="C122" s="17">
        <f t="shared" si="4"/>
        <v>2.2863620810798366</v>
      </c>
      <c r="D122" s="17">
        <f t="shared" si="4"/>
        <v>2.2787195829018065</v>
      </c>
      <c r="E122" s="17">
        <f t="shared" si="4"/>
        <v>2.4867346375896311</v>
      </c>
      <c r="F122" s="17">
        <f t="shared" si="4"/>
        <v>2.4737236828953924</v>
      </c>
    </row>
    <row r="123" spans="1:6" x14ac:dyDescent="0.2">
      <c r="A123" t="str">
        <f>$A$39</f>
        <v>Water transport</v>
      </c>
      <c r="B123" s="17">
        <f t="shared" si="4"/>
        <v>2.5373704371827756E-2</v>
      </c>
      <c r="C123" s="17">
        <f t="shared" si="4"/>
        <v>1.51373242588654E-2</v>
      </c>
      <c r="D123" s="17">
        <f t="shared" si="4"/>
        <v>1.7219911033113485E-2</v>
      </c>
      <c r="E123" s="17">
        <f t="shared" si="4"/>
        <v>1.497076732226413E-2</v>
      </c>
      <c r="F123" s="17">
        <f t="shared" si="4"/>
        <v>1.5090742741751803E-2</v>
      </c>
    </row>
    <row r="124" spans="1:6" x14ac:dyDescent="0.2">
      <c r="A124" t="str">
        <f>$A$40</f>
        <v>Air transport</v>
      </c>
      <c r="B124" s="17">
        <f t="shared" si="4"/>
        <v>0.10206203889634659</v>
      </c>
      <c r="C124" s="17">
        <f t="shared" si="4"/>
        <v>0.17048825789280481</v>
      </c>
      <c r="D124" s="17">
        <f t="shared" si="4"/>
        <v>0.14480048069908963</v>
      </c>
      <c r="E124" s="17">
        <f t="shared" si="4"/>
        <v>0.2175270528985</v>
      </c>
      <c r="F124" s="17">
        <f t="shared" si="4"/>
        <v>0.24650552794727426</v>
      </c>
    </row>
    <row r="125" spans="1:6" x14ac:dyDescent="0.2">
      <c r="A125" t="str">
        <f>$A$41</f>
        <v>Warehousing, etc</v>
      </c>
      <c r="B125" s="17">
        <f t="shared" si="4"/>
        <v>1.6906601322822969</v>
      </c>
      <c r="C125" s="17">
        <f t="shared" si="4"/>
        <v>1.9787539735547255</v>
      </c>
      <c r="D125" s="17">
        <f t="shared" si="4"/>
        <v>2.0834633035510666</v>
      </c>
      <c r="E125" s="17">
        <f t="shared" si="4"/>
        <v>2.233710632742484</v>
      </c>
      <c r="F125" s="17">
        <f t="shared" si="4"/>
        <v>2.2807727442711436</v>
      </c>
    </row>
    <row r="126" spans="1:6" x14ac:dyDescent="0.2">
      <c r="A126" t="str">
        <f>$A$42</f>
        <v>Postal and courier</v>
      </c>
      <c r="B126" s="17">
        <f t="shared" si="4"/>
        <v>0.78076136239556637</v>
      </c>
      <c r="C126" s="17">
        <f t="shared" si="4"/>
        <v>0.77638636344920564</v>
      </c>
      <c r="D126" s="17">
        <f t="shared" si="4"/>
        <v>0.83841265986075075</v>
      </c>
      <c r="E126" s="17">
        <f t="shared" si="4"/>
        <v>0.91058339457323734</v>
      </c>
      <c r="F126" s="17">
        <f t="shared" si="4"/>
        <v>0.95152397197756555</v>
      </c>
    </row>
    <row r="127" spans="1:6" x14ac:dyDescent="0.2">
      <c r="A127" t="str">
        <f>$A$43</f>
        <v>Accommodation</v>
      </c>
      <c r="B127" s="17">
        <f t="shared" si="4"/>
        <v>1.1147413281450105</v>
      </c>
      <c r="C127" s="17">
        <f t="shared" si="4"/>
        <v>1.1935651271570484</v>
      </c>
      <c r="D127" s="17">
        <f t="shared" si="4"/>
        <v>0.9725601447532588</v>
      </c>
      <c r="E127" s="17">
        <f t="shared" si="4"/>
        <v>1.0600746229692246</v>
      </c>
      <c r="F127" s="17">
        <f t="shared" si="4"/>
        <v>1.2111900313913013</v>
      </c>
    </row>
    <row r="128" spans="1:6" x14ac:dyDescent="0.2">
      <c r="A128" t="str">
        <f>$A$44</f>
        <v>Food and beverage services</v>
      </c>
      <c r="B128" s="17">
        <f t="shared" si="4"/>
        <v>5.3594103923367502</v>
      </c>
      <c r="C128" s="17">
        <f t="shared" si="4"/>
        <v>5.5193041398615907</v>
      </c>
      <c r="D128" s="17">
        <f t="shared" si="4"/>
        <v>4.9718115165020045</v>
      </c>
      <c r="E128" s="17">
        <f t="shared" si="4"/>
        <v>4.7968863690247669</v>
      </c>
      <c r="F128" s="17">
        <f t="shared" si="4"/>
        <v>5.0721390144552503</v>
      </c>
    </row>
    <row r="129" spans="1:6" x14ac:dyDescent="0.2">
      <c r="A129" t="str">
        <f>$A$45</f>
        <v>Publishing activities</v>
      </c>
      <c r="B129" s="17">
        <f t="shared" ref="B129:F129" si="5">B45/B$81*100</f>
        <v>0.25252697137930602</v>
      </c>
      <c r="C129" s="17">
        <f t="shared" si="5"/>
        <v>0.16382194234472058</v>
      </c>
      <c r="D129" s="17">
        <f t="shared" si="5"/>
        <v>0.11481156783969487</v>
      </c>
      <c r="E129" s="17">
        <f t="shared" si="5"/>
        <v>0.11096404887572353</v>
      </c>
      <c r="F129" s="17">
        <f t="shared" si="5"/>
        <v>0.10833749498614317</v>
      </c>
    </row>
    <row r="130" spans="1:6" x14ac:dyDescent="0.2">
      <c r="A130" t="str">
        <f>$A$46</f>
        <v>Film and music</v>
      </c>
      <c r="B130" s="17">
        <f t="shared" ref="B130:B154" si="6">B46/B$81*100</f>
        <v>0.13670035961946325</v>
      </c>
      <c r="C130" s="17">
        <f t="shared" ref="C130:F130" si="7">C46/C$81*100</f>
        <v>0.49190779270098567</v>
      </c>
      <c r="D130" s="17">
        <f t="shared" si="7"/>
        <v>0.38970993570540452</v>
      </c>
      <c r="E130" s="17">
        <f t="shared" si="7"/>
        <v>0.38000497102484471</v>
      </c>
      <c r="F130" s="17">
        <f t="shared" si="7"/>
        <v>0.37800555831208749</v>
      </c>
    </row>
    <row r="131" spans="1:6" x14ac:dyDescent="0.2">
      <c r="A131" t="str">
        <f>$A$47</f>
        <v>Broadcasting</v>
      </c>
      <c r="B131" s="17">
        <f t="shared" si="6"/>
        <v>3.006273468806531E-2</v>
      </c>
      <c r="C131" s="17">
        <f t="shared" ref="C131:F131" si="8">C47/C$81*100</f>
        <v>7.4102910969918931E-2</v>
      </c>
      <c r="D131" s="17">
        <f t="shared" si="8"/>
        <v>5.8336096909469004E-2</v>
      </c>
      <c r="E131" s="17">
        <f t="shared" si="8"/>
        <v>5.613135892498318E-2</v>
      </c>
      <c r="F131" s="17">
        <f t="shared" si="8"/>
        <v>5.4431958123409237E-2</v>
      </c>
    </row>
    <row r="132" spans="1:6" x14ac:dyDescent="0.2">
      <c r="A132" t="str">
        <f>$A$48</f>
        <v>Telecommunications</v>
      </c>
      <c r="B132" s="17">
        <f t="shared" si="6"/>
        <v>0.53224275563396417</v>
      </c>
      <c r="C132" s="17">
        <f t="shared" ref="C132:F132" si="9">C48/C$81*100</f>
        <v>0.66666838541592732</v>
      </c>
      <c r="D132" s="17">
        <f t="shared" si="9"/>
        <v>0.65103667876571858</v>
      </c>
      <c r="E132" s="17">
        <f t="shared" si="9"/>
        <v>0.6831359536979289</v>
      </c>
      <c r="F132" s="17">
        <f t="shared" si="9"/>
        <v>0.70017536847794482</v>
      </c>
    </row>
    <row r="133" spans="1:6" x14ac:dyDescent="0.2">
      <c r="A133" t="str">
        <f>$A$49</f>
        <v>Computing services</v>
      </c>
      <c r="B133" s="17">
        <f t="shared" si="6"/>
        <v>1.1891985917670969</v>
      </c>
      <c r="C133" s="17">
        <f t="shared" ref="C133:F133" si="10">C49/C$81*100</f>
        <v>1.5934703991452999</v>
      </c>
      <c r="D133" s="17">
        <f t="shared" si="10"/>
        <v>1.5481137812605685</v>
      </c>
      <c r="E133" s="17">
        <f t="shared" si="10"/>
        <v>1.6264385915661368</v>
      </c>
      <c r="F133" s="17">
        <f t="shared" si="10"/>
        <v>1.668650105012311</v>
      </c>
    </row>
    <row r="134" spans="1:6" x14ac:dyDescent="0.2">
      <c r="A134" t="str">
        <f>$A$50</f>
        <v>Information services</v>
      </c>
      <c r="B134" s="17">
        <f t="shared" si="6"/>
        <v>0.11828457119926857</v>
      </c>
      <c r="C134" s="17">
        <f t="shared" ref="C134:F134" si="11">C50/C$81*100</f>
        <v>0.11660527640698426</v>
      </c>
      <c r="D134" s="17">
        <f t="shared" si="11"/>
        <v>0.11933544277200749</v>
      </c>
      <c r="E134" s="17">
        <f t="shared" si="11"/>
        <v>0.12553800067840776</v>
      </c>
      <c r="F134" s="17">
        <f t="shared" si="11"/>
        <v>0.12879773456412005</v>
      </c>
    </row>
    <row r="135" spans="1:6" x14ac:dyDescent="0.2">
      <c r="A135" t="str">
        <f>$A$51</f>
        <v>Financial services</v>
      </c>
      <c r="B135" s="17">
        <f t="shared" si="6"/>
        <v>1.480447878016129</v>
      </c>
      <c r="C135" s="17">
        <f t="shared" ref="C135:F135" si="12">C51/C$81*100</f>
        <v>1.3271124209554543</v>
      </c>
      <c r="D135" s="17">
        <f t="shared" si="12"/>
        <v>1.2981696912652023</v>
      </c>
      <c r="E135" s="17">
        <f t="shared" si="12"/>
        <v>1.2879188793874632</v>
      </c>
      <c r="F135" s="17">
        <f t="shared" si="12"/>
        <v>1.2284215539485526</v>
      </c>
    </row>
    <row r="136" spans="1:6" x14ac:dyDescent="0.2">
      <c r="A136" t="str">
        <f>$A$52</f>
        <v>Insurance and pensions</v>
      </c>
      <c r="B136" s="17">
        <f t="shared" si="6"/>
        <v>0.15205315242650383</v>
      </c>
      <c r="C136" s="17">
        <f t="shared" ref="C136:F136" si="13">C52/C$81*100</f>
        <v>0.38196883184011621</v>
      </c>
      <c r="D136" s="17">
        <f t="shared" si="13"/>
        <v>0.37409527061238507</v>
      </c>
      <c r="E136" s="17">
        <f t="shared" si="13"/>
        <v>0.37095036235485002</v>
      </c>
      <c r="F136" s="17">
        <f t="shared" si="13"/>
        <v>0.35259695890529563</v>
      </c>
    </row>
    <row r="137" spans="1:6" x14ac:dyDescent="0.2">
      <c r="A137" t="str">
        <f>$A$53</f>
        <v>Auxiliary financial services</v>
      </c>
      <c r="B137" s="17">
        <f t="shared" si="6"/>
        <v>1.3820538708980614</v>
      </c>
      <c r="C137" s="17">
        <f t="shared" ref="C137:F137" si="14">C53/C$81*100</f>
        <v>1.0269072383940563</v>
      </c>
      <c r="D137" s="17">
        <f t="shared" si="14"/>
        <v>1.0458542152002375</v>
      </c>
      <c r="E137" s="17">
        <f t="shared" si="14"/>
        <v>1.0511282367296719</v>
      </c>
      <c r="F137" s="17">
        <f t="shared" si="14"/>
        <v>1.0083423731729424</v>
      </c>
    </row>
    <row r="138" spans="1:6" x14ac:dyDescent="0.2">
      <c r="A138" t="str">
        <f>$A$54</f>
        <v>Real estate</v>
      </c>
      <c r="B138" s="17">
        <f t="shared" si="6"/>
        <v>1.2407401104929252</v>
      </c>
      <c r="C138" s="17">
        <f t="shared" ref="C138:F138" si="15">C54/C$81*100</f>
        <v>1.3812900462323299</v>
      </c>
      <c r="D138" s="17">
        <f t="shared" si="15"/>
        <v>1.6103900273276122</v>
      </c>
      <c r="E138" s="17">
        <f t="shared" si="15"/>
        <v>1.4014441920571263</v>
      </c>
      <c r="F138" s="17">
        <f t="shared" si="15"/>
        <v>1.462643919188273</v>
      </c>
    </row>
    <row r="139" spans="1:6" x14ac:dyDescent="0.2">
      <c r="A139" t="str">
        <f>$A$55</f>
        <v>Legal and accounting</v>
      </c>
      <c r="B139" s="17">
        <f t="shared" si="6"/>
        <v>1.5431069363465779</v>
      </c>
      <c r="C139" s="17">
        <f t="shared" ref="C139:F139" si="16">C55/C$81*100</f>
        <v>1.8764757509765937</v>
      </c>
      <c r="D139" s="17">
        <f t="shared" si="16"/>
        <v>1.8813847288903705</v>
      </c>
      <c r="E139" s="17">
        <f t="shared" si="16"/>
        <v>1.9356661036126501</v>
      </c>
      <c r="F139" s="17">
        <f t="shared" si="16"/>
        <v>1.9589538816928371</v>
      </c>
    </row>
    <row r="140" spans="1:6" x14ac:dyDescent="0.2">
      <c r="A140" t="str">
        <f>$A$56</f>
        <v>Head offices, etc</v>
      </c>
      <c r="B140" s="17">
        <f t="shared" si="6"/>
        <v>1.638286688808483</v>
      </c>
      <c r="C140" s="17">
        <f t="shared" ref="C140:F140" si="17">C56/C$81*100</f>
        <v>1.9510574580899713</v>
      </c>
      <c r="D140" s="17">
        <f t="shared" si="17"/>
        <v>2.0023619004659903</v>
      </c>
      <c r="E140" s="17">
        <f t="shared" si="17"/>
        <v>2.0358800593192847</v>
      </c>
      <c r="F140" s="17">
        <f t="shared" si="17"/>
        <v>2.0565172882518725</v>
      </c>
    </row>
    <row r="141" spans="1:6" x14ac:dyDescent="0.2">
      <c r="A141" t="str">
        <f>$A$57</f>
        <v>Architectural and related</v>
      </c>
      <c r="B141" s="17">
        <f t="shared" si="6"/>
        <v>1.3550919465751066</v>
      </c>
      <c r="C141" s="17">
        <f t="shared" ref="C141:F141" si="18">C57/C$81*100</f>
        <v>1.7996842155041135</v>
      </c>
      <c r="D141" s="17">
        <f t="shared" si="18"/>
        <v>1.7845956950585999</v>
      </c>
      <c r="E141" s="17">
        <f t="shared" si="18"/>
        <v>1.7405050163384574</v>
      </c>
      <c r="F141" s="17">
        <f t="shared" si="18"/>
        <v>1.7635112158006752</v>
      </c>
    </row>
    <row r="142" spans="1:6" x14ac:dyDescent="0.2">
      <c r="A142" t="str">
        <f>$A$58</f>
        <v>Scientific research and development</v>
      </c>
      <c r="B142" s="17">
        <f t="shared" si="6"/>
        <v>0.24091783986875562</v>
      </c>
      <c r="C142" s="17">
        <f t="shared" ref="C142:F142" si="19">C58/C$81*100</f>
        <v>0.21052298166056566</v>
      </c>
      <c r="D142" s="17">
        <f t="shared" si="19"/>
        <v>0.19073240440330902</v>
      </c>
      <c r="E142" s="17">
        <f t="shared" si="19"/>
        <v>0.21514615978757223</v>
      </c>
      <c r="F142" s="17">
        <f t="shared" si="19"/>
        <v>0.24475079042904513</v>
      </c>
    </row>
    <row r="143" spans="1:6" x14ac:dyDescent="0.2">
      <c r="A143" t="str">
        <f>$A$59</f>
        <v>Advertising, etc</v>
      </c>
      <c r="B143" s="17">
        <f t="shared" si="6"/>
        <v>1.0240615321723887</v>
      </c>
      <c r="C143" s="17">
        <f t="shared" ref="C143:F143" si="20">C59/C$81*100</f>
        <v>0.32742290184617562</v>
      </c>
      <c r="D143" s="17">
        <f t="shared" si="20"/>
        <v>0.34319428619145903</v>
      </c>
      <c r="E143" s="17">
        <f t="shared" si="20"/>
        <v>0.38721979865622302</v>
      </c>
      <c r="F143" s="17">
        <f t="shared" si="20"/>
        <v>0.44001798256444785</v>
      </c>
    </row>
    <row r="144" spans="1:6" x14ac:dyDescent="0.2">
      <c r="A144" t="str">
        <f>$A$60</f>
        <v>Other professional</v>
      </c>
      <c r="B144" s="17">
        <f t="shared" si="6"/>
        <v>0.45891993480761534</v>
      </c>
      <c r="C144" s="17">
        <f t="shared" ref="C144:F144" si="21">C60/C$81*100</f>
        <v>0.46822579878723886</v>
      </c>
      <c r="D144" s="17">
        <f t="shared" si="21"/>
        <v>0.42356603197256121</v>
      </c>
      <c r="E144" s="17">
        <f t="shared" si="21"/>
        <v>0.47690010603516675</v>
      </c>
      <c r="F144" s="17">
        <f t="shared" si="21"/>
        <v>0.54077501142714779</v>
      </c>
    </row>
    <row r="145" spans="1:6" x14ac:dyDescent="0.2">
      <c r="A145" t="str">
        <f>$A$61</f>
        <v>Veterinary</v>
      </c>
      <c r="B145" s="17">
        <f t="shared" si="6"/>
        <v>0.25710255740901267</v>
      </c>
      <c r="C145" s="17">
        <f t="shared" ref="C145:F145" si="22">C61/C$81*100</f>
        <v>0.4170314417989438</v>
      </c>
      <c r="D145" s="17">
        <f t="shared" si="22"/>
        <v>0.39412436205121526</v>
      </c>
      <c r="E145" s="17">
        <f t="shared" si="22"/>
        <v>0.44464982654330576</v>
      </c>
      <c r="F145" s="17">
        <f t="shared" si="22"/>
        <v>0.50701386138219218</v>
      </c>
    </row>
    <row r="146" spans="1:6" x14ac:dyDescent="0.2">
      <c r="A146" t="str">
        <f>$A$62</f>
        <v>Rental and leasing</v>
      </c>
      <c r="B146" s="17">
        <f t="shared" si="6"/>
        <v>0.57595661890772243</v>
      </c>
      <c r="C146" s="17">
        <f t="shared" ref="C146:F146" si="23">C62/C$81*100</f>
        <v>0.33272648991203885</v>
      </c>
      <c r="D146" s="17">
        <f t="shared" si="23"/>
        <v>0.33181163314514339</v>
      </c>
      <c r="E146" s="17">
        <f t="shared" si="23"/>
        <v>0.35147032776050646</v>
      </c>
      <c r="F146" s="17">
        <f t="shared" si="23"/>
        <v>0.36891601791000006</v>
      </c>
    </row>
    <row r="147" spans="1:6" x14ac:dyDescent="0.2">
      <c r="A147" t="str">
        <f>$A$63</f>
        <v>Employment activities</v>
      </c>
      <c r="B147" s="17">
        <f t="shared" si="6"/>
        <v>3.2280192250449584</v>
      </c>
      <c r="C147" s="17">
        <f t="shared" ref="C147:F147" si="24">C63/C$81*100</f>
        <v>3.3498419788734841</v>
      </c>
      <c r="D147" s="17">
        <f t="shared" si="24"/>
        <v>3.3262155269086282</v>
      </c>
      <c r="E147" s="17">
        <f t="shared" si="24"/>
        <v>3.524082553507458</v>
      </c>
      <c r="F147" s="17">
        <f t="shared" si="24"/>
        <v>3.6949157181794421</v>
      </c>
    </row>
    <row r="148" spans="1:6" x14ac:dyDescent="0.2">
      <c r="A148" t="str">
        <f>$A$64</f>
        <v>Travel, etc</v>
      </c>
      <c r="B148" s="17">
        <f t="shared" si="6"/>
        <v>0.18706962075712505</v>
      </c>
      <c r="C148" s="17">
        <f t="shared" ref="C148:F148" si="25">C64/C$81*100</f>
        <v>0.14548036696485386</v>
      </c>
      <c r="D148" s="17">
        <f t="shared" si="25"/>
        <v>0.15129443019906008</v>
      </c>
      <c r="E148" s="17">
        <f t="shared" si="25"/>
        <v>0.15995272844977435</v>
      </c>
      <c r="F148" s="17">
        <f t="shared" si="25"/>
        <v>0.16736686542994941</v>
      </c>
    </row>
    <row r="149" spans="1:6" x14ac:dyDescent="0.2">
      <c r="A149" t="str">
        <f>$A$65</f>
        <v>Security, etc</v>
      </c>
      <c r="B149" s="17">
        <f t="shared" si="6"/>
        <v>0.57773391265883822</v>
      </c>
      <c r="C149" s="17">
        <f t="shared" ref="C149:F149" si="26">C65/C$81*100</f>
        <v>0.49334418113753153</v>
      </c>
      <c r="D149" s="17">
        <f t="shared" si="26"/>
        <v>0.46854940126527567</v>
      </c>
      <c r="E149" s="17">
        <f t="shared" si="26"/>
        <v>0.49612762164340268</v>
      </c>
      <c r="F149" s="17">
        <f t="shared" si="26"/>
        <v>0.51978835057508688</v>
      </c>
    </row>
    <row r="150" spans="1:6" x14ac:dyDescent="0.2">
      <c r="A150" t="str">
        <f>$A$66</f>
        <v>Services to buildings</v>
      </c>
      <c r="B150" s="17">
        <f t="shared" si="6"/>
        <v>2.3059441022430041</v>
      </c>
      <c r="C150" s="17">
        <f t="shared" ref="C150:F150" si="27">C66/C$81*100</f>
        <v>2.3053297745488677</v>
      </c>
      <c r="D150" s="17">
        <f t="shared" si="27"/>
        <v>2.3219152919355381</v>
      </c>
      <c r="E150" s="17">
        <f t="shared" si="27"/>
        <v>2.4446721925117263</v>
      </c>
      <c r="F150" s="17">
        <f t="shared" si="27"/>
        <v>2.5362274336192927</v>
      </c>
    </row>
    <row r="151" spans="1:6" x14ac:dyDescent="0.2">
      <c r="A151" t="str">
        <f>$A$67</f>
        <v>Office administrative</v>
      </c>
      <c r="B151" s="17">
        <f t="shared" si="6"/>
        <v>1.6884290614090569</v>
      </c>
      <c r="C151" s="17">
        <f t="shared" ref="C151:F151" si="28">C67/C$81*100</f>
        <v>1.3150320259442148</v>
      </c>
      <c r="D151" s="17">
        <f t="shared" si="28"/>
        <v>1.3247656979465987</v>
      </c>
      <c r="E151" s="17">
        <f t="shared" si="28"/>
        <v>1.4023821196378123</v>
      </c>
      <c r="F151" s="17">
        <f t="shared" si="28"/>
        <v>1.4696277745373869</v>
      </c>
    </row>
    <row r="152" spans="1:6" x14ac:dyDescent="0.2">
      <c r="A152" t="str">
        <f>$A$68</f>
        <v>Public administration and defence</v>
      </c>
      <c r="B152" s="17">
        <f t="shared" si="6"/>
        <v>4.0174779823269864</v>
      </c>
      <c r="C152" s="17">
        <f t="shared" ref="C152:F152" si="29">C68/C$81*100</f>
        <v>3.9522780199471454</v>
      </c>
      <c r="D152" s="17">
        <f t="shared" si="29"/>
        <v>4.1233660693594087</v>
      </c>
      <c r="E152" s="17">
        <f t="shared" si="29"/>
        <v>4.0834120651844117</v>
      </c>
      <c r="F152" s="17">
        <f t="shared" si="29"/>
        <v>4.0009068483947976</v>
      </c>
    </row>
    <row r="153" spans="1:6" x14ac:dyDescent="0.2">
      <c r="A153" t="str">
        <f>$A$69</f>
        <v xml:space="preserve">Education </v>
      </c>
      <c r="B153" s="17">
        <f t="shared" si="6"/>
        <v>9.550647199574156</v>
      </c>
      <c r="C153" s="17">
        <f t="shared" ref="C153:F153" si="30">C69/C$81*100</f>
        <v>9.093185883699018</v>
      </c>
      <c r="D153" s="17">
        <f t="shared" si="30"/>
        <v>8.9392863147571546</v>
      </c>
      <c r="E153" s="17">
        <f t="shared" si="30"/>
        <v>8.8232291472608395</v>
      </c>
      <c r="F153" s="17">
        <f t="shared" si="30"/>
        <v>8.7878659201061424</v>
      </c>
    </row>
    <row r="154" spans="1:6" x14ac:dyDescent="0.2">
      <c r="A154" t="str">
        <f>$A$70</f>
        <v>Health</v>
      </c>
      <c r="B154" s="17">
        <f t="shared" si="6"/>
        <v>7.4685286654005703</v>
      </c>
      <c r="C154" s="17">
        <f t="shared" ref="C154:F154" si="31">C70/C$81*100</f>
        <v>7.5934490374061827</v>
      </c>
      <c r="D154" s="17">
        <f t="shared" si="31"/>
        <v>8.0015308208366953</v>
      </c>
      <c r="E154" s="17">
        <f t="shared" si="31"/>
        <v>8.2870592326106269</v>
      </c>
      <c r="F154" s="17">
        <f t="shared" si="31"/>
        <v>8.4961583531246827</v>
      </c>
    </row>
    <row r="155" spans="1:6" x14ac:dyDescent="0.2">
      <c r="A155" t="str">
        <f>$A$71</f>
        <v>Residential care</v>
      </c>
      <c r="B155" s="17">
        <f t="shared" ref="B155:F155" si="32">B71/B$81*100</f>
        <v>2.4385982824232926</v>
      </c>
      <c r="C155" s="17">
        <f t="shared" si="32"/>
        <v>2.5722402097821808</v>
      </c>
      <c r="D155" s="17">
        <f t="shared" si="32"/>
        <v>2.4238848921727207</v>
      </c>
      <c r="E155" s="17">
        <f t="shared" si="32"/>
        <v>2.6889662558717196</v>
      </c>
      <c r="F155" s="17">
        <f t="shared" si="32"/>
        <v>3.0320811643260344</v>
      </c>
    </row>
    <row r="156" spans="1:6" x14ac:dyDescent="0.2">
      <c r="A156" t="str">
        <f>$A$72</f>
        <v>Social work</v>
      </c>
      <c r="B156" s="17">
        <f t="shared" ref="B156:F156" si="33">B72/B$81*100</f>
        <v>3.6293472793685151</v>
      </c>
      <c r="C156" s="17">
        <f t="shared" si="33"/>
        <v>3.3052034459609128</v>
      </c>
      <c r="D156" s="17">
        <f t="shared" si="33"/>
        <v>3.124720678061371</v>
      </c>
      <c r="E156" s="17">
        <f t="shared" si="33"/>
        <v>3.4345104684995</v>
      </c>
      <c r="F156" s="17">
        <f t="shared" si="33"/>
        <v>3.8000244961234726</v>
      </c>
    </row>
    <row r="157" spans="1:6" x14ac:dyDescent="0.2">
      <c r="A157" t="str">
        <f>$A$73</f>
        <v>Arts and entertainment</v>
      </c>
      <c r="B157" s="17">
        <f t="shared" ref="B157:F157" si="34">B73/B$81*100</f>
        <v>0.2556277817504915</v>
      </c>
      <c r="C157" s="17">
        <f t="shared" si="34"/>
        <v>0.39404922687273147</v>
      </c>
      <c r="D157" s="17">
        <f t="shared" si="34"/>
        <v>0.45388329059445076</v>
      </c>
      <c r="E157" s="17">
        <f t="shared" si="34"/>
        <v>0.35114566052822088</v>
      </c>
      <c r="F157" s="17">
        <f t="shared" si="34"/>
        <v>0.34470064003152945</v>
      </c>
    </row>
    <row r="158" spans="1:6" x14ac:dyDescent="0.2">
      <c r="A158" t="str">
        <f>$A$74</f>
        <v>Libraries, etc</v>
      </c>
      <c r="B158" s="17">
        <f t="shared" ref="B158:F158" si="35">B74/B$81*100</f>
        <v>0.45286957311284221</v>
      </c>
      <c r="C158" s="17">
        <f t="shared" si="35"/>
        <v>0.43647793136575574</v>
      </c>
      <c r="D158" s="17">
        <f t="shared" si="35"/>
        <v>0.52943929853515337</v>
      </c>
      <c r="E158" s="17">
        <f t="shared" si="35"/>
        <v>0.41405895741709159</v>
      </c>
      <c r="F158" s="17">
        <f t="shared" si="35"/>
        <v>0.41601317317325065</v>
      </c>
    </row>
    <row r="159" spans="1:6" x14ac:dyDescent="0.2">
      <c r="A159" t="str">
        <f>$A$75</f>
        <v>Gambling and betting</v>
      </c>
      <c r="B159" s="17">
        <f t="shared" ref="B159:F159" si="36">B75/B$81*100</f>
        <v>0.35205542131358475</v>
      </c>
      <c r="C159" s="17">
        <f t="shared" si="36"/>
        <v>0.3191728759770015</v>
      </c>
      <c r="D159" s="17">
        <f t="shared" si="36"/>
        <v>0.30663845811748347</v>
      </c>
      <c r="E159" s="17">
        <f t="shared" si="36"/>
        <v>0.30670232234764994</v>
      </c>
      <c r="F159" s="17">
        <f t="shared" si="36"/>
        <v>0.31904637736338687</v>
      </c>
    </row>
    <row r="160" spans="1:6" x14ac:dyDescent="0.2">
      <c r="A160" t="str">
        <f>$A$76</f>
        <v>Sport and recreation</v>
      </c>
      <c r="B160" s="17">
        <f t="shared" ref="B160:F160" si="37">B76/B$81*100</f>
        <v>1.4867629430521654</v>
      </c>
      <c r="C160" s="17">
        <f t="shared" si="37"/>
        <v>1.3050509678492777</v>
      </c>
      <c r="D160" s="17">
        <f t="shared" si="37"/>
        <v>1.2110850988335224</v>
      </c>
      <c r="E160" s="17">
        <f t="shared" si="37"/>
        <v>1.2100348151645923</v>
      </c>
      <c r="F160" s="17">
        <f t="shared" si="37"/>
        <v>1.2544267641040103</v>
      </c>
    </row>
    <row r="161" spans="1:6" x14ac:dyDescent="0.2">
      <c r="A161" t="str">
        <f>$A$77</f>
        <v>Membership organisations</v>
      </c>
      <c r="B161" s="17">
        <f t="shared" ref="B161:F161" si="38">B77/B$81*100</f>
        <v>0.94854545523284894</v>
      </c>
      <c r="C161" s="17">
        <f t="shared" si="38"/>
        <v>0.96260123315430723</v>
      </c>
      <c r="D161" s="17">
        <f t="shared" si="38"/>
        <v>0.99226089038789744</v>
      </c>
      <c r="E161" s="17">
        <f t="shared" si="38"/>
        <v>0.87808059613570189</v>
      </c>
      <c r="F161" s="17">
        <f t="shared" si="38"/>
        <v>0.81844467787997166</v>
      </c>
    </row>
    <row r="162" spans="1:6" x14ac:dyDescent="0.2">
      <c r="A162" t="str">
        <f>$A$78</f>
        <v>Repair of goods</v>
      </c>
      <c r="B162" s="17">
        <f t="shared" ref="B162:F162" si="39">B78/B$81*100</f>
        <v>3.7587872050075695E-2</v>
      </c>
      <c r="C162" s="17">
        <f t="shared" si="39"/>
        <v>0.1416131673363866</v>
      </c>
      <c r="D162" s="17">
        <f t="shared" si="39"/>
        <v>0.21929848563180757</v>
      </c>
      <c r="E162" s="17">
        <f t="shared" si="39"/>
        <v>0.20284487868327317</v>
      </c>
      <c r="F162" s="17">
        <f t="shared" si="39"/>
        <v>0.19740797191475057</v>
      </c>
    </row>
    <row r="163" spans="1:6" x14ac:dyDescent="0.2">
      <c r="A163" t="str">
        <f>$A$79</f>
        <v>Other personal service</v>
      </c>
      <c r="B163" s="17">
        <f>B79/B$81*100</f>
        <v>1.3349744939591306</v>
      </c>
      <c r="C163" s="17">
        <f t="shared" ref="C163:F163" si="40">C79/C$81*100</f>
        <v>1.8792748669434323</v>
      </c>
      <c r="D163" s="17">
        <f t="shared" si="40"/>
        <v>2.1164802939690119</v>
      </c>
      <c r="E163" s="17">
        <f t="shared" si="40"/>
        <v>1.8826731946572015</v>
      </c>
      <c r="F163" s="17">
        <f t="shared" si="40"/>
        <v>1.7698633656183036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Yorkshire and the Humber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0.96770807312309692</v>
      </c>
      <c r="C173" s="17">
        <f t="shared" si="41"/>
        <v>-33.788015868619148</v>
      </c>
      <c r="D173" s="17">
        <f t="shared" si="41"/>
        <v>0.78533929460888885</v>
      </c>
      <c r="E173" s="17">
        <f t="shared" si="41"/>
        <v>0.14909425279197031</v>
      </c>
      <c r="F173" s="17">
        <f>IF(AND(F$3-D$3 &lt;&gt; 0,D5&lt;&gt;0,F5&lt;&gt;0),(EXP(LN(F5/D5)/(F$3-D$3))-1)*100,0)</f>
        <v>0.36072839505740806</v>
      </c>
    </row>
    <row r="174" spans="1:6" x14ac:dyDescent="0.2">
      <c r="A174" t="str">
        <f>$A$6</f>
        <v>Coal, oil &amp; gas; Mining &amp; related</v>
      </c>
      <c r="B174" s="17">
        <f t="shared" si="41"/>
        <v>-22.7913582593965</v>
      </c>
      <c r="C174" s="17">
        <f t="shared" si="41"/>
        <v>-7.6413959084713934</v>
      </c>
      <c r="D174" s="17">
        <f t="shared" si="41"/>
        <v>-5.6117591376786518</v>
      </c>
      <c r="E174" s="17">
        <f t="shared" si="41"/>
        <v>-4.2870710414686375</v>
      </c>
      <c r="F174" s="17">
        <f t="shared" ref="F174:F237" si="42">IF(AND(F$3-D$3 &lt;&gt; 0,D6&lt;&gt;0,F6&lt;&gt;0),(EXP(LN(F6/D6)/(F$3-D$3))-1)*100,0)</f>
        <v>-4.7306866580175466</v>
      </c>
    </row>
    <row r="175" spans="1:6" x14ac:dyDescent="0.2">
      <c r="A175" t="str">
        <f>$A$7</f>
        <v>Food products</v>
      </c>
      <c r="B175" s="17">
        <f t="shared" si="41"/>
        <v>2.6655262081666242</v>
      </c>
      <c r="C175" s="17">
        <f t="shared" si="41"/>
        <v>5.4357979458003802</v>
      </c>
      <c r="D175" s="17">
        <f t="shared" si="41"/>
        <v>-1.3592448728134143</v>
      </c>
      <c r="E175" s="17">
        <f t="shared" si="41"/>
        <v>-1.8272808716612743</v>
      </c>
      <c r="F175" s="17">
        <f t="shared" si="42"/>
        <v>-1.6715161452413696</v>
      </c>
    </row>
    <row r="176" spans="1:6" x14ac:dyDescent="0.2">
      <c r="A176" t="str">
        <f>$A$8</f>
        <v>Beverages and tobacco</v>
      </c>
      <c r="B176" s="17">
        <f t="shared" si="41"/>
        <v>-6.5674605413562954</v>
      </c>
      <c r="C176" s="17">
        <f t="shared" si="41"/>
        <v>6.9722222224728014</v>
      </c>
      <c r="D176" s="17">
        <f t="shared" si="41"/>
        <v>-1.4377946002782305</v>
      </c>
      <c r="E176" s="17">
        <f t="shared" si="41"/>
        <v>-1.8759959377552038</v>
      </c>
      <c r="F176" s="17">
        <f t="shared" si="42"/>
        <v>-1.7301457224952022</v>
      </c>
    </row>
    <row r="177" spans="1:6" x14ac:dyDescent="0.2">
      <c r="A177" t="str">
        <f>$A$9</f>
        <v>Textiles</v>
      </c>
      <c r="B177" s="17">
        <f t="shared" si="41"/>
        <v>-9.8439452574530684</v>
      </c>
      <c r="C177" s="17">
        <f t="shared" si="41"/>
        <v>15.793441387128127</v>
      </c>
      <c r="D177" s="17">
        <f t="shared" si="41"/>
        <v>-2.5605379977107656</v>
      </c>
      <c r="E177" s="17">
        <f t="shared" si="41"/>
        <v>-1.6575482635403538</v>
      </c>
      <c r="F177" s="17">
        <f t="shared" si="42"/>
        <v>-1.9594708297811625</v>
      </c>
    </row>
    <row r="178" spans="1:6" x14ac:dyDescent="0.2">
      <c r="A178" t="str">
        <f>$A$10</f>
        <v>Wearing apparel; Leather, etc</v>
      </c>
      <c r="B178" s="17">
        <f t="shared" si="41"/>
        <v>19.972527037466502</v>
      </c>
      <c r="C178" s="17">
        <f t="shared" si="41"/>
        <v>18.627903399208122</v>
      </c>
      <c r="D178" s="17">
        <f t="shared" si="41"/>
        <v>-2.5373640754675519</v>
      </c>
      <c r="E178" s="17">
        <f t="shared" si="41"/>
        <v>-1.5604622954685898</v>
      </c>
      <c r="F178" s="17">
        <f t="shared" si="42"/>
        <v>-1.8871793840973927</v>
      </c>
    </row>
    <row r="179" spans="1:6" x14ac:dyDescent="0.2">
      <c r="A179" t="str">
        <f>$A$11</f>
        <v xml:space="preserve">Wood and cork </v>
      </c>
      <c r="B179" s="17">
        <f t="shared" si="41"/>
        <v>-18.648253363477352</v>
      </c>
      <c r="C179" s="17">
        <f t="shared" si="41"/>
        <v>10.661950479938254</v>
      </c>
      <c r="D179" s="17">
        <f t="shared" si="41"/>
        <v>-0.42985933372402529</v>
      </c>
      <c r="E179" s="17">
        <f t="shared" si="41"/>
        <v>-0.75949796655481183</v>
      </c>
      <c r="F179" s="17">
        <f t="shared" si="42"/>
        <v>-0.64973985741241247</v>
      </c>
    </row>
    <row r="180" spans="1:6" x14ac:dyDescent="0.2">
      <c r="A180" t="str">
        <f>$A$12</f>
        <v>Paper, etc</v>
      </c>
      <c r="B180" s="17">
        <f t="shared" si="41"/>
        <v>-3.3892005983178874</v>
      </c>
      <c r="C180" s="17">
        <f t="shared" si="41"/>
        <v>-5.966850828619819</v>
      </c>
      <c r="D180" s="17">
        <f t="shared" si="41"/>
        <v>-0.27570329129920079</v>
      </c>
      <c r="E180" s="17">
        <f t="shared" si="41"/>
        <v>-0.70715120406326104</v>
      </c>
      <c r="F180" s="17">
        <f t="shared" si="42"/>
        <v>-0.56354303510349757</v>
      </c>
    </row>
    <row r="181" spans="1:6" x14ac:dyDescent="0.2">
      <c r="A181" t="str">
        <f>$A$13</f>
        <v>Printing and recording</v>
      </c>
      <c r="B181" s="17">
        <f t="shared" si="41"/>
        <v>-0.37095427920407209</v>
      </c>
      <c r="C181" s="17">
        <f t="shared" si="41"/>
        <v>-3.7574552683362628</v>
      </c>
      <c r="D181" s="17">
        <f t="shared" si="41"/>
        <v>-1.9398177427941254</v>
      </c>
      <c r="E181" s="17">
        <f t="shared" si="41"/>
        <v>-2.0376051801011541</v>
      </c>
      <c r="F181" s="17">
        <f t="shared" si="42"/>
        <v>-2.0050202075205692</v>
      </c>
    </row>
    <row r="182" spans="1:6" x14ac:dyDescent="0.2">
      <c r="A182" t="str">
        <f>$A$14</f>
        <v>Coke and petroleum; Chemicals, etc</v>
      </c>
      <c r="B182" s="17">
        <f t="shared" si="41"/>
        <v>2.5835600655464308</v>
      </c>
      <c r="C182" s="17">
        <f t="shared" si="41"/>
        <v>2.0577196842638257</v>
      </c>
      <c r="D182" s="17">
        <f t="shared" si="41"/>
        <v>-0.63832819294395993</v>
      </c>
      <c r="E182" s="17">
        <f t="shared" si="41"/>
        <v>-1.1278991621891388</v>
      </c>
      <c r="F182" s="17">
        <f t="shared" si="42"/>
        <v>-0.96497744940038377</v>
      </c>
    </row>
    <row r="183" spans="1:6" x14ac:dyDescent="0.2">
      <c r="A183" t="str">
        <f>$A$15</f>
        <v>Pharmaceuticals</v>
      </c>
      <c r="B183" s="17">
        <f t="shared" si="41"/>
        <v>-6.1643306498178507</v>
      </c>
      <c r="C183" s="17">
        <f t="shared" si="41"/>
        <v>10.966057441403798</v>
      </c>
      <c r="D183" s="17">
        <f t="shared" si="41"/>
        <v>2.0814624891297262</v>
      </c>
      <c r="E183" s="17">
        <f t="shared" si="41"/>
        <v>-0.1257087423985781</v>
      </c>
      <c r="F183" s="17">
        <f t="shared" si="42"/>
        <v>0.60466086984163336</v>
      </c>
    </row>
    <row r="184" spans="1:6" x14ac:dyDescent="0.2">
      <c r="A184" t="str">
        <f>$A$16</f>
        <v>Rubber and plastic</v>
      </c>
      <c r="B184" s="17">
        <f t="shared" si="41"/>
        <v>-1.1363355690712562</v>
      </c>
      <c r="C184" s="17">
        <f t="shared" si="41"/>
        <v>12.285638439618939</v>
      </c>
      <c r="D184" s="17">
        <f t="shared" si="41"/>
        <v>-1.6599512313921205</v>
      </c>
      <c r="E184" s="17">
        <f t="shared" si="41"/>
        <v>-1.6188106797771717</v>
      </c>
      <c r="F184" s="17">
        <f t="shared" si="42"/>
        <v>-1.6325261089762844</v>
      </c>
    </row>
    <row r="185" spans="1:6" x14ac:dyDescent="0.2">
      <c r="A185" t="str">
        <f>$A$17</f>
        <v>Other non-metallic</v>
      </c>
      <c r="B185" s="17">
        <f t="shared" si="41"/>
        <v>4.2057197478649666</v>
      </c>
      <c r="C185" s="17">
        <f t="shared" si="41"/>
        <v>7.6386625826092125</v>
      </c>
      <c r="D185" s="17">
        <f t="shared" si="41"/>
        <v>-1.6341347709067366</v>
      </c>
      <c r="E185" s="17">
        <f t="shared" si="41"/>
        <v>-1.615593875766197</v>
      </c>
      <c r="F185" s="17">
        <f t="shared" si="42"/>
        <v>-1.6217745624201862</v>
      </c>
    </row>
    <row r="186" spans="1:6" x14ac:dyDescent="0.2">
      <c r="A186" t="str">
        <f>$A$18</f>
        <v>Basic metals</v>
      </c>
      <c r="B186" s="17">
        <f t="shared" si="41"/>
        <v>-3.356119766615373</v>
      </c>
      <c r="C186" s="17">
        <f t="shared" si="41"/>
        <v>-12.974773916938599</v>
      </c>
      <c r="D186" s="17">
        <f t="shared" si="41"/>
        <v>-0.65386814600333354</v>
      </c>
      <c r="E186" s="17">
        <f t="shared" si="41"/>
        <v>-1.3125849126145228</v>
      </c>
      <c r="F186" s="17">
        <f t="shared" si="42"/>
        <v>-1.0934993856725139</v>
      </c>
    </row>
    <row r="187" spans="1:6" x14ac:dyDescent="0.2">
      <c r="A187" t="str">
        <f>$A$19</f>
        <v>Metal products</v>
      </c>
      <c r="B187" s="17">
        <f t="shared" si="41"/>
        <v>-3.2637967668514012E-2</v>
      </c>
      <c r="C187" s="17">
        <f t="shared" si="41"/>
        <v>-9.8374935349610055</v>
      </c>
      <c r="D187" s="17">
        <f t="shared" si="41"/>
        <v>-0.61804446068366437</v>
      </c>
      <c r="E187" s="17">
        <f t="shared" si="41"/>
        <v>-1.290326514060125</v>
      </c>
      <c r="F187" s="17">
        <f t="shared" si="42"/>
        <v>-1.0667393257814961</v>
      </c>
    </row>
    <row r="188" spans="1:6" x14ac:dyDescent="0.2">
      <c r="A188" t="str">
        <f>$A$20</f>
        <v>Computer, etc</v>
      </c>
      <c r="B188" s="17">
        <f t="shared" si="41"/>
        <v>-6.5290463513676293</v>
      </c>
      <c r="C188" s="17">
        <f t="shared" si="41"/>
        <v>10.281715413463189</v>
      </c>
      <c r="D188" s="17">
        <f t="shared" si="41"/>
        <v>4.6169830521832322</v>
      </c>
      <c r="E188" s="17">
        <f t="shared" si="41"/>
        <v>0.83279734283947526</v>
      </c>
      <c r="F188" s="17">
        <f t="shared" si="42"/>
        <v>2.0787338040822334</v>
      </c>
    </row>
    <row r="189" spans="1:6" x14ac:dyDescent="0.2">
      <c r="A189" t="str">
        <f>$A$21</f>
        <v>Electrical equipment</v>
      </c>
      <c r="B189" s="17">
        <f t="shared" si="41"/>
        <v>2.2202677531536263</v>
      </c>
      <c r="C189" s="17">
        <f t="shared" si="41"/>
        <v>-7.8056984566330705</v>
      </c>
      <c r="D189" s="17">
        <f t="shared" si="41"/>
        <v>-1.286007009340373</v>
      </c>
      <c r="E189" s="17">
        <f t="shared" si="41"/>
        <v>0.30599800387711706</v>
      </c>
      <c r="F189" s="17">
        <f t="shared" si="42"/>
        <v>-0.22750285192906228</v>
      </c>
    </row>
    <row r="190" spans="1:6" x14ac:dyDescent="0.2">
      <c r="A190" t="str">
        <f>$A$22</f>
        <v>Machinery n.e.c.</v>
      </c>
      <c r="B190" s="17">
        <f t="shared" si="41"/>
        <v>0.99202881882991534</v>
      </c>
      <c r="C190" s="17">
        <f t="shared" si="41"/>
        <v>-3.1133183808495168</v>
      </c>
      <c r="D190" s="17">
        <f t="shared" si="41"/>
        <v>0.59907352769468236</v>
      </c>
      <c r="E190" s="17">
        <f t="shared" si="41"/>
        <v>-0.74393794301346183</v>
      </c>
      <c r="F190" s="17">
        <f t="shared" si="42"/>
        <v>-0.29827152010225566</v>
      </c>
    </row>
    <row r="191" spans="1:6" x14ac:dyDescent="0.2">
      <c r="A191" t="str">
        <f>$A$23</f>
        <v>Motor vehicles, etc</v>
      </c>
      <c r="B191" s="17">
        <f t="shared" si="41"/>
        <v>4.5360572378522424</v>
      </c>
      <c r="C191" s="17">
        <f t="shared" si="41"/>
        <v>-6.221861391718897</v>
      </c>
      <c r="D191" s="17">
        <f t="shared" si="41"/>
        <v>-1.192928071816346</v>
      </c>
      <c r="E191" s="17">
        <f t="shared" si="41"/>
        <v>-0.99436242988867329</v>
      </c>
      <c r="F191" s="17">
        <f t="shared" si="42"/>
        <v>-1.0605952758031001</v>
      </c>
    </row>
    <row r="192" spans="1:6" x14ac:dyDescent="0.2">
      <c r="A192" t="str">
        <f>$A$24</f>
        <v>Other transport equipment</v>
      </c>
      <c r="B192" s="17">
        <f t="shared" si="41"/>
        <v>5.2987423551405177</v>
      </c>
      <c r="C192" s="17">
        <f t="shared" si="41"/>
        <v>3.9855072463700125</v>
      </c>
      <c r="D192" s="17">
        <f t="shared" si="41"/>
        <v>-2.2506192166038219</v>
      </c>
      <c r="E192" s="17">
        <f t="shared" si="41"/>
        <v>-0.86238146163910567</v>
      </c>
      <c r="F192" s="17">
        <f t="shared" si="42"/>
        <v>-1.3273043069371493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-2.0744921678064632</v>
      </c>
      <c r="C193" s="17">
        <f t="shared" si="43"/>
        <v>8.632704553867443</v>
      </c>
      <c r="D193" s="17">
        <f t="shared" si="43"/>
        <v>-2.8834535225372715</v>
      </c>
      <c r="E193" s="17">
        <f t="shared" si="43"/>
        <v>-1.029650240152713</v>
      </c>
      <c r="F193" s="17">
        <f t="shared" si="42"/>
        <v>-1.6514834791790389</v>
      </c>
    </row>
    <row r="194" spans="1:6" x14ac:dyDescent="0.2">
      <c r="A194" t="str">
        <f>$A$26</f>
        <v>Other manufacturing</v>
      </c>
      <c r="B194" s="17">
        <f t="shared" si="43"/>
        <v>-4.9547697053600963</v>
      </c>
      <c r="C194" s="17">
        <f t="shared" si="43"/>
        <v>8.7931034484554527</v>
      </c>
      <c r="D194" s="17">
        <f t="shared" si="43"/>
        <v>-2.9831012554771386</v>
      </c>
      <c r="E194" s="17">
        <f t="shared" si="43"/>
        <v>-1.0501016543737696</v>
      </c>
      <c r="F194" s="17">
        <f t="shared" si="42"/>
        <v>-1.6986767038112527</v>
      </c>
    </row>
    <row r="195" spans="1:6" x14ac:dyDescent="0.2">
      <c r="A195" t="str">
        <f>$A$27</f>
        <v>Repair and installation</v>
      </c>
      <c r="B195" s="17">
        <f t="shared" si="43"/>
        <v>-2.7122979271064884</v>
      </c>
      <c r="C195" s="17">
        <f t="shared" si="43"/>
        <v>15.796553173524286</v>
      </c>
      <c r="D195" s="17">
        <f t="shared" si="43"/>
        <v>-2.7701630039580816</v>
      </c>
      <c r="E195" s="17">
        <f t="shared" si="43"/>
        <v>-0.81188460301140353</v>
      </c>
      <c r="F195" s="17">
        <f t="shared" si="42"/>
        <v>-1.4689876438900962</v>
      </c>
    </row>
    <row r="196" spans="1:6" x14ac:dyDescent="0.2">
      <c r="A196" t="str">
        <f>$A$28</f>
        <v>Electricity, gas, etc</v>
      </c>
      <c r="B196" s="17">
        <f t="shared" si="43"/>
        <v>-7.0826149955995348</v>
      </c>
      <c r="C196" s="17">
        <f t="shared" si="43"/>
        <v>-8.3086728887080685</v>
      </c>
      <c r="D196" s="17">
        <f t="shared" si="43"/>
        <v>-0.75869444861029756</v>
      </c>
      <c r="E196" s="17">
        <f t="shared" si="43"/>
        <v>-6.7256705212592749E-2</v>
      </c>
      <c r="F196" s="17">
        <f t="shared" si="42"/>
        <v>-0.29826957011770405</v>
      </c>
    </row>
    <row r="197" spans="1:6" x14ac:dyDescent="0.2">
      <c r="A197" t="str">
        <f>$A$29</f>
        <v>Water</v>
      </c>
      <c r="B197" s="17">
        <f t="shared" si="43"/>
        <v>3.5802686746023937</v>
      </c>
      <c r="C197" s="17">
        <f t="shared" si="43"/>
        <v>-3.6449480643011456</v>
      </c>
      <c r="D197" s="17">
        <f t="shared" si="43"/>
        <v>0.82894921031186897</v>
      </c>
      <c r="E197" s="17">
        <f t="shared" si="43"/>
        <v>0.60931190515518541</v>
      </c>
      <c r="F197" s="17">
        <f t="shared" si="42"/>
        <v>0.68247112873807136</v>
      </c>
    </row>
    <row r="198" spans="1:6" x14ac:dyDescent="0.2">
      <c r="A198" t="str">
        <f>$A$30</f>
        <v>Sewerage</v>
      </c>
      <c r="B198" s="17">
        <f t="shared" si="43"/>
        <v>-9.3298115519347853</v>
      </c>
      <c r="C198" s="17">
        <f t="shared" si="43"/>
        <v>-8.6005830901100584</v>
      </c>
      <c r="D198" s="17">
        <f t="shared" si="43"/>
        <v>0.81592242381112179</v>
      </c>
      <c r="E198" s="17">
        <f t="shared" si="43"/>
        <v>0.52348249310625317</v>
      </c>
      <c r="F198" s="17">
        <f t="shared" si="42"/>
        <v>0.62086809387169595</v>
      </c>
    </row>
    <row r="199" spans="1:6" x14ac:dyDescent="0.2">
      <c r="A199" t="str">
        <f>$A$31</f>
        <v>Waste management</v>
      </c>
      <c r="B199" s="17">
        <f t="shared" si="43"/>
        <v>1.7719066915476089</v>
      </c>
      <c r="C199" s="17">
        <f t="shared" si="43"/>
        <v>-1.5547703177969496</v>
      </c>
      <c r="D199" s="17">
        <f t="shared" si="43"/>
        <v>0.70429496924682145</v>
      </c>
      <c r="E199" s="17">
        <f t="shared" si="43"/>
        <v>0.47075389778850063</v>
      </c>
      <c r="F199" s="17">
        <f t="shared" si="42"/>
        <v>0.54854068173639803</v>
      </c>
    </row>
    <row r="200" spans="1:6" x14ac:dyDescent="0.2">
      <c r="A200" t="str">
        <f>$A$32</f>
        <v>Construction</v>
      </c>
      <c r="B200" s="17">
        <f t="shared" si="43"/>
        <v>0.31424944191349446</v>
      </c>
      <c r="C200" s="17">
        <f t="shared" si="43"/>
        <v>8.3072358646872679</v>
      </c>
      <c r="D200" s="17">
        <f t="shared" si="43"/>
        <v>-0.17171095304328032</v>
      </c>
      <c r="E200" s="17">
        <f t="shared" si="43"/>
        <v>0.19961966792214625</v>
      </c>
      <c r="F200" s="17">
        <f t="shared" si="42"/>
        <v>7.5689576764648159E-2</v>
      </c>
    </row>
    <row r="201" spans="1:6" x14ac:dyDescent="0.2">
      <c r="A201" t="str">
        <f>$A$33</f>
        <v>Civil engineering</v>
      </c>
      <c r="B201" s="17">
        <f t="shared" si="43"/>
        <v>-4.9468805091360757</v>
      </c>
      <c r="C201" s="17">
        <f t="shared" si="43"/>
        <v>4.8264448007365512</v>
      </c>
      <c r="D201" s="17">
        <f t="shared" si="43"/>
        <v>-0.15409053296597808</v>
      </c>
      <c r="E201" s="17">
        <f t="shared" si="43"/>
        <v>0.19564542003907004</v>
      </c>
      <c r="F201" s="17">
        <f t="shared" si="42"/>
        <v>7.8930864947635015E-2</v>
      </c>
    </row>
    <row r="202" spans="1:6" x14ac:dyDescent="0.2">
      <c r="A202" t="str">
        <f>$A$34</f>
        <v>Specialised construction</v>
      </c>
      <c r="B202" s="17">
        <f t="shared" si="43"/>
        <v>4.8834546615536656</v>
      </c>
      <c r="C202" s="17">
        <f t="shared" si="43"/>
        <v>4.928753671384456</v>
      </c>
      <c r="D202" s="17">
        <f t="shared" si="43"/>
        <v>-0.16345770491580369</v>
      </c>
      <c r="E202" s="17">
        <f t="shared" si="43"/>
        <v>0.1844078282720929</v>
      </c>
      <c r="F202" s="17">
        <f t="shared" si="42"/>
        <v>6.8318182508431136E-2</v>
      </c>
    </row>
    <row r="203" spans="1:6" x14ac:dyDescent="0.2">
      <c r="A203" t="str">
        <f>$A$35</f>
        <v>Motor vehicle trade</v>
      </c>
      <c r="B203" s="17">
        <f t="shared" si="43"/>
        <v>0.72810414061479367</v>
      </c>
      <c r="C203" s="17">
        <f t="shared" si="43"/>
        <v>-0.54888028403493605</v>
      </c>
      <c r="D203" s="17">
        <f t="shared" si="43"/>
        <v>1.0093799934873804</v>
      </c>
      <c r="E203" s="17">
        <f t="shared" si="43"/>
        <v>0.46849757311715479</v>
      </c>
      <c r="F203" s="17">
        <f t="shared" si="42"/>
        <v>0.64846913349163593</v>
      </c>
    </row>
    <row r="204" spans="1:6" x14ac:dyDescent="0.2">
      <c r="A204" t="str">
        <f>$A$36</f>
        <v>Wholesale trade</v>
      </c>
      <c r="B204" s="17">
        <f t="shared" si="43"/>
        <v>-3.9932693358225801</v>
      </c>
      <c r="C204" s="17">
        <f t="shared" si="43"/>
        <v>6.8668655830498304</v>
      </c>
      <c r="D204" s="17">
        <f t="shared" si="43"/>
        <v>-3.4648932792058496E-2</v>
      </c>
      <c r="E204" s="17">
        <f t="shared" si="43"/>
        <v>-3.0617057429604966E-2</v>
      </c>
      <c r="F204" s="17">
        <f t="shared" si="42"/>
        <v>-3.1961033951932727E-2</v>
      </c>
    </row>
    <row r="205" spans="1:6" x14ac:dyDescent="0.2">
      <c r="A205" t="str">
        <f>$A$37</f>
        <v>Retail trade</v>
      </c>
      <c r="B205" s="17">
        <f t="shared" si="43"/>
        <v>1.1977832612606987</v>
      </c>
      <c r="C205" s="17">
        <f t="shared" si="43"/>
        <v>0.45253272440921588</v>
      </c>
      <c r="D205" s="17">
        <f t="shared" si="43"/>
        <v>-0.31277523263756324</v>
      </c>
      <c r="E205" s="17">
        <f t="shared" si="43"/>
        <v>-7.256776355113459E-2</v>
      </c>
      <c r="F205" s="17">
        <f t="shared" si="42"/>
        <v>-0.15270116298544689</v>
      </c>
    </row>
    <row r="206" spans="1:6" x14ac:dyDescent="0.2">
      <c r="A206" t="str">
        <f>$A$38</f>
        <v>Land transport, etc</v>
      </c>
      <c r="B206" s="17">
        <f t="shared" si="43"/>
        <v>-2.2334568424104084</v>
      </c>
      <c r="C206" s="17">
        <f t="shared" si="43"/>
        <v>0.61535487894259777</v>
      </c>
      <c r="D206" s="17">
        <f t="shared" si="43"/>
        <v>1.9920450601809803</v>
      </c>
      <c r="E206" s="17">
        <f t="shared" si="43"/>
        <v>0.22303606164646439</v>
      </c>
      <c r="F206" s="17">
        <f t="shared" si="42"/>
        <v>0.80926998784200954</v>
      </c>
    </row>
    <row r="207" spans="1:6" x14ac:dyDescent="0.2">
      <c r="A207" t="str">
        <f>$A$39</f>
        <v>Water transport</v>
      </c>
      <c r="B207" s="17">
        <f t="shared" si="43"/>
        <v>-11.533300411344694</v>
      </c>
      <c r="C207" s="17">
        <f t="shared" si="43"/>
        <v>14.84184914928437</v>
      </c>
      <c r="D207" s="17">
        <f t="shared" si="43"/>
        <v>-2.5411641039587707</v>
      </c>
      <c r="E207" s="17">
        <f t="shared" si="43"/>
        <v>0.35569799367238808</v>
      </c>
      <c r="F207" s="17">
        <f t="shared" si="42"/>
        <v>-0.61936581910935207</v>
      </c>
    </row>
    <row r="208" spans="1:6" x14ac:dyDescent="0.2">
      <c r="A208" t="str">
        <f>$A$40</f>
        <v>Air transport</v>
      </c>
      <c r="B208" s="17">
        <f t="shared" si="43"/>
        <v>14.438214728115462</v>
      </c>
      <c r="C208" s="17">
        <f t="shared" si="43"/>
        <v>-14.257939079219472</v>
      </c>
      <c r="D208" s="17">
        <f t="shared" si="43"/>
        <v>8.7244558209264014</v>
      </c>
      <c r="E208" s="17">
        <f t="shared" si="43"/>
        <v>1.5375591120223797</v>
      </c>
      <c r="F208" s="17">
        <f t="shared" si="42"/>
        <v>3.8787927165633729</v>
      </c>
    </row>
    <row r="209" spans="1:6" x14ac:dyDescent="0.2">
      <c r="A209" t="str">
        <f>$A$41</f>
        <v>Warehousing, etc</v>
      </c>
      <c r="B209" s="17">
        <f t="shared" si="43"/>
        <v>4.7001702548039148</v>
      </c>
      <c r="C209" s="17">
        <f t="shared" si="43"/>
        <v>6.2949037715755329</v>
      </c>
      <c r="D209" s="17">
        <f t="shared" si="43"/>
        <v>1.631140529497066</v>
      </c>
      <c r="E209" s="17">
        <f t="shared" si="43"/>
        <v>0.48491990456287493</v>
      </c>
      <c r="F209" s="17">
        <f t="shared" si="42"/>
        <v>0.86554982593209928</v>
      </c>
    </row>
    <row r="210" spans="1:6" x14ac:dyDescent="0.2">
      <c r="A210" t="str">
        <f>$A$42</f>
        <v>Postal and courier</v>
      </c>
      <c r="B210" s="17">
        <f t="shared" si="43"/>
        <v>0.52021577953196285</v>
      </c>
      <c r="C210" s="17">
        <f t="shared" si="43"/>
        <v>9.018026566665549</v>
      </c>
      <c r="D210" s="17">
        <f t="shared" si="43"/>
        <v>1.8945528782181142</v>
      </c>
      <c r="E210" s="17">
        <f t="shared" si="43"/>
        <v>0.71760295618825687</v>
      </c>
      <c r="F210" s="17">
        <f t="shared" si="42"/>
        <v>1.108401283704441</v>
      </c>
    </row>
    <row r="211" spans="1:6" x14ac:dyDescent="0.2">
      <c r="A211" t="str">
        <f>$A$43</f>
        <v>Accommodation</v>
      </c>
      <c r="B211" s="17">
        <f t="shared" si="43"/>
        <v>2.3956531337844034</v>
      </c>
      <c r="C211" s="17">
        <f t="shared" si="43"/>
        <v>-17.739994445276587</v>
      </c>
      <c r="D211" s="17">
        <f t="shared" si="43"/>
        <v>1.9676903102192833</v>
      </c>
      <c r="E211" s="17">
        <f t="shared" si="43"/>
        <v>1.6208832584455157</v>
      </c>
      <c r="F211" s="17">
        <f t="shared" si="42"/>
        <v>1.7363543503533085</v>
      </c>
    </row>
    <row r="212" spans="1:6" x14ac:dyDescent="0.2">
      <c r="A212" t="str">
        <f>$A$44</f>
        <v>Food and beverage services</v>
      </c>
      <c r="B212" s="17">
        <f t="shared" si="43"/>
        <v>1.4040600773153278</v>
      </c>
      <c r="C212" s="17">
        <f t="shared" si="43"/>
        <v>-9.0613051103721318</v>
      </c>
      <c r="D212" s="17">
        <f t="shared" si="43"/>
        <v>-0.48981282411594274</v>
      </c>
      <c r="E212" s="17">
        <f t="shared" si="43"/>
        <v>0.83668320387817463</v>
      </c>
      <c r="F212" s="17">
        <f t="shared" si="42"/>
        <v>0.39256468624515595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-9.6601030219310999</v>
      </c>
      <c r="C213" s="17">
        <f t="shared" si="44"/>
        <v>-29.249100720289078</v>
      </c>
      <c r="D213" s="17">
        <f t="shared" ref="D213:E213" si="45">IF(AND(E$3-D$3 &lt;&gt; 0,D45&lt;&gt;0,E45&lt;&gt;0),(EXP(LN(E45/D45)/(E$3-D$3))-1)*100,0)</f>
        <v>-0.45535144586582588</v>
      </c>
      <c r="E213" s="17">
        <f t="shared" si="45"/>
        <v>3.5703310814350075E-2</v>
      </c>
      <c r="F213" s="17">
        <f t="shared" si="42"/>
        <v>-0.12825017278644824</v>
      </c>
    </row>
    <row r="214" spans="1:6" x14ac:dyDescent="0.2">
      <c r="A214" t="str">
        <f>$A$46</f>
        <v>Film and music</v>
      </c>
      <c r="B214" s="17">
        <f t="shared" si="44"/>
        <v>38.641110122121233</v>
      </c>
      <c r="C214" s="17">
        <f t="shared" si="44"/>
        <v>-20.020964360672487</v>
      </c>
      <c r="D214" s="17">
        <f t="shared" ref="D214:E214" si="46">IF(AND(E$3-D$3 &lt;&gt; 0,D46&lt;&gt;0,E46&lt;&gt;0),(EXP(LN(E46/D46)/(E$3-D$3))-1)*100,0)</f>
        <v>-0.27865026405384796</v>
      </c>
      <c r="E214" s="17">
        <f t="shared" si="46"/>
        <v>0.222739860472565</v>
      </c>
      <c r="F214" s="17">
        <f t="shared" si="42"/>
        <v>5.5330338043280136E-2</v>
      </c>
    </row>
    <row r="215" spans="1:6" x14ac:dyDescent="0.2">
      <c r="A215" t="str">
        <f>$A$47</f>
        <v>Broadcasting</v>
      </c>
      <c r="B215" s="17">
        <f t="shared" si="44"/>
        <v>26.129075347929319</v>
      </c>
      <c r="C215" s="17">
        <f t="shared" si="44"/>
        <v>-20.52683896704044</v>
      </c>
      <c r="D215" s="17">
        <f t="shared" ref="D215:E215" si="47">IF(AND(E$3-D$3 &lt;&gt; 0,D47&lt;&gt;0,E47&lt;&gt;0),(EXP(LN(E47/D47)/(E$3-D$3))-1)*100,0)</f>
        <v>-0.54371664236445572</v>
      </c>
      <c r="E215" s="17">
        <f t="shared" si="47"/>
        <v>-3.2180236682177732E-2</v>
      </c>
      <c r="F215" s="17">
        <f t="shared" si="42"/>
        <v>-0.20298403900351758</v>
      </c>
    </row>
    <row r="216" spans="1:6" x14ac:dyDescent="0.2">
      <c r="A216" t="str">
        <f>$A$48</f>
        <v>Telecommunications</v>
      </c>
      <c r="B216" s="17">
        <f t="shared" si="44"/>
        <v>6.4911559333841851</v>
      </c>
      <c r="C216" s="17">
        <f t="shared" si="44"/>
        <v>-1.4142865041301023</v>
      </c>
      <c r="D216" s="17">
        <f t="shared" ref="D216:E216" si="48">IF(AND(E$3-D$3 &lt;&gt; 0,D48&lt;&gt;0,E48&lt;&gt;0),(EXP(LN(E48/D48)/(E$3-D$3))-1)*100,0)</f>
        <v>1.1949698584752033</v>
      </c>
      <c r="E216" s="17">
        <f t="shared" si="48"/>
        <v>0.52297865514137065</v>
      </c>
      <c r="F216" s="17">
        <f t="shared" si="42"/>
        <v>0.74647843193569319</v>
      </c>
    </row>
    <row r="217" spans="1:6" x14ac:dyDescent="0.2">
      <c r="A217" t="str">
        <f>$A$49</f>
        <v>Computing services</v>
      </c>
      <c r="B217" s="17">
        <f t="shared" si="44"/>
        <v>8.3018609852935299</v>
      </c>
      <c r="C217" s="17">
        <f t="shared" si="44"/>
        <v>-1.9207211380184663</v>
      </c>
      <c r="D217" s="17">
        <f t="shared" ref="D217:E217" si="49">IF(AND(E$3-D$3 &lt;&gt; 0,D49&lt;&gt;0,E49&lt;&gt;0),(EXP(LN(E49/D49)/(E$3-D$3))-1)*100,0)</f>
        <v>1.2198167998903164</v>
      </c>
      <c r="E217" s="17">
        <f t="shared" si="49"/>
        <v>0.53288398760928946</v>
      </c>
      <c r="F217" s="17">
        <f t="shared" si="42"/>
        <v>0.76134203419373492</v>
      </c>
    </row>
    <row r="218" spans="1:6" x14ac:dyDescent="0.2">
      <c r="A218" t="str">
        <f>$A$50</f>
        <v>Information services</v>
      </c>
      <c r="B218" s="17">
        <f t="shared" si="44"/>
        <v>0.302334581332242</v>
      </c>
      <c r="C218" s="17">
        <f t="shared" si="44"/>
        <v>3.3164876813373878</v>
      </c>
      <c r="D218" s="17">
        <f t="shared" ref="D218:E218" si="50">IF(AND(E$3-D$3 &lt;&gt; 0,D50&lt;&gt;0,E50&lt;&gt;0),(EXP(LN(E50/D50)/(E$3-D$3))-1)*100,0)</f>
        <v>1.2464349540605379</v>
      </c>
      <c r="E218" s="17">
        <f t="shared" si="50"/>
        <v>0.53300914904281793</v>
      </c>
      <c r="F218" s="17">
        <f t="shared" si="42"/>
        <v>0.77025742706635647</v>
      </c>
    </row>
    <row r="219" spans="1:6" x14ac:dyDescent="0.2">
      <c r="A219" t="str">
        <f>$A$51</f>
        <v>Financial services</v>
      </c>
      <c r="B219" s="17">
        <f t="shared" si="44"/>
        <v>-2.0527687822720853</v>
      </c>
      <c r="C219" s="17">
        <f t="shared" si="44"/>
        <v>-1.248855216311795</v>
      </c>
      <c r="D219" s="17">
        <f t="shared" ref="D219:E219" si="51">IF(AND(E$3-D$3 &lt;&gt; 0,D51&lt;&gt;0,E51&lt;&gt;0),(EXP(LN(E51/D51)/(E$3-D$3))-1)*100,0)</f>
        <v>6.6796577768157839E-2</v>
      </c>
      <c r="E219" s="17">
        <f t="shared" si="51"/>
        <v>-0.19753401953703786</v>
      </c>
      <c r="F219" s="17">
        <f t="shared" si="42"/>
        <v>-0.10950149390845931</v>
      </c>
    </row>
    <row r="220" spans="1:6" x14ac:dyDescent="0.2">
      <c r="A220" t="str">
        <f>$A$52</f>
        <v>Insurance and pensions</v>
      </c>
      <c r="B220" s="17">
        <f t="shared" si="44"/>
        <v>26.72772551047229</v>
      </c>
      <c r="C220" s="17">
        <f t="shared" si="44"/>
        <v>-1.1281457914077753</v>
      </c>
      <c r="D220" s="17">
        <f t="shared" ref="D220:E220" si="52">IF(AND(E$3-D$3 &lt;&gt; 0,D52&lt;&gt;0,E52&lt;&gt;0),(EXP(LN(E52/D52)/(E$3-D$3))-1)*100,0)</f>
        <v>5.6499413328725545E-2</v>
      </c>
      <c r="E220" s="17">
        <f t="shared" si="52"/>
        <v>-0.23191030928748635</v>
      </c>
      <c r="F220" s="17">
        <f t="shared" si="42"/>
        <v>-0.1358662238370445</v>
      </c>
    </row>
    <row r="221" spans="1:6" x14ac:dyDescent="0.2">
      <c r="A221" t="str">
        <f>$A$53</f>
        <v>Auxiliary financial services</v>
      </c>
      <c r="B221" s="17">
        <f t="shared" si="44"/>
        <v>-6.5423026144220682</v>
      </c>
      <c r="C221" s="17">
        <f t="shared" si="44"/>
        <v>2.8154364820411892</v>
      </c>
      <c r="D221" s="17">
        <f t="shared" ref="D221:E221" si="53">IF(AND(E$3-D$3 &lt;&gt; 0,D53&lt;&gt;0,E53&lt;&gt;0),(EXP(LN(E53/D53)/(E$3-D$3))-1)*100,0)</f>
        <v>0.32646230804669329</v>
      </c>
      <c r="E221" s="17">
        <f t="shared" si="53"/>
        <v>-0.14021840225038051</v>
      </c>
      <c r="F221" s="17">
        <f t="shared" si="42"/>
        <v>1.5100132061585114E-2</v>
      </c>
    </row>
    <row r="222" spans="1:6" x14ac:dyDescent="0.2">
      <c r="A222" t="str">
        <f>$A$54</f>
        <v>Real estate</v>
      </c>
      <c r="B222" s="17">
        <f t="shared" si="44"/>
        <v>3.3985695895457635</v>
      </c>
      <c r="C222" s="17">
        <f t="shared" si="44"/>
        <v>17.69677900957598</v>
      </c>
      <c r="D222" s="17">
        <f t="shared" ref="D222:E222" si="54">IF(AND(E$3-D$3 &lt;&gt; 0,D54&lt;&gt;0,E54&lt;&gt;0),(EXP(LN(E54/D54)/(E$3-D$3))-1)*100,0)</f>
        <v>-2.5217923118918573</v>
      </c>
      <c r="E222" s="17">
        <f t="shared" si="54"/>
        <v>0.70514533813361702</v>
      </c>
      <c r="F222" s="17">
        <f t="shared" si="42"/>
        <v>-0.38219867361527493</v>
      </c>
    </row>
    <row r="223" spans="1:6" x14ac:dyDescent="0.2">
      <c r="A223" t="str">
        <f>$A$55</f>
        <v>Legal and accounting</v>
      </c>
      <c r="B223" s="17">
        <f t="shared" si="44"/>
        <v>5.7061484707403798</v>
      </c>
      <c r="C223" s="17">
        <f t="shared" si="44"/>
        <v>1.2169031767672589</v>
      </c>
      <c r="D223" s="17">
        <f t="shared" ref="D223:E223" si="55">IF(AND(E$3-D$3 &lt;&gt; 0,D55&lt;&gt;0,E55&lt;&gt;0),(EXP(LN(E55/D55)/(E$3-D$3))-1)*100,0)</f>
        <v>0.79735922871633225</v>
      </c>
      <c r="E223" s="17">
        <f t="shared" si="55"/>
        <v>0.39561791604849628</v>
      </c>
      <c r="F223" s="17">
        <f t="shared" si="42"/>
        <v>0.52935346065858813</v>
      </c>
    </row>
    <row r="224" spans="1:6" x14ac:dyDescent="0.2">
      <c r="A224" t="str">
        <f>$A$56</f>
        <v>Head offices, etc</v>
      </c>
      <c r="B224" s="17">
        <f t="shared" si="44"/>
        <v>5.1558782735371178</v>
      </c>
      <c r="C224" s="17">
        <f t="shared" si="44"/>
        <v>3.6074300590785535</v>
      </c>
      <c r="D224" s="17">
        <f t="shared" ref="D224:E224" si="56">IF(AND(E$3-D$3 &lt;&gt; 0,D56&lt;&gt;0,E56&lt;&gt;0),(EXP(LN(E56/D56)/(E$3-D$3))-1)*100,0)</f>
        <v>0.55889936057829104</v>
      </c>
      <c r="E224" s="17">
        <f t="shared" si="56"/>
        <v>0.37681194619214597</v>
      </c>
      <c r="F224" s="17">
        <f t="shared" si="42"/>
        <v>0.43747108641909449</v>
      </c>
    </row>
    <row r="225" spans="1:6" x14ac:dyDescent="0.2">
      <c r="A225" t="str">
        <f>$A$57</f>
        <v>Architectural and related</v>
      </c>
      <c r="B225" s="17">
        <f t="shared" si="44"/>
        <v>8.0613531865318286</v>
      </c>
      <c r="C225" s="17">
        <f t="shared" si="44"/>
        <v>0.10641781187803456</v>
      </c>
      <c r="D225" s="17">
        <f t="shared" ref="D225:E225" si="57">IF(AND(E$3-D$3 &lt;&gt; 0,D57&lt;&gt;0,E57&lt;&gt;0),(EXP(LN(E57/D57)/(E$3-D$3))-1)*100,0)</f>
        <v>-0.27462551488424136</v>
      </c>
      <c r="E225" s="17">
        <f t="shared" si="57"/>
        <v>0.40738929115169409</v>
      </c>
      <c r="F225" s="17">
        <f t="shared" si="42"/>
        <v>0.17953434132003121</v>
      </c>
    </row>
    <row r="226" spans="1:6" x14ac:dyDescent="0.2">
      <c r="A226" t="str">
        <f>$A$58</f>
        <v>Scientific research and development</v>
      </c>
      <c r="B226" s="17">
        <f t="shared" si="44"/>
        <v>-2.6757302536238425</v>
      </c>
      <c r="C226" s="17">
        <f t="shared" si="44"/>
        <v>-8.5374387692296878</v>
      </c>
      <c r="D226" s="17">
        <f t="shared" ref="D226:E226" si="58">IF(AND(E$3-D$3 &lt;&gt; 0,D58&lt;&gt;0,E58&lt;&gt;0),(EXP(LN(E58/D58)/(E$3-D$3))-1)*100,0)</f>
        <v>2.6692551230688366</v>
      </c>
      <c r="E226" s="17">
        <f t="shared" si="58"/>
        <v>1.5767775018448837</v>
      </c>
      <c r="F226" s="17">
        <f t="shared" si="42"/>
        <v>1.9396389202126052</v>
      </c>
    </row>
    <row r="227" spans="1:6" x14ac:dyDescent="0.2">
      <c r="A227" t="str">
        <f>$A$59</f>
        <v>Advertising, etc</v>
      </c>
      <c r="B227" s="17">
        <f t="shared" si="44"/>
        <v>-24.306381681696678</v>
      </c>
      <c r="C227" s="17">
        <f t="shared" si="44"/>
        <v>5.8155230584046258</v>
      </c>
      <c r="D227" s="17">
        <f t="shared" ref="D227:E227" si="59">IF(AND(E$3-D$3 &lt;&gt; 0,D59&lt;&gt;0,E59&lt;&gt;0),(EXP(LN(E59/D59)/(E$3-D$3))-1)*100,0)</f>
        <v>2.6743800821795727</v>
      </c>
      <c r="E227" s="17">
        <f t="shared" si="59"/>
        <v>1.5656067807261254</v>
      </c>
      <c r="F227" s="17">
        <f t="shared" si="42"/>
        <v>1.9338610594576755</v>
      </c>
    </row>
    <row r="228" spans="1:6" x14ac:dyDescent="0.2">
      <c r="A228" t="str">
        <f>$A$60</f>
        <v>Other professional</v>
      </c>
      <c r="B228" s="17">
        <f t="shared" si="44"/>
        <v>1.1679895950406305</v>
      </c>
      <c r="C228" s="17">
        <f t="shared" si="44"/>
        <v>-8.6761582633943952</v>
      </c>
      <c r="D228" s="17">
        <f t="shared" ref="D228:E228" si="60">IF(AND(E$3-D$3 &lt;&gt; 0,D60&lt;&gt;0,E60&lt;&gt;0),(EXP(LN(E60/D60)/(E$3-D$3))-1)*100,0)</f>
        <v>2.6313040332511584</v>
      </c>
      <c r="E228" s="17">
        <f t="shared" si="60"/>
        <v>1.5440077061091184</v>
      </c>
      <c r="F228" s="17">
        <f t="shared" si="42"/>
        <v>1.9051538587590011</v>
      </c>
    </row>
    <row r="229" spans="1:6" x14ac:dyDescent="0.2">
      <c r="A229" t="str">
        <f>$A$61</f>
        <v>Veterinary</v>
      </c>
      <c r="B229" s="17">
        <f t="shared" si="44"/>
        <v>13.600205377280105</v>
      </c>
      <c r="C229" s="17">
        <f t="shared" si="44"/>
        <v>-4.5924225013625808</v>
      </c>
      <c r="D229" s="17">
        <f t="shared" ref="D229:E229" si="61">IF(AND(E$3-D$3 &lt;&gt; 0,D61&lt;&gt;0,E61&lt;&gt;0),(EXP(LN(E61/D61)/(E$3-D$3))-1)*100,0)</f>
        <v>2.6728358380745387</v>
      </c>
      <c r="E229" s="17">
        <f t="shared" si="61"/>
        <v>1.6004311552259676</v>
      </c>
      <c r="F229" s="17">
        <f t="shared" si="42"/>
        <v>1.9566489998697589</v>
      </c>
    </row>
    <row r="230" spans="1:6" x14ac:dyDescent="0.2">
      <c r="A230" t="str">
        <f>$A$62</f>
        <v>Rental and leasing</v>
      </c>
      <c r="B230" s="17">
        <f t="shared" si="44"/>
        <v>-12.241757536966336</v>
      </c>
      <c r="C230" s="17">
        <f t="shared" si="44"/>
        <v>0.67522692076109614</v>
      </c>
      <c r="D230" s="17">
        <f t="shared" ref="D230:E230" si="62">IF(AND(E$3-D$3 &lt;&gt; 0,D62&lt;&gt;0,E62&lt;&gt;0),(EXP(LN(E62/D62)/(E$3-D$3))-1)*100,0)</f>
        <v>1.3860025062200743</v>
      </c>
      <c r="E230" s="17">
        <f t="shared" si="62"/>
        <v>0.76257675158242222</v>
      </c>
      <c r="F230" s="17">
        <f t="shared" si="42"/>
        <v>0.96995822768186635</v>
      </c>
    </row>
    <row r="231" spans="1:6" x14ac:dyDescent="0.2">
      <c r="A231" t="str">
        <f>$A$63</f>
        <v>Employment activities</v>
      </c>
      <c r="B231" s="17">
        <f t="shared" si="44"/>
        <v>1.5980956960079507</v>
      </c>
      <c r="C231" s="17">
        <f t="shared" si="44"/>
        <v>0.24078370154951845</v>
      </c>
      <c r="D231" s="17">
        <f t="shared" ref="D231:E231" si="63">IF(AND(E$3-D$3 &lt;&gt; 0,D63&lt;&gt;0,E63&lt;&gt;0),(EXP(LN(E63/D63)/(E$3-D$3))-1)*100,0)</f>
        <v>1.3906075790086181</v>
      </c>
      <c r="E231" s="17">
        <f t="shared" si="63"/>
        <v>0.75143179578949226</v>
      </c>
      <c r="F231" s="17">
        <f t="shared" si="42"/>
        <v>0.96404141744490524</v>
      </c>
    </row>
    <row r="232" spans="1:6" x14ac:dyDescent="0.2">
      <c r="A232" t="str">
        <f>$A$64</f>
        <v>Travel, etc</v>
      </c>
      <c r="B232" s="17">
        <f t="shared" si="44"/>
        <v>-5.4712758422531209</v>
      </c>
      <c r="C232" s="17">
        <f t="shared" si="44"/>
        <v>4.9873417723422131</v>
      </c>
      <c r="D232" s="17">
        <f t="shared" ref="D232:E232" si="64">IF(AND(E$3-D$3 &lt;&gt; 0,D64&lt;&gt;0,E64&lt;&gt;0),(EXP(LN(E64/D64)/(E$3-D$3))-1)*100,0)</f>
        <v>1.3473344363182704</v>
      </c>
      <c r="E232" s="17">
        <f t="shared" si="64"/>
        <v>0.7310041667053957</v>
      </c>
      <c r="F232" s="17">
        <f t="shared" si="42"/>
        <v>0.93603000137583159</v>
      </c>
    </row>
    <row r="233" spans="1:6" x14ac:dyDescent="0.2">
      <c r="A233" t="str">
        <f>$A$65</f>
        <v>Security, etc</v>
      </c>
      <c r="B233" s="17">
        <f t="shared" si="44"/>
        <v>-3.2348324217385649</v>
      </c>
      <c r="C233" s="17">
        <f t="shared" si="44"/>
        <v>-4.1209406492465632</v>
      </c>
      <c r="D233" s="17">
        <f t="shared" ref="D233:E233" si="65">IF(AND(E$3-D$3 &lt;&gt; 0,D65&lt;&gt;0,E65&lt;&gt;0),(EXP(LN(E65/D65)/(E$3-D$3))-1)*100,0)</f>
        <v>1.3785772636405014</v>
      </c>
      <c r="E233" s="17">
        <f t="shared" si="65"/>
        <v>0.7438848360765471</v>
      </c>
      <c r="F233" s="17">
        <f t="shared" si="42"/>
        <v>0.95500623825583997</v>
      </c>
    </row>
    <row r="234" spans="1:6" x14ac:dyDescent="0.2">
      <c r="A234" t="str">
        <f>$A$66</f>
        <v>Services to buildings</v>
      </c>
      <c r="B234" s="17">
        <f t="shared" si="44"/>
        <v>0.6548223782274265</v>
      </c>
      <c r="C234" s="17">
        <f t="shared" si="44"/>
        <v>1.6791014974593121</v>
      </c>
      <c r="D234" s="17">
        <f t="shared" ref="D234:E234" si="66">IF(AND(E$3-D$3 &lt;&gt; 0,D66&lt;&gt;0,E66&lt;&gt;0),(EXP(LN(E66/D66)/(E$3-D$3))-1)*100,0)</f>
        <v>1.2636180703569755</v>
      </c>
      <c r="E234" s="17">
        <f t="shared" si="66"/>
        <v>0.64498436100439704</v>
      </c>
      <c r="F234" s="17">
        <f t="shared" si="42"/>
        <v>0.85077452870896408</v>
      </c>
    </row>
    <row r="235" spans="1:6" x14ac:dyDescent="0.2">
      <c r="A235" t="str">
        <f>$A$67</f>
        <v>Office administrative</v>
      </c>
      <c r="B235" s="17">
        <f t="shared" si="44"/>
        <v>-5.4357693618764529</v>
      </c>
      <c r="C235" s="17">
        <f t="shared" si="44"/>
        <v>1.7000420110472314</v>
      </c>
      <c r="D235" s="17">
        <f t="shared" ref="D235:E235" si="67">IF(AND(E$3-D$3 &lt;&gt; 0,D67&lt;&gt;0,E67&lt;&gt;0),(EXP(LN(E67/D67)/(E$3-D$3))-1)*100,0)</f>
        <v>1.373407879647659</v>
      </c>
      <c r="E235" s="17">
        <f t="shared" si="67"/>
        <v>0.74638668179627388</v>
      </c>
      <c r="F235" s="17">
        <f t="shared" si="42"/>
        <v>0.95496163761987773</v>
      </c>
    </row>
    <row r="236" spans="1:6" x14ac:dyDescent="0.2">
      <c r="A236" t="str">
        <f>$A$68</f>
        <v>Public administration and defence</v>
      </c>
      <c r="B236" s="17">
        <f t="shared" si="44"/>
        <v>0.25060708601793991</v>
      </c>
      <c r="C236" s="17">
        <f t="shared" si="44"/>
        <v>5.3228962813895109</v>
      </c>
      <c r="D236" s="17">
        <f t="shared" ref="D236:E236" si="68">IF(AND(E$3-D$3 &lt;&gt; 0,D68&lt;&gt;0,E68&lt;&gt;0),(EXP(LN(E68/D68)/(E$3-D$3))-1)*100,0)</f>
        <v>3.0594782791015795E-2</v>
      </c>
      <c r="E236" s="17">
        <f t="shared" si="68"/>
        <v>7.1152988281375507E-2</v>
      </c>
      <c r="F236" s="17">
        <f t="shared" si="42"/>
        <v>5.7631759597209786E-2</v>
      </c>
    </row>
    <row r="237" spans="1:6" x14ac:dyDescent="0.2">
      <c r="A237" t="str">
        <f>$A$69</f>
        <v xml:space="preserve">Education </v>
      </c>
      <c r="B237" s="17">
        <f t="shared" si="44"/>
        <v>-0.56613233569904331</v>
      </c>
      <c r="C237" s="17">
        <f t="shared" si="44"/>
        <v>-0.75579299685398782</v>
      </c>
      <c r="D237" s="17">
        <f t="shared" ref="D237:E237" si="69">IF(AND(E$3-D$3 &lt;&gt; 0,D69&lt;&gt;0,E69&lt;&gt;0),(EXP(LN(E69/D69)/(E$3-D$3))-1)*100,0)</f>
        <v>-3.6021975753242064E-2</v>
      </c>
      <c r="E237" s="17">
        <f t="shared" si="69"/>
        <v>0.23536282749376802</v>
      </c>
      <c r="F237" s="17">
        <f t="shared" si="42"/>
        <v>0.14481946252851152</v>
      </c>
    </row>
    <row r="238" spans="1:6" x14ac:dyDescent="0.2">
      <c r="A238" t="str">
        <f>$A$70</f>
        <v>Health</v>
      </c>
      <c r="B238" s="17">
        <f t="shared" si="44"/>
        <v>1.079834783576672</v>
      </c>
      <c r="C238" s="17">
        <f t="shared" si="44"/>
        <v>6.3781387477618079</v>
      </c>
      <c r="D238" s="17">
        <f t="shared" ref="D238:E238" si="70">IF(AND(E$3-D$3 &lt;&gt; 0,D70&lt;&gt;0,E70&lt;&gt;0),(EXP(LN(E70/D70)/(E$3-D$3))-1)*100,0)</f>
        <v>0.93088011127548942</v>
      </c>
      <c r="E238" s="17">
        <f t="shared" si="70"/>
        <v>0.52581341103699053</v>
      </c>
      <c r="F238" s="17">
        <f t="shared" ref="F238:F249" si="71">IF(AND(F$3-D$3 &lt;&gt; 0,D70&lt;&gt;0,F70&lt;&gt;0),(EXP(LN(F70/D70)/(F$3-D$3))-1)*100,0)</f>
        <v>0.66065469290823575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2.0131905331399746</v>
      </c>
      <c r="C239" s="17">
        <f t="shared" si="72"/>
        <v>-4.869702175959012</v>
      </c>
      <c r="D239" s="17">
        <f t="shared" ref="D239:D247" si="73">IF(AND(E$3-D$3 &lt;&gt; 0,D71&lt;&gt;0,E71&lt;&gt;0),(EXP(LN(E71/D71)/(E$3-D$3))-1)*100,0)</f>
        <v>2.3277112113445853</v>
      </c>
      <c r="E239" s="17">
        <f t="shared" ref="E239:E247" si="74">IF(AND(F$3-E$3 &lt;&gt; 0,E71&lt;&gt;0,F71&lt;&gt;0),(EXP(LN(F71/E71)/(F$3-E$3))-1)*100,0)</f>
        <v>1.4871197974218875</v>
      </c>
      <c r="F239" s="17">
        <f t="shared" si="71"/>
        <v>1.7665468755935443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-1.6654955680835415</v>
      </c>
      <c r="C240" s="17">
        <f t="shared" si="75"/>
        <v>-4.5597887248147835</v>
      </c>
      <c r="D240" s="17">
        <f t="shared" si="73"/>
        <v>2.138462662969709</v>
      </c>
      <c r="E240" s="17">
        <f t="shared" si="74"/>
        <v>1.2948896272066079</v>
      </c>
      <c r="F240" s="17">
        <f t="shared" si="71"/>
        <v>1.5753036543678878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12.162872451583361</v>
      </c>
      <c r="C241" s="17">
        <f t="shared" si="76"/>
        <v>16.281895504487576</v>
      </c>
      <c r="D241" s="17">
        <f t="shared" si="73"/>
        <v>-4.7889816290379024</v>
      </c>
      <c r="E241" s="17">
        <f t="shared" si="74"/>
        <v>9.0039072804781739E-2</v>
      </c>
      <c r="F241" s="17">
        <f t="shared" si="71"/>
        <v>-1.5634669649880584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-0.26196614117631745</v>
      </c>
      <c r="C242" s="17">
        <f t="shared" si="77"/>
        <v>22.453801366294002</v>
      </c>
      <c r="D242" s="17">
        <f t="shared" si="73"/>
        <v>-4.5825534843772386</v>
      </c>
      <c r="E242" s="17">
        <f t="shared" si="74"/>
        <v>0.32285208505158369</v>
      </c>
      <c r="F242" s="17">
        <f t="shared" si="71"/>
        <v>-1.339682164638234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-1.7760825759288723</v>
      </c>
      <c r="C243" s="17">
        <f t="shared" si="78"/>
        <v>-3.0117701361072724</v>
      </c>
      <c r="D243" s="17">
        <f t="shared" si="73"/>
        <v>0.22975679907075719</v>
      </c>
      <c r="E243" s="17">
        <f t="shared" si="74"/>
        <v>0.67208324290237709</v>
      </c>
      <c r="F243" s="17">
        <f t="shared" si="71"/>
        <v>0.52442462573689674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-2.5661301482186261</v>
      </c>
      <c r="C244" s="17">
        <f t="shared" si="79"/>
        <v>-6.3159677144194015</v>
      </c>
      <c r="D244" s="17">
        <f t="shared" si="73"/>
        <v>0.20819264268743254</v>
      </c>
      <c r="E244" s="17">
        <f t="shared" si="74"/>
        <v>0.63756610543070913</v>
      </c>
      <c r="F244" s="17">
        <f t="shared" si="71"/>
        <v>0.49423758556934594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1.0323796838233035</v>
      </c>
      <c r="C245" s="17">
        <f t="shared" si="80"/>
        <v>4.0633608797402854</v>
      </c>
      <c r="D245" s="17">
        <f t="shared" si="73"/>
        <v>-2.1951729630367955</v>
      </c>
      <c r="E245" s="17">
        <f t="shared" si="74"/>
        <v>-0.4271643380480139</v>
      </c>
      <c r="F245" s="17">
        <f t="shared" si="71"/>
        <v>-1.0200234382695683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40.241804086485658</v>
      </c>
      <c r="C246" s="17">
        <f t="shared" si="81"/>
        <v>56.332899868594602</v>
      </c>
      <c r="D246" s="17">
        <f t="shared" si="73"/>
        <v>-1.3256507108047821</v>
      </c>
      <c r="E246" s="17">
        <f t="shared" si="74"/>
        <v>3.5562510071418529E-3</v>
      </c>
      <c r="F246" s="17">
        <f t="shared" si="71"/>
        <v>-0.44149039289544945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9.6460144876316924</v>
      </c>
      <c r="C247" s="17">
        <f t="shared" ref="C247" si="82">IF(AND(D$3-C$3 &lt;&gt; 0,C79&lt;&gt;0,D79&lt;&gt;0),(EXP(LN(D79/C79)/(D$3-C$3))-1)*100,0)</f>
        <v>13.69524742662076</v>
      </c>
      <c r="D247" s="17">
        <f t="shared" si="73"/>
        <v>-2.0936793011842147</v>
      </c>
      <c r="E247" s="17">
        <f t="shared" si="74"/>
        <v>-0.34207039514065896</v>
      </c>
      <c r="F247" s="17">
        <f t="shared" si="71"/>
        <v>-0.92939456785359198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0.66152736978306592</v>
      </c>
      <c r="C249" s="25">
        <f t="shared" ref="C249" si="83">IF(AND(D$3-C$3 &lt;&gt; 0,C81&lt;&gt;0,D81&lt;&gt;0),(EXP(LN(D81/C81)/(D$3-C$3))-1)*100,0)</f>
        <v>0.9528043273582476</v>
      </c>
      <c r="D249" s="25">
        <f>IF(AND(E$3-D$3 &lt;&gt; 0,D81&lt;&gt;0,E81&lt;&gt;0),(EXP(LN(E81/D81)/(E$3-D$3))-1)*100,0)</f>
        <v>0.22558230868399143</v>
      </c>
      <c r="E249" s="25">
        <f>IF(AND(F$3-E$3 &lt;&gt; 0,E81&lt;&gt;0,F81&lt;&gt;0),(EXP(LN(F81/E81)/(F$3-E$3))-1)*100,0)</f>
        <v>0.27562565635543823</v>
      </c>
      <c r="F249" s="25">
        <f t="shared" si="71"/>
        <v>0.25894176474754449</v>
      </c>
    </row>
    <row r="253" spans="1:6" ht="15.75" x14ac:dyDescent="0.25">
      <c r="A253" s="18" t="str">
        <f>CONCATENATE($A$1," (Continued)")</f>
        <v>Industry Table 3  Employment by Industry (SIC 2007), 2015-2035, Yorkshire and the Humber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1.0860000002202632</v>
      </c>
      <c r="C257" s="26">
        <f t="shared" si="84"/>
        <v>-9.7100000004221556</v>
      </c>
      <c r="D257" s="26">
        <f t="shared" si="84"/>
        <v>0.75899999973028898</v>
      </c>
      <c r="E257" s="26">
        <f t="shared" si="84"/>
        <v>0.29700000007492022</v>
      </c>
      <c r="F257" s="26">
        <f>F5-D5</f>
        <v>1.0559999998052092</v>
      </c>
    </row>
    <row r="258" spans="1:6" x14ac:dyDescent="0.2">
      <c r="A258" t="str">
        <f>$A$6</f>
        <v>Coal, oil &amp; gas; Mining &amp; related</v>
      </c>
      <c r="B258" s="26">
        <f t="shared" si="84"/>
        <v>-3.0149999999843069</v>
      </c>
      <c r="C258" s="26">
        <f t="shared" si="84"/>
        <v>-0.12699999999861489</v>
      </c>
      <c r="D258" s="26">
        <f t="shared" si="84"/>
        <v>-0.38499999999626433</v>
      </c>
      <c r="E258" s="26">
        <f t="shared" si="84"/>
        <v>-0.4080000000008972</v>
      </c>
      <c r="F258" s="26">
        <f t="shared" ref="F258:F321" si="85">F6-D6</f>
        <v>-0.79299999999716153</v>
      </c>
    </row>
    <row r="259" spans="1:6" x14ac:dyDescent="0.2">
      <c r="A259" t="str">
        <f>$A$7</f>
        <v>Food products</v>
      </c>
      <c r="B259" s="26">
        <f t="shared" si="84"/>
        <v>5.5599999999570358</v>
      </c>
      <c r="C259" s="26">
        <f t="shared" si="84"/>
        <v>3.0260000004724503</v>
      </c>
      <c r="D259" s="26">
        <f t="shared" si="84"/>
        <v>-3.8820000003626944</v>
      </c>
      <c r="E259" s="26">
        <f t="shared" si="84"/>
        <v>-9.2310000007349728</v>
      </c>
      <c r="F259" s="26">
        <f t="shared" si="85"/>
        <v>-13.113000001097667</v>
      </c>
    </row>
    <row r="260" spans="1:6" x14ac:dyDescent="0.2">
      <c r="A260" t="str">
        <f>$A$8</f>
        <v>Beverages and tobacco</v>
      </c>
      <c r="B260" s="26">
        <f t="shared" si="84"/>
        <v>-1.1239999999977752</v>
      </c>
      <c r="C260" s="26">
        <f t="shared" si="84"/>
        <v>0.25100000000879774</v>
      </c>
      <c r="D260" s="26">
        <f t="shared" si="84"/>
        <v>-0.26899999999440283</v>
      </c>
      <c r="E260" s="26">
        <f t="shared" si="84"/>
        <v>-0.61800000002234645</v>
      </c>
      <c r="F260" s="26">
        <f t="shared" si="85"/>
        <v>-0.88700000001674928</v>
      </c>
    </row>
    <row r="261" spans="1:6" x14ac:dyDescent="0.2">
      <c r="A261" t="str">
        <f>$A$9</f>
        <v>Textiles</v>
      </c>
      <c r="B261" s="26">
        <f t="shared" si="84"/>
        <v>-4.0880000000132615</v>
      </c>
      <c r="C261" s="26">
        <f t="shared" si="84"/>
        <v>1.2570000000062542</v>
      </c>
      <c r="D261" s="26">
        <f t="shared" si="84"/>
        <v>-1.1210000000017875</v>
      </c>
      <c r="E261" s="26">
        <f t="shared" si="84"/>
        <v>-1.2460000000598317</v>
      </c>
      <c r="F261" s="26">
        <f t="shared" si="85"/>
        <v>-2.3670000000616191</v>
      </c>
    </row>
    <row r="262" spans="1:6" x14ac:dyDescent="0.2">
      <c r="A262" t="str">
        <f>$A$10</f>
        <v>Wearing apparel; Leather, etc</v>
      </c>
      <c r="B262" s="26">
        <f t="shared" si="84"/>
        <v>3.363000000018491</v>
      </c>
      <c r="C262" s="26">
        <f t="shared" si="84"/>
        <v>1.2109999999866305</v>
      </c>
      <c r="D262" s="26">
        <f t="shared" si="84"/>
        <v>-0.92999999994067473</v>
      </c>
      <c r="E262" s="26">
        <f t="shared" si="84"/>
        <v>-0.98700000005280586</v>
      </c>
      <c r="F262" s="26">
        <f t="shared" si="85"/>
        <v>-1.9169999999934806</v>
      </c>
    </row>
    <row r="263" spans="1:6" x14ac:dyDescent="0.2">
      <c r="A263" t="str">
        <f>$A$11</f>
        <v xml:space="preserve">Wood and cork </v>
      </c>
      <c r="B263" s="26">
        <f t="shared" si="84"/>
        <v>-7.61799999993129</v>
      </c>
      <c r="C263" s="26">
        <f t="shared" si="84"/>
        <v>0.63299999999488765</v>
      </c>
      <c r="D263" s="26">
        <f t="shared" si="84"/>
        <v>-0.14000000006975011</v>
      </c>
      <c r="E263" s="26">
        <f t="shared" si="84"/>
        <v>-0.47200000001029796</v>
      </c>
      <c r="F263" s="26">
        <f t="shared" si="85"/>
        <v>-0.61200000008004807</v>
      </c>
    </row>
    <row r="264" spans="1:6" x14ac:dyDescent="0.2">
      <c r="A264" t="str">
        <f>$A$12</f>
        <v>Paper, etc</v>
      </c>
      <c r="B264" s="26">
        <f t="shared" si="84"/>
        <v>-0.80299999998957361</v>
      </c>
      <c r="C264" s="26">
        <f t="shared" si="84"/>
        <v>-0.32399999999454376</v>
      </c>
      <c r="D264" s="26">
        <f t="shared" si="84"/>
        <v>-7.0000000022501396E-2</v>
      </c>
      <c r="E264" s="26">
        <f t="shared" si="84"/>
        <v>-0.34500000001734943</v>
      </c>
      <c r="F264" s="26">
        <f t="shared" si="85"/>
        <v>-0.41500000003985082</v>
      </c>
    </row>
    <row r="265" spans="1:6" x14ac:dyDescent="0.2">
      <c r="A265" t="str">
        <f>$A$13</f>
        <v>Printing and recording</v>
      </c>
      <c r="B265" s="26">
        <f t="shared" si="84"/>
        <v>-0.22599999999229681</v>
      </c>
      <c r="C265" s="26">
        <f t="shared" si="84"/>
        <v>-0.56699999999218775</v>
      </c>
      <c r="D265" s="26">
        <f t="shared" si="84"/>
        <v>-1.3549999999401283</v>
      </c>
      <c r="E265" s="26">
        <f t="shared" si="84"/>
        <v>-2.4500000000849074</v>
      </c>
      <c r="F265" s="26">
        <f t="shared" si="85"/>
        <v>-3.8050000000250357</v>
      </c>
    </row>
    <row r="266" spans="1:6" x14ac:dyDescent="0.2">
      <c r="A266" t="str">
        <f>$A$14</f>
        <v>Coke and petroleum; Chemicals, etc</v>
      </c>
      <c r="B266" s="26">
        <f t="shared" si="84"/>
        <v>1.4989999999840808</v>
      </c>
      <c r="C266" s="26">
        <f t="shared" si="84"/>
        <v>0.3180000000050871</v>
      </c>
      <c r="D266" s="26">
        <f t="shared" si="84"/>
        <v>-0.49699999981028675</v>
      </c>
      <c r="E266" s="26">
        <f t="shared" si="84"/>
        <v>-1.638000000097124</v>
      </c>
      <c r="F266" s="26">
        <f t="shared" si="85"/>
        <v>-2.1349999999074107</v>
      </c>
    </row>
    <row r="267" spans="1:6" x14ac:dyDescent="0.2">
      <c r="A267" t="str">
        <f>$A$15</f>
        <v>Pharmaceuticals</v>
      </c>
      <c r="B267" s="26">
        <f t="shared" si="84"/>
        <v>-0.99900000000541089</v>
      </c>
      <c r="C267" s="26">
        <f t="shared" si="84"/>
        <v>0.37800000000254075</v>
      </c>
      <c r="D267" s="26">
        <f t="shared" si="84"/>
        <v>0.41500000009582738</v>
      </c>
      <c r="E267" s="26">
        <f t="shared" si="84"/>
        <v>-5.3000000021825144E-2</v>
      </c>
      <c r="F267" s="26">
        <f t="shared" si="85"/>
        <v>0.36200000007400224</v>
      </c>
    </row>
    <row r="268" spans="1:6" x14ac:dyDescent="0.2">
      <c r="A268" t="str">
        <f>$A$16</f>
        <v>Rubber and plastic</v>
      </c>
      <c r="B268" s="26">
        <f t="shared" si="84"/>
        <v>-0.88099999998711098</v>
      </c>
      <c r="C268" s="26">
        <f t="shared" si="84"/>
        <v>2.3140000001031922</v>
      </c>
      <c r="D268" s="26">
        <f t="shared" si="84"/>
        <v>-1.698000000095135</v>
      </c>
      <c r="E268" s="26">
        <f t="shared" si="84"/>
        <v>-2.9290000001332679</v>
      </c>
      <c r="F268" s="26">
        <f t="shared" si="85"/>
        <v>-4.6270000002284029</v>
      </c>
    </row>
    <row r="269" spans="1:6" x14ac:dyDescent="0.2">
      <c r="A269" t="str">
        <f>$A$17</f>
        <v>Other non-metallic</v>
      </c>
      <c r="B269" s="26">
        <f t="shared" si="84"/>
        <v>2.3310000000402287</v>
      </c>
      <c r="C269" s="26">
        <f t="shared" si="84"/>
        <v>1.1720000000508026</v>
      </c>
      <c r="D269" s="26">
        <f t="shared" si="84"/>
        <v>-1.3060000000626832</v>
      </c>
      <c r="E269" s="26">
        <f t="shared" si="84"/>
        <v>-2.2860000000997687</v>
      </c>
      <c r="F269" s="26">
        <f t="shared" si="85"/>
        <v>-3.5920000001624519</v>
      </c>
    </row>
    <row r="270" spans="1:6" x14ac:dyDescent="0.2">
      <c r="A270" t="str">
        <f>$A$18</f>
        <v>Basic metals</v>
      </c>
      <c r="B270" s="26">
        <f t="shared" si="84"/>
        <v>-1.5369999999858948</v>
      </c>
      <c r="C270" s="26">
        <f t="shared" si="84"/>
        <v>-1.3629999999747984</v>
      </c>
      <c r="D270" s="26">
        <f t="shared" si="84"/>
        <v>-0.29500000004873606</v>
      </c>
      <c r="E270" s="26">
        <f t="shared" si="84"/>
        <v>-1.0950000000338083</v>
      </c>
      <c r="F270" s="26">
        <f t="shared" si="85"/>
        <v>-1.3900000000825443</v>
      </c>
    </row>
    <row r="271" spans="1:6" x14ac:dyDescent="0.2">
      <c r="A271" t="str">
        <f>$A$19</f>
        <v>Metal products</v>
      </c>
      <c r="B271" s="26">
        <f t="shared" si="84"/>
        <v>-4.799999989818815E-2</v>
      </c>
      <c r="C271" s="26">
        <f t="shared" si="84"/>
        <v>-3.6139999999388834</v>
      </c>
      <c r="D271" s="26">
        <f t="shared" si="84"/>
        <v>-1.0110000000483197</v>
      </c>
      <c r="E271" s="26">
        <f t="shared" si="84"/>
        <v>-3.9110000001598699</v>
      </c>
      <c r="F271" s="26">
        <f t="shared" si="85"/>
        <v>-4.9220000002081896</v>
      </c>
    </row>
    <row r="272" spans="1:6" x14ac:dyDescent="0.2">
      <c r="A272" t="str">
        <f>$A$20</f>
        <v>Computer, etc</v>
      </c>
      <c r="B272" s="26">
        <f t="shared" si="84"/>
        <v>-1.7279999999881515</v>
      </c>
      <c r="C272" s="26">
        <f t="shared" si="84"/>
        <v>0.57299999999036633</v>
      </c>
      <c r="D272" s="26">
        <f t="shared" si="84"/>
        <v>1.5560000000752066</v>
      </c>
      <c r="E272" s="26">
        <f t="shared" si="84"/>
        <v>0.66599999995204229</v>
      </c>
      <c r="F272" s="26">
        <f t="shared" si="85"/>
        <v>2.2220000000272488</v>
      </c>
    </row>
    <row r="273" spans="1:6" x14ac:dyDescent="0.2">
      <c r="A273" t="str">
        <f>$A$21</f>
        <v>Electrical equipment</v>
      </c>
      <c r="B273" s="26">
        <f t="shared" si="84"/>
        <v>0.85000000002329656</v>
      </c>
      <c r="C273" s="26">
        <f t="shared" si="84"/>
        <v>-0.7889999999951911</v>
      </c>
      <c r="D273" s="26">
        <f t="shared" si="84"/>
        <v>-0.58399999995472562</v>
      </c>
      <c r="E273" s="26">
        <f t="shared" si="84"/>
        <v>0.27099999994127799</v>
      </c>
      <c r="F273" s="26">
        <f t="shared" si="85"/>
        <v>-0.31300000001344763</v>
      </c>
    </row>
    <row r="274" spans="1:6" x14ac:dyDescent="0.2">
      <c r="A274" t="str">
        <f>$A$22</f>
        <v>Machinery n.e.c.</v>
      </c>
      <c r="B274" s="26">
        <f t="shared" si="84"/>
        <v>0.72500000005267751</v>
      </c>
      <c r="C274" s="26">
        <f t="shared" si="84"/>
        <v>-0.58299999999728058</v>
      </c>
      <c r="D274" s="26">
        <f t="shared" si="84"/>
        <v>0.55000000004163141</v>
      </c>
      <c r="E274" s="26">
        <f t="shared" si="84"/>
        <v>-1.3450000000877687</v>
      </c>
      <c r="F274" s="26">
        <f t="shared" si="85"/>
        <v>-0.79500000004613725</v>
      </c>
    </row>
    <row r="275" spans="1:6" x14ac:dyDescent="0.2">
      <c r="A275" t="str">
        <f>$A$23</f>
        <v>Motor vehicles, etc</v>
      </c>
      <c r="B275" s="26">
        <f t="shared" si="84"/>
        <v>2.2030000000284975</v>
      </c>
      <c r="C275" s="26">
        <f t="shared" si="84"/>
        <v>-0.84299999996377117</v>
      </c>
      <c r="D275" s="26">
        <f t="shared" si="84"/>
        <v>-0.74000000000699906</v>
      </c>
      <c r="E275" s="26">
        <f t="shared" si="84"/>
        <v>-1.1380000000670698</v>
      </c>
      <c r="F275" s="26">
        <f t="shared" si="85"/>
        <v>-1.8780000000740689</v>
      </c>
    </row>
    <row r="276" spans="1:6" x14ac:dyDescent="0.2">
      <c r="A276" t="str">
        <f>$A$24</f>
        <v>Other transport equipment</v>
      </c>
      <c r="B276" s="26">
        <f t="shared" si="84"/>
        <v>0.41200000000560633</v>
      </c>
      <c r="C276" s="26">
        <f t="shared" si="84"/>
        <v>8.7999999999749612E-2</v>
      </c>
      <c r="D276" s="26">
        <f t="shared" si="84"/>
        <v>-0.24699999999236066</v>
      </c>
      <c r="E276" s="26">
        <f t="shared" si="84"/>
        <v>-0.17000000000667304</v>
      </c>
      <c r="F276" s="26">
        <f t="shared" si="85"/>
        <v>-0.4169999999990337</v>
      </c>
    </row>
    <row r="277" spans="1:6" x14ac:dyDescent="0.2">
      <c r="A277" t="str">
        <f>$A$25</f>
        <v>Furniture</v>
      </c>
      <c r="B277" s="26">
        <f t="shared" ref="B277:E296" si="86">C25-B25</f>
        <v>-1.4559999999564255</v>
      </c>
      <c r="C277" s="26">
        <f t="shared" si="86"/>
        <v>1.4370000000372336</v>
      </c>
      <c r="D277" s="26">
        <f t="shared" si="86"/>
        <v>-2.4610000000371528</v>
      </c>
      <c r="E277" s="26">
        <f t="shared" si="86"/>
        <v>-1.5360000000834226</v>
      </c>
      <c r="F277" s="26">
        <f t="shared" si="85"/>
        <v>-3.9970000001205754</v>
      </c>
    </row>
    <row r="278" spans="1:6" x14ac:dyDescent="0.2">
      <c r="A278" t="str">
        <f>$A$26</f>
        <v>Other manufacturing</v>
      </c>
      <c r="B278" s="26">
        <f t="shared" si="86"/>
        <v>-1.9609999999859973</v>
      </c>
      <c r="C278" s="26">
        <f t="shared" si="86"/>
        <v>0.76500000001689017</v>
      </c>
      <c r="D278" s="26">
        <f t="shared" si="86"/>
        <v>-1.3299999999663061</v>
      </c>
      <c r="E278" s="26">
        <f t="shared" si="86"/>
        <v>-0.81500000007797802</v>
      </c>
      <c r="F278" s="26">
        <f t="shared" si="85"/>
        <v>-2.1450000000442841</v>
      </c>
    </row>
    <row r="279" spans="1:6" x14ac:dyDescent="0.2">
      <c r="A279" t="str">
        <f>$A$27</f>
        <v>Repair and installation</v>
      </c>
      <c r="B279" s="26">
        <f t="shared" si="86"/>
        <v>-1.3829999999877085</v>
      </c>
      <c r="C279" s="26">
        <f t="shared" si="86"/>
        <v>1.8789999999894214</v>
      </c>
      <c r="D279" s="26">
        <f t="shared" si="86"/>
        <v>-1.8049999999794917</v>
      </c>
      <c r="E279" s="26">
        <f t="shared" si="86"/>
        <v>-0.93700000002330164</v>
      </c>
      <c r="F279" s="26">
        <f t="shared" si="85"/>
        <v>-2.7420000000027933</v>
      </c>
    </row>
    <row r="280" spans="1:6" x14ac:dyDescent="0.2">
      <c r="A280" t="str">
        <f>$A$28</f>
        <v>Electricity, gas, etc</v>
      </c>
      <c r="B280" s="26">
        <f t="shared" si="86"/>
        <v>-3.0009999999852699</v>
      </c>
      <c r="C280" s="26">
        <f t="shared" si="86"/>
        <v>-0.72999999999851362</v>
      </c>
      <c r="D280" s="26">
        <f t="shared" si="86"/>
        <v>-0.3009999999135422</v>
      </c>
      <c r="E280" s="26">
        <f t="shared" si="86"/>
        <v>-5.2000000080480113E-2</v>
      </c>
      <c r="F280" s="26">
        <f t="shared" si="85"/>
        <v>-0.35299999999402232</v>
      </c>
    </row>
    <row r="281" spans="1:6" x14ac:dyDescent="0.2">
      <c r="A281" t="str">
        <f>$A$29</f>
        <v>Water</v>
      </c>
      <c r="B281" s="26">
        <f t="shared" si="86"/>
        <v>0.69499999998971607</v>
      </c>
      <c r="C281" s="26">
        <f t="shared" si="86"/>
        <v>-0.19300000000366335</v>
      </c>
      <c r="D281" s="26">
        <f t="shared" si="86"/>
        <v>0.21500000007690456</v>
      </c>
      <c r="E281" s="26">
        <f t="shared" si="86"/>
        <v>0.33299999998664109</v>
      </c>
      <c r="F281" s="26">
        <f t="shared" si="85"/>
        <v>0.54800000006354566</v>
      </c>
    </row>
    <row r="282" spans="1:6" x14ac:dyDescent="0.2">
      <c r="A282" t="str">
        <f>$A$30</f>
        <v>Sewerage</v>
      </c>
      <c r="B282" s="26">
        <f t="shared" si="86"/>
        <v>-0.32899999999948959</v>
      </c>
      <c r="C282" s="26">
        <f t="shared" si="86"/>
        <v>-5.8999999998143648E-2</v>
      </c>
      <c r="D282" s="26">
        <f t="shared" si="86"/>
        <v>2.5999999999097967E-2</v>
      </c>
      <c r="E282" s="26">
        <f t="shared" si="86"/>
        <v>3.4999999998036047E-2</v>
      </c>
      <c r="F282" s="26">
        <f t="shared" si="85"/>
        <v>6.0999999997134013E-2</v>
      </c>
    </row>
    <row r="283" spans="1:6" x14ac:dyDescent="0.2">
      <c r="A283" t="str">
        <f>$A$31</f>
        <v>Waste management</v>
      </c>
      <c r="B283" s="26">
        <f t="shared" si="86"/>
        <v>0.7680000000383167</v>
      </c>
      <c r="C283" s="26">
        <f t="shared" si="86"/>
        <v>-0.17599999997474924</v>
      </c>
      <c r="D283" s="26">
        <f t="shared" si="86"/>
        <v>0.39799999995296886</v>
      </c>
      <c r="E283" s="26">
        <f t="shared" si="86"/>
        <v>0.55499999994264826</v>
      </c>
      <c r="F283" s="26">
        <f t="shared" si="85"/>
        <v>0.95299999989561712</v>
      </c>
    </row>
    <row r="284" spans="1:6" x14ac:dyDescent="0.2">
      <c r="A284" t="str">
        <f>$A$32</f>
        <v>Construction</v>
      </c>
      <c r="B284" s="26">
        <f t="shared" si="86"/>
        <v>0.68100000119793691</v>
      </c>
      <c r="C284" s="26">
        <f t="shared" si="86"/>
        <v>4.5359999992229021</v>
      </c>
      <c r="D284" s="26">
        <f t="shared" si="86"/>
        <v>-0.50600000134046752</v>
      </c>
      <c r="E284" s="26">
        <f t="shared" si="86"/>
        <v>1.181000000190906</v>
      </c>
      <c r="F284" s="26">
        <f t="shared" si="85"/>
        <v>0.67499999885043849</v>
      </c>
    </row>
    <row r="285" spans="1:6" x14ac:dyDescent="0.2">
      <c r="A285" t="str">
        <f>$A$33</f>
        <v>Civil engineering</v>
      </c>
      <c r="B285" s="26">
        <f t="shared" si="86"/>
        <v>-5.0299999993806885</v>
      </c>
      <c r="C285" s="26">
        <f t="shared" si="86"/>
        <v>1.0789999996602582</v>
      </c>
      <c r="D285" s="26">
        <f t="shared" si="86"/>
        <v>-0.1800000006423339</v>
      </c>
      <c r="E285" s="26">
        <f t="shared" si="86"/>
        <v>0.45900000009780939</v>
      </c>
      <c r="F285" s="26">
        <f t="shared" si="85"/>
        <v>0.27899999945547549</v>
      </c>
    </row>
    <row r="286" spans="1:6" x14ac:dyDescent="0.2">
      <c r="A286" t="str">
        <f>$A$34</f>
        <v>Specialised construction</v>
      </c>
      <c r="B286" s="26">
        <f t="shared" si="86"/>
        <v>18.851000002317988</v>
      </c>
      <c r="C286" s="26">
        <f t="shared" si="86"/>
        <v>5.3509999984551087</v>
      </c>
      <c r="D286" s="26">
        <f t="shared" si="86"/>
        <v>-0.9280000034194984</v>
      </c>
      <c r="E286" s="26">
        <f t="shared" si="86"/>
        <v>2.1010000004385603</v>
      </c>
      <c r="F286" s="26">
        <f t="shared" si="85"/>
        <v>1.1729999970190619</v>
      </c>
    </row>
    <row r="287" spans="1:6" x14ac:dyDescent="0.2">
      <c r="A287" t="str">
        <f>$A$35</f>
        <v>Motor vehicle trade</v>
      </c>
      <c r="B287" s="26">
        <f t="shared" si="86"/>
        <v>1.433000000193239</v>
      </c>
      <c r="C287" s="26">
        <f t="shared" si="86"/>
        <v>-0.27499999990900648</v>
      </c>
      <c r="D287" s="26">
        <f t="shared" si="86"/>
        <v>2.5659999992688824</v>
      </c>
      <c r="E287" s="26">
        <f t="shared" si="86"/>
        <v>2.5069999996459273</v>
      </c>
      <c r="F287" s="26">
        <f t="shared" si="85"/>
        <v>5.0729999989148098</v>
      </c>
    </row>
    <row r="288" spans="1:6" x14ac:dyDescent="0.2">
      <c r="A288" t="str">
        <f>$A$36</f>
        <v>Wholesale trade</v>
      </c>
      <c r="B288" s="26">
        <f t="shared" si="86"/>
        <v>-16.555000000134541</v>
      </c>
      <c r="C288" s="26">
        <f t="shared" si="86"/>
        <v>6.4210000007653605</v>
      </c>
      <c r="D288" s="26">
        <f t="shared" si="86"/>
        <v>-0.17300000094986956</v>
      </c>
      <c r="E288" s="26">
        <f t="shared" si="86"/>
        <v>-0.30500000136397887</v>
      </c>
      <c r="F288" s="26">
        <f t="shared" si="85"/>
        <v>-0.47800000231384843</v>
      </c>
    </row>
    <row r="289" spans="1:6" x14ac:dyDescent="0.2">
      <c r="A289" t="str">
        <f>$A$37</f>
        <v>Retail trade</v>
      </c>
      <c r="B289" s="26">
        <f t="shared" si="86"/>
        <v>11.469999999575549</v>
      </c>
      <c r="C289" s="26">
        <f t="shared" si="86"/>
        <v>1.1160000023413659</v>
      </c>
      <c r="D289" s="26">
        <f t="shared" si="86"/>
        <v>-3.8500000031638422</v>
      </c>
      <c r="E289" s="26">
        <f t="shared" si="86"/>
        <v>-1.7640000083605685</v>
      </c>
      <c r="F289" s="26">
        <f t="shared" si="85"/>
        <v>-5.6140000115244106</v>
      </c>
    </row>
    <row r="290" spans="1:6" x14ac:dyDescent="0.2">
      <c r="A290" t="str">
        <f>$A$38</f>
        <v>Land transport, etc</v>
      </c>
      <c r="B290" s="26">
        <f t="shared" si="86"/>
        <v>-5.8700000010526949</v>
      </c>
      <c r="C290" s="26">
        <f t="shared" si="86"/>
        <v>0.38200000174439452</v>
      </c>
      <c r="D290" s="26">
        <f t="shared" si="86"/>
        <v>6.4740000000499123</v>
      </c>
      <c r="E290" s="26">
        <f t="shared" si="86"/>
        <v>1.5529999993914032</v>
      </c>
      <c r="F290" s="26">
        <f t="shared" si="85"/>
        <v>8.0269999994413155</v>
      </c>
    </row>
    <row r="291" spans="1:6" x14ac:dyDescent="0.2">
      <c r="A291" t="str">
        <f>$A$39</f>
        <v>Water transport</v>
      </c>
      <c r="B291" s="26">
        <f t="shared" si="86"/>
        <v>-0.25999999999920881</v>
      </c>
      <c r="C291" s="26">
        <f t="shared" si="86"/>
        <v>6.1000000003836652E-2</v>
      </c>
      <c r="D291" s="26">
        <f t="shared" si="86"/>
        <v>-5.7000000003087192E-2</v>
      </c>
      <c r="E291" s="26">
        <f t="shared" si="86"/>
        <v>1.4999999996174962E-2</v>
      </c>
      <c r="F291" s="26">
        <f t="shared" si="85"/>
        <v>-4.200000000691223E-2</v>
      </c>
    </row>
    <row r="292" spans="1:6" x14ac:dyDescent="0.2">
      <c r="A292" t="str">
        <f>$A$40</f>
        <v>Air transport</v>
      </c>
      <c r="B292" s="26">
        <f t="shared" si="86"/>
        <v>1.9299999999984498</v>
      </c>
      <c r="C292" s="26">
        <f t="shared" si="86"/>
        <v>-0.65999999997682446</v>
      </c>
      <c r="D292" s="26">
        <f t="shared" si="86"/>
        <v>2.0609999999915707</v>
      </c>
      <c r="E292" s="26">
        <f t="shared" si="86"/>
        <v>0.99399999991849253</v>
      </c>
      <c r="F292" s="26">
        <f t="shared" si="85"/>
        <v>3.0549999999100632</v>
      </c>
    </row>
    <row r="293" spans="1:6" x14ac:dyDescent="0.2">
      <c r="A293" t="str">
        <f>$A$41</f>
        <v>Warehousing, etc</v>
      </c>
      <c r="B293" s="26">
        <f t="shared" si="86"/>
        <v>9.0170000000650106</v>
      </c>
      <c r="C293" s="26">
        <f t="shared" si="86"/>
        <v>3.3820000003287021</v>
      </c>
      <c r="D293" s="26">
        <f t="shared" si="86"/>
        <v>4.8119999994394718</v>
      </c>
      <c r="E293" s="26">
        <f t="shared" si="86"/>
        <v>3.0689999993871879</v>
      </c>
      <c r="F293" s="26">
        <f t="shared" si="85"/>
        <v>7.8809999988266597</v>
      </c>
    </row>
    <row r="294" spans="1:6" x14ac:dyDescent="0.2">
      <c r="A294" t="str">
        <f>$A$42</f>
        <v>Postal and courier</v>
      </c>
      <c r="B294" s="26">
        <f t="shared" si="86"/>
        <v>0.43300000002116334</v>
      </c>
      <c r="C294" s="26">
        <f t="shared" si="86"/>
        <v>1.9010000002661691</v>
      </c>
      <c r="D294" s="26">
        <f t="shared" si="86"/>
        <v>2.2609999997017169</v>
      </c>
      <c r="E294" s="26">
        <f t="shared" si="86"/>
        <v>1.8709999993630824</v>
      </c>
      <c r="F294" s="26">
        <f t="shared" si="85"/>
        <v>4.1319999990647993</v>
      </c>
    </row>
    <row r="295" spans="1:6" x14ac:dyDescent="0.2">
      <c r="A295" t="str">
        <f>$A$43</f>
        <v>Accommodation</v>
      </c>
      <c r="B295" s="26">
        <f t="shared" si="86"/>
        <v>2.9280000000742952</v>
      </c>
      <c r="C295" s="26">
        <f t="shared" si="86"/>
        <v>-5.7489999999596613</v>
      </c>
      <c r="D295" s="26">
        <f t="shared" si="86"/>
        <v>2.7279999997123241</v>
      </c>
      <c r="E295" s="26">
        <f t="shared" si="86"/>
        <v>5.1259999993695864</v>
      </c>
      <c r="F295" s="26">
        <f t="shared" si="85"/>
        <v>7.8539999990819105</v>
      </c>
    </row>
    <row r="296" spans="1:6" x14ac:dyDescent="0.2">
      <c r="A296" t="str">
        <f>$A$44</f>
        <v>Food and beverage services</v>
      </c>
      <c r="B296" s="26">
        <f t="shared" si="86"/>
        <v>8.1290000000547025</v>
      </c>
      <c r="C296" s="26">
        <f t="shared" si="86"/>
        <v>-13.578999999445841</v>
      </c>
      <c r="D296" s="26">
        <f t="shared" si="86"/>
        <v>-3.3050000017478283</v>
      </c>
      <c r="E296" s="26">
        <f t="shared" si="86"/>
        <v>11.553999997213538</v>
      </c>
      <c r="F296" s="26">
        <f t="shared" si="85"/>
        <v>8.2489999954657094</v>
      </c>
    </row>
    <row r="297" spans="1:6" x14ac:dyDescent="0.2">
      <c r="A297" t="str">
        <f>$A$45</f>
        <v>Publishing activities</v>
      </c>
      <c r="B297" s="26">
        <f t="shared" ref="B297:E297" si="87">C45-B45</f>
        <v>-2.2299999999918674</v>
      </c>
      <c r="C297" s="26">
        <f t="shared" si="87"/>
        <v>-1.3010000000491546</v>
      </c>
      <c r="D297" s="26">
        <f t="shared" si="87"/>
        <v>-7.0999999958578197E-2</v>
      </c>
      <c r="E297" s="26">
        <f t="shared" si="87"/>
        <v>1.099999997933887E-2</v>
      </c>
      <c r="F297" s="26">
        <f t="shared" si="85"/>
        <v>-5.9999999979239327E-2</v>
      </c>
    </row>
    <row r="298" spans="1:6" x14ac:dyDescent="0.2">
      <c r="A298" t="str">
        <f>$A$46</f>
        <v>Film and music</v>
      </c>
      <c r="B298" s="26">
        <f t="shared" ref="B298:C322" si="88">C46-B46</f>
        <v>9.7409999999492545</v>
      </c>
      <c r="C298" s="26">
        <f t="shared" si="88"/>
        <v>-2.674000000006389</v>
      </c>
      <c r="D298" s="26">
        <f t="shared" ref="D298:E298" si="89">E46-D46</f>
        <v>-0.1479999997295991</v>
      </c>
      <c r="E298" s="26">
        <f t="shared" si="89"/>
        <v>0.23699999991577414</v>
      </c>
      <c r="F298" s="26">
        <f t="shared" si="85"/>
        <v>8.9000000186175043E-2</v>
      </c>
    </row>
    <row r="299" spans="1:6" x14ac:dyDescent="0.2">
      <c r="A299" t="str">
        <f>$A$47</f>
        <v>Broadcasting</v>
      </c>
      <c r="B299" s="26">
        <f t="shared" si="88"/>
        <v>1.2169999999911405</v>
      </c>
      <c r="C299" s="26">
        <f t="shared" si="88"/>
        <v>-0.41300000001601589</v>
      </c>
      <c r="D299" s="26">
        <f t="shared" ref="D299:E299" si="90">E47-D47</f>
        <v>-4.299999994168302E-2</v>
      </c>
      <c r="E299" s="26">
        <f t="shared" si="90"/>
        <v>-5.0000000022101254E-3</v>
      </c>
      <c r="F299" s="26">
        <f t="shared" si="85"/>
        <v>-4.7999999943893146E-2</v>
      </c>
    </row>
    <row r="300" spans="1:6" x14ac:dyDescent="0.2">
      <c r="A300" t="str">
        <f>$A$48</f>
        <v>Telecommunications</v>
      </c>
      <c r="B300" s="26">
        <f t="shared" si="88"/>
        <v>4.0259999999319085</v>
      </c>
      <c r="C300" s="26">
        <f t="shared" si="88"/>
        <v>-0.25600000011022672</v>
      </c>
      <c r="D300" s="26">
        <f t="shared" ref="D300:E300" si="91">E48-D48</f>
        <v>1.0920000005922397</v>
      </c>
      <c r="E300" s="26">
        <f t="shared" si="91"/>
        <v>1.0139999999489824</v>
      </c>
      <c r="F300" s="26">
        <f t="shared" si="85"/>
        <v>2.1060000005412221</v>
      </c>
    </row>
    <row r="301" spans="1:6" x14ac:dyDescent="0.2">
      <c r="A301" t="str">
        <f>$A$49</f>
        <v>Computing services</v>
      </c>
      <c r="B301" s="26">
        <f t="shared" si="88"/>
        <v>11.816999999788646</v>
      </c>
      <c r="C301" s="26">
        <f t="shared" si="88"/>
        <v>-0.8310000003533986</v>
      </c>
      <c r="D301" s="26">
        <f t="shared" ref="D301:E301" si="92">E49-D49</f>
        <v>2.6520000017314871</v>
      </c>
      <c r="E301" s="26">
        <f t="shared" si="92"/>
        <v>2.4609999999007002</v>
      </c>
      <c r="F301" s="26">
        <f t="shared" si="85"/>
        <v>5.1130000016321873</v>
      </c>
    </row>
    <row r="302" spans="1:6" x14ac:dyDescent="0.2">
      <c r="A302" t="str">
        <f>$A$50</f>
        <v>Information services</v>
      </c>
      <c r="B302" s="26">
        <f t="shared" si="88"/>
        <v>3.800000000424486E-2</v>
      </c>
      <c r="C302" s="26">
        <f t="shared" si="88"/>
        <v>0.10499999999096854</v>
      </c>
      <c r="D302" s="26">
        <f t="shared" ref="D302:E302" si="93">E50-D50</f>
        <v>0.2090000000402461</v>
      </c>
      <c r="E302" s="26">
        <f t="shared" si="93"/>
        <v>0.1899999999864308</v>
      </c>
      <c r="F302" s="26">
        <f t="shared" si="85"/>
        <v>0.3990000000266769</v>
      </c>
    </row>
    <row r="303" spans="1:6" x14ac:dyDescent="0.2">
      <c r="A303" t="str">
        <f>$A$51</f>
        <v>Financial services</v>
      </c>
      <c r="B303" s="26">
        <f t="shared" si="88"/>
        <v>-3.1170000000372013</v>
      </c>
      <c r="C303" s="26">
        <f t="shared" si="88"/>
        <v>-0.45000000008990071</v>
      </c>
      <c r="D303" s="26">
        <f t="shared" ref="D303:E303" si="94">E51-D51</f>
        <v>0.11900000103644714</v>
      </c>
      <c r="E303" s="26">
        <f t="shared" si="94"/>
        <v>-0.69900000019325859</v>
      </c>
      <c r="F303" s="26">
        <f t="shared" si="85"/>
        <v>-0.57999999915681144</v>
      </c>
    </row>
    <row r="304" spans="1:6" x14ac:dyDescent="0.2">
      <c r="A304" t="str">
        <f>$A$52</f>
        <v>Insurance and pensions</v>
      </c>
      <c r="B304" s="26">
        <f t="shared" si="88"/>
        <v>6.3499999999187269</v>
      </c>
      <c r="C304" s="26">
        <f t="shared" si="88"/>
        <v>-0.11700000002564082</v>
      </c>
      <c r="D304" s="26">
        <f t="shared" ref="D304:E304" si="95">E52-D52</f>
        <v>2.9000000363954115E-2</v>
      </c>
      <c r="E304" s="26">
        <f t="shared" si="95"/>
        <v>-0.23600000006281796</v>
      </c>
      <c r="F304" s="26">
        <f t="shared" si="85"/>
        <v>-0.20699999969886385</v>
      </c>
    </row>
    <row r="305" spans="1:6" x14ac:dyDescent="0.2">
      <c r="A305" t="str">
        <f>$A$53</f>
        <v>Auxiliary financial services</v>
      </c>
      <c r="B305" s="26">
        <f t="shared" si="88"/>
        <v>-8.6659999999570871</v>
      </c>
      <c r="C305" s="26">
        <f t="shared" si="88"/>
        <v>0.78499999991564451</v>
      </c>
      <c r="D305" s="26">
        <f t="shared" ref="D305:E305" si="96">E53-D53</f>
        <v>0.47100000096612504</v>
      </c>
      <c r="E305" s="26">
        <f t="shared" si="96"/>
        <v>-0.40600000015730942</v>
      </c>
      <c r="F305" s="26">
        <f t="shared" si="85"/>
        <v>6.5000000808815628E-2</v>
      </c>
    </row>
    <row r="306" spans="1:6" x14ac:dyDescent="0.2">
      <c r="A306" t="str">
        <f>$A$54</f>
        <v>Real estate</v>
      </c>
      <c r="B306" s="26">
        <f t="shared" si="88"/>
        <v>4.6930000000493379</v>
      </c>
      <c r="C306" s="26">
        <f t="shared" si="88"/>
        <v>6.6369999997465357</v>
      </c>
      <c r="D306" s="26">
        <f t="shared" ref="D306:E306" si="97">E54-D54</f>
        <v>-5.2919999994023996</v>
      </c>
      <c r="E306" s="26">
        <f t="shared" si="97"/>
        <v>2.827999999763243</v>
      </c>
      <c r="F306" s="26">
        <f t="shared" si="85"/>
        <v>-2.4639999996391566</v>
      </c>
    </row>
    <row r="307" spans="1:6" x14ac:dyDescent="0.2">
      <c r="A307" t="str">
        <f>$A$55</f>
        <v>Legal and accounting</v>
      </c>
      <c r="B307" s="26">
        <f t="shared" si="88"/>
        <v>10.141999999768409</v>
      </c>
      <c r="C307" s="26">
        <f t="shared" si="88"/>
        <v>0.61999999952308116</v>
      </c>
      <c r="D307" s="26">
        <f t="shared" ref="D307:E307" si="98">E55-D55</f>
        <v>2.0890000028953253</v>
      </c>
      <c r="E307" s="26">
        <f t="shared" si="98"/>
        <v>2.1609999998166032</v>
      </c>
      <c r="F307" s="26">
        <f t="shared" si="85"/>
        <v>4.2500000027119285</v>
      </c>
    </row>
    <row r="308" spans="1:6" x14ac:dyDescent="0.2">
      <c r="A308" t="str">
        <f>$A$56</f>
        <v>Head offices, etc</v>
      </c>
      <c r="B308" s="26">
        <f t="shared" si="88"/>
        <v>9.6499999998105963</v>
      </c>
      <c r="C308" s="26">
        <f t="shared" si="88"/>
        <v>1.9109999994712439</v>
      </c>
      <c r="D308" s="26">
        <f t="shared" ref="D308:E308" si="99">E56-D56</f>
        <v>1.5510000027952415</v>
      </c>
      <c r="E308" s="26">
        <f t="shared" si="99"/>
        <v>2.1629999998797871</v>
      </c>
      <c r="F308" s="26">
        <f t="shared" si="85"/>
        <v>3.7140000026750286</v>
      </c>
    </row>
    <row r="309" spans="1:6" x14ac:dyDescent="0.2">
      <c r="A309" t="str">
        <f>$A$57</f>
        <v>Architectural and related</v>
      </c>
      <c r="B309" s="26">
        <f t="shared" si="88"/>
        <v>13.028999999800149</v>
      </c>
      <c r="C309" s="26">
        <f t="shared" si="88"/>
        <v>5.1999999595409463E-2</v>
      </c>
      <c r="D309" s="26">
        <f t="shared" ref="D309:E309" si="100">E57-D57</f>
        <v>-0.66799999759444262</v>
      </c>
      <c r="E309" s="26">
        <f t="shared" si="100"/>
        <v>2.0019999999041289</v>
      </c>
      <c r="F309" s="26">
        <f t="shared" si="85"/>
        <v>1.3340000023096863</v>
      </c>
    </row>
    <row r="310" spans="1:6" x14ac:dyDescent="0.2">
      <c r="A310" t="str">
        <f>$A$58</f>
        <v>Scientific research and development</v>
      </c>
      <c r="B310" s="26">
        <f t="shared" si="88"/>
        <v>-0.65500000002371461</v>
      </c>
      <c r="C310" s="26">
        <f t="shared" si="88"/>
        <v>-0.48800000004472466</v>
      </c>
      <c r="D310" s="26">
        <f t="shared" ref="D310:E310" si="101">E58-D58</f>
        <v>0.73600000025864709</v>
      </c>
      <c r="E310" s="26">
        <f t="shared" si="101"/>
        <v>1.0100000000513658</v>
      </c>
      <c r="F310" s="26">
        <f t="shared" si="85"/>
        <v>1.7460000003100129</v>
      </c>
    </row>
    <row r="311" spans="1:6" x14ac:dyDescent="0.2">
      <c r="A311" t="str">
        <f>$A$59</f>
        <v>Advertising, etc</v>
      </c>
      <c r="B311" s="26">
        <f t="shared" si="88"/>
        <v>-18.190999999942242</v>
      </c>
      <c r="C311" s="26">
        <f t="shared" si="88"/>
        <v>0.51699999988478673</v>
      </c>
      <c r="D311" s="26">
        <f t="shared" ref="D311:E311" si="102">E59-D59</f>
        <v>1.3270000006539693</v>
      </c>
      <c r="E311" s="26">
        <f t="shared" si="102"/>
        <v>1.8039999999923833</v>
      </c>
      <c r="F311" s="26">
        <f t="shared" si="85"/>
        <v>3.1310000006463525</v>
      </c>
    </row>
    <row r="312" spans="1:6" x14ac:dyDescent="0.2">
      <c r="A312" t="str">
        <f>$A$60</f>
        <v>Other professional</v>
      </c>
      <c r="B312" s="26">
        <f t="shared" si="88"/>
        <v>0.57699999996914819</v>
      </c>
      <c r="C312" s="26">
        <f t="shared" si="88"/>
        <v>-1.103000000022325</v>
      </c>
      <c r="D312" s="26">
        <f t="shared" ref="D312:E312" si="103">E60-D60</f>
        <v>1.610000000425174</v>
      </c>
      <c r="E312" s="26">
        <f t="shared" si="103"/>
        <v>2.1889999999875709</v>
      </c>
      <c r="F312" s="26">
        <f t="shared" si="85"/>
        <v>3.7990000004127449</v>
      </c>
    </row>
    <row r="313" spans="1:6" x14ac:dyDescent="0.2">
      <c r="A313" t="str">
        <f>$A$61</f>
        <v>Veterinary</v>
      </c>
      <c r="B313" s="26">
        <f t="shared" si="88"/>
        <v>4.523999999894607</v>
      </c>
      <c r="C313" s="26">
        <f t="shared" si="88"/>
        <v>-0.51999999982022516</v>
      </c>
      <c r="D313" s="26">
        <f t="shared" ref="D313:E313" si="104">E61-D61</f>
        <v>1.5230000001784774</v>
      </c>
      <c r="E313" s="26">
        <f t="shared" si="104"/>
        <v>2.121000000080512</v>
      </c>
      <c r="F313" s="26">
        <f t="shared" si="85"/>
        <v>3.6440000002589894</v>
      </c>
    </row>
    <row r="314" spans="1:6" x14ac:dyDescent="0.2">
      <c r="A314" t="str">
        <f>$A$62</f>
        <v>Rental and leasing</v>
      </c>
      <c r="B314" s="26">
        <f t="shared" si="88"/>
        <v>-6.1970000000234684</v>
      </c>
      <c r="C314" s="26">
        <f t="shared" si="88"/>
        <v>6.1000000021504519E-2</v>
      </c>
      <c r="D314" s="26">
        <f t="shared" ref="D314:E314" si="105">E62-D62</f>
        <v>0.64800000003393698</v>
      </c>
      <c r="E314" s="26">
        <f t="shared" si="105"/>
        <v>0.768999999923345</v>
      </c>
      <c r="F314" s="26">
        <f t="shared" si="85"/>
        <v>1.416999999957282</v>
      </c>
    </row>
    <row r="315" spans="1:6" x14ac:dyDescent="0.2">
      <c r="A315" t="str">
        <f>$A$63</f>
        <v>Employment activities</v>
      </c>
      <c r="B315" s="26">
        <f t="shared" si="88"/>
        <v>5.588999999970838</v>
      </c>
      <c r="C315" s="26">
        <f t="shared" si="88"/>
        <v>0.21900000007140363</v>
      </c>
      <c r="D315" s="26">
        <f t="shared" ref="D315:E315" si="106">E63-D63</f>
        <v>6.5179999996771585</v>
      </c>
      <c r="E315" s="26">
        <f t="shared" si="106"/>
        <v>7.5939999991546472</v>
      </c>
      <c r="F315" s="26">
        <f t="shared" si="85"/>
        <v>14.111999998831806</v>
      </c>
    </row>
    <row r="316" spans="1:6" x14ac:dyDescent="0.2">
      <c r="A316" t="str">
        <f>$A$64</f>
        <v>Travel, etc</v>
      </c>
      <c r="B316" s="26">
        <f t="shared" si="88"/>
        <v>-0.99700000001116562</v>
      </c>
      <c r="C316" s="26">
        <f t="shared" si="88"/>
        <v>0.19700000000853501</v>
      </c>
      <c r="D316" s="26">
        <f t="shared" ref="D316:E316" si="107">E64-D64</f>
        <v>0.28699999998150982</v>
      </c>
      <c r="E316" s="26">
        <f t="shared" si="107"/>
        <v>0.33499999994067231</v>
      </c>
      <c r="F316" s="26">
        <f t="shared" si="85"/>
        <v>0.62199999992218213</v>
      </c>
    </row>
    <row r="317" spans="1:6" x14ac:dyDescent="0.2">
      <c r="A317" t="str">
        <f>$A$65</f>
        <v>Security, etc</v>
      </c>
      <c r="B317" s="26">
        <f t="shared" si="88"/>
        <v>-1.8830000000131264</v>
      </c>
      <c r="C317" s="26">
        <f t="shared" si="88"/>
        <v>-0.55199999996915494</v>
      </c>
      <c r="D317" s="26">
        <f t="shared" ref="D317:E317" si="108">E65-D65</f>
        <v>0.9099999999208972</v>
      </c>
      <c r="E317" s="26">
        <f t="shared" si="108"/>
        <v>1.0579999998913241</v>
      </c>
      <c r="F317" s="26">
        <f t="shared" si="85"/>
        <v>1.9679999998122213</v>
      </c>
    </row>
    <row r="318" spans="1:6" x14ac:dyDescent="0.2">
      <c r="A318" t="str">
        <f>$A$66</f>
        <v>Services to buildings</v>
      </c>
      <c r="B318" s="26">
        <f t="shared" si="88"/>
        <v>1.6130000000455595</v>
      </c>
      <c r="C318" s="26">
        <f t="shared" si="88"/>
        <v>1.0510000003144029</v>
      </c>
      <c r="D318" s="26">
        <f t="shared" ref="D318:E318" si="109">E66-D66</f>
        <v>4.1239999993474328</v>
      </c>
      <c r="E318" s="26">
        <f t="shared" si="109"/>
        <v>4.499999999252239</v>
      </c>
      <c r="F318" s="26">
        <f t="shared" si="85"/>
        <v>8.6239999985996718</v>
      </c>
    </row>
    <row r="319" spans="1:6" x14ac:dyDescent="0.2">
      <c r="A319" t="str">
        <f>$A$67</f>
        <v>Office administrative</v>
      </c>
      <c r="B319" s="26">
        <f t="shared" si="88"/>
        <v>-8.9450000000233203</v>
      </c>
      <c r="C319" s="26">
        <f t="shared" si="88"/>
        <v>0.6070000000474991</v>
      </c>
      <c r="D319" s="26">
        <f t="shared" ref="D319:E319" si="110">E67-D67</f>
        <v>2.5629999997945774</v>
      </c>
      <c r="E319" s="26">
        <f t="shared" si="110"/>
        <v>3.0009999996922545</v>
      </c>
      <c r="F319" s="26">
        <f t="shared" si="85"/>
        <v>5.5639999994868319</v>
      </c>
    </row>
    <row r="320" spans="1:6" x14ac:dyDescent="0.2">
      <c r="A320" t="str">
        <f>$A$68</f>
        <v>Public administration and defence</v>
      </c>
      <c r="B320" s="26">
        <f t="shared" si="88"/>
        <v>1.0689999999813011</v>
      </c>
      <c r="C320" s="26">
        <f t="shared" si="88"/>
        <v>5.7119999995127841</v>
      </c>
      <c r="D320" s="26">
        <f t="shared" ref="D320:E320" si="111">E68-D68</f>
        <v>0.17300000259618287</v>
      </c>
      <c r="E320" s="26">
        <f t="shared" si="111"/>
        <v>0.80799999988875015</v>
      </c>
      <c r="F320" s="26">
        <f t="shared" si="85"/>
        <v>0.98100000248493302</v>
      </c>
    </row>
    <row r="321" spans="1:6" x14ac:dyDescent="0.2">
      <c r="A321" t="str">
        <f>$A$69</f>
        <v xml:space="preserve">Education </v>
      </c>
      <c r="B321" s="26">
        <f t="shared" si="88"/>
        <v>-5.671000000121893</v>
      </c>
      <c r="C321" s="26">
        <f t="shared" si="88"/>
        <v>-1.8660000037093596</v>
      </c>
      <c r="D321" s="26">
        <f t="shared" ref="D321:E321" si="112">E69-D69</f>
        <v>-0.44100000433789432</v>
      </c>
      <c r="E321" s="26">
        <f t="shared" si="112"/>
        <v>5.8180000183913592</v>
      </c>
      <c r="F321" s="26">
        <f t="shared" si="85"/>
        <v>5.3770000140534648</v>
      </c>
    </row>
    <row r="322" spans="1:6" x14ac:dyDescent="0.2">
      <c r="A322" t="str">
        <f>$A$70</f>
        <v>Health</v>
      </c>
      <c r="B322" s="26">
        <f t="shared" si="88"/>
        <v>8.6699999999504485</v>
      </c>
      <c r="C322" s="26">
        <f t="shared" si="88"/>
        <v>13.150000000275895</v>
      </c>
      <c r="D322" s="26">
        <f t="shared" ref="D322:E322" si="113">E70-D70</f>
        <v>10.400000000870847</v>
      </c>
      <c r="E322" s="26">
        <f t="shared" si="113"/>
        <v>12.369000000973983</v>
      </c>
      <c r="F322" s="26">
        <f t="shared" ref="F322:F333" si="114">F70-D70</f>
        <v>22.76900000184483</v>
      </c>
    </row>
    <row r="323" spans="1:6" x14ac:dyDescent="0.2">
      <c r="A323" t="str">
        <f>$A$71</f>
        <v>Residential care</v>
      </c>
      <c r="B323" s="26">
        <f t="shared" ref="B323:C323" si="115">C71-B71</f>
        <v>5.351999999941583</v>
      </c>
      <c r="C323" s="26">
        <f t="shared" si="115"/>
        <v>-3.4009999996451654</v>
      </c>
      <c r="D323" s="26">
        <f t="shared" ref="D323:D331" si="116">E71-D71</f>
        <v>8.1010000000432569</v>
      </c>
      <c r="E323" s="26">
        <f t="shared" ref="E323:E331" si="117">F71-E71</f>
        <v>11.857000000346758</v>
      </c>
      <c r="F323" s="26">
        <f t="shared" si="114"/>
        <v>19.958000000390015</v>
      </c>
    </row>
    <row r="324" spans="1:6" x14ac:dyDescent="0.2">
      <c r="A324" t="str">
        <f>$A$72</f>
        <v>Social work</v>
      </c>
      <c r="B324" s="26">
        <f t="shared" ref="B324:C324" si="118">C72-B72</f>
        <v>-6.235999999868298</v>
      </c>
      <c r="C324" s="26">
        <f t="shared" si="118"/>
        <v>-4.0919999994796541</v>
      </c>
      <c r="D324" s="26">
        <f t="shared" si="116"/>
        <v>9.5579999997472527</v>
      </c>
      <c r="E324" s="26">
        <f t="shared" si="117"/>
        <v>13.072000000596233</v>
      </c>
      <c r="F324" s="26">
        <f t="shared" si="114"/>
        <v>22.630000000343486</v>
      </c>
    </row>
    <row r="325" spans="1:6" x14ac:dyDescent="0.2">
      <c r="A325" t="str">
        <f>$A$73</f>
        <v>Arts and entertainment</v>
      </c>
      <c r="B325" s="26">
        <f t="shared" ref="B325:C325" si="119">C73-B73</f>
        <v>3.9389999999374785</v>
      </c>
      <c r="C325" s="26">
        <f t="shared" si="119"/>
        <v>1.7420000000232907</v>
      </c>
      <c r="D325" s="26">
        <f t="shared" si="116"/>
        <v>-2.7069999996637986</v>
      </c>
      <c r="E325" s="26">
        <f t="shared" si="117"/>
        <v>8.799999989408569E-2</v>
      </c>
      <c r="F325" s="26">
        <f t="shared" si="114"/>
        <v>-2.6189999997697129</v>
      </c>
    </row>
    <row r="326" spans="1:6" x14ac:dyDescent="0.2">
      <c r="A326" t="str">
        <f>$A$74</f>
        <v>Libraries, etc</v>
      </c>
      <c r="B326" s="26">
        <f t="shared" ref="B326:C326" si="120">C74-B74</f>
        <v>-0.12500000006487433</v>
      </c>
      <c r="C326" s="26">
        <f t="shared" si="120"/>
        <v>2.6609999999243801</v>
      </c>
      <c r="D326" s="26">
        <f t="shared" si="116"/>
        <v>-3.0339999996635054</v>
      </c>
      <c r="E326" s="26">
        <f t="shared" si="117"/>
        <v>0.37599999993416944</v>
      </c>
      <c r="F326" s="26">
        <f t="shared" si="114"/>
        <v>-2.657999999729336</v>
      </c>
    </row>
    <row r="327" spans="1:6" x14ac:dyDescent="0.2">
      <c r="A327" t="str">
        <f>$A$75</f>
        <v>Gambling and betting</v>
      </c>
      <c r="B327" s="26">
        <f t="shared" ref="B327:C327" si="121">C75-B75</f>
        <v>-0.64400000001518265</v>
      </c>
      <c r="C327" s="26">
        <f t="shared" si="121"/>
        <v>-0.26099999999469325</v>
      </c>
      <c r="D327" s="26">
        <f t="shared" si="116"/>
        <v>9.7000000086172378E-2</v>
      </c>
      <c r="E327" s="26">
        <f t="shared" si="117"/>
        <v>0.58899999996077845</v>
      </c>
      <c r="F327" s="26">
        <f t="shared" si="114"/>
        <v>0.68600000004695083</v>
      </c>
    </row>
    <row r="328" spans="1:6" x14ac:dyDescent="0.2">
      <c r="A328" t="str">
        <f>$A$76</f>
        <v>Sport and recreation</v>
      </c>
      <c r="B328" s="26">
        <f t="shared" ref="B328:C328" si="122">C76-B76</f>
        <v>-3.8830000001061435</v>
      </c>
      <c r="C328" s="26">
        <f t="shared" si="122"/>
        <v>-2.2379999999267852</v>
      </c>
      <c r="D328" s="26">
        <f t="shared" si="116"/>
        <v>0.34700000032162137</v>
      </c>
      <c r="E328" s="26">
        <f t="shared" si="117"/>
        <v>2.2009999997495058</v>
      </c>
      <c r="F328" s="26">
        <f t="shared" si="114"/>
        <v>2.5480000000711271</v>
      </c>
    </row>
    <row r="329" spans="1:6" x14ac:dyDescent="0.2">
      <c r="A329" t="str">
        <f>$A$77</f>
        <v>Membership organisations</v>
      </c>
      <c r="B329" s="26">
        <f t="shared" ref="B329:C329" si="123">C77-B77</f>
        <v>1.051999999928011</v>
      </c>
      <c r="C329" s="26">
        <f t="shared" si="123"/>
        <v>1.0619999995249394</v>
      </c>
      <c r="D329" s="26">
        <f t="shared" si="116"/>
        <v>-2.8569999989334889</v>
      </c>
      <c r="E329" s="26">
        <f t="shared" si="117"/>
        <v>-1.0200000000289684</v>
      </c>
      <c r="F329" s="26">
        <f t="shared" si="114"/>
        <v>-3.8769999989624573</v>
      </c>
    </row>
    <row r="330" spans="1:6" x14ac:dyDescent="0.2">
      <c r="A330" t="str">
        <f>$A$78</f>
        <v>Repair of goods</v>
      </c>
      <c r="B330" s="26">
        <f t="shared" ref="B330:C330" si="124">C78-B78</f>
        <v>2.8510000000103002</v>
      </c>
      <c r="C330" s="26">
        <f t="shared" si="124"/>
        <v>2.1659999999542556</v>
      </c>
      <c r="D330" s="26">
        <f t="shared" si="116"/>
        <v>-0.38799999989958867</v>
      </c>
      <c r="E330" s="26">
        <f t="shared" si="117"/>
        <v>1.9999999830586646E-3</v>
      </c>
      <c r="F330" s="26">
        <f t="shared" si="114"/>
        <v>-0.38599999991653</v>
      </c>
    </row>
    <row r="331" spans="1:6" x14ac:dyDescent="0.2">
      <c r="A331" t="str">
        <f>$A$79</f>
        <v>Other personal service</v>
      </c>
      <c r="B331" s="26">
        <f>C79-B79</f>
        <v>15.722000000202371</v>
      </c>
      <c r="C331" s="26">
        <f t="shared" ref="C331" si="125">D79-C79</f>
        <v>6.9879999995116151</v>
      </c>
      <c r="D331" s="26">
        <f t="shared" si="116"/>
        <v>-5.8239999996809431</v>
      </c>
      <c r="E331" s="26">
        <f t="shared" si="117"/>
        <v>-1.7580000001076357</v>
      </c>
      <c r="F331" s="26">
        <f t="shared" si="114"/>
        <v>-7.5819999997885787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70.673000002244862</v>
      </c>
      <c r="C333" s="28">
        <f t="shared" ref="C333" si="127">D81-C81</f>
        <v>25.869999997963987</v>
      </c>
      <c r="D333" s="28">
        <f>E81-D81</f>
        <v>31.056000002176461</v>
      </c>
      <c r="E333" s="28">
        <f>F81-E81</f>
        <v>77.359999999456704</v>
      </c>
      <c r="F333" s="28">
        <f t="shared" si="114"/>
        <v>108.41600000163317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Yorkshire and the Humber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60.282999999947783</v>
      </c>
      <c r="C7" s="30">
        <f>'Ind T1'!C7</f>
        <v>56.487000000227013</v>
      </c>
      <c r="D7" s="30">
        <f>'Ind T1'!D7</f>
        <v>45.491999999831172</v>
      </c>
      <c r="E7" s="30">
        <f>'Ind T1'!E7</f>
        <v>46.203999999680633</v>
      </c>
      <c r="F7" s="30">
        <f>'Ind T1'!F7</f>
        <v>46.963999999601498</v>
      </c>
      <c r="H7" s="30">
        <f>C7-B7</f>
        <v>-3.7959999997207703</v>
      </c>
      <c r="I7" s="30">
        <f>D7-C7</f>
        <v>-10.995000000395841</v>
      </c>
      <c r="J7" s="30">
        <f>E7-D7</f>
        <v>0.71199999984946061</v>
      </c>
      <c r="K7" s="30">
        <f>F7-E7</f>
        <v>0.75999999992086487</v>
      </c>
      <c r="L7" s="30">
        <f>F7-D7</f>
        <v>1.4719999997703255</v>
      </c>
    </row>
    <row r="8" spans="1:12" x14ac:dyDescent="0.2">
      <c r="A8" t="str">
        <f>'Ind T2'!A5</f>
        <v>Agriculture</v>
      </c>
      <c r="B8" s="31">
        <f>'Ind T2'!B5</f>
        <v>27.652000000070917</v>
      </c>
      <c r="C8" s="31">
        <f>'Ind T2'!C5</f>
        <v>28.73800000029118</v>
      </c>
      <c r="D8" s="31">
        <f>'Ind T2'!D5</f>
        <v>19.027999999869024</v>
      </c>
      <c r="E8" s="31">
        <f>'Ind T2'!E5</f>
        <v>19.786999999599313</v>
      </c>
      <c r="F8" s="31">
        <f>'Ind T2'!F5</f>
        <v>20.083999999674234</v>
      </c>
      <c r="H8" s="11">
        <f t="shared" ref="H8:H40" si="0">C8-B8</f>
        <v>1.0860000002202632</v>
      </c>
      <c r="I8" s="30">
        <f t="shared" ref="I8:I38" si="1">D8-C8</f>
        <v>-9.7100000004221556</v>
      </c>
      <c r="J8" s="11">
        <f t="shared" ref="J8:J38" si="2">E8-D8</f>
        <v>0.75899999973028898</v>
      </c>
      <c r="K8" s="11">
        <f t="shared" ref="K8:K38" si="3">F8-E8</f>
        <v>0.29700000007492022</v>
      </c>
      <c r="L8" s="30">
        <f t="shared" ref="L8:L40" si="4">F8-D8</f>
        <v>1.0559999998052092</v>
      </c>
    </row>
    <row r="9" spans="1:12" x14ac:dyDescent="0.2">
      <c r="A9" t="str">
        <f>'Ind T2'!A6</f>
        <v>Mining and quarrying</v>
      </c>
      <c r="B9" s="31">
        <f>'Ind T2'!B6</f>
        <v>4.6769999999819545</v>
      </c>
      <c r="C9" s="31">
        <f>'Ind T2'!C6</f>
        <v>1.6619999999976476</v>
      </c>
      <c r="D9" s="31">
        <f>'Ind T2'!D6</f>
        <v>1.5349999999990327</v>
      </c>
      <c r="E9" s="31">
        <f>'Ind T2'!E6</f>
        <v>1.1500000000027684</v>
      </c>
      <c r="F9" s="31">
        <f>'Ind T2'!F6</f>
        <v>0.74200000000187116</v>
      </c>
      <c r="H9" s="11">
        <f t="shared" si="0"/>
        <v>-3.0149999999843069</v>
      </c>
      <c r="I9" s="30">
        <f t="shared" si="1"/>
        <v>-0.12699999999861489</v>
      </c>
      <c r="J9" s="11">
        <f t="shared" si="2"/>
        <v>-0.38499999999626433</v>
      </c>
      <c r="K9" s="11">
        <f t="shared" si="3"/>
        <v>-0.4080000000008972</v>
      </c>
      <c r="L9" s="30">
        <f t="shared" si="4"/>
        <v>-0.79299999999716153</v>
      </c>
    </row>
    <row r="10" spans="1:12" x14ac:dyDescent="0.2">
      <c r="A10" t="str">
        <f>'Ind T2'!A10</f>
        <v>Electricity and gas</v>
      </c>
      <c r="B10" s="31">
        <f>'Ind T2'!B10</f>
        <v>11.786999999944621</v>
      </c>
      <c r="C10" s="31">
        <f>'Ind T2'!C10</f>
        <v>8.7859999999593512</v>
      </c>
      <c r="D10" s="31">
        <f>'Ind T2'!D10</f>
        <v>8.0559999999608376</v>
      </c>
      <c r="E10" s="31">
        <f>'Ind T2'!E10</f>
        <v>7.7550000000472954</v>
      </c>
      <c r="F10" s="31">
        <f>'Ind T2'!F10</f>
        <v>7.7029999999668153</v>
      </c>
      <c r="H10" s="11">
        <f t="shared" si="0"/>
        <v>-3.0009999999852699</v>
      </c>
      <c r="I10" s="30">
        <f t="shared" si="1"/>
        <v>-0.72999999999851362</v>
      </c>
      <c r="J10" s="11">
        <f t="shared" si="2"/>
        <v>-0.3009999999135422</v>
      </c>
      <c r="K10" s="11">
        <f t="shared" si="3"/>
        <v>-5.2000000080480113E-2</v>
      </c>
      <c r="L10" s="30">
        <f t="shared" si="4"/>
        <v>-0.35299999999402232</v>
      </c>
    </row>
    <row r="11" spans="1:12" x14ac:dyDescent="0.2">
      <c r="A11" t="str">
        <f>'Ind T2'!A11</f>
        <v>Water and sewerage</v>
      </c>
      <c r="B11" s="31">
        <f>'Ind T2'!B11</f>
        <v>16.166999999950292</v>
      </c>
      <c r="C11" s="31">
        <f>'Ind T2'!C11</f>
        <v>17.300999999978835</v>
      </c>
      <c r="D11" s="31">
        <f>'Ind T2'!D11</f>
        <v>16.873000000002282</v>
      </c>
      <c r="E11" s="31">
        <f>'Ind T2'!E11</f>
        <v>17.51200000003125</v>
      </c>
      <c r="F11" s="31">
        <f>'Ind T2'!F11</f>
        <v>18.434999999958578</v>
      </c>
      <c r="H11" s="11">
        <f t="shared" ref="H11" si="5">C11-B11</f>
        <v>1.1340000000285428</v>
      </c>
      <c r="I11" s="30">
        <f t="shared" ref="I11" si="6">D11-C11</f>
        <v>-0.42799999997655291</v>
      </c>
      <c r="J11" s="11">
        <f t="shared" ref="J11" si="7">E11-D11</f>
        <v>0.63900000002896817</v>
      </c>
      <c r="K11" s="11">
        <f t="shared" ref="K11" si="8">F11-E11</f>
        <v>0.92299999992732751</v>
      </c>
      <c r="L11" s="30">
        <f t="shared" si="4"/>
        <v>1.5619999999562957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294.81999999966416</v>
      </c>
      <c r="C13" s="30">
        <f>'Ind T1'!C8</f>
        <v>287.91100000005486</v>
      </c>
      <c r="D13" s="30">
        <f>'Ind T1'!D8</f>
        <v>295.13000000086265</v>
      </c>
      <c r="E13" s="30">
        <f>'Ind T1'!E8</f>
        <v>277.91000000074115</v>
      </c>
      <c r="F13" s="30">
        <f>'Ind T1'!F8</f>
        <v>245.64499999876003</v>
      </c>
      <c r="H13" s="30">
        <f t="shared" si="0"/>
        <v>-6.908999999609307</v>
      </c>
      <c r="I13" s="30">
        <f t="shared" si="1"/>
        <v>7.2190000008077959</v>
      </c>
      <c r="J13" s="30">
        <f t="shared" si="2"/>
        <v>-17.220000000121502</v>
      </c>
      <c r="K13" s="30">
        <f t="shared" si="3"/>
        <v>-32.265000001981122</v>
      </c>
      <c r="L13" s="30">
        <f t="shared" si="4"/>
        <v>-49.485000002102623</v>
      </c>
    </row>
    <row r="14" spans="1:12" x14ac:dyDescent="0.2">
      <c r="A14" t="str">
        <f>'Ind T2'!A7</f>
        <v>Food drink and tobacco</v>
      </c>
      <c r="B14" s="31">
        <f>'Ind T2'!B7</f>
        <v>54.832000000116608</v>
      </c>
      <c r="C14" s="31">
        <f>'Ind T2'!C7</f>
        <v>59.268000000075865</v>
      </c>
      <c r="D14" s="31">
        <f>'Ind T2'!D7</f>
        <v>62.545000000557117</v>
      </c>
      <c r="E14" s="31">
        <f>'Ind T2'!E7</f>
        <v>58.394000000200016</v>
      </c>
      <c r="F14" s="31">
        <f>'Ind T2'!F7</f>
        <v>48.544999999442702</v>
      </c>
      <c r="H14" s="11">
        <f t="shared" si="0"/>
        <v>4.4359999999592574</v>
      </c>
      <c r="I14" s="30">
        <f t="shared" si="1"/>
        <v>3.2770000004812516</v>
      </c>
      <c r="J14" s="11">
        <f t="shared" si="2"/>
        <v>-4.1510000003571008</v>
      </c>
      <c r="K14" s="11">
        <f t="shared" si="3"/>
        <v>-9.8490000007573144</v>
      </c>
      <c r="L14" s="30">
        <f t="shared" si="4"/>
        <v>-14.000000001114415</v>
      </c>
    </row>
    <row r="15" spans="1:12" x14ac:dyDescent="0.2">
      <c r="A15" t="str">
        <f>'Ind T2'!A8</f>
        <v>Engineering</v>
      </c>
      <c r="B15" s="31">
        <f>'Ind T2'!B8</f>
        <v>34.559999999857652</v>
      </c>
      <c r="C15" s="31">
        <f>'Ind T2'!C8</f>
        <v>34.406999999945469</v>
      </c>
      <c r="D15" s="31">
        <f>'Ind T2'!D8</f>
        <v>33.607999999943367</v>
      </c>
      <c r="E15" s="31">
        <f>'Ind T2'!E8</f>
        <v>35.130000000105483</v>
      </c>
      <c r="F15" s="31">
        <f>'Ind T2'!F8</f>
        <v>34.721999999911034</v>
      </c>
      <c r="H15" s="11">
        <f t="shared" si="0"/>
        <v>-0.15299999991218272</v>
      </c>
      <c r="I15" s="30">
        <f t="shared" si="1"/>
        <v>-0.79900000000210269</v>
      </c>
      <c r="J15" s="11">
        <f t="shared" si="2"/>
        <v>1.5220000001621159</v>
      </c>
      <c r="K15" s="11">
        <f t="shared" si="3"/>
        <v>-0.40800000019444838</v>
      </c>
      <c r="L15" s="30">
        <f t="shared" si="4"/>
        <v>1.1139999999676675</v>
      </c>
    </row>
    <row r="16" spans="1:12" x14ac:dyDescent="0.2">
      <c r="A16" t="str">
        <f>'Ind T2'!A9</f>
        <v>Rest of manufacturing</v>
      </c>
      <c r="B16" s="31">
        <f>'Ind T2'!B9</f>
        <v>205.42799999968994</v>
      </c>
      <c r="C16" s="31">
        <f>'Ind T2'!C9</f>
        <v>194.23600000003367</v>
      </c>
      <c r="D16" s="31">
        <f>'Ind T2'!D9</f>
        <v>198.97700000036215</v>
      </c>
      <c r="E16" s="31">
        <f>'Ind T2'!E9</f>
        <v>184.38600000043567</v>
      </c>
      <c r="F16" s="31">
        <f>'Ind T2'!F9</f>
        <v>162.37799999940634</v>
      </c>
      <c r="H16" s="11">
        <f t="shared" si="0"/>
        <v>-11.191999999656275</v>
      </c>
      <c r="I16" s="30">
        <f t="shared" si="1"/>
        <v>4.7410000003284836</v>
      </c>
      <c r="J16" s="11">
        <f t="shared" si="2"/>
        <v>-14.590999999926481</v>
      </c>
      <c r="K16" s="11">
        <f t="shared" si="3"/>
        <v>-22.00800000102933</v>
      </c>
      <c r="L16" s="30">
        <f t="shared" si="4"/>
        <v>-36.599000000955812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171.02399999723113</v>
      </c>
      <c r="C18" s="30">
        <f>'Ind T1'!C9</f>
        <v>185.52600000136636</v>
      </c>
      <c r="D18" s="30">
        <f>'Ind T1'!D9</f>
        <v>196.49199999870461</v>
      </c>
      <c r="E18" s="30">
        <f>'Ind T1'!E9</f>
        <v>194.87799999330235</v>
      </c>
      <c r="F18" s="30">
        <f>'Ind T1'!F9</f>
        <v>198.61899999402959</v>
      </c>
      <c r="H18" s="30">
        <f t="shared" si="0"/>
        <v>14.502000004135226</v>
      </c>
      <c r="I18" s="30">
        <f t="shared" si="1"/>
        <v>10.965999997338258</v>
      </c>
      <c r="J18" s="30">
        <f t="shared" si="2"/>
        <v>-1.6140000054022607</v>
      </c>
      <c r="K18" s="30">
        <f t="shared" si="3"/>
        <v>3.7410000007272401</v>
      </c>
      <c r="L18" s="30">
        <f t="shared" si="4"/>
        <v>2.1269999953249794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701.75400000860304</v>
      </c>
      <c r="C20" s="30">
        <f>'Ind T1'!C10</f>
        <v>714.40900000739907</v>
      </c>
      <c r="D20" s="30">
        <f>'Ind T1'!D10</f>
        <v>707.40900001355772</v>
      </c>
      <c r="E20" s="30">
        <f>'Ind T1'!E10</f>
        <v>720.92600000585685</v>
      </c>
      <c r="F20" s="30">
        <f>'Ind T1'!F10</f>
        <v>745.54599999041761</v>
      </c>
      <c r="H20" s="30">
        <f t="shared" si="0"/>
        <v>12.654999998796029</v>
      </c>
      <c r="I20" s="30">
        <f t="shared" si="1"/>
        <v>-6.9999999938413566</v>
      </c>
      <c r="J20" s="30">
        <f t="shared" si="2"/>
        <v>13.516999992299134</v>
      </c>
      <c r="K20" s="30">
        <f t="shared" si="3"/>
        <v>24.619999984560764</v>
      </c>
      <c r="L20" s="30">
        <f t="shared" si="4"/>
        <v>38.136999976859897</v>
      </c>
    </row>
    <row r="21" spans="1:12" x14ac:dyDescent="0.2">
      <c r="A21" s="10" t="str">
        <f>'Ind T2'!A13</f>
        <v>Wholesale and retail trade</v>
      </c>
      <c r="B21" s="31">
        <f>'Ind T2'!B13</f>
        <v>393.87300000573515</v>
      </c>
      <c r="C21" s="31">
        <f>'Ind T2'!C13</f>
        <v>390.22100000536943</v>
      </c>
      <c r="D21" s="31">
        <f>'Ind T2'!D13</f>
        <v>397.48300000856716</v>
      </c>
      <c r="E21" s="31">
        <f>'Ind T2'!E13</f>
        <v>396.02600000372229</v>
      </c>
      <c r="F21" s="31">
        <f>'Ind T2'!F13</f>
        <v>396.46399999364371</v>
      </c>
      <c r="H21" s="11">
        <f t="shared" si="0"/>
        <v>-3.6520000003657174</v>
      </c>
      <c r="I21" s="30">
        <f t="shared" si="1"/>
        <v>7.262000003197727</v>
      </c>
      <c r="J21" s="11">
        <f t="shared" si="2"/>
        <v>-1.4570000048448719</v>
      </c>
      <c r="K21" s="11">
        <f t="shared" si="3"/>
        <v>0.43799998992142264</v>
      </c>
      <c r="L21" s="30">
        <f t="shared" si="4"/>
        <v>-1.0190000149234493</v>
      </c>
    </row>
    <row r="22" spans="1:12" x14ac:dyDescent="0.2">
      <c r="A22" s="10" t="str">
        <f>'Ind T2'!A14</f>
        <v>Transport and storage</v>
      </c>
      <c r="B22" s="31">
        <f>'Ind T2'!B14</f>
        <v>136.67400000039504</v>
      </c>
      <c r="C22" s="31">
        <f>'Ind T2'!C14</f>
        <v>141.92399999942776</v>
      </c>
      <c r="D22" s="31">
        <f>'Ind T2'!D14</f>
        <v>146.99000000179404</v>
      </c>
      <c r="E22" s="31">
        <f>'Ind T2'!E14</f>
        <v>162.54100000097364</v>
      </c>
      <c r="F22" s="31">
        <f>'Ind T2'!F14</f>
        <v>170.04299999902997</v>
      </c>
      <c r="H22" s="11">
        <f t="shared" si="0"/>
        <v>5.249999999032724</v>
      </c>
      <c r="I22" s="30">
        <f t="shared" si="1"/>
        <v>5.0660000023662803</v>
      </c>
      <c r="J22" s="11">
        <f t="shared" si="2"/>
        <v>15.550999999179595</v>
      </c>
      <c r="K22" s="11">
        <f t="shared" si="3"/>
        <v>7.5019999980563341</v>
      </c>
      <c r="L22" s="30">
        <f t="shared" si="4"/>
        <v>23.052999997235929</v>
      </c>
    </row>
    <row r="23" spans="1:12" x14ac:dyDescent="0.2">
      <c r="A23" s="10" t="str">
        <f>'Ind T2'!A15</f>
        <v>Accommodation and food</v>
      </c>
      <c r="B23" s="31">
        <f>'Ind T2'!B15</f>
        <v>171.20700000247285</v>
      </c>
      <c r="C23" s="31">
        <f>'Ind T2'!C15</f>
        <v>182.26400000260185</v>
      </c>
      <c r="D23" s="31">
        <f>'Ind T2'!D15</f>
        <v>162.93600000319637</v>
      </c>
      <c r="E23" s="31">
        <f>'Ind T2'!E15</f>
        <v>162.35900000116087</v>
      </c>
      <c r="F23" s="31">
        <f>'Ind T2'!F15</f>
        <v>179.03899999774399</v>
      </c>
      <c r="H23" s="11">
        <f t="shared" si="0"/>
        <v>11.057000000128994</v>
      </c>
      <c r="I23" s="30">
        <f t="shared" si="1"/>
        <v>-19.327999999405478</v>
      </c>
      <c r="J23" s="11">
        <f t="shared" si="2"/>
        <v>-0.57700000203550417</v>
      </c>
      <c r="K23" s="11">
        <f t="shared" si="3"/>
        <v>16.67999999658312</v>
      </c>
      <c r="L23" s="30">
        <f t="shared" si="4"/>
        <v>16.102999994547616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699.81599999919501</v>
      </c>
      <c r="C25" s="30">
        <f>'Ind T1'!C11</f>
        <v>750.85299999795643</v>
      </c>
      <c r="D25" s="30">
        <f>'Ind T1'!D11</f>
        <v>767.02999999505698</v>
      </c>
      <c r="E25" s="30">
        <f>'Ind T1'!E11</f>
        <v>774.90000001168971</v>
      </c>
      <c r="F25" s="30">
        <f>'Ind T1'!F11</f>
        <v>811.48000000772049</v>
      </c>
      <c r="H25" s="30">
        <f t="shared" si="0"/>
        <v>51.036999998761416</v>
      </c>
      <c r="I25" s="30">
        <f t="shared" si="1"/>
        <v>16.176999997100552</v>
      </c>
      <c r="J25" s="30">
        <f t="shared" si="2"/>
        <v>7.87000001663273</v>
      </c>
      <c r="K25" s="30">
        <f t="shared" si="3"/>
        <v>36.579999996030779</v>
      </c>
      <c r="L25" s="30">
        <f t="shared" si="4"/>
        <v>44.450000012663509</v>
      </c>
    </row>
    <row r="26" spans="1:12" x14ac:dyDescent="0.2">
      <c r="A26" s="10" t="str">
        <f>'Ind T2'!A16</f>
        <v>Media</v>
      </c>
      <c r="B26" s="11">
        <f>'Ind T2'!B16</f>
        <v>11.088000000058843</v>
      </c>
      <c r="C26" s="11">
        <f>'Ind T2'!C16</f>
        <v>19.816000000007371</v>
      </c>
      <c r="D26" s="11">
        <f>'Ind T2'!D16</f>
        <v>15.42799999993581</v>
      </c>
      <c r="E26" s="11">
        <f>'Ind T2'!E16</f>
        <v>15.166000000305951</v>
      </c>
      <c r="F26" s="11">
        <f>'Ind T2'!F16</f>
        <v>15.409000000198853</v>
      </c>
      <c r="H26" s="11">
        <f t="shared" si="0"/>
        <v>8.727999999948528</v>
      </c>
      <c r="I26" s="30">
        <f t="shared" si="1"/>
        <v>-4.3880000000715604</v>
      </c>
      <c r="J26" s="11">
        <f t="shared" si="2"/>
        <v>-0.2619999996298592</v>
      </c>
      <c r="K26" s="11">
        <f t="shared" si="3"/>
        <v>0.242999999892902</v>
      </c>
      <c r="L26" s="30">
        <f t="shared" si="4"/>
        <v>-1.8999999736957207E-2</v>
      </c>
    </row>
    <row r="27" spans="1:12" x14ac:dyDescent="0.2">
      <c r="A27" s="10" t="str">
        <f>'Ind T2'!A17</f>
        <v>Information technology</v>
      </c>
      <c r="B27" s="11">
        <f>'Ind T2'!B17</f>
        <v>48.650999999567183</v>
      </c>
      <c r="C27" s="11">
        <f>'Ind T2'!C17</f>
        <v>64.531999999291983</v>
      </c>
      <c r="D27" s="11">
        <f>'Ind T2'!D17</f>
        <v>63.549999998819324</v>
      </c>
      <c r="E27" s="11">
        <f>'Ind T2'!E17</f>
        <v>67.503000001183295</v>
      </c>
      <c r="F27" s="11">
        <f>'Ind T2'!F17</f>
        <v>71.168000001019408</v>
      </c>
      <c r="H27" s="11">
        <f t="shared" si="0"/>
        <v>15.8809999997248</v>
      </c>
      <c r="I27" s="30">
        <f t="shared" si="1"/>
        <v>-0.98200000047265945</v>
      </c>
      <c r="J27" s="11">
        <f t="shared" si="2"/>
        <v>3.9530000023639715</v>
      </c>
      <c r="K27" s="11">
        <f t="shared" si="3"/>
        <v>3.6649999998361125</v>
      </c>
      <c r="L27" s="30">
        <f t="shared" si="4"/>
        <v>7.618000002200084</v>
      </c>
    </row>
    <row r="28" spans="1:12" x14ac:dyDescent="0.2">
      <c r="A28" s="10" t="str">
        <f>'Ind T2'!A18</f>
        <v>Finance and insurance</v>
      </c>
      <c r="B28" s="11">
        <f>'Ind T2'!B18</f>
        <v>79.718999999413882</v>
      </c>
      <c r="C28" s="11">
        <f>'Ind T2'!C18</f>
        <v>74.285999999338316</v>
      </c>
      <c r="D28" s="11">
        <f>'Ind T2'!D18</f>
        <v>74.503999999138415</v>
      </c>
      <c r="E28" s="11">
        <f>'Ind T2'!E18</f>
        <v>75.123000001504948</v>
      </c>
      <c r="F28" s="11">
        <f>'Ind T2'!F18</f>
        <v>73.782000001091546</v>
      </c>
      <c r="H28" s="11">
        <f t="shared" si="0"/>
        <v>-5.433000000075566</v>
      </c>
      <c r="I28" s="30">
        <f t="shared" si="1"/>
        <v>0.21799999980009943</v>
      </c>
      <c r="J28" s="11">
        <f t="shared" si="2"/>
        <v>0.61900000236653341</v>
      </c>
      <c r="K28" s="11">
        <f t="shared" si="3"/>
        <v>-1.3410000004134019</v>
      </c>
      <c r="L28" s="30">
        <f t="shared" si="4"/>
        <v>-0.72199999804686854</v>
      </c>
    </row>
    <row r="29" spans="1:12" x14ac:dyDescent="0.2">
      <c r="A29" s="10" t="str">
        <f>'Ind T2'!A19</f>
        <v>Real estate</v>
      </c>
      <c r="B29" s="11">
        <f>'Ind T2'!B19</f>
        <v>32.81099999992329</v>
      </c>
      <c r="C29" s="11">
        <f>'Ind T2'!C19</f>
        <v>37.503999999972628</v>
      </c>
      <c r="D29" s="11">
        <f>'Ind T2'!D19</f>
        <v>44.140999999719163</v>
      </c>
      <c r="E29" s="11">
        <f>'Ind T2'!E19</f>
        <v>38.849000000316764</v>
      </c>
      <c r="F29" s="11">
        <f>'Ind T2'!F19</f>
        <v>41.677000000080007</v>
      </c>
      <c r="H29" s="11">
        <f t="shared" ref="H29:H31" si="9">C29-B29</f>
        <v>4.6930000000493379</v>
      </c>
      <c r="I29" s="30">
        <f t="shared" ref="I29:I31" si="10">D29-C29</f>
        <v>6.6369999997465357</v>
      </c>
      <c r="J29" s="11">
        <f t="shared" ref="J29:J31" si="11">E29-D29</f>
        <v>-5.2919999994023996</v>
      </c>
      <c r="K29" s="11">
        <f t="shared" ref="K29:K31" si="12">F29-E29</f>
        <v>2.827999999763243</v>
      </c>
      <c r="L29" s="30">
        <f t="shared" si="4"/>
        <v>-2.4639999996391566</v>
      </c>
    </row>
    <row r="30" spans="1:12" x14ac:dyDescent="0.2">
      <c r="A30" s="10" t="str">
        <f>'Ind T2'!A20</f>
        <v>Professional services</v>
      </c>
      <c r="B30" s="11">
        <f>'Ind T2'!B20</f>
        <v>172.35299999831813</v>
      </c>
      <c r="C30" s="11">
        <f>'Ind T2'!C20</f>
        <v>191.42899999759507</v>
      </c>
      <c r="D30" s="11">
        <f>'Ind T2'!D20</f>
        <v>192.41799999618226</v>
      </c>
      <c r="E30" s="11">
        <f>'Ind T2'!E20</f>
        <v>200.58600000579472</v>
      </c>
      <c r="F30" s="11">
        <f>'Ind T2'!F20</f>
        <v>214.03600000550702</v>
      </c>
      <c r="H30" s="11">
        <f t="shared" si="9"/>
        <v>19.075999999276945</v>
      </c>
      <c r="I30" s="30">
        <f t="shared" si="10"/>
        <v>0.98899999858718957</v>
      </c>
      <c r="J30" s="11">
        <f t="shared" si="11"/>
        <v>8.1680000096124559</v>
      </c>
      <c r="K30" s="11">
        <f t="shared" si="12"/>
        <v>13.449999999712304</v>
      </c>
      <c r="L30" s="30">
        <f t="shared" si="4"/>
        <v>21.61800000932476</v>
      </c>
    </row>
    <row r="31" spans="1:12" x14ac:dyDescent="0.2">
      <c r="A31" s="10" t="str">
        <f>'Ind T2'!A21</f>
        <v>Support services</v>
      </c>
      <c r="B31" s="11">
        <f>'Ind T2'!B21</f>
        <v>226.4500000013303</v>
      </c>
      <c r="C31" s="11">
        <f>'Ind T2'!C21</f>
        <v>215.63000000127562</v>
      </c>
      <c r="D31" s="11">
        <f>'Ind T2'!D21</f>
        <v>217.21300000176981</v>
      </c>
      <c r="E31" s="11">
        <f>'Ind T2'!E21</f>
        <v>232.26300000052532</v>
      </c>
      <c r="F31" s="11">
        <f>'Ind T2'!F21</f>
        <v>249.5199999983798</v>
      </c>
      <c r="H31" s="11">
        <f t="shared" si="9"/>
        <v>-10.820000000054677</v>
      </c>
      <c r="I31" s="30">
        <f t="shared" si="10"/>
        <v>1.5830000004941951</v>
      </c>
      <c r="J31" s="11">
        <f t="shared" si="11"/>
        <v>15.04999999875551</v>
      </c>
      <c r="K31" s="11">
        <f t="shared" si="12"/>
        <v>17.256999997854479</v>
      </c>
      <c r="L31" s="30">
        <f t="shared" si="4"/>
        <v>32.306999996609989</v>
      </c>
    </row>
    <row r="32" spans="1:12" x14ac:dyDescent="0.2">
      <c r="A32" s="10" t="str">
        <f>'Ind T2'!A25</f>
        <v>Arts and entertainment</v>
      </c>
      <c r="B32" s="11">
        <f>'Ind T2'!B25</f>
        <v>67.363000000237875</v>
      </c>
      <c r="C32" s="11">
        <f>'Ind T2'!C25</f>
        <v>66.649999999989149</v>
      </c>
      <c r="D32" s="11">
        <f>'Ind T2'!D25</f>
        <v>68.55400000001535</v>
      </c>
      <c r="E32" s="11">
        <f>'Ind T2'!E25</f>
        <v>63.257000001095832</v>
      </c>
      <c r="F32" s="11">
        <f>'Ind T2'!F25</f>
        <v>66.511000000634368</v>
      </c>
      <c r="H32" s="11">
        <f t="shared" ref="H32" si="13">C32-B32</f>
        <v>-0.71300000024872645</v>
      </c>
      <c r="I32" s="30">
        <f t="shared" ref="I32:I33" si="14">D32-C32</f>
        <v>1.9040000000262012</v>
      </c>
      <c r="J32" s="11">
        <f t="shared" ref="J32:J33" si="15">E32-D32</f>
        <v>-5.2969999989195173</v>
      </c>
      <c r="K32" s="11">
        <f t="shared" ref="K32:K33" si="16">F32-E32</f>
        <v>3.2539999995385358</v>
      </c>
      <c r="L32" s="30">
        <f t="shared" si="4"/>
        <v>-2.0429999993809815</v>
      </c>
    </row>
    <row r="33" spans="1:12" x14ac:dyDescent="0.2">
      <c r="A33" s="10" t="str">
        <f>'Ind T2'!A26</f>
        <v>Other services</v>
      </c>
      <c r="B33" s="11">
        <f>'Ind T2'!B26</f>
        <v>61.38100000034558</v>
      </c>
      <c r="C33" s="11">
        <f>'Ind T2'!C26</f>
        <v>81.006000000486267</v>
      </c>
      <c r="D33" s="11">
        <f>'Ind T2'!D26</f>
        <v>91.221999999477077</v>
      </c>
      <c r="E33" s="11">
        <f>'Ind T2'!E26</f>
        <v>82.153000000963061</v>
      </c>
      <c r="F33" s="11">
        <f>'Ind T2'!F26</f>
        <v>79.377000000809502</v>
      </c>
      <c r="H33" s="11">
        <f>C33-B33</f>
        <v>19.625000000140687</v>
      </c>
      <c r="I33" s="30">
        <f t="shared" si="14"/>
        <v>10.21599999899081</v>
      </c>
      <c r="J33" s="11">
        <f t="shared" si="15"/>
        <v>-9.0689999985140162</v>
      </c>
      <c r="K33" s="11">
        <f t="shared" si="16"/>
        <v>-2.7760000001535587</v>
      </c>
      <c r="L33" s="30">
        <f t="shared" si="4"/>
        <v>-11.844999998667575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716.77299999302261</v>
      </c>
      <c r="C35" s="30">
        <f>'Ind T1'!C12</f>
        <v>719.95699999290582</v>
      </c>
      <c r="D35" s="30">
        <f>'Ind T1'!D12</f>
        <v>729.45999998986019</v>
      </c>
      <c r="E35" s="30">
        <f>'Ind T1'!E12</f>
        <v>757.25099998877988</v>
      </c>
      <c r="F35" s="30">
        <f>'Ind T1'!F12</f>
        <v>801.17500000897689</v>
      </c>
      <c r="H35" s="30">
        <f t="shared" si="0"/>
        <v>3.1839999998832127</v>
      </c>
      <c r="I35" s="30">
        <f t="shared" si="1"/>
        <v>9.5029999969543724</v>
      </c>
      <c r="J35" s="30">
        <f t="shared" si="2"/>
        <v>27.790999998919688</v>
      </c>
      <c r="K35" s="30">
        <f t="shared" si="3"/>
        <v>43.924000020197013</v>
      </c>
      <c r="L35" s="30">
        <f t="shared" si="4"/>
        <v>71.715000019116701</v>
      </c>
    </row>
    <row r="36" spans="1:12" x14ac:dyDescent="0.2">
      <c r="A36" s="10" t="str">
        <f>'Ind T2'!A22</f>
        <v>Public admin. and defence</v>
      </c>
      <c r="B36" s="31">
        <f>'Ind T2'!B22</f>
        <v>106.24099999914866</v>
      </c>
      <c r="C36" s="31">
        <f>'Ind T2'!C22</f>
        <v>107.30999999912996</v>
      </c>
      <c r="D36" s="31">
        <f>'Ind T2'!D22</f>
        <v>113.02199999864274</v>
      </c>
      <c r="E36" s="31">
        <f>'Ind T2'!E22</f>
        <v>113.19500000123892</v>
      </c>
      <c r="F36" s="31">
        <f>'Ind T2'!F22</f>
        <v>114.00300000112767</v>
      </c>
      <c r="H36" s="11">
        <f t="shared" si="0"/>
        <v>1.0689999999813011</v>
      </c>
      <c r="I36" s="30">
        <f t="shared" si="1"/>
        <v>5.7119999995127841</v>
      </c>
      <c r="J36" s="11">
        <f t="shared" si="2"/>
        <v>0.17300000259618287</v>
      </c>
      <c r="K36" s="11">
        <f t="shared" si="3"/>
        <v>0.80799999988875015</v>
      </c>
      <c r="L36" s="30">
        <f t="shared" si="4"/>
        <v>0.98100000248493302</v>
      </c>
    </row>
    <row r="37" spans="1:12" x14ac:dyDescent="0.2">
      <c r="A37" s="10" t="str">
        <f>'Ind T2'!A23</f>
        <v>Education</v>
      </c>
      <c r="B37" s="31">
        <f>'Ind T2'!B23</f>
        <v>252.56399999835571</v>
      </c>
      <c r="C37" s="31">
        <f>'Ind T2'!C23</f>
        <v>246.89299999823382</v>
      </c>
      <c r="D37" s="31">
        <f>'Ind T2'!D23</f>
        <v>245.02699999452446</v>
      </c>
      <c r="E37" s="31">
        <f>'Ind T2'!E23</f>
        <v>244.58599999018656</v>
      </c>
      <c r="F37" s="31">
        <f>'Ind T2'!F23</f>
        <v>250.40400000857792</v>
      </c>
      <c r="H37" s="11">
        <f t="shared" si="0"/>
        <v>-5.671000000121893</v>
      </c>
      <c r="I37" s="30">
        <f t="shared" si="1"/>
        <v>-1.8660000037093596</v>
      </c>
      <c r="J37" s="11">
        <f t="shared" si="2"/>
        <v>-0.44100000433789432</v>
      </c>
      <c r="K37" s="11">
        <f t="shared" si="3"/>
        <v>5.8180000183913592</v>
      </c>
      <c r="L37" s="30">
        <f t="shared" si="4"/>
        <v>5.3770000140534648</v>
      </c>
    </row>
    <row r="38" spans="1:12" x14ac:dyDescent="0.2">
      <c r="A38" s="10" t="str">
        <f>'Ind T2'!A24</f>
        <v>Health and social work</v>
      </c>
      <c r="B38" s="31">
        <f>'Ind T2'!B24</f>
        <v>357.9679999955182</v>
      </c>
      <c r="C38" s="31">
        <f>'Ind T2'!C24</f>
        <v>365.7539999955419</v>
      </c>
      <c r="D38" s="31">
        <f>'Ind T2'!D24</f>
        <v>371.41099999669302</v>
      </c>
      <c r="E38" s="31">
        <f>'Ind T2'!E24</f>
        <v>399.46999999735442</v>
      </c>
      <c r="F38" s="31">
        <f>'Ind T2'!F24</f>
        <v>436.76799999927135</v>
      </c>
      <c r="H38" s="11">
        <f t="shared" si="0"/>
        <v>7.7860000000237051</v>
      </c>
      <c r="I38" s="30">
        <f t="shared" si="1"/>
        <v>5.6570000011511183</v>
      </c>
      <c r="J38" s="11">
        <f t="shared" si="2"/>
        <v>28.059000000661399</v>
      </c>
      <c r="K38" s="11">
        <f t="shared" si="3"/>
        <v>37.298000001916932</v>
      </c>
      <c r="L38" s="30">
        <f t="shared" si="4"/>
        <v>65.357000002578332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2644.4699999976638</v>
      </c>
      <c r="C40" s="32">
        <f>'Ind T1'!C14</f>
        <v>2715.1429999999095</v>
      </c>
      <c r="D40" s="32">
        <f>'Ind T1'!D14</f>
        <v>2741.0129999978731</v>
      </c>
      <c r="E40" s="32">
        <f>'Ind T1'!E14</f>
        <v>2772.0690000000504</v>
      </c>
      <c r="F40" s="32">
        <f>'Ind T1'!F14</f>
        <v>2849.4289999995062</v>
      </c>
      <c r="G40" s="23"/>
      <c r="H40" s="33">
        <f t="shared" si="0"/>
        <v>70.673000002245772</v>
      </c>
      <c r="I40" s="33">
        <f>D40-C40</f>
        <v>25.869999997963532</v>
      </c>
      <c r="J40" s="33">
        <f>E40-D40</f>
        <v>31.05600000217737</v>
      </c>
      <c r="K40" s="33">
        <f>F40-E40</f>
        <v>77.359999999455795</v>
      </c>
      <c r="L40" s="205">
        <f t="shared" si="4"/>
        <v>108.41600000163317</v>
      </c>
    </row>
    <row r="44" spans="1:12" ht="15.75" x14ac:dyDescent="0.25">
      <c r="A44" s="18" t="str">
        <f>CONCATENATE(A1," (Continued)")</f>
        <v>Industry Table 4  Employment by Industry Group in Sector (SIC 2007), 2015-2035, Yorkshire and the Humber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-1.6128425602057739</v>
      </c>
      <c r="C50" s="43">
        <f t="shared" si="17"/>
        <v>-19.464655585093304</v>
      </c>
      <c r="D50" s="43">
        <f t="shared" si="17"/>
        <v>0.31108061665203746</v>
      </c>
      <c r="E50" s="43">
        <f t="shared" si="17"/>
        <v>0.16328292503384745</v>
      </c>
      <c r="F50" s="43">
        <f>IF(AND(F$5-D$5 &lt;&gt; 0,D7&lt;&gt;0,F7&lt;&gt;0),(EXP(LN(F7/D7)/(F$5-D$5))-1)*100,0)</f>
        <v>0.21252461036456172</v>
      </c>
      <c r="H50" s="43">
        <f>(B7/B$40)*100</f>
        <v>2.2795872140731808</v>
      </c>
      <c r="I50" s="43">
        <f>(C7/C$40)*100</f>
        <v>2.08044290854032</v>
      </c>
      <c r="J50" s="43">
        <f>(D7/D$40)*100</f>
        <v>1.6596783743771544</v>
      </c>
      <c r="K50" s="43">
        <f>(E7/E$40)*100</f>
        <v>1.6667694779487738</v>
      </c>
      <c r="L50" s="43">
        <f>(F7/F$40)*100</f>
        <v>1.6481898653944222</v>
      </c>
    </row>
    <row r="51" spans="1:12" x14ac:dyDescent="0.2">
      <c r="A51" t="str">
        <f>A8</f>
        <v>Agriculture</v>
      </c>
      <c r="B51" s="39">
        <f t="shared" si="17"/>
        <v>0.96770807312309692</v>
      </c>
      <c r="C51" s="43">
        <f t="shared" si="17"/>
        <v>-33.788015868619148</v>
      </c>
      <c r="D51" s="39">
        <f t="shared" si="17"/>
        <v>0.78533929460888885</v>
      </c>
      <c r="E51" s="39">
        <f t="shared" si="17"/>
        <v>0.14909425279197031</v>
      </c>
      <c r="F51" s="43">
        <f t="shared" ref="F51:F83" si="18">IF(AND(F$5-D$5 &lt;&gt; 0,D8&lt;&gt;0,F8&lt;&gt;0),(EXP(LN(F8/D8)/(F$5-D$5))-1)*100,0)</f>
        <v>0.36072839505740806</v>
      </c>
      <c r="H51" s="39">
        <f t="shared" ref="H51:L54" si="19">(B8/B$7)*100</f>
        <v>45.870311696655556</v>
      </c>
      <c r="I51" s="39">
        <f t="shared" si="19"/>
        <v>50.875422663932731</v>
      </c>
      <c r="J51" s="39">
        <f t="shared" si="19"/>
        <v>41.827134441087757</v>
      </c>
      <c r="K51" s="39">
        <f t="shared" si="19"/>
        <v>42.825296510553379</v>
      </c>
      <c r="L51" s="39">
        <f t="shared" si="19"/>
        <v>42.764670811354769</v>
      </c>
    </row>
    <row r="52" spans="1:12" x14ac:dyDescent="0.2">
      <c r="A52" t="str">
        <f>A9</f>
        <v>Mining and quarrying</v>
      </c>
      <c r="B52" s="39">
        <f t="shared" si="17"/>
        <v>-22.7913582593965</v>
      </c>
      <c r="C52" s="43">
        <f t="shared" si="17"/>
        <v>-7.6413959084713934</v>
      </c>
      <c r="D52" s="39">
        <f t="shared" si="17"/>
        <v>-5.6117591376786518</v>
      </c>
      <c r="E52" s="39">
        <f t="shared" si="17"/>
        <v>-4.2870710414686375</v>
      </c>
      <c r="F52" s="43">
        <f t="shared" si="18"/>
        <v>-4.7306866580175466</v>
      </c>
      <c r="H52" s="39">
        <f t="shared" si="19"/>
        <v>7.7584061841414753</v>
      </c>
      <c r="I52" s="39">
        <f t="shared" si="19"/>
        <v>2.9422699027935066</v>
      </c>
      <c r="J52" s="39">
        <f t="shared" si="19"/>
        <v>3.3742196430245524</v>
      </c>
      <c r="K52" s="39">
        <f t="shared" si="19"/>
        <v>2.4889619946556949</v>
      </c>
      <c r="L52" s="39">
        <f t="shared" si="19"/>
        <v>1.5799335661531539</v>
      </c>
    </row>
    <row r="53" spans="1:12" x14ac:dyDescent="0.2">
      <c r="A53" t="str">
        <f>A10</f>
        <v>Electricity and gas</v>
      </c>
      <c r="B53" s="39">
        <f t="shared" si="17"/>
        <v>-7.0826149955995348</v>
      </c>
      <c r="C53" s="43">
        <f t="shared" si="17"/>
        <v>-8.3086728887080685</v>
      </c>
      <c r="D53" s="39">
        <f t="shared" si="17"/>
        <v>-0.75869444861029756</v>
      </c>
      <c r="E53" s="39">
        <f t="shared" si="17"/>
        <v>-6.7256705212592749E-2</v>
      </c>
      <c r="F53" s="43">
        <f t="shared" si="18"/>
        <v>-0.29826957011770405</v>
      </c>
      <c r="H53" s="39">
        <f t="shared" si="19"/>
        <v>19.552776072781434</v>
      </c>
      <c r="I53" s="39">
        <f t="shared" si="19"/>
        <v>15.554021279097919</v>
      </c>
      <c r="J53" s="39">
        <f t="shared" si="19"/>
        <v>17.708608106899533</v>
      </c>
      <c r="K53" s="39">
        <f t="shared" si="19"/>
        <v>16.784261103153185</v>
      </c>
      <c r="L53" s="39">
        <f t="shared" si="19"/>
        <v>16.401924878698956</v>
      </c>
    </row>
    <row r="54" spans="1:12" x14ac:dyDescent="0.2">
      <c r="A54" t="str">
        <f>A11</f>
        <v>Water and sewerage</v>
      </c>
      <c r="B54" s="39">
        <f t="shared" si="17"/>
        <v>1.709247681529491</v>
      </c>
      <c r="C54" s="43">
        <f t="shared" si="17"/>
        <v>-2.4738454423274714</v>
      </c>
      <c r="D54" s="39">
        <f t="shared" si="17"/>
        <v>0.74620330401176105</v>
      </c>
      <c r="E54" s="39">
        <f t="shared" si="17"/>
        <v>0.5149681408710638</v>
      </c>
      <c r="F54" s="43">
        <f t="shared" si="18"/>
        <v>0.59198749761100178</v>
      </c>
      <c r="H54" s="39">
        <f t="shared" si="19"/>
        <v>26.818506046421536</v>
      </c>
      <c r="I54" s="39">
        <f t="shared" si="19"/>
        <v>30.628286154175839</v>
      </c>
      <c r="J54" s="39">
        <f t="shared" si="19"/>
        <v>37.090037808988171</v>
      </c>
      <c r="K54" s="39">
        <f t="shared" si="19"/>
        <v>37.901480391637726</v>
      </c>
      <c r="L54" s="39">
        <f t="shared" si="19"/>
        <v>39.253470743793123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-0.59108607223541387</v>
      </c>
      <c r="C56" s="43">
        <f t="shared" si="20"/>
        <v>2.5073720701211277</v>
      </c>
      <c r="D56" s="43">
        <f t="shared" si="20"/>
        <v>-1.1951727274207347</v>
      </c>
      <c r="E56" s="43">
        <f t="shared" si="20"/>
        <v>-1.2265153857755173</v>
      </c>
      <c r="F56" s="43">
        <f t="shared" si="18"/>
        <v>-1.216068937863235</v>
      </c>
      <c r="H56" s="43">
        <f>(B13/B$40)*100</f>
        <v>11.148547724115781</v>
      </c>
      <c r="I56" s="43">
        <f>(C13/C$40)*100</f>
        <v>10.603898210888504</v>
      </c>
      <c r="J56" s="43">
        <f>(D13/D$40)*100</f>
        <v>10.767187167703753</v>
      </c>
      <c r="K56" s="43">
        <f>(E13/E$40)*100</f>
        <v>10.025363726542741</v>
      </c>
      <c r="L56" s="43">
        <f>(F13/F$40)*100</f>
        <v>8.6208500018355458</v>
      </c>
    </row>
    <row r="57" spans="1:12" x14ac:dyDescent="0.2">
      <c r="A57" t="str">
        <f>A14</f>
        <v>Food drink and tobacco</v>
      </c>
      <c r="B57" s="39">
        <f t="shared" si="20"/>
        <v>1.963925335056449</v>
      </c>
      <c r="C57" s="43">
        <f t="shared" si="20"/>
        <v>5.5291219553166293</v>
      </c>
      <c r="D57" s="39">
        <f t="shared" si="20"/>
        <v>-1.3640740868311463</v>
      </c>
      <c r="E57" s="39">
        <f t="shared" si="20"/>
        <v>-1.8302628909194207</v>
      </c>
      <c r="F57" s="43">
        <f t="shared" si="18"/>
        <v>-1.6751119581020268</v>
      </c>
      <c r="H57" s="39">
        <f t="shared" ref="H57:L59" si="21">(B14/B$13)*100</f>
        <v>18.598466861196346</v>
      </c>
      <c r="I57" s="39">
        <f t="shared" si="21"/>
        <v>20.58552816671283</v>
      </c>
      <c r="J57" s="39">
        <f t="shared" si="21"/>
        <v>21.192355911081322</v>
      </c>
      <c r="K57" s="39">
        <f t="shared" si="21"/>
        <v>21.011838364954226</v>
      </c>
      <c r="L57" s="39">
        <f t="shared" si="21"/>
        <v>19.762258543706466</v>
      </c>
    </row>
    <row r="58" spans="1:12" x14ac:dyDescent="0.2">
      <c r="A58" t="str">
        <f>A15</f>
        <v>Engineering</v>
      </c>
      <c r="B58" s="39">
        <f t="shared" si="20"/>
        <v>-0.11086130047610609</v>
      </c>
      <c r="C58" s="43">
        <f t="shared" si="20"/>
        <v>-2.3222018775347131</v>
      </c>
      <c r="D58" s="39">
        <f t="shared" si="20"/>
        <v>0.88976170323389336</v>
      </c>
      <c r="E58" s="39">
        <f t="shared" si="20"/>
        <v>-0.11675153693435636</v>
      </c>
      <c r="F58" s="43">
        <f t="shared" si="18"/>
        <v>0.21763219550505752</v>
      </c>
      <c r="H58" s="39">
        <f t="shared" si="21"/>
        <v>11.722406892306161</v>
      </c>
      <c r="I58" s="39">
        <f t="shared" si="21"/>
        <v>11.950568057468772</v>
      </c>
      <c r="J58" s="39">
        <f t="shared" si="21"/>
        <v>11.387524141851094</v>
      </c>
      <c r="K58" s="39">
        <f t="shared" si="21"/>
        <v>12.640782987302291</v>
      </c>
      <c r="L58" s="39">
        <f t="shared" si="21"/>
        <v>14.135032262039246</v>
      </c>
    </row>
    <row r="59" spans="1:12" x14ac:dyDescent="0.2">
      <c r="A59" t="str">
        <f>A16</f>
        <v>Rest of manufacturing</v>
      </c>
      <c r="B59" s="39">
        <f t="shared" si="20"/>
        <v>-1.390780357628929</v>
      </c>
      <c r="C59" s="43">
        <f t="shared" si="20"/>
        <v>2.4408451576060308</v>
      </c>
      <c r="D59" s="39">
        <f t="shared" si="20"/>
        <v>-1.5116157110817374</v>
      </c>
      <c r="E59" s="39">
        <f t="shared" si="20"/>
        <v>-1.2630007044050484</v>
      </c>
      <c r="F59" s="43">
        <f t="shared" si="18"/>
        <v>-1.345942026382696</v>
      </c>
      <c r="H59" s="39">
        <f t="shared" si="21"/>
        <v>69.679126246497518</v>
      </c>
      <c r="I59" s="39">
        <f t="shared" si="21"/>
        <v>67.463903775818451</v>
      </c>
      <c r="J59" s="39">
        <f t="shared" si="21"/>
        <v>67.420119947067576</v>
      </c>
      <c r="K59" s="39">
        <f t="shared" si="21"/>
        <v>66.347378647743497</v>
      </c>
      <c r="L59" s="39">
        <f t="shared" si="21"/>
        <v>66.102709194254302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2.0556211548289571</v>
      </c>
      <c r="C61" s="43">
        <f>IF(AND(D$5-C$5 &lt;&gt; 0,C18&lt;&gt;0,D18&lt;&gt;0),(EXP(LN(D18/C18)/(D$5-C$5))-1)*100,0)</f>
        <v>5.9107618324426126</v>
      </c>
      <c r="D61" s="43">
        <f>IF(AND(E$5-D$5 &lt;&gt; 0,D18&lt;&gt;0,E18&lt;&gt;0),(EXP(LN(E18/D18)/(E$5-D$5))-1)*100,0)</f>
        <v>-0.16482394183819915</v>
      </c>
      <c r="E61" s="43">
        <f>IF(AND(F$5-E$5 &lt;&gt; 0,E18&lt;&gt;0,F18&lt;&gt;0),(EXP(LN(F18/E18)/(F$5-E$5))-1)*100,0)</f>
        <v>0.19032784378980594</v>
      </c>
      <c r="F61" s="43">
        <f t="shared" si="18"/>
        <v>7.1803757811483848E-2</v>
      </c>
      <c r="H61" s="43">
        <f>(B18/B$40)*100</f>
        <v>6.4672316190912449</v>
      </c>
      <c r="I61" s="43">
        <f>(C18/C$40)*100</f>
        <v>6.8330102687546299</v>
      </c>
      <c r="J61" s="43">
        <f>(D18/D$40)*100</f>
        <v>7.1685905903714096</v>
      </c>
      <c r="K61" s="43">
        <f>(E18/E$40)*100</f>
        <v>7.0300558894204581</v>
      </c>
      <c r="L61" s="43">
        <f>(F18/F$40)*100</f>
        <v>6.9704842617262619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0.44781752427420773</v>
      </c>
      <c r="C63" s="43">
        <f t="shared" si="22"/>
        <v>-0.97983088031770027</v>
      </c>
      <c r="D63" s="43">
        <f t="shared" si="22"/>
        <v>0.37926735409778978</v>
      </c>
      <c r="E63" s="43">
        <f t="shared" si="22"/>
        <v>0.33636784168529221</v>
      </c>
      <c r="F63" s="43">
        <f t="shared" si="18"/>
        <v>0.35066564164172309</v>
      </c>
      <c r="H63" s="43">
        <f>(B20/B$40)*100</f>
        <v>26.536659520025673</v>
      </c>
      <c r="I63" s="43">
        <f>(C20/C$40)*100</f>
        <v>26.312021135071813</v>
      </c>
      <c r="J63" s="43">
        <f>(D20/D$40)*100</f>
        <v>25.80830517819896</v>
      </c>
      <c r="K63" s="43">
        <f>(E20/E$40)*100</f>
        <v>26.006784102626728</v>
      </c>
      <c r="L63" s="43">
        <f>(F20/F$40)*100</f>
        <v>26.164750902392964</v>
      </c>
    </row>
    <row r="64" spans="1:12" x14ac:dyDescent="0.2">
      <c r="A64" t="str">
        <f>A21</f>
        <v>Wholesale and retail trade</v>
      </c>
      <c r="B64" s="39">
        <f t="shared" si="22"/>
        <v>-0.23261096584404894</v>
      </c>
      <c r="C64" s="43">
        <f t="shared" si="22"/>
        <v>1.8609967180386988</v>
      </c>
      <c r="D64" s="39">
        <f t="shared" si="22"/>
        <v>-7.3419039655142626E-2</v>
      </c>
      <c r="E64" s="39">
        <f t="shared" si="22"/>
        <v>1.1054379062613862E-2</v>
      </c>
      <c r="F64" s="43">
        <f t="shared" si="18"/>
        <v>-1.7111358642940555E-2</v>
      </c>
      <c r="H64" s="39">
        <f t="shared" ref="H64:L66" si="23">(B21/B$20)*100</f>
        <v>56.126933369942535</v>
      </c>
      <c r="I64" s="39">
        <f t="shared" si="23"/>
        <v>54.62151232715825</v>
      </c>
      <c r="J64" s="39">
        <f t="shared" si="23"/>
        <v>56.188569837385337</v>
      </c>
      <c r="K64" s="39">
        <f t="shared" si="23"/>
        <v>54.932961219390755</v>
      </c>
      <c r="L64" s="39">
        <f t="shared" si="23"/>
        <v>53.17767112944599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0.94678327545714147</v>
      </c>
      <c r="C65" s="43">
        <f t="shared" si="22"/>
        <v>3.5695160807099002</v>
      </c>
      <c r="D65" s="39">
        <f t="shared" si="22"/>
        <v>2.0316776294590833</v>
      </c>
      <c r="E65" s="39">
        <f t="shared" si="22"/>
        <v>0.45223017411475386</v>
      </c>
      <c r="F65" s="43">
        <f t="shared" si="18"/>
        <v>0.97597715360240311</v>
      </c>
      <c r="H65" s="39">
        <f t="shared" si="23"/>
        <v>19.476055711648172</v>
      </c>
      <c r="I65" s="39">
        <f t="shared" si="23"/>
        <v>19.865931139999336</v>
      </c>
      <c r="J65" s="39">
        <f t="shared" si="23"/>
        <v>20.77864432018492</v>
      </c>
      <c r="K65" s="39">
        <f t="shared" si="23"/>
        <v>22.546142045043894</v>
      </c>
      <c r="L65" s="39">
        <f t="shared" si="23"/>
        <v>22.807848208053631</v>
      </c>
    </row>
    <row r="66" spans="1:12" x14ac:dyDescent="0.2">
      <c r="A66" t="str">
        <f>A23</f>
        <v>Accommodation and food</v>
      </c>
      <c r="B66" s="39">
        <f t="shared" si="22"/>
        <v>1.5768743612549985</v>
      </c>
      <c r="C66" s="43">
        <f t="shared" si="22"/>
        <v>-10.604398015587046</v>
      </c>
      <c r="D66" s="39">
        <f t="shared" si="22"/>
        <v>-7.092589330279786E-2</v>
      </c>
      <c r="E66" s="39">
        <f t="shared" si="22"/>
        <v>0.98273469618312959</v>
      </c>
      <c r="F66" s="43">
        <f t="shared" si="18"/>
        <v>0.63028581742694545</v>
      </c>
      <c r="H66" s="39">
        <f t="shared" si="23"/>
        <v>24.397010918409297</v>
      </c>
      <c r="I66" s="39">
        <f t="shared" si="23"/>
        <v>25.51255653284241</v>
      </c>
      <c r="J66" s="39">
        <f t="shared" si="23"/>
        <v>23.032785842429718</v>
      </c>
      <c r="K66" s="39">
        <f t="shared" si="23"/>
        <v>22.520896735565348</v>
      </c>
      <c r="L66" s="39">
        <f t="shared" si="23"/>
        <v>24.014480662500389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1.7753871690485923</v>
      </c>
      <c r="C68" s="43">
        <f t="shared" si="24"/>
        <v>2.1544829676573896</v>
      </c>
      <c r="D68" s="43">
        <f t="shared" si="24"/>
        <v>0.2043700466866305</v>
      </c>
      <c r="E68" s="43">
        <f t="shared" si="24"/>
        <v>0.46232295157806469</v>
      </c>
      <c r="F68" s="43">
        <f t="shared" si="18"/>
        <v>0.37626495202416343</v>
      </c>
      <c r="H68" s="43">
        <f>(B25/B$40)*100</f>
        <v>26.463374513600581</v>
      </c>
      <c r="I68" s="43">
        <f>(C25/C$40)*100</f>
        <v>27.654270879949287</v>
      </c>
      <c r="J68" s="43">
        <f>(D25/D$40)*100</f>
        <v>27.98344991416138</v>
      </c>
      <c r="K68" s="43">
        <f>(E25/E$40)*100</f>
        <v>27.953849634034206</v>
      </c>
      <c r="L68" s="43">
        <f>(F25/F$40)*100</f>
        <v>28.478688186575663</v>
      </c>
    </row>
    <row r="69" spans="1:12" x14ac:dyDescent="0.2">
      <c r="A69" t="str">
        <f>A26</f>
        <v>Media</v>
      </c>
      <c r="B69" s="39">
        <f t="shared" si="24"/>
        <v>15.622057680557377</v>
      </c>
      <c r="C69" s="43">
        <f t="shared" si="24"/>
        <v>-22.143722245003673</v>
      </c>
      <c r="D69" s="39">
        <f t="shared" si="24"/>
        <v>-0.34197313622470471</v>
      </c>
      <c r="E69" s="39">
        <f t="shared" si="24"/>
        <v>0.15908314332979678</v>
      </c>
      <c r="F69" s="43">
        <f t="shared" si="18"/>
        <v>-8.2149027530453722E-3</v>
      </c>
      <c r="H69" s="39">
        <f t="shared" ref="H69:L71" si="25">(B26/B$25)*100</f>
        <v>1.5844164751979943</v>
      </c>
      <c r="I69" s="39">
        <f t="shared" si="25"/>
        <v>2.6391317608188691</v>
      </c>
      <c r="J69" s="39">
        <f t="shared" si="25"/>
        <v>2.011394599955052</v>
      </c>
      <c r="K69" s="39">
        <f t="shared" si="25"/>
        <v>1.9571557620437692</v>
      </c>
      <c r="L69" s="39">
        <f t="shared" si="25"/>
        <v>1.8988761275758184</v>
      </c>
    </row>
    <row r="70" spans="1:12" x14ac:dyDescent="0.2">
      <c r="A70" t="str">
        <f>A27</f>
        <v>Information technology</v>
      </c>
      <c r="B70" s="39">
        <f t="shared" si="24"/>
        <v>7.3175719961526609</v>
      </c>
      <c r="C70" s="43">
        <f t="shared" si="24"/>
        <v>-1.5217256562378823</v>
      </c>
      <c r="D70" s="39">
        <f t="shared" si="24"/>
        <v>1.2142133116702203</v>
      </c>
      <c r="E70" s="39">
        <f t="shared" si="24"/>
        <v>0.53011252889330063</v>
      </c>
      <c r="F70" s="43">
        <f t="shared" si="18"/>
        <v>0.75763081861519588</v>
      </c>
      <c r="H70" s="39">
        <f t="shared" si="25"/>
        <v>6.9519702321214645</v>
      </c>
      <c r="I70" s="39">
        <f t="shared" si="25"/>
        <v>8.5944918645151063</v>
      </c>
      <c r="J70" s="39">
        <f t="shared" si="25"/>
        <v>8.2852039684534979</v>
      </c>
      <c r="K70" s="39">
        <f t="shared" si="25"/>
        <v>8.7111885404781244</v>
      </c>
      <c r="L70" s="39">
        <f t="shared" si="25"/>
        <v>8.7701483709200847</v>
      </c>
    </row>
    <row r="71" spans="1:12" x14ac:dyDescent="0.2">
      <c r="A71" t="str">
        <f>A28</f>
        <v>Finance and insurance</v>
      </c>
      <c r="B71" s="39">
        <f t="shared" si="24"/>
        <v>-1.7491575454338548</v>
      </c>
      <c r="C71" s="43">
        <f t="shared" si="24"/>
        <v>0.29346040950117835</v>
      </c>
      <c r="D71" s="39">
        <f t="shared" si="24"/>
        <v>0.16561609255851817</v>
      </c>
      <c r="E71" s="39">
        <f t="shared" si="24"/>
        <v>-0.17995758972124687</v>
      </c>
      <c r="F71" s="43">
        <f t="shared" si="18"/>
        <v>-6.4899036623433659E-2</v>
      </c>
      <c r="H71" s="39">
        <f t="shared" si="25"/>
        <v>11.391422888231419</v>
      </c>
      <c r="I71" s="39">
        <f t="shared" si="25"/>
        <v>9.8935477383110282</v>
      </c>
      <c r="J71" s="39">
        <f t="shared" si="25"/>
        <v>9.7133097792287852</v>
      </c>
      <c r="K71" s="39">
        <f t="shared" si="25"/>
        <v>9.6945412311745631</v>
      </c>
      <c r="L71" s="39">
        <f t="shared" si="25"/>
        <v>9.0922758417200154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3.3985695895457635</v>
      </c>
      <c r="C72" s="43">
        <f t="shared" si="27"/>
        <v>17.69677900957598</v>
      </c>
      <c r="D72" s="39">
        <f t="shared" si="27"/>
        <v>-2.5217923118918573</v>
      </c>
      <c r="E72" s="39">
        <f t="shared" si="27"/>
        <v>0.70514533813361702</v>
      </c>
      <c r="F72" s="43">
        <f t="shared" si="18"/>
        <v>-0.38219867361527493</v>
      </c>
      <c r="H72" s="39">
        <f t="shared" ref="H72:L72" si="28">(B29/B$25)*100</f>
        <v>4.6885181247586551</v>
      </c>
      <c r="I72" s="39">
        <f t="shared" si="28"/>
        <v>4.9948525210759893</v>
      </c>
      <c r="J72" s="39">
        <f t="shared" si="28"/>
        <v>5.7547944669704734</v>
      </c>
      <c r="K72" s="39">
        <f t="shared" si="28"/>
        <v>5.0134210865570665</v>
      </c>
      <c r="L72" s="39">
        <f t="shared" si="28"/>
        <v>5.1359244836204816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2.6590452372400319</v>
      </c>
      <c r="C73" s="43">
        <f t="shared" si="29"/>
        <v>0.5166406336550855</v>
      </c>
      <c r="D73" s="39">
        <f t="shared" si="29"/>
        <v>0.83492609896802517</v>
      </c>
      <c r="E73" s="39">
        <f t="shared" si="29"/>
        <v>0.65112206984989651</v>
      </c>
      <c r="F73" s="43">
        <f t="shared" si="18"/>
        <v>0.71235282249149101</v>
      </c>
      <c r="H73" s="39">
        <f t="shared" ref="H73:L73" si="30">(B30/B$25)*100</f>
        <v>24.628330875332427</v>
      </c>
      <c r="I73" s="39">
        <f t="shared" si="30"/>
        <v>25.494870500366396</v>
      </c>
      <c r="J73" s="39">
        <f t="shared" si="30"/>
        <v>25.086111364278096</v>
      </c>
      <c r="K73" s="39">
        <f t="shared" si="30"/>
        <v>25.885404568688706</v>
      </c>
      <c r="L73" s="39">
        <f t="shared" si="30"/>
        <v>26.376004338180937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-1.2165443824604161</v>
      </c>
      <c r="C74" s="43">
        <f t="shared" si="31"/>
        <v>0.73412790450533283</v>
      </c>
      <c r="D74" s="39">
        <f t="shared" si="31"/>
        <v>1.3488542811859849</v>
      </c>
      <c r="E74" s="39">
        <f t="shared" si="31"/>
        <v>0.71926156916786166</v>
      </c>
      <c r="F74" s="43">
        <f t="shared" si="18"/>
        <v>0.9286900340323978</v>
      </c>
      <c r="H74" s="39">
        <f>(B31/B$25)*100</f>
        <v>32.358505664573372</v>
      </c>
      <c r="I74" s="39">
        <f t="shared" ref="I74:L74" si="32">(C31/C$25)*100</f>
        <v>28.718004722876845</v>
      </c>
      <c r="J74" s="39">
        <f t="shared" si="32"/>
        <v>28.318709829233484</v>
      </c>
      <c r="K74" s="39">
        <f t="shared" si="32"/>
        <v>29.973286875341532</v>
      </c>
      <c r="L74" s="39">
        <f t="shared" si="32"/>
        <v>30.748755360083528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-0.2656679548777352</v>
      </c>
      <c r="C75" s="43">
        <f t="shared" si="33"/>
        <v>2.8567141785844186</v>
      </c>
      <c r="D75" s="39">
        <f t="shared" si="33"/>
        <v>-1.5954548538784308</v>
      </c>
      <c r="E75" s="39">
        <f t="shared" si="33"/>
        <v>0.50287573786627071</v>
      </c>
      <c r="F75" s="43">
        <f t="shared" si="18"/>
        <v>-0.20149278584761232</v>
      </c>
      <c r="H75" s="39">
        <f t="shared" ref="H75:L75" si="34">(B32/B$25)*100</f>
        <v>9.6258159288034797</v>
      </c>
      <c r="I75" s="39">
        <f t="shared" si="34"/>
        <v>8.8765710465524599</v>
      </c>
      <c r="J75" s="39">
        <f t="shared" si="34"/>
        <v>8.9375904463263662</v>
      </c>
      <c r="K75" s="39">
        <f t="shared" si="34"/>
        <v>8.1632468705822134</v>
      </c>
      <c r="L75" s="39">
        <f t="shared" si="34"/>
        <v>8.1962586878298378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7.1817409570578805</v>
      </c>
      <c r="C76" s="43">
        <f t="shared" si="35"/>
        <v>12.611411499061154</v>
      </c>
      <c r="D76" s="39">
        <f t="shared" si="35"/>
        <v>-2.07247744851774</v>
      </c>
      <c r="E76" s="39">
        <f t="shared" si="35"/>
        <v>-0.3431569524441791</v>
      </c>
      <c r="F76" s="43">
        <f t="shared" si="18"/>
        <v>-0.92296391269011124</v>
      </c>
      <c r="H76" s="39">
        <f t="shared" ref="H76:L76" si="36">(B33/B$25)*100</f>
        <v>8.7710198109811977</v>
      </c>
      <c r="I76" s="39">
        <f t="shared" si="36"/>
        <v>10.788529845483302</v>
      </c>
      <c r="J76" s="39">
        <f t="shared" si="36"/>
        <v>11.892885545554273</v>
      </c>
      <c r="K76" s="39">
        <f t="shared" si="36"/>
        <v>10.60175506513405</v>
      </c>
      <c r="L76" s="39">
        <f t="shared" si="36"/>
        <v>9.7817567900692932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0.11086877563220021</v>
      </c>
      <c r="C78" s="43">
        <f t="shared" ref="C78:C83" si="38">IF(AND(D$5-C$5 &lt;&gt; 0,C35&lt;&gt;0,D35&lt;&gt;0),(EXP(LN(D35/C35)/(D$5-C$5))-1)*100,0)</f>
        <v>1.3199399404475454</v>
      </c>
      <c r="D78" s="43">
        <f t="shared" si="37"/>
        <v>0.75060776406081775</v>
      </c>
      <c r="E78" s="43">
        <f t="shared" si="37"/>
        <v>0.56543890171896205</v>
      </c>
      <c r="F78" s="43">
        <f t="shared" si="18"/>
        <v>0.62712401151188146</v>
      </c>
      <c r="H78" s="43">
        <f>(B35/B$40)*100</f>
        <v>27.104599409093538</v>
      </c>
      <c r="I78" s="43">
        <f>(C35/C$40)*100</f>
        <v>26.516356596795447</v>
      </c>
      <c r="J78" s="43">
        <f>(D35/D$40)*100</f>
        <v>26.612788775187358</v>
      </c>
      <c r="K78" s="43">
        <f>(E35/E$40)*100</f>
        <v>27.317177169427097</v>
      </c>
      <c r="L78" s="43">
        <f>(F35/F$40)*100</f>
        <v>28.117036782075139</v>
      </c>
    </row>
    <row r="79" spans="1:12" x14ac:dyDescent="0.2">
      <c r="A79" t="str">
        <f>A36</f>
        <v>Public admin. and defence</v>
      </c>
      <c r="B79" s="39">
        <f t="shared" si="37"/>
        <v>0.25060708601793991</v>
      </c>
      <c r="C79" s="43">
        <f t="shared" si="38"/>
        <v>5.3228962813895109</v>
      </c>
      <c r="D79" s="39">
        <f t="shared" si="37"/>
        <v>3.0594782791015795E-2</v>
      </c>
      <c r="E79" s="39">
        <f t="shared" si="37"/>
        <v>7.1152988281375507E-2</v>
      </c>
      <c r="F79" s="43">
        <f t="shared" si="18"/>
        <v>5.7631759597209786E-2</v>
      </c>
      <c r="H79" s="39">
        <f>(B36/B$35)*100</f>
        <v>14.822126391505099</v>
      </c>
      <c r="I79" s="39">
        <f t="shared" ref="I79:L81" si="39">(C36/C$35)*100</f>
        <v>14.905056829808913</v>
      </c>
      <c r="J79" s="39">
        <f t="shared" si="39"/>
        <v>15.493927014533188</v>
      </c>
      <c r="K79" s="39">
        <f t="shared" si="39"/>
        <v>14.948147972457763</v>
      </c>
      <c r="L79" s="39">
        <f t="shared" si="39"/>
        <v>14.229475457902494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-0.56613233569904331</v>
      </c>
      <c r="C80" s="43">
        <f t="shared" si="38"/>
        <v>-0.75579299685398782</v>
      </c>
      <c r="D80" s="39">
        <f t="shared" si="40"/>
        <v>-3.6021975753242064E-2</v>
      </c>
      <c r="E80" s="39">
        <f t="shared" si="40"/>
        <v>0.23536282749376802</v>
      </c>
      <c r="F80" s="43">
        <f t="shared" si="18"/>
        <v>0.14481946252851152</v>
      </c>
      <c r="H80" s="39">
        <f>(B37/B$35)*100</f>
        <v>35.236260294516434</v>
      </c>
      <c r="I80" s="39">
        <f t="shared" si="39"/>
        <v>34.292742483324226</v>
      </c>
      <c r="J80" s="39">
        <f t="shared" si="39"/>
        <v>33.590190003280568</v>
      </c>
      <c r="K80" s="39">
        <f t="shared" si="39"/>
        <v>32.299198019389948</v>
      </c>
      <c r="L80" s="39">
        <f t="shared" si="39"/>
        <v>31.254594814587605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0.53938394898636055</v>
      </c>
      <c r="C81" s="43">
        <f t="shared" si="38"/>
        <v>1.5466679793577187</v>
      </c>
      <c r="D81" s="39">
        <f t="shared" si="40"/>
        <v>1.4672479855176945</v>
      </c>
      <c r="E81" s="39">
        <f t="shared" si="40"/>
        <v>0.89663079784974009</v>
      </c>
      <c r="F81" s="43">
        <f t="shared" si="18"/>
        <v>1.086479082262537</v>
      </c>
      <c r="H81" s="39">
        <f>(B38/B$35)*100</f>
        <v>49.941613313978465</v>
      </c>
      <c r="I81" s="39">
        <f t="shared" si="39"/>
        <v>50.80220068686684</v>
      </c>
      <c r="J81" s="39">
        <f t="shared" si="39"/>
        <v>50.915882982186247</v>
      </c>
      <c r="K81" s="39">
        <f t="shared" si="39"/>
        <v>52.752654008152298</v>
      </c>
      <c r="L81" s="39">
        <f t="shared" si="39"/>
        <v>54.515929727509906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0.66152736978306592</v>
      </c>
      <c r="C83" s="206">
        <f t="shared" si="38"/>
        <v>0.9528043273582476</v>
      </c>
      <c r="D83" s="42">
        <f>IF(AND(E$5-D$5 &lt;&gt; 0,D40&lt;&gt;0,E40&lt;&gt;0),(EXP(LN(E40/D40)/(E$5-D$5))-1)*100,0)</f>
        <v>0.22558230868401363</v>
      </c>
      <c r="E83" s="42">
        <f>IF(AND(F$5-E$5 &lt;&gt; 0,E40&lt;&gt;0,F40&lt;&gt;0),(EXP(LN(F40/E40)/(F$5-E$5))-1)*100,0)</f>
        <v>0.27562565635543823</v>
      </c>
      <c r="F83" s="206">
        <f t="shared" si="18"/>
        <v>0.25894176474754449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-5.4747064596353816</v>
      </c>
      <c r="C89" s="43">
        <f>IF(AND(F$5-D$5 &lt;&gt; 0,D7&lt;&gt;0,F7&lt;&gt;0),(EXP(LN(F7/D7)/(F$5-D$5))-1)*100,0)</f>
        <v>0.21252461036456172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-7.2031319201024342</v>
      </c>
      <c r="C90" s="43">
        <f t="shared" ref="C90:C122" si="43">IF(AND(F$5-D$5 &lt;&gt; 0,D8&lt;&gt;0,F8&lt;&gt;0),(EXP(LN(F8/D8)/(F$5-D$5))-1)*100,0)</f>
        <v>0.36072839505740806</v>
      </c>
    </row>
    <row r="91" spans="1:12" x14ac:dyDescent="0.2">
      <c r="A91" s="29" t="str">
        <f t="shared" si="41"/>
        <v>Mining and quarrying</v>
      </c>
      <c r="B91" s="43">
        <f t="shared" si="42"/>
        <v>-19.974535806287509</v>
      </c>
      <c r="C91" s="43">
        <f t="shared" si="43"/>
        <v>-4.7306866580175466</v>
      </c>
    </row>
    <row r="92" spans="1:12" x14ac:dyDescent="0.2">
      <c r="A92" s="29" t="str">
        <f t="shared" si="41"/>
        <v>Electricity and gas</v>
      </c>
      <c r="B92" s="43">
        <f t="shared" si="42"/>
        <v>-7.3291311568672191</v>
      </c>
      <c r="C92" s="43">
        <f t="shared" si="43"/>
        <v>-0.29826957011770405</v>
      </c>
    </row>
    <row r="93" spans="1:12" x14ac:dyDescent="0.2">
      <c r="A93" s="29" t="str">
        <f t="shared" si="41"/>
        <v>Water and sewerage</v>
      </c>
      <c r="B93" s="43">
        <f t="shared" si="42"/>
        <v>0.85851596287924714</v>
      </c>
      <c r="C93" s="43">
        <f t="shared" si="43"/>
        <v>0.59198749761100178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2.1020941506999513E-2</v>
      </c>
      <c r="C95" s="43">
        <f t="shared" si="43"/>
        <v>-1.216068937863235</v>
      </c>
    </row>
    <row r="96" spans="1:12" x14ac:dyDescent="0.2">
      <c r="A96" s="29" t="str">
        <f t="shared" si="41"/>
        <v>Food drink and tobacco</v>
      </c>
      <c r="B96" s="43">
        <f t="shared" si="42"/>
        <v>2.6671962422954554</v>
      </c>
      <c r="C96" s="43">
        <f t="shared" si="43"/>
        <v>-1.6751119581020268</v>
      </c>
    </row>
    <row r="97" spans="1:3" x14ac:dyDescent="0.2">
      <c r="A97" s="29" t="str">
        <f t="shared" si="41"/>
        <v>Engineering</v>
      </c>
      <c r="B97" s="43">
        <f t="shared" si="42"/>
        <v>-0.557098619429508</v>
      </c>
      <c r="C97" s="43">
        <f t="shared" si="43"/>
        <v>0.21763219550505752</v>
      </c>
    </row>
    <row r="98" spans="1:3" x14ac:dyDescent="0.2">
      <c r="A98" s="29" t="str">
        <f t="shared" si="41"/>
        <v>Rest of manufacturing</v>
      </c>
      <c r="B98" s="43">
        <f t="shared" si="42"/>
        <v>-0.63609563980062678</v>
      </c>
      <c r="C98" s="43">
        <f t="shared" si="43"/>
        <v>-1.345942026382696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2.8152563502628514</v>
      </c>
      <c r="C100" s="43">
        <f t="shared" si="43"/>
        <v>7.1803757811483848E-2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0.16065058666150378</v>
      </c>
      <c r="C102" s="43">
        <f t="shared" si="43"/>
        <v>0.35066564164172309</v>
      </c>
    </row>
    <row r="103" spans="1:3" x14ac:dyDescent="0.2">
      <c r="A103" s="29" t="str">
        <f t="shared" si="41"/>
        <v>Wholesale and retail trade</v>
      </c>
      <c r="B103" s="43">
        <f t="shared" si="42"/>
        <v>0.18263945464753739</v>
      </c>
      <c r="C103" s="43">
        <f t="shared" si="43"/>
        <v>-1.7111358642940555E-2</v>
      </c>
    </row>
    <row r="104" spans="1:3" x14ac:dyDescent="0.2">
      <c r="A104" s="29" t="str">
        <f t="shared" si="41"/>
        <v>Transport and storage</v>
      </c>
      <c r="B104" s="43">
        <f t="shared" si="42"/>
        <v>1.4659619319606465</v>
      </c>
      <c r="C104" s="43">
        <f t="shared" si="43"/>
        <v>0.97597715360240311</v>
      </c>
    </row>
    <row r="105" spans="1:3" x14ac:dyDescent="0.2">
      <c r="A105" s="29" t="str">
        <f t="shared" si="41"/>
        <v>Accommodation and food</v>
      </c>
      <c r="B105" s="43">
        <f t="shared" si="42"/>
        <v>-0.98542980641606048</v>
      </c>
      <c r="C105" s="43">
        <f t="shared" si="43"/>
        <v>0.63028581742694545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1.8510936152520863</v>
      </c>
      <c r="C107" s="43">
        <f t="shared" si="43"/>
        <v>0.37626495202416343</v>
      </c>
    </row>
    <row r="108" spans="1:3" x14ac:dyDescent="0.2">
      <c r="A108" s="29" t="str">
        <f t="shared" si="41"/>
        <v>Media</v>
      </c>
      <c r="B108" s="43">
        <f t="shared" si="42"/>
        <v>6.829521360804347</v>
      </c>
      <c r="C108" s="43">
        <f t="shared" si="43"/>
        <v>-8.2149027530453722E-3</v>
      </c>
    </row>
    <row r="109" spans="1:3" x14ac:dyDescent="0.2">
      <c r="A109" s="29" t="str">
        <f t="shared" si="41"/>
        <v>Information technology</v>
      </c>
      <c r="B109" s="43">
        <f t="shared" si="42"/>
        <v>5.4884125075412182</v>
      </c>
      <c r="C109" s="43">
        <f t="shared" si="43"/>
        <v>0.75763081861519588</v>
      </c>
    </row>
    <row r="110" spans="1:3" x14ac:dyDescent="0.2">
      <c r="A110" s="29" t="str">
        <f t="shared" si="41"/>
        <v>Finance and insurance</v>
      </c>
      <c r="B110" s="43">
        <f t="shared" si="42"/>
        <v>-1.3439894383883266</v>
      </c>
      <c r="C110" s="43">
        <f t="shared" si="43"/>
        <v>-6.4899036623433659E-2</v>
      </c>
    </row>
    <row r="111" spans="1:3" x14ac:dyDescent="0.2">
      <c r="A111" s="29" t="str">
        <f t="shared" si="41"/>
        <v>Real estate</v>
      </c>
      <c r="B111" s="43">
        <f t="shared" si="42"/>
        <v>6.1120097689123076</v>
      </c>
      <c r="C111" s="43">
        <f t="shared" si="43"/>
        <v>-0.38219867361527493</v>
      </c>
    </row>
    <row r="112" spans="1:3" x14ac:dyDescent="0.2">
      <c r="A112" s="29" t="str">
        <f t="shared" si="41"/>
        <v>Professional services</v>
      </c>
      <c r="B112" s="43">
        <f t="shared" si="42"/>
        <v>2.2269420557584185</v>
      </c>
      <c r="C112" s="43">
        <f t="shared" si="43"/>
        <v>0.71235282249149101</v>
      </c>
    </row>
    <row r="113" spans="1:3" x14ac:dyDescent="0.2">
      <c r="A113" s="29" t="str">
        <f t="shared" si="41"/>
        <v>Support services</v>
      </c>
      <c r="B113" s="43">
        <f t="shared" si="42"/>
        <v>-0.82945549789743556</v>
      </c>
      <c r="C113" s="43">
        <f t="shared" si="43"/>
        <v>0.9286900340323978</v>
      </c>
    </row>
    <row r="114" spans="1:3" x14ac:dyDescent="0.2">
      <c r="A114" s="29" t="str">
        <f t="shared" si="41"/>
        <v>Arts and entertainment</v>
      </c>
      <c r="B114" s="43">
        <f t="shared" si="42"/>
        <v>0.35113203145609173</v>
      </c>
      <c r="C114" s="43">
        <f t="shared" si="43"/>
        <v>-0.20149278584761232</v>
      </c>
    </row>
    <row r="115" spans="1:3" x14ac:dyDescent="0.2">
      <c r="A115" s="29" t="str">
        <f t="shared" si="41"/>
        <v>Other services</v>
      </c>
      <c r="B115" s="43">
        <f t="shared" si="42"/>
        <v>8.2463163274121065</v>
      </c>
      <c r="C115" s="43">
        <f t="shared" si="43"/>
        <v>-0.92296391269011124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0.35152321551452648</v>
      </c>
      <c r="C117" s="43">
        <f t="shared" si="43"/>
        <v>0.62712401151188146</v>
      </c>
    </row>
    <row r="118" spans="1:3" x14ac:dyDescent="0.2">
      <c r="A118" s="29" t="str">
        <f t="shared" si="41"/>
        <v>Public admin. and defence</v>
      </c>
      <c r="B118" s="43">
        <f t="shared" si="42"/>
        <v>1.2451358987034977</v>
      </c>
      <c r="C118" s="43">
        <f t="shared" si="43"/>
        <v>5.7631759597209786E-2</v>
      </c>
    </row>
    <row r="119" spans="1:3" x14ac:dyDescent="0.2">
      <c r="A119" s="29" t="str">
        <f t="shared" si="41"/>
        <v>Education</v>
      </c>
      <c r="B119" s="43">
        <f t="shared" si="42"/>
        <v>-0.60409344187158931</v>
      </c>
      <c r="C119" s="43">
        <f t="shared" si="43"/>
        <v>0.14481946252851152</v>
      </c>
    </row>
    <row r="120" spans="1:3" x14ac:dyDescent="0.2">
      <c r="A120" s="29" t="str">
        <f t="shared" si="41"/>
        <v>Health and social work</v>
      </c>
      <c r="B120" s="43">
        <f t="shared" si="42"/>
        <v>0.74003823222219545</v>
      </c>
      <c r="C120" s="43">
        <f t="shared" si="43"/>
        <v>1.086479082262537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0.71971545036826345</v>
      </c>
      <c r="C122" s="206">
        <f t="shared" si="43"/>
        <v>0.25894176474754449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Yorkshire and the Humber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1009.1989999982641</v>
      </c>
      <c r="C9" s="299" t="str">
        <f>CONCATENATE("(",ROUND((B9/$H11)*100,1),")")</f>
        <v>(36.8)</v>
      </c>
      <c r="D9" s="249">
        <f>SUM(D30,D51,D72,D93,D114,D135,D156,D177,D198,D219,D240,D261,D282,D303,D324,D345,D366,D387,D408,D429,D450,D471)</f>
        <v>218.12400000049601</v>
      </c>
      <c r="E9" s="299" t="str">
        <f>CONCATENATE("(",ROUND((D9/$H11)*100,1),")")</f>
        <v>(8)</v>
      </c>
      <c r="F9" s="249">
        <f>SUM(F30,F51,F72,F93,F114,F135,F156,F177,F198,F219,F240,F261,F282,F303,F324,F345,F366,F387,F408,F429,F450,F471)</f>
        <v>202.66899999979447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1429.9919999985545</v>
      </c>
      <c r="I9" s="299" t="str">
        <f>CONCATENATE("(",ROUND((H9/$H11)*100,1),")")</f>
        <v>(52.2)</v>
      </c>
      <c r="K9" s="249">
        <f>B14-B9</f>
        <v>3.7640000026606231</v>
      </c>
      <c r="L9" s="249">
        <f>D14-D9</f>
        <v>3.4469999990867279</v>
      </c>
      <c r="M9" s="249">
        <f>F14-F9</f>
        <v>1.4849999992322864</v>
      </c>
      <c r="N9" s="249">
        <f>SUM(K9:M9)</f>
        <v>8.6960000009796374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625.19699999564375</v>
      </c>
      <c r="C10" s="299" t="str">
        <f>CONCATENATE("(",ROUND((B10/$H11)*100,1),")")</f>
        <v>(22.8)</v>
      </c>
      <c r="D10" s="249">
        <f t="shared" ref="D10" si="1">SUM(D31,D52,D73,D94,D115,D136,D157,D178,D199,D220,D241,D262,D283,D304,D325,D346,D367,D388,D409,D430,D451,D472)</f>
        <v>570.01400000562637</v>
      </c>
      <c r="E10" s="299" t="str">
        <f>CONCATENATE("(",ROUND((D10/$H11)*100,1),")")</f>
        <v>(20.8)</v>
      </c>
      <c r="F10" s="249">
        <f t="shared" ref="F10" si="2">SUM(F31,F52,F73,F94,F115,F136,F157,F178,F199,F220,F241,F262,F283,F304,F325,F346,F367,F388,F409,F430,F451,F472)</f>
        <v>115.80999999804988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1311.0209999993199</v>
      </c>
      <c r="I10" s="299" t="str">
        <f>CONCATENATE("(",ROUND((H10/$H11)*100,1),")")</f>
        <v>(47.8)</v>
      </c>
      <c r="K10" s="249">
        <f t="shared" ref="K10:K11" si="4">B15-B10</f>
        <v>22.535000008182578</v>
      </c>
      <c r="L10" s="249">
        <f t="shared" ref="L10:L11" si="5">D15-D10</f>
        <v>0.38699998992058227</v>
      </c>
      <c r="M10" s="249">
        <f t="shared" ref="M10:M11" si="6">F15-F10</f>
        <v>-0.56199999690628033</v>
      </c>
      <c r="N10" s="249">
        <f t="shared" ref="N10:N11" si="7">SUM(K10:M10)</f>
        <v>22.36000000119688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1634.3959999939075</v>
      </c>
      <c r="C11" s="299" t="str">
        <f>CONCATENATE("(",ROUND((B11/$H11)*100,1),")")</f>
        <v>(59.6)</v>
      </c>
      <c r="D11" s="249">
        <f t="shared" ref="D11" si="8">SUM(D32,D53,D74,D95,D116,D137,D158,D179,D200,D221,D242,D263,D284,D305,D326,D347,D368,D389,D410,D431,D452,D473)</f>
        <v>788.1380000061223</v>
      </c>
      <c r="E11" s="299" t="str">
        <f>CONCATENATE("(",ROUND((D11/$H11)*100,1),")")</f>
        <v>(28.8)</v>
      </c>
      <c r="F11" s="249">
        <f t="shared" ref="F11" si="9">SUM(F32,F53,F74,F95,F116,F137,F158,F179,F200,F221,F242,F263,F284,F305,F326,F347,F368,F389,F410,F431,F452,F473)</f>
        <v>318.47899999784437</v>
      </c>
      <c r="G11" s="299" t="str">
        <f>CONCATENATE("(",ROUND((F11/$H11)*100,1),")")</f>
        <v>(11.6)</v>
      </c>
      <c r="H11" s="249">
        <f t="shared" ref="H11" si="10">SUM(H32,H53,H74,H95,H116,H137,H158,H179,H200,H221,H242,H263,H284,H305,H326,H347,H368,H389,H410,H431,H452,H473)</f>
        <v>2741.0129999978749</v>
      </c>
      <c r="I11" s="299" t="str">
        <f>CONCATENATE("(",ROUND((H11/$H11)*100,1),")")</f>
        <v>(100)</v>
      </c>
      <c r="K11" s="249">
        <f t="shared" si="4"/>
        <v>26.299000010843429</v>
      </c>
      <c r="L11" s="249">
        <f t="shared" si="5"/>
        <v>3.8339999890072249</v>
      </c>
      <c r="M11" s="249">
        <f t="shared" si="6"/>
        <v>0.92300000232586399</v>
      </c>
      <c r="N11" s="249">
        <f t="shared" si="7"/>
        <v>31.056000002176518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1012.9630000009247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221.57099999958274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204.15399999902675</v>
      </c>
      <c r="G14" s="299" t="str">
        <f>CONCATENATE("(",ROUND((F14/$H16)*100,1),")")</f>
        <v>(7.4)</v>
      </c>
      <c r="H14" s="249">
        <f t="shared" ref="H14" si="13">SUM(H35,H56,H77,H98,H119,H140,H161,H182,H203,H224,H245,H266,H287,H308,H329,H350,H371,H392,H413,H434,H455,H476)</f>
        <v>1438.6879999995342</v>
      </c>
      <c r="I14" s="299" t="str">
        <f>CONCATENATE("(",ROUND((H14/$H16)*100,1),")")</f>
        <v>(51.9)</v>
      </c>
      <c r="K14" s="249">
        <f>B19-B14</f>
        <v>1.0009999996698298</v>
      </c>
      <c r="L14" s="249">
        <f>D19-D14</f>
        <v>12.193000000145702</v>
      </c>
      <c r="M14" s="249">
        <f>F19-F14</f>
        <v>8.74400000016783</v>
      </c>
      <c r="N14" s="249">
        <f>SUM(K14:M14)</f>
        <v>21.937999999983361</v>
      </c>
    </row>
    <row r="15" spans="1:17" x14ac:dyDescent="0.2">
      <c r="A15" s="282" t="s">
        <v>356</v>
      </c>
      <c r="B15" s="249">
        <f t="shared" si="0"/>
        <v>647.73200000382633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570.40099999554695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115.24800000114359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1333.3810000005169</v>
      </c>
      <c r="I15" s="299" t="str">
        <f>CONCATENATE("(",ROUND((H15/$H16)*100,1),")")</f>
        <v>(48.1)</v>
      </c>
      <c r="K15" s="249">
        <f t="shared" ref="K15:K16" si="17">B20-B15</f>
        <v>45.926000001561988</v>
      </c>
      <c r="L15" s="249">
        <f t="shared" ref="L15:L16" si="18">D20-D15</f>
        <v>3.274999997050827</v>
      </c>
      <c r="M15" s="249">
        <f t="shared" ref="M15:M16" si="19">F20-F15</f>
        <v>6.2210000008584814</v>
      </c>
      <c r="N15" s="249">
        <f t="shared" ref="N15:N16" si="20">SUM(K15:M15)</f>
        <v>55.421999999471296</v>
      </c>
    </row>
    <row r="16" spans="1:17" x14ac:dyDescent="0.2">
      <c r="A16" s="282" t="s">
        <v>354</v>
      </c>
      <c r="B16" s="249">
        <f t="shared" si="0"/>
        <v>1660.6950000047509</v>
      </c>
      <c r="C16" s="299" t="str">
        <f>CONCATENATE("(",ROUND((B16/$H16)*100,1),")")</f>
        <v>(59.9)</v>
      </c>
      <c r="D16" s="249">
        <f t="shared" ref="D16" si="21">SUM(D37,D58,D79,D100,D121,D142,D163,D184,D205,D226,D247,D268,D289,D310,D331,D352,D373,D394,D415,D436,D457,D478)</f>
        <v>791.97199999512952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319.40200000017023</v>
      </c>
      <c r="G16" s="299" t="str">
        <f>CONCATENATE("(",ROUND((F16/$H16)*100,1),")")</f>
        <v>(11.5)</v>
      </c>
      <c r="H16" s="249">
        <f t="shared" ref="H16" si="23">SUM(H37,H58,H79,H100,H121,H142,H163,H184,H205,H226,H247,H268,H289,H310,H331,H352,H373,H394,H415,H436,H457,H478)</f>
        <v>2772.0690000000504</v>
      </c>
      <c r="I16" s="299" t="str">
        <f>CONCATENATE("(",ROUND((H16/$H16)*100,1),")")</f>
        <v>(100)</v>
      </c>
      <c r="K16" s="249">
        <f t="shared" si="17"/>
        <v>46.927000001231818</v>
      </c>
      <c r="L16" s="249">
        <f t="shared" si="18"/>
        <v>15.467999997196671</v>
      </c>
      <c r="M16" s="249">
        <f t="shared" si="19"/>
        <v>14.965000001026397</v>
      </c>
      <c r="N16" s="249">
        <f t="shared" si="20"/>
        <v>77.359999999454885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1013.9640000005945</v>
      </c>
      <c r="C19" s="299" t="str">
        <f>CONCATENATE("(",ROUND((B19/$H21)*100,1),")")</f>
        <v>(35.6)</v>
      </c>
      <c r="D19" s="249">
        <f t="shared" ref="D19" si="24">SUM(D40,D61,D82,D103,D124,D145,D166,D187,D208,D229,D250,D271,D292,D313,D334,D355,D376,D397,D418,D439,D460,D481)</f>
        <v>233.76399999972844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212.89799999919458</v>
      </c>
      <c r="G19" s="299" t="str">
        <f>CONCATENATE("(",ROUND((F19/$H21)*100,1),")")</f>
        <v>(7.5)</v>
      </c>
      <c r="H19" s="249">
        <f t="shared" ref="H19" si="26">SUM(H40,H61,H82,H103,H124,H145,H166,H187,H208,H229,H250,H271,H292,H313,H334,H355,H376,H397,H418,H439,H460,H481)</f>
        <v>1460.6259999995175</v>
      </c>
      <c r="I19" s="299" t="str">
        <f>CONCATENATE("(",ROUND((H19/$H21)*100,1),")")</f>
        <v>(51.3)</v>
      </c>
      <c r="K19" s="249">
        <f>B19-B9</f>
        <v>4.7650000023304528</v>
      </c>
      <c r="L19" s="249">
        <f>D19-D9</f>
        <v>15.63999999923243</v>
      </c>
      <c r="M19" s="249">
        <f>F19-F9</f>
        <v>10.228999999400116</v>
      </c>
      <c r="N19" s="249">
        <f>SUM(K19:M19)</f>
        <v>30.634000000962999</v>
      </c>
    </row>
    <row r="20" spans="1:14" x14ac:dyDescent="0.2">
      <c r="A20" s="282" t="s">
        <v>356</v>
      </c>
      <c r="B20" s="249">
        <f t="shared" si="0"/>
        <v>693.65800000538832</v>
      </c>
      <c r="C20" s="299" t="str">
        <f>CONCATENATE("(",ROUND((B20/$H21)*100,1),")")</f>
        <v>(24.3)</v>
      </c>
      <c r="D20" s="249">
        <f t="shared" ref="D20" si="27">SUM(D41,D62,D83,D104,D125,D146,D167,D188,D209,D230,D251,D272,D293,D314,D335,D356,D377,D398,D419,D440,D461,D482)</f>
        <v>573.67599999259778</v>
      </c>
      <c r="E20" s="299" t="str">
        <f>CONCATENATE("(",ROUND((D20/$H21)*100,1),")")</f>
        <v>(20.1)</v>
      </c>
      <c r="F20" s="249">
        <f t="shared" ref="F20" si="28">SUM(F41,F62,F83,F104,F125,F146,F167,F188,F209,F230,F251,F272,F293,F314,F335,F356,F377,F398,F419,F440,F461,F482)</f>
        <v>121.46900000200208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1388.8029999999883</v>
      </c>
      <c r="I20" s="299" t="str">
        <f>CONCATENATE("(",ROUND((H20/$H21)*100,1),")")</f>
        <v>(48.7)</v>
      </c>
      <c r="K20" s="249">
        <f t="shared" ref="K20:K21" si="30">B20-B10</f>
        <v>68.461000009744566</v>
      </c>
      <c r="L20" s="249">
        <f t="shared" ref="L20:L21" si="31">D20-D10</f>
        <v>3.6619999869714093</v>
      </c>
      <c r="M20" s="249">
        <f t="shared" ref="M20:M21" si="32">F20-F10</f>
        <v>5.659000003952201</v>
      </c>
      <c r="N20" s="249">
        <f t="shared" ref="N20:N21" si="33">SUM(K20:M20)</f>
        <v>77.782000000668177</v>
      </c>
    </row>
    <row r="21" spans="1:14" x14ac:dyDescent="0.2">
      <c r="A21" s="282" t="s">
        <v>354</v>
      </c>
      <c r="B21" s="249">
        <f t="shared" si="0"/>
        <v>1707.6220000059827</v>
      </c>
      <c r="C21" s="299" t="str">
        <f>CONCATENATE("(",ROUND((B21/$H21)*100,1),")")</f>
        <v>(59.9)</v>
      </c>
      <c r="D21" s="249">
        <f t="shared" ref="D21" si="34">SUM(D42,D63,D84,D105,D126,D147,D168,D189,D210,D231,D252,D273,D294,D315,D336,D357,D378,D399,D420,D441,D462,D483)</f>
        <v>807.43999999232619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334.36700000119663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2849.4289999995053</v>
      </c>
      <c r="I21" s="299" t="str">
        <f>CONCATENATE("(",ROUND((H21/$H21)*100,1),")")</f>
        <v>(100)</v>
      </c>
      <c r="K21" s="249">
        <f t="shared" si="30"/>
        <v>73.226000012075247</v>
      </c>
      <c r="L21" s="249">
        <f t="shared" si="31"/>
        <v>19.301999986203896</v>
      </c>
      <c r="M21" s="249">
        <f t="shared" si="32"/>
        <v>15.888000003352261</v>
      </c>
      <c r="N21" s="249">
        <f t="shared" si="33"/>
        <v>108.4160000016314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4.7320000000067646</v>
      </c>
      <c r="C30" s="299" t="str">
        <f>CONCATENATE("(",ROUND((B30/$H32)*100,1),")")</f>
        <v>(24.9)</v>
      </c>
      <c r="D30" s="302">
        <f>'Ind T6'!M10</f>
        <v>1.41400000000515</v>
      </c>
      <c r="E30" s="299" t="str">
        <f>CONCATENATE("(",ROUND((D30/$H32)*100,1),")")</f>
        <v>(7.4)</v>
      </c>
      <c r="F30" s="302">
        <f>'Ind T6'!N10</f>
        <v>8.1989999998672314</v>
      </c>
      <c r="G30" s="299" t="str">
        <f>CONCATENATE("(",ROUND((F30/$H32)*100,1),")")</f>
        <v>(43.1)</v>
      </c>
      <c r="H30" s="302">
        <f>SUM(B30,D30,F30)</f>
        <v>14.344999999879146</v>
      </c>
      <c r="I30" s="299" t="str">
        <f>CONCATENATE("(",ROUND((H30/$H32)*100,1),")")</f>
        <v>(75.4)</v>
      </c>
      <c r="K30" s="302">
        <f>B35-B30</f>
        <v>0.3909999999846514</v>
      </c>
      <c r="L30" s="302">
        <f>D35-D30</f>
        <v>7.6999999987771739E-2</v>
      </c>
      <c r="M30" s="302">
        <f>F35-F30</f>
        <v>0.12899999972405318</v>
      </c>
      <c r="N30" s="302">
        <f>SUM(K30:M30)</f>
        <v>0.59699999969647632</v>
      </c>
    </row>
    <row r="31" spans="1:14" x14ac:dyDescent="0.2">
      <c r="A31" s="282" t="s">
        <v>356</v>
      </c>
      <c r="B31" s="302">
        <f>'Ind T6'!L9</f>
        <v>1.1219999999890486</v>
      </c>
      <c r="C31" s="299" t="str">
        <f>CONCATENATE("(",ROUND((B31/$H32)*100,1),")")</f>
        <v>(5.9)</v>
      </c>
      <c r="D31" s="302">
        <f>'Ind T6'!M9</f>
        <v>2.4090000000183154</v>
      </c>
      <c r="E31" s="299" t="str">
        <f>CONCATENATE("(",ROUND((D31/$H32)*100,1),")")</f>
        <v>(12.7)</v>
      </c>
      <c r="F31" s="302">
        <f>'Ind T6'!N9</f>
        <v>1.1519999999825261</v>
      </c>
      <c r="G31" s="299" t="str">
        <f>CONCATENATE("(",ROUND((F31/$H32)*100,1),")")</f>
        <v>(6.1)</v>
      </c>
      <c r="H31" s="302">
        <f t="shared" ref="H31" si="36">SUM(B31,D31,F31)</f>
        <v>4.6829999999898906</v>
      </c>
      <c r="I31" s="299" t="str">
        <f>CONCATENATE("(",ROUND((H31/$H32)*100,1),")")</f>
        <v>(24.6)</v>
      </c>
      <c r="K31" s="302">
        <f t="shared" ref="K31:K32" si="37">B36-B31</f>
        <v>5.3000000045301698E-2</v>
      </c>
      <c r="L31" s="302">
        <f t="shared" ref="L31:L32" si="38">D36-D31</f>
        <v>3.6999999991543131E-2</v>
      </c>
      <c r="M31" s="302">
        <f t="shared" ref="M31:M32" si="39">F36-F31</f>
        <v>7.1999999996951392E-2</v>
      </c>
      <c r="N31" s="302">
        <f t="shared" ref="N31:N32" si="40">SUM(K31:M31)</f>
        <v>0.16200000003379622</v>
      </c>
    </row>
    <row r="32" spans="1:14" x14ac:dyDescent="0.2">
      <c r="A32" s="282" t="s">
        <v>354</v>
      </c>
      <c r="B32" s="302">
        <f>SUM(B30:B31)</f>
        <v>5.8539999999958132</v>
      </c>
      <c r="C32" s="299" t="str">
        <f>CONCATENATE("(",ROUND((B32/$H32)*100,1),")")</f>
        <v>(30.8)</v>
      </c>
      <c r="D32" s="302">
        <f>SUM(D30:D31)</f>
        <v>3.8230000000234652</v>
      </c>
      <c r="E32" s="299" t="str">
        <f>CONCATENATE("(",ROUND((D32/$H32)*100,1),")")</f>
        <v>(20.1)</v>
      </c>
      <c r="F32" s="302">
        <f>SUM(F30:F31)</f>
        <v>9.3509999998497584</v>
      </c>
      <c r="G32" s="299" t="str">
        <f>CONCATENATE("(",ROUND((F32/$H32)*100,1),")")</f>
        <v>(49.1)</v>
      </c>
      <c r="H32" s="302">
        <f>SUM(H30:H31)</f>
        <v>19.027999999869039</v>
      </c>
      <c r="I32" s="299" t="str">
        <f>CONCATENATE("(",ROUND((H32/$H32)*100,1),")")</f>
        <v>(100)</v>
      </c>
      <c r="K32" s="302">
        <f t="shared" si="37"/>
        <v>0.44400000002995288</v>
      </c>
      <c r="L32" s="302">
        <f t="shared" si="38"/>
        <v>0.11399999997931509</v>
      </c>
      <c r="M32" s="302">
        <f t="shared" si="39"/>
        <v>0.20099999972100413</v>
      </c>
      <c r="N32" s="302">
        <f t="shared" si="40"/>
        <v>0.7589999997302721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5.122999999991416</v>
      </c>
      <c r="C35" s="299" t="str">
        <f>CONCATENATE("(",ROUND((B35/$H37)*100,1),")")</f>
        <v>(25.9)</v>
      </c>
      <c r="D35" s="302">
        <f>'Ind T6'!R10</f>
        <v>1.4909999999929218</v>
      </c>
      <c r="E35" s="299" t="str">
        <f>CONCATENATE("(",ROUND((D35/$H37)*100,1),")")</f>
        <v>(7.5)</v>
      </c>
      <c r="F35" s="302">
        <f>'Ind T6'!S10</f>
        <v>8.3279999995912846</v>
      </c>
      <c r="G35" s="299" t="str">
        <f>CONCATENATE("(",ROUND((F35/$H37)*100,1),")")</f>
        <v>(42.1)</v>
      </c>
      <c r="H35" s="302">
        <f>SUM(B35,D35,F35)</f>
        <v>14.941999999575621</v>
      </c>
      <c r="I35" s="299" t="str">
        <f>CONCATENATE("(",ROUND((H35/$H37)*100,1),")")</f>
        <v>(75.5)</v>
      </c>
      <c r="K35" s="302">
        <f>B40-B35</f>
        <v>0.60599999998943233</v>
      </c>
      <c r="L35" s="302">
        <f>D40-D35</f>
        <v>5.5999999997579097E-2</v>
      </c>
      <c r="M35" s="302">
        <f>F40-F35</f>
        <v>-0.37499999987106669</v>
      </c>
      <c r="N35" s="302">
        <f>SUM(K35:M35)</f>
        <v>0.28700000011594473</v>
      </c>
    </row>
    <row r="36" spans="1:14" x14ac:dyDescent="0.2">
      <c r="A36" s="282" t="s">
        <v>356</v>
      </c>
      <c r="B36" s="302">
        <f>'Ind T6'!Q9</f>
        <v>1.1750000000343503</v>
      </c>
      <c r="C36" s="299" t="str">
        <f>CONCATENATE("(",ROUND((B36/$H37)*100,1),")")</f>
        <v>(5.9)</v>
      </c>
      <c r="D36" s="302">
        <f>'Ind T6'!R9</f>
        <v>2.4460000000098585</v>
      </c>
      <c r="E36" s="299" t="str">
        <f>CONCATENATE("(",ROUND((D36/$H37)*100,1),")")</f>
        <v>(12.4)</v>
      </c>
      <c r="F36" s="302">
        <f>'Ind T6'!S9</f>
        <v>1.2239999999794775</v>
      </c>
      <c r="G36" s="299" t="str">
        <f>CONCATENATE("(",ROUND((F36/$H37)*100,1),")")</f>
        <v>(6.2)</v>
      </c>
      <c r="H36" s="302">
        <f t="shared" ref="H36" si="41">SUM(B36,D36,F36)</f>
        <v>4.8450000000236866</v>
      </c>
      <c r="I36" s="299" t="str">
        <f>CONCATENATE("(",ROUND((H36/$H37)*100,1),")")</f>
        <v>(24.5)</v>
      </c>
      <c r="K36" s="302">
        <f t="shared" ref="K36:K37" si="42">B41-B36</f>
        <v>3.5999999986536579E-2</v>
      </c>
      <c r="L36" s="302">
        <f t="shared" ref="L36:L37" si="43">D41-D36</f>
        <v>-0.10200000002293041</v>
      </c>
      <c r="M36" s="302">
        <f t="shared" ref="M36:M37" si="44">F41-F36</f>
        <v>7.5999999995364664E-2</v>
      </c>
      <c r="N36" s="302">
        <f t="shared" ref="N36:N37" si="45">SUM(K36:M36)</f>
        <v>9.9999999589708288E-3</v>
      </c>
    </row>
    <row r="37" spans="1:14" x14ac:dyDescent="0.2">
      <c r="A37" s="282" t="s">
        <v>354</v>
      </c>
      <c r="B37" s="302">
        <f>SUM(B35:B36)</f>
        <v>6.2980000000257661</v>
      </c>
      <c r="C37" s="299" t="str">
        <f>CONCATENATE("(",ROUND((B37/$H37)*100,1),")")</f>
        <v>(31.8)</v>
      </c>
      <c r="D37" s="302">
        <f>SUM(D35:D36)</f>
        <v>3.9370000000027803</v>
      </c>
      <c r="E37" s="299" t="str">
        <f>CONCATENATE("(",ROUND((D37/$H37)*100,1),")")</f>
        <v>(19.9)</v>
      </c>
      <c r="F37" s="302">
        <f>SUM(F35:F36)</f>
        <v>9.5519999995707625</v>
      </c>
      <c r="G37" s="299" t="str">
        <f>CONCATENATE("(",ROUND((F37/$H37)*100,1),")")</f>
        <v>(48.3)</v>
      </c>
      <c r="H37" s="302">
        <f>SUM(H35:H36)</f>
        <v>19.78699999959931</v>
      </c>
      <c r="I37" s="299" t="str">
        <f>CONCATENATE("(",ROUND((H37/$H37)*100,1),")")</f>
        <v>(100)</v>
      </c>
      <c r="K37" s="302">
        <f t="shared" si="42"/>
        <v>0.6419999999759689</v>
      </c>
      <c r="L37" s="302">
        <f t="shared" si="43"/>
        <v>-4.600000002535154E-2</v>
      </c>
      <c r="M37" s="302">
        <f t="shared" si="44"/>
        <v>-0.29899999987570247</v>
      </c>
      <c r="N37" s="302">
        <f t="shared" si="45"/>
        <v>0.29700000007491489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5.7289999999808483</v>
      </c>
      <c r="C40" s="299" t="str">
        <f>CONCATENATE("(",ROUND((B40/$H42)*100,1),")")</f>
        <v>(28.5)</v>
      </c>
      <c r="D40" s="302">
        <f>'Ind T6'!W10</f>
        <v>1.5469999999905009</v>
      </c>
      <c r="E40" s="299" t="str">
        <f>CONCATENATE("(",ROUND((D40/$H42)*100,1),")")</f>
        <v>(7.7)</v>
      </c>
      <c r="F40" s="302">
        <f>'Ind T6'!X10</f>
        <v>7.9529999997202179</v>
      </c>
      <c r="G40" s="299" t="str">
        <f>CONCATENATE("(",ROUND((F40/$H42)*100,1),")")</f>
        <v>(39.6)</v>
      </c>
      <c r="H40" s="302">
        <f>SUM(B40,D40,F40)</f>
        <v>15.228999999691567</v>
      </c>
      <c r="I40" s="299" t="str">
        <f>CONCATENATE("(",ROUND((H40/$H42)*100,1),")")</f>
        <v>(75.8)</v>
      </c>
      <c r="K40" s="302">
        <f>B40-B30</f>
        <v>0.99699999997408373</v>
      </c>
      <c r="L40" s="302">
        <f>D40-D30</f>
        <v>0.13299999998535084</v>
      </c>
      <c r="M40" s="302">
        <f>F40-F30</f>
        <v>-0.24600000014701351</v>
      </c>
      <c r="N40" s="302">
        <f>SUM(K40:M40)</f>
        <v>0.88399999981242106</v>
      </c>
    </row>
    <row r="41" spans="1:14" x14ac:dyDescent="0.2">
      <c r="A41" s="282" t="s">
        <v>356</v>
      </c>
      <c r="B41" s="302">
        <f>'Ind T6'!V9</f>
        <v>1.2110000000208869</v>
      </c>
      <c r="C41" s="299" t="str">
        <f>CONCATENATE("(",ROUND((B41/$H42)*100,1),")")</f>
        <v>(6)</v>
      </c>
      <c r="D41" s="302">
        <f>'Ind T6'!W9</f>
        <v>2.3439999999869281</v>
      </c>
      <c r="E41" s="299" t="str">
        <f>CONCATENATE("(",ROUND((D41/$H42)*100,1),")")</f>
        <v>(11.7)</v>
      </c>
      <c r="F41" s="302">
        <f>'Ind T6'!X9</f>
        <v>1.2999999999748422</v>
      </c>
      <c r="G41" s="299" t="str">
        <f>CONCATENATE("(",ROUND((F41/$H42)*100,1),")")</f>
        <v>(6.5)</v>
      </c>
      <c r="H41" s="302">
        <f t="shared" ref="H41" si="46">SUM(B41,D41,F41)</f>
        <v>4.854999999982657</v>
      </c>
      <c r="I41" s="299" t="str">
        <f>CONCATENATE("(",ROUND((H41/$H42)*100,1),")")</f>
        <v>(24.2)</v>
      </c>
      <c r="K41" s="302">
        <f t="shared" ref="K41:K42" si="47">B41-B31</f>
        <v>8.9000000031838278E-2</v>
      </c>
      <c r="L41" s="302">
        <f t="shared" ref="L41:L42" si="48">D41-D31</f>
        <v>-6.5000000031387284E-2</v>
      </c>
      <c r="M41" s="302">
        <f t="shared" ref="M41:M42" si="49">F41-F31</f>
        <v>0.14799999999231606</v>
      </c>
      <c r="N41" s="302">
        <f t="shared" ref="N41:N42" si="50">SUM(K41:M41)</f>
        <v>0.17199999999276705</v>
      </c>
    </row>
    <row r="42" spans="1:14" x14ac:dyDescent="0.2">
      <c r="A42" s="282" t="s">
        <v>354</v>
      </c>
      <c r="B42" s="302">
        <f>SUM(B40:B41)</f>
        <v>6.940000000001735</v>
      </c>
      <c r="C42" s="299" t="str">
        <f>CONCATENATE("(",ROUND((B42/$H42)*100,1),")")</f>
        <v>(34.6)</v>
      </c>
      <c r="D42" s="302">
        <f>SUM(D40:D41)</f>
        <v>3.8909999999774287</v>
      </c>
      <c r="E42" s="299" t="str">
        <f>CONCATENATE("(",ROUND((D42/$H42)*100,1),")")</f>
        <v>(19.4)</v>
      </c>
      <c r="F42" s="302">
        <f>SUM(F40:F41)</f>
        <v>9.25299999969506</v>
      </c>
      <c r="G42" s="299" t="str">
        <f>CONCATENATE("(",ROUND((F42/$H42)*100,1),")")</f>
        <v>(46.1)</v>
      </c>
      <c r="H42" s="302">
        <f>SUM(H40:H41)</f>
        <v>20.083999999674223</v>
      </c>
      <c r="I42" s="299" t="str">
        <f>CONCATENATE("(",ROUND((H42/$H42)*100,1),")")</f>
        <v>(100)</v>
      </c>
      <c r="K42" s="302">
        <f t="shared" si="47"/>
        <v>1.0860000000059218</v>
      </c>
      <c r="L42" s="302">
        <f t="shared" si="48"/>
        <v>6.7999999953963552E-2</v>
      </c>
      <c r="M42" s="302">
        <f t="shared" si="49"/>
        <v>-9.8000000154698341E-2</v>
      </c>
      <c r="N42" s="302">
        <f t="shared" si="50"/>
        <v>1.055999999805187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1.3070000000007111</v>
      </c>
      <c r="C51" s="299" t="str">
        <f>CONCATENATE("(",ROUND((B51/$H53)*100,1),")")</f>
        <v>(85.1)</v>
      </c>
      <c r="D51" s="302">
        <f>'Ind T6'!M20</f>
        <v>4.9999999999874468E-3</v>
      </c>
      <c r="E51" s="299" t="str">
        <f>CONCATENATE("(",ROUND((D51/$H53)*100,1),")")</f>
        <v>(0.3)</v>
      </c>
      <c r="F51" s="302">
        <f>'Ind T6'!N20</f>
        <v>0</v>
      </c>
      <c r="G51" s="299" t="str">
        <f>CONCATENATE("(",ROUND((F51/$H53)*100,1),")")</f>
        <v>(0)</v>
      </c>
      <c r="H51" s="302">
        <f>SUM(B51,D51,F51)</f>
        <v>1.3120000000006986</v>
      </c>
      <c r="I51" s="299" t="str">
        <f>CONCATENATE("(",ROUND((H51/$H53)*100,1),")")</f>
        <v>(85.5)</v>
      </c>
      <c r="K51" s="302">
        <f>B56-B51</f>
        <v>-0.32800000000204776</v>
      </c>
      <c r="L51" s="302">
        <f>D56-D51</f>
        <v>-9.9999999998283667E-4</v>
      </c>
      <c r="M51" s="302">
        <f>F56-F51</f>
        <v>0</v>
      </c>
      <c r="N51" s="302">
        <f>SUM(K51:M51)</f>
        <v>-0.32900000000203061</v>
      </c>
    </row>
    <row r="52" spans="1:14" x14ac:dyDescent="0.2">
      <c r="A52" s="282" t="s">
        <v>356</v>
      </c>
      <c r="B52" s="302">
        <f>'Ind T6'!L19</f>
        <v>0.18799999999829706</v>
      </c>
      <c r="C52" s="299" t="str">
        <f>CONCATENATE("(",ROUND((B52/$H53)*100,1),")")</f>
        <v>(12.2)</v>
      </c>
      <c r="D52" s="302">
        <f>'Ind T6'!M19</f>
        <v>3.5000000000038931E-2</v>
      </c>
      <c r="E52" s="299" t="str">
        <f>CONCATENATE("(",ROUND((D52/$H53)*100,1),")")</f>
        <v>(2.3)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0.22299999999833597</v>
      </c>
      <c r="I52" s="299" t="str">
        <f>CONCATENATE("(",ROUND((H52/$H53)*100,1),")")</f>
        <v>(14.5)</v>
      </c>
      <c r="K52" s="302">
        <f t="shared" ref="K52:K53" si="52">B57-B52</f>
        <v>-4.6999999993832225E-2</v>
      </c>
      <c r="L52" s="302">
        <f t="shared" ref="L52:L53" si="53">D57-D52</f>
        <v>-9.000000000401423E-3</v>
      </c>
      <c r="M52" s="302">
        <f t="shared" ref="M52:M53" si="54">F57-F52</f>
        <v>0</v>
      </c>
      <c r="N52" s="302">
        <f t="shared" ref="N52:N53" si="55">SUM(K52:M52)</f>
        <v>-5.5999999994233648E-2</v>
      </c>
    </row>
    <row r="53" spans="1:14" x14ac:dyDescent="0.2">
      <c r="A53" s="282" t="s">
        <v>354</v>
      </c>
      <c r="B53" s="302">
        <f>SUM(B51:B52)</f>
        <v>1.4949999999990082</v>
      </c>
      <c r="C53" s="299" t="str">
        <f>CONCATENATE("(",ROUND((B53/$H53)*100,1),")")</f>
        <v>(97.4)</v>
      </c>
      <c r="D53" s="302">
        <f>SUM(D51:D52)</f>
        <v>4.0000000000026376E-2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1.5349999999990347</v>
      </c>
      <c r="I53" s="299" t="str">
        <f>CONCATENATE("(",ROUND((H53/$H53)*100,1),")")</f>
        <v>(100)</v>
      </c>
      <c r="K53" s="302">
        <f t="shared" si="52"/>
        <v>-0.37499999999587996</v>
      </c>
      <c r="L53" s="302">
        <f t="shared" si="53"/>
        <v>-1.0000000000384257E-2</v>
      </c>
      <c r="M53" s="302">
        <f t="shared" si="54"/>
        <v>0</v>
      </c>
      <c r="N53" s="302">
        <f t="shared" si="55"/>
        <v>-0.38499999999626422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0.97899999999866338</v>
      </c>
      <c r="C56" s="299" t="str">
        <f>CONCATENATE("(",ROUND((B56/$H58)*100,1),")")</f>
        <v>(85.1)</v>
      </c>
      <c r="D56" s="302">
        <f>'Ind T6'!R20</f>
        <v>4.0000000000046101E-3</v>
      </c>
      <c r="E56" s="299" t="str">
        <f>CONCATENATE("(",ROUND((D56/$H58)*100,1),")")</f>
        <v>(0.3)</v>
      </c>
      <c r="F56" s="302">
        <f>'Ind T6'!S20</f>
        <v>0</v>
      </c>
      <c r="G56" s="299" t="str">
        <f>CONCATENATE("(",ROUND((F56/$H58)*100,1),")")</f>
        <v>(0)</v>
      </c>
      <c r="H56" s="302">
        <f>SUM(B56,D56,F56)</f>
        <v>0.98299999999866794</v>
      </c>
      <c r="I56" s="299" t="str">
        <f>CONCATENATE("(",ROUND((H56/$H58)*100,1),")")</f>
        <v>(85.5)</v>
      </c>
      <c r="K56" s="302">
        <f>B61-B56</f>
        <v>-0.34600000000093201</v>
      </c>
      <c r="L56" s="302">
        <f>D61-D56</f>
        <v>-1.0000000000016285E-3</v>
      </c>
      <c r="M56" s="302">
        <f>F61-F56</f>
        <v>0</v>
      </c>
      <c r="N56" s="302">
        <f>SUM(K56:M56)</f>
        <v>-0.34700000000093362</v>
      </c>
    </row>
    <row r="57" spans="1:14" x14ac:dyDescent="0.2">
      <c r="A57" s="282" t="s">
        <v>356</v>
      </c>
      <c r="B57" s="302">
        <f>'Ind T6'!Q19</f>
        <v>0.14100000000446483</v>
      </c>
      <c r="C57" s="299" t="str">
        <f>CONCATENATE("(",ROUND((B57/$H58)*100,1),")")</f>
        <v>(12.3)</v>
      </c>
      <c r="D57" s="302">
        <f>'Ind T6'!R19</f>
        <v>2.5999999999637508E-2</v>
      </c>
      <c r="E57" s="299" t="str">
        <f>CONCATENATE("(",ROUND((D57/$H58)*100,1),")")</f>
        <v>(2.3)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0.16700000000410234</v>
      </c>
      <c r="I57" s="299" t="str">
        <f>CONCATENATE("(",ROUND((H57/$H58)*100,1),")")</f>
        <v>(14.5)</v>
      </c>
      <c r="K57" s="302">
        <f t="shared" ref="K57:K58" si="57">B62-B57</f>
        <v>-5.3000000000378189E-2</v>
      </c>
      <c r="L57" s="302">
        <f t="shared" ref="L57:L58" si="58">D62-D57</f>
        <v>-7.9999999995870458E-3</v>
      </c>
      <c r="M57" s="302">
        <f t="shared" ref="M57:M58" si="59">F62-F57</f>
        <v>0</v>
      </c>
      <c r="N57" s="302">
        <f t="shared" ref="N57:N58" si="60">SUM(K57:M57)</f>
        <v>-6.0999999999965235E-2</v>
      </c>
    </row>
    <row r="58" spans="1:14" x14ac:dyDescent="0.2">
      <c r="A58" s="282" t="s">
        <v>354</v>
      </c>
      <c r="B58" s="302">
        <f>SUM(B56:B57)</f>
        <v>1.1200000000031283</v>
      </c>
      <c r="C58" s="299" t="str">
        <f>CONCATENATE("(",ROUND((B58/$H58)*100,1),")")</f>
        <v>(97.4)</v>
      </c>
      <c r="D58" s="302">
        <f>SUM(D56:D57)</f>
        <v>2.9999999999642118E-2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1.1500000000027704</v>
      </c>
      <c r="I58" s="299" t="str">
        <f>CONCATENATE("(",ROUND((H58/$H58)*100,1),")")</f>
        <v>(100)</v>
      </c>
      <c r="K58" s="302">
        <f t="shared" si="57"/>
        <v>-0.39900000000131031</v>
      </c>
      <c r="L58" s="302">
        <f t="shared" si="58"/>
        <v>-8.9999999995886738E-3</v>
      </c>
      <c r="M58" s="302">
        <f t="shared" si="59"/>
        <v>0</v>
      </c>
      <c r="N58" s="302">
        <f t="shared" si="60"/>
        <v>-0.40800000000089898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0.63299999999773138</v>
      </c>
      <c r="C61" s="299" t="str">
        <f>CONCATENATE("(",ROUND((B61/$H63)*100,1),")")</f>
        <v>(85.3)</v>
      </c>
      <c r="D61" s="302">
        <f>'Ind T6'!W20</f>
        <v>3.0000000000029816E-3</v>
      </c>
      <c r="E61" s="299" t="str">
        <f>CONCATENATE("(",ROUND((D61/$H63)*100,1),")")</f>
        <v>(0.4)</v>
      </c>
      <c r="F61" s="302">
        <f>'Ind T6'!X20</f>
        <v>0</v>
      </c>
      <c r="G61" s="299" t="str">
        <f>CONCATENATE("(",ROUND((F61/$H63)*100,1),")")</f>
        <v>(0)</v>
      </c>
      <c r="H61" s="302">
        <f>SUM(B61,D61,F61)</f>
        <v>0.63599999999773438</v>
      </c>
      <c r="I61" s="299" t="str">
        <f>CONCATENATE("(",ROUND((H61/$H63)*100,1),")")</f>
        <v>(85.7)</v>
      </c>
      <c r="K61" s="302">
        <f>B61-B51</f>
        <v>-0.67400000000297977</v>
      </c>
      <c r="L61" s="302">
        <f>D61-D51</f>
        <v>-1.9999999999844652E-3</v>
      </c>
      <c r="M61" s="302">
        <f>F61-F51</f>
        <v>0</v>
      </c>
      <c r="N61" s="302">
        <f>SUM(K61:M61)</f>
        <v>-0.67600000000296423</v>
      </c>
    </row>
    <row r="62" spans="1:14" x14ac:dyDescent="0.2">
      <c r="A62" s="282" t="s">
        <v>356</v>
      </c>
      <c r="B62" s="302">
        <f>'Ind T6'!V19</f>
        <v>8.8000000004086643E-2</v>
      </c>
      <c r="C62" s="299" t="str">
        <f>CONCATENATE("(",ROUND((B62/$H63)*100,1),")")</f>
        <v>(11.9)</v>
      </c>
      <c r="D62" s="302">
        <f>'Ind T6'!W19</f>
        <v>1.8000000000050462E-2</v>
      </c>
      <c r="E62" s="299" t="str">
        <f>CONCATENATE("(",ROUND((D62/$H63)*100,1),")")</f>
        <v>(2.4)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0.1060000000041371</v>
      </c>
      <c r="I62" s="299" t="str">
        <f>CONCATENATE("(",ROUND((H62/$H63)*100,1),")")</f>
        <v>(14.3)</v>
      </c>
      <c r="K62" s="302">
        <f t="shared" ref="K62:K63" si="62">B62-B52</f>
        <v>-9.9999999994210415E-2</v>
      </c>
      <c r="L62" s="302">
        <f t="shared" ref="L62:L63" si="63">D62-D52</f>
        <v>-1.6999999999988469E-2</v>
      </c>
      <c r="M62" s="302">
        <f t="shared" ref="M62:M63" si="64">F62-F52</f>
        <v>0</v>
      </c>
      <c r="N62" s="302">
        <f t="shared" ref="N62:N63" si="65">SUM(K62:M62)</f>
        <v>-0.11699999999419888</v>
      </c>
    </row>
    <row r="63" spans="1:14" x14ac:dyDescent="0.2">
      <c r="A63" s="282" t="s">
        <v>354</v>
      </c>
      <c r="B63" s="302">
        <f>SUM(B61:B62)</f>
        <v>0.72100000000181796</v>
      </c>
      <c r="C63" s="299" t="str">
        <f>CONCATENATE("(",ROUND((B63/$H63)*100,1),")")</f>
        <v>(97.2)</v>
      </c>
      <c r="D63" s="302">
        <f>SUM(D61:D62)</f>
        <v>2.1000000000053445E-2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0.7420000000018715</v>
      </c>
      <c r="I63" s="299" t="str">
        <f>CONCATENATE("(",ROUND((H63/$H63)*100,1),")")</f>
        <v>(100)</v>
      </c>
      <c r="K63" s="302">
        <f t="shared" si="62"/>
        <v>-0.77399999999719027</v>
      </c>
      <c r="L63" s="302">
        <f t="shared" si="63"/>
        <v>-1.8999999999972931E-2</v>
      </c>
      <c r="M63" s="302">
        <f t="shared" si="64"/>
        <v>0</v>
      </c>
      <c r="N63" s="302">
        <f t="shared" si="65"/>
        <v>-0.7929999999971632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39.26800000022655</v>
      </c>
      <c r="C72" s="299" t="str">
        <f>CONCATENATE("(",ROUND((B72/$H74)*100,1),")")</f>
        <v>(62.8)</v>
      </c>
      <c r="D72" s="302">
        <f>'Ind T6'!M40</f>
        <v>1.4109999999978682</v>
      </c>
      <c r="E72" s="299" t="str">
        <f>CONCATENATE("(",ROUND((D72/$H74)*100,1),")")</f>
        <v>(2.3)</v>
      </c>
      <c r="F72" s="302">
        <f>'Ind T6'!N40</f>
        <v>0.26799999999544055</v>
      </c>
      <c r="G72" s="299" t="str">
        <f>CONCATENATE("(",ROUND((F72/$H74)*100,1),")")</f>
        <v>(0.4)</v>
      </c>
      <c r="H72" s="302">
        <f>SUM(B72,D72,F72)</f>
        <v>40.947000000219859</v>
      </c>
      <c r="I72" s="299" t="str">
        <f>CONCATENATE("(",ROUND((H72/$H74)*100,1),")")</f>
        <v>(65.5)</v>
      </c>
      <c r="K72" s="302">
        <f>B77-B72</f>
        <v>-3.1640000003950917</v>
      </c>
      <c r="L72" s="302">
        <f>D77-D72</f>
        <v>-9.9000000000088573E-2</v>
      </c>
      <c r="M72" s="302">
        <f>F77-F72</f>
        <v>-1.6000000004021575E-2</v>
      </c>
      <c r="N72" s="302">
        <f>SUM(K72:M72)</f>
        <v>-3.2790000003992019</v>
      </c>
    </row>
    <row r="73" spans="1:14" x14ac:dyDescent="0.2">
      <c r="A73" s="282" t="s">
        <v>356</v>
      </c>
      <c r="B73" s="302">
        <f>'Ind T6'!L39</f>
        <v>18.285000000229601</v>
      </c>
      <c r="C73" s="299" t="str">
        <f>CONCATENATE("(",ROUND((B73/$H74)*100,1),")")</f>
        <v>(29.2)</v>
      </c>
      <c r="D73" s="302">
        <f>'Ind T6'!M39</f>
        <v>2.5390000001141679</v>
      </c>
      <c r="E73" s="299" t="str">
        <f>CONCATENATE("(",ROUND((D73/$H74)*100,1),")")</f>
        <v>(4.1)</v>
      </c>
      <c r="F73" s="302">
        <f>'Ind T6'!N39</f>
        <v>0.77399999999341662</v>
      </c>
      <c r="G73" s="299" t="str">
        <f>CONCATENATE("(",ROUND((F73/$H74)*100,1),")")</f>
        <v>(1.2)</v>
      </c>
      <c r="H73" s="302">
        <f t="shared" ref="H73" si="66">SUM(B73,D73,F73)</f>
        <v>21.598000000337187</v>
      </c>
      <c r="I73" s="299" t="str">
        <f>CONCATENATE("(",ROUND((H73/$H74)*100,1),")")</f>
        <v>(34.5)</v>
      </c>
      <c r="K73" s="302">
        <f t="shared" ref="K73:K74" si="67">B78-B73</f>
        <v>-0.6539999998887005</v>
      </c>
      <c r="L73" s="302">
        <f t="shared" ref="L73:L74" si="68">D78-D73</f>
        <v>-0.18400000007014405</v>
      </c>
      <c r="M73" s="302">
        <f t="shared" ref="M73:M74" si="69">F78-F73</f>
        <v>-3.3999999998956865E-2</v>
      </c>
      <c r="N73" s="302">
        <f t="shared" ref="N73:N74" si="70">SUM(K73:M73)</f>
        <v>-0.87199999995780142</v>
      </c>
    </row>
    <row r="74" spans="1:14" x14ac:dyDescent="0.2">
      <c r="A74" s="282" t="s">
        <v>354</v>
      </c>
      <c r="B74" s="302">
        <f>SUM(B72:B73)</f>
        <v>57.553000000456151</v>
      </c>
      <c r="C74" s="299" t="str">
        <f>CONCATENATE("(",ROUND((B74/$H74)*100,1),")")</f>
        <v>(92)</v>
      </c>
      <c r="D74" s="302">
        <f>SUM(D72:D73)</f>
        <v>3.9500000001120359</v>
      </c>
      <c r="E74" s="299" t="str">
        <f>CONCATENATE("(",ROUND((D74/$H74)*100,1),")")</f>
        <v>(6.3)</v>
      </c>
      <c r="F74" s="302">
        <f>SUM(F72:F73)</f>
        <v>1.0419999999888572</v>
      </c>
      <c r="G74" s="299" t="str">
        <f>CONCATENATE("(",ROUND((F74/$H74)*100,1),")")</f>
        <v>(1.7)</v>
      </c>
      <c r="H74" s="302">
        <f>SUM(H72:H73)</f>
        <v>62.545000000557046</v>
      </c>
      <c r="I74" s="299" t="str">
        <f>CONCATENATE("(",ROUND((H74/$H74)*100,1),")")</f>
        <v>(100)</v>
      </c>
      <c r="K74" s="302">
        <f t="shared" si="67"/>
        <v>-3.8180000002837886</v>
      </c>
      <c r="L74" s="302">
        <f t="shared" si="68"/>
        <v>-0.28300000007023218</v>
      </c>
      <c r="M74" s="302">
        <f t="shared" si="69"/>
        <v>-5.000000000297844E-2</v>
      </c>
      <c r="N74" s="302">
        <f t="shared" si="70"/>
        <v>-4.1510000003569996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36.103999999831458</v>
      </c>
      <c r="C77" s="299" t="str">
        <f>CONCATENATE("(",ROUND((B77/$H79)*100,1),")")</f>
        <v>(61.8)</v>
      </c>
      <c r="D77" s="302">
        <f>'Ind T6'!R40</f>
        <v>1.3119999999977796</v>
      </c>
      <c r="E77" s="299" t="str">
        <f>CONCATENATE("(",ROUND((D77/$H79)*100,1),")")</f>
        <v>(2.2)</v>
      </c>
      <c r="F77" s="302">
        <f>'Ind T6'!S40</f>
        <v>0.25199999999141898</v>
      </c>
      <c r="G77" s="299" t="str">
        <f>CONCATENATE("(",ROUND((F77/$H79)*100,1),")")</f>
        <v>(0.4)</v>
      </c>
      <c r="H77" s="302">
        <f>SUM(B77,D77,F77)</f>
        <v>37.667999999820658</v>
      </c>
      <c r="I77" s="299" t="str">
        <f>CONCATENATE("(",ROUND((H77/$H79)*100,1),")")</f>
        <v>(64.5)</v>
      </c>
      <c r="K77" s="302">
        <f>B82-B77</f>
        <v>-6.9610000000604906</v>
      </c>
      <c r="L77" s="302">
        <f>D82-D77</f>
        <v>-0.22999999999783682</v>
      </c>
      <c r="M77" s="302">
        <f>F82-F77</f>
        <v>-3.6999999996802646E-2</v>
      </c>
      <c r="N77" s="302">
        <f>SUM(K77:M77)</f>
        <v>-7.2280000000551299</v>
      </c>
    </row>
    <row r="78" spans="1:14" x14ac:dyDescent="0.2">
      <c r="A78" s="282" t="s">
        <v>356</v>
      </c>
      <c r="B78" s="302">
        <f>'Ind T6'!Q39</f>
        <v>17.631000000340901</v>
      </c>
      <c r="C78" s="299" t="str">
        <f>CONCATENATE("(",ROUND((B78/$H79)*100,1),")")</f>
        <v>(30.2)</v>
      </c>
      <c r="D78" s="302">
        <f>'Ind T6'!R39</f>
        <v>2.3550000000440239</v>
      </c>
      <c r="E78" s="299" t="str">
        <f>CONCATENATE("(",ROUND((D78/$H79)*100,1),")")</f>
        <v>(4)</v>
      </c>
      <c r="F78" s="302">
        <f>'Ind T6'!S39</f>
        <v>0.73999999999445976</v>
      </c>
      <c r="G78" s="299" t="str">
        <f>CONCATENATE("(",ROUND((F78/$H79)*100,1),")")</f>
        <v>(1.3)</v>
      </c>
      <c r="H78" s="302">
        <f t="shared" ref="H78" si="71">SUM(B78,D78,F78)</f>
        <v>20.726000000379386</v>
      </c>
      <c r="I78" s="299" t="str">
        <f>CONCATENATE("(",ROUND((H78/$H79)*100,1),")")</f>
        <v>(35.5)</v>
      </c>
      <c r="K78" s="302">
        <f t="shared" ref="K78:K79" si="72">B83-B78</f>
        <v>-2.0910000005898617</v>
      </c>
      <c r="L78" s="302">
        <f t="shared" ref="L78:L79" si="73">D83-D78</f>
        <v>-0.42600000010642924</v>
      </c>
      <c r="M78" s="302">
        <f t="shared" ref="M78:M79" si="74">F83-F78</f>
        <v>-0.10400000000596055</v>
      </c>
      <c r="N78" s="302">
        <f t="shared" ref="N78:N79" si="75">SUM(K78:M78)</f>
        <v>-2.6210000007022516</v>
      </c>
    </row>
    <row r="79" spans="1:14" x14ac:dyDescent="0.2">
      <c r="A79" s="282" t="s">
        <v>354</v>
      </c>
      <c r="B79" s="302">
        <f>SUM(B77:B78)</f>
        <v>53.735000000172363</v>
      </c>
      <c r="C79" s="299" t="str">
        <f>CONCATENATE("(",ROUND((B79/$H79)*100,1),")")</f>
        <v>(92)</v>
      </c>
      <c r="D79" s="302">
        <f>SUM(D77:D78)</f>
        <v>3.6670000000418037</v>
      </c>
      <c r="E79" s="299" t="str">
        <f>CONCATENATE("(",ROUND((D79/$H79)*100,1),")")</f>
        <v>(6.3)</v>
      </c>
      <c r="F79" s="302">
        <f>SUM(F77:F78)</f>
        <v>0.99199999998587873</v>
      </c>
      <c r="G79" s="299" t="str">
        <f>CONCATENATE("(",ROUND((F79/$H79)*100,1),")")</f>
        <v>(1.7)</v>
      </c>
      <c r="H79" s="302">
        <f>SUM(H77:H78)</f>
        <v>58.394000000200045</v>
      </c>
      <c r="I79" s="299" t="str">
        <f>CONCATENATE("(",ROUND((H79/$H79)*100,1),")")</f>
        <v>(100)</v>
      </c>
      <c r="K79" s="302">
        <f t="shared" si="72"/>
        <v>-9.0520000006503523</v>
      </c>
      <c r="L79" s="302">
        <f t="shared" si="73"/>
        <v>-0.65600000010426651</v>
      </c>
      <c r="M79" s="302">
        <f t="shared" si="74"/>
        <v>-0.14100000000276325</v>
      </c>
      <c r="N79" s="302">
        <f t="shared" si="75"/>
        <v>-9.8490000007573837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29.142999999770968</v>
      </c>
      <c r="C82" s="299" t="str">
        <f>CONCATENATE("(",ROUND((B82/$H84)*100,1),")")</f>
        <v>(60)</v>
      </c>
      <c r="D82" s="302">
        <f>'Ind T6'!W40</f>
        <v>1.0819999999999428</v>
      </c>
      <c r="E82" s="299" t="str">
        <f>CONCATENATE("(",ROUND((D82/$H84)*100,1),")")</f>
        <v>(2.2)</v>
      </c>
      <c r="F82" s="302">
        <f>'Ind T6'!X40</f>
        <v>0.21499999999461633</v>
      </c>
      <c r="G82" s="299" t="str">
        <f>CONCATENATE("(",ROUND((F82/$H84)*100,1),")")</f>
        <v>(0.4)</v>
      </c>
      <c r="H82" s="302">
        <f>SUM(B82,D82,F82)</f>
        <v>30.439999999765529</v>
      </c>
      <c r="I82" s="299" t="str">
        <f>CONCATENATE("(",ROUND((H82/$H84)*100,1),")")</f>
        <v>(62.7)</v>
      </c>
      <c r="K82" s="302">
        <f>B82-B72</f>
        <v>-10.125000000455582</v>
      </c>
      <c r="L82" s="302">
        <f>D82-D72</f>
        <v>-0.3289999999979254</v>
      </c>
      <c r="M82" s="302">
        <f>F82-F72</f>
        <v>-5.3000000000824221E-2</v>
      </c>
      <c r="N82" s="302">
        <f>SUM(K82:M82)</f>
        <v>-10.507000000454333</v>
      </c>
    </row>
    <row r="83" spans="1:14" x14ac:dyDescent="0.2">
      <c r="A83" s="282" t="s">
        <v>356</v>
      </c>
      <c r="B83" s="302">
        <f>'Ind T6'!V39</f>
        <v>15.539999999751039</v>
      </c>
      <c r="C83" s="299" t="str">
        <f>CONCATENATE("(",ROUND((B83/$H84)*100,1),")")</f>
        <v>(32)</v>
      </c>
      <c r="D83" s="302">
        <f>'Ind T6'!W39</f>
        <v>1.9289999999375946</v>
      </c>
      <c r="E83" s="299" t="str">
        <f>CONCATENATE("(",ROUND((D83/$H84)*100,1),")")</f>
        <v>(4)</v>
      </c>
      <c r="F83" s="302">
        <f>'Ind T6'!X39</f>
        <v>0.63599999998849921</v>
      </c>
      <c r="G83" s="299" t="str">
        <f>CONCATENATE("(",ROUND((F83/$H84)*100,1),")")</f>
        <v>(1.3)</v>
      </c>
      <c r="H83" s="302">
        <f t="shared" ref="H83" si="76">SUM(B83,D83,F83)</f>
        <v>18.104999999677133</v>
      </c>
      <c r="I83" s="299" t="str">
        <f>CONCATENATE("(",ROUND((H83/$H84)*100,1),")")</f>
        <v>(37.3)</v>
      </c>
      <c r="K83" s="302">
        <f t="shared" ref="K83:K84" si="77">B83-B73</f>
        <v>-2.7450000004785622</v>
      </c>
      <c r="L83" s="302">
        <f t="shared" ref="L83:L84" si="78">D83-D73</f>
        <v>-0.6100000001765733</v>
      </c>
      <c r="M83" s="302">
        <f t="shared" ref="M83:M84" si="79">F83-F73</f>
        <v>-0.13800000000491741</v>
      </c>
      <c r="N83" s="302">
        <f t="shared" ref="N83:N84" si="80">SUM(K83:M83)</f>
        <v>-3.4930000006600528</v>
      </c>
    </row>
    <row r="84" spans="1:14" x14ac:dyDescent="0.2">
      <c r="A84" s="282" t="s">
        <v>354</v>
      </c>
      <c r="B84" s="302">
        <f>SUM(B82:B83)</f>
        <v>44.682999999522011</v>
      </c>
      <c r="C84" s="299" t="str">
        <f>CONCATENATE("(",ROUND((B84/$H84)*100,1),")")</f>
        <v>(92)</v>
      </c>
      <c r="D84" s="302">
        <f>SUM(D82:D83)</f>
        <v>3.0109999999375372</v>
      </c>
      <c r="E84" s="299" t="str">
        <f>CONCATENATE("(",ROUND((D84/$H84)*100,1),")")</f>
        <v>(6.2)</v>
      </c>
      <c r="F84" s="302">
        <f>SUM(F82:F83)</f>
        <v>0.85099999998311548</v>
      </c>
      <c r="G84" s="299" t="str">
        <f>CONCATENATE("(",ROUND((F84/$H84)*100,1),")")</f>
        <v>(1.8)</v>
      </c>
      <c r="H84" s="302">
        <f>SUM(H82:H83)</f>
        <v>48.544999999442666</v>
      </c>
      <c r="I84" s="299" t="str">
        <f>CONCATENATE("(",ROUND((H84/$H84)*100,1),")")</f>
        <v>(100)</v>
      </c>
      <c r="K84" s="302">
        <f t="shared" si="77"/>
        <v>-12.870000000934141</v>
      </c>
      <c r="L84" s="302">
        <f t="shared" si="78"/>
        <v>-0.93900000017449869</v>
      </c>
      <c r="M84" s="302">
        <f t="shared" si="79"/>
        <v>-0.19100000000574169</v>
      </c>
      <c r="N84" s="302">
        <f t="shared" si="80"/>
        <v>-14.000000001114381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24.130999999961478</v>
      </c>
      <c r="C93" s="299" t="str">
        <f>CONCATENATE("(",ROUND((B93/$H95)*100,1),")")</f>
        <v>(71.8)</v>
      </c>
      <c r="D93" s="302">
        <f>'Ind T6'!M65</f>
        <v>1.1159999999999548</v>
      </c>
      <c r="E93" s="299" t="str">
        <f>CONCATENATE("(",ROUND((D93/$H95)*100,1),")")</f>
        <v>(3.3)</v>
      </c>
      <c r="F93" s="302">
        <f>'Ind T6'!N65</f>
        <v>0.46799999999797426</v>
      </c>
      <c r="G93" s="299" t="str">
        <f>CONCATENATE("(",ROUND((F93/$H95)*100,1),")")</f>
        <v>(1.4)</v>
      </c>
      <c r="H93" s="302">
        <f>SUM(B93,D93,F93)</f>
        <v>25.714999999959407</v>
      </c>
      <c r="I93" s="299" t="str">
        <f>CONCATENATE("(",ROUND((H93/$H95)*100,1),")")</f>
        <v>(76.5)</v>
      </c>
      <c r="K93" s="302">
        <f>B98-B93</f>
        <v>1.1300000000287191</v>
      </c>
      <c r="L93" s="302">
        <f>D98-D93</f>
        <v>8.0999999998772498E-2</v>
      </c>
      <c r="M93" s="302">
        <f>F98-F93</f>
        <v>4.3999999990034122E-2</v>
      </c>
      <c r="N93" s="302">
        <f>SUM(K93:M93)</f>
        <v>1.2550000000175259</v>
      </c>
    </row>
    <row r="94" spans="1:14" x14ac:dyDescent="0.2">
      <c r="A94" s="282" t="s">
        <v>356</v>
      </c>
      <c r="B94" s="302">
        <f>'Ind T6'!L64</f>
        <v>5.8089999999535209</v>
      </c>
      <c r="C94" s="299" t="str">
        <f>CONCATENATE("(",ROUND((B94/$H95)*100,1),")")</f>
        <v>(17.3)</v>
      </c>
      <c r="D94" s="302">
        <f>'Ind T6'!M64</f>
        <v>1.4650000000369046</v>
      </c>
      <c r="E94" s="299" t="str">
        <f>CONCATENATE("(",ROUND((D94/$H95)*100,1),")")</f>
        <v>(4.4)</v>
      </c>
      <c r="F94" s="302">
        <f>'Ind T6'!N64</f>
        <v>0.61899999999352273</v>
      </c>
      <c r="G94" s="299" t="str">
        <f>CONCATENATE("(",ROUND((F94/$H95)*100,1),")")</f>
        <v>(1.8)</v>
      </c>
      <c r="H94" s="302">
        <f t="shared" ref="H94" si="81">SUM(B94,D94,F94)</f>
        <v>7.8929999999839477</v>
      </c>
      <c r="I94" s="299" t="str">
        <f>CONCATENATE("(",ROUND((H94/$H95)*100,1),")")</f>
        <v>(23.5)</v>
      </c>
      <c r="K94" s="302">
        <f t="shared" ref="K94:K95" si="82">B99-B94</f>
        <v>0.19600000018226993</v>
      </c>
      <c r="L94" s="302">
        <f t="shared" ref="L94:L95" si="83">D99-D94</f>
        <v>5.7999999958855408E-2</v>
      </c>
      <c r="M94" s="302">
        <f t="shared" ref="M94:M95" si="84">F99-F94</f>
        <v>1.3000000003483447E-2</v>
      </c>
      <c r="N94" s="302">
        <f t="shared" ref="N94:N95" si="85">SUM(K94:M94)</f>
        <v>0.26700000014460878</v>
      </c>
    </row>
    <row r="95" spans="1:14" x14ac:dyDescent="0.2">
      <c r="A95" s="282" t="s">
        <v>354</v>
      </c>
      <c r="B95" s="302">
        <f>SUM(B93:B94)</f>
        <v>29.939999999914999</v>
      </c>
      <c r="C95" s="299" t="str">
        <f>CONCATENATE("(",ROUND((B95/$H95)*100,1),")")</f>
        <v>(89.1)</v>
      </c>
      <c r="D95" s="302">
        <f>SUM(D93:D94)</f>
        <v>2.5810000000368594</v>
      </c>
      <c r="E95" s="299" t="str">
        <f>CONCATENATE("(",ROUND((D95/$H95)*100,1),")")</f>
        <v>(7.7)</v>
      </c>
      <c r="F95" s="302">
        <f>SUM(F93:F94)</f>
        <v>1.086999999991497</v>
      </c>
      <c r="G95" s="299" t="str">
        <f>CONCATENATE("(",ROUND((F95/$H95)*100,1),")")</f>
        <v>(3.2)</v>
      </c>
      <c r="H95" s="302">
        <f>SUM(H93:H94)</f>
        <v>33.607999999943353</v>
      </c>
      <c r="I95" s="299" t="str">
        <f>CONCATENATE("(",ROUND((H95/$H95)*100,1),")")</f>
        <v>(100)</v>
      </c>
      <c r="K95" s="302">
        <f t="shared" si="82"/>
        <v>1.3260000002109891</v>
      </c>
      <c r="L95" s="302">
        <f t="shared" si="83"/>
        <v>0.13899999995762791</v>
      </c>
      <c r="M95" s="302">
        <f t="shared" si="84"/>
        <v>5.6999999993517569E-2</v>
      </c>
      <c r="N95" s="302">
        <f t="shared" si="85"/>
        <v>1.5220000001621345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25.260999999990197</v>
      </c>
      <c r="C98" s="299" t="str">
        <f>CONCATENATE("(",ROUND((B98/$H100)*100,1),")")</f>
        <v>(71.9)</v>
      </c>
      <c r="D98" s="302">
        <f>'Ind T6'!R65</f>
        <v>1.1969999999987273</v>
      </c>
      <c r="E98" s="299" t="str">
        <f>CONCATENATE("(",ROUND((D98/$H100)*100,1),")")</f>
        <v>(3.4)</v>
      </c>
      <c r="F98" s="302">
        <f>'Ind T6'!S65</f>
        <v>0.51199999998800838</v>
      </c>
      <c r="G98" s="299" t="str">
        <f>CONCATENATE("(",ROUND((F98/$H100)*100,1),")")</f>
        <v>(1.5)</v>
      </c>
      <c r="H98" s="302">
        <f>SUM(B98,D98,F98)</f>
        <v>26.969999999976935</v>
      </c>
      <c r="I98" s="299" t="str">
        <f>CONCATENATE("(",ROUND((H98/$H100)*100,1),")")</f>
        <v>(76.8)</v>
      </c>
      <c r="K98" s="302">
        <f>B103-B98</f>
        <v>-0.45200000006806462</v>
      </c>
      <c r="L98" s="302">
        <f>D103-D98</f>
        <v>8.0000000001792415E-2</v>
      </c>
      <c r="M98" s="302">
        <f>F103-F98</f>
        <v>1.700000000163937E-2</v>
      </c>
      <c r="N98" s="302">
        <f>SUM(K98:M98)</f>
        <v>-0.35500000006463284</v>
      </c>
    </row>
    <row r="99" spans="1:14" x14ac:dyDescent="0.2">
      <c r="A99" s="282" t="s">
        <v>356</v>
      </c>
      <c r="B99" s="302">
        <f>'Ind T6'!Q64</f>
        <v>6.0050000001357908</v>
      </c>
      <c r="C99" s="299" t="str">
        <f>CONCATENATE("(",ROUND((B99/$H100)*100,1),")")</f>
        <v>(17.1)</v>
      </c>
      <c r="D99" s="302">
        <f>'Ind T6'!R64</f>
        <v>1.52299999999576</v>
      </c>
      <c r="E99" s="299" t="str">
        <f>CONCATENATE("(",ROUND((D99/$H100)*100,1),")")</f>
        <v>(4.3)</v>
      </c>
      <c r="F99" s="302">
        <f>'Ind T6'!S64</f>
        <v>0.63199999999700618</v>
      </c>
      <c r="G99" s="299" t="str">
        <f>CONCATENATE("(",ROUND((F99/$H100)*100,1),")")</f>
        <v>(1.8)</v>
      </c>
      <c r="H99" s="302">
        <f t="shared" ref="H99" si="86">SUM(B99,D99,F99)</f>
        <v>8.1600000001285569</v>
      </c>
      <c r="I99" s="299" t="str">
        <f>CONCATENATE("(",ROUND((H99/$H100)*100,1),")")</f>
        <v>(23.2)</v>
      </c>
      <c r="K99" s="302">
        <f t="shared" ref="K99:K100" si="87">B104-B99</f>
        <v>-0.10400000010984378</v>
      </c>
      <c r="L99" s="302">
        <f t="shared" ref="L99:L100" si="88">D104-D99</f>
        <v>2.0999999983288609E-2</v>
      </c>
      <c r="M99" s="302">
        <f t="shared" ref="M99:M100" si="89">F104-F99</f>
        <v>2.9999999996681237E-2</v>
      </c>
      <c r="N99" s="302">
        <f t="shared" ref="N99:N100" si="90">SUM(K99:M99)</f>
        <v>-5.3000000129873936E-2</v>
      </c>
    </row>
    <row r="100" spans="1:14" x14ac:dyDescent="0.2">
      <c r="A100" s="282" t="s">
        <v>354</v>
      </c>
      <c r="B100" s="302">
        <f>SUM(B98:B99)</f>
        <v>31.266000000125988</v>
      </c>
      <c r="C100" s="299" t="str">
        <f>CONCATENATE("(",ROUND((B100/$H100)*100,1),")")</f>
        <v>(89)</v>
      </c>
      <c r="D100" s="302">
        <f>SUM(D98:D99)</f>
        <v>2.7199999999944873</v>
      </c>
      <c r="E100" s="299" t="str">
        <f>CONCATENATE("(",ROUND((D100/$H100)*100,1),")")</f>
        <v>(7.7)</v>
      </c>
      <c r="F100" s="302">
        <f>SUM(F98:F99)</f>
        <v>1.1439999999850146</v>
      </c>
      <c r="G100" s="299" t="str">
        <f>CONCATENATE("(",ROUND((F100/$H100)*100,1),")")</f>
        <v>(3.3)</v>
      </c>
      <c r="H100" s="302">
        <f>SUM(H98:H99)</f>
        <v>35.13000000010549</v>
      </c>
      <c r="I100" s="299" t="str">
        <f>CONCATENATE("(",ROUND((H100/$H100)*100,1),")")</f>
        <v>(100)</v>
      </c>
      <c r="K100" s="302">
        <f t="shared" si="87"/>
        <v>-0.55600000017790663</v>
      </c>
      <c r="L100" s="302">
        <f t="shared" si="88"/>
        <v>0.1009999999850808</v>
      </c>
      <c r="M100" s="302">
        <f t="shared" si="89"/>
        <v>4.6999999998320607E-2</v>
      </c>
      <c r="N100" s="302">
        <f t="shared" si="90"/>
        <v>-0.40800000019450522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24.808999999922133</v>
      </c>
      <c r="C103" s="299" t="str">
        <f>CONCATENATE("(",ROUND((B103/$H105)*100,1),")")</f>
        <v>(71.5)</v>
      </c>
      <c r="D103" s="302">
        <f>'Ind T6'!W65</f>
        <v>1.2770000000005197</v>
      </c>
      <c r="E103" s="299" t="str">
        <f>CONCATENATE("(",ROUND((D103/$H105)*100,1),")")</f>
        <v>(3.7)</v>
      </c>
      <c r="F103" s="302">
        <f>'Ind T6'!X65</f>
        <v>0.52899999998964775</v>
      </c>
      <c r="G103" s="299" t="str">
        <f>CONCATENATE("(",ROUND((F103/$H105)*100,1),")")</f>
        <v>(1.5)</v>
      </c>
      <c r="H103" s="302">
        <f>SUM(B103,D103,F103)</f>
        <v>26.6149999999123</v>
      </c>
      <c r="I103" s="299" t="str">
        <f>CONCATENATE("(",ROUND((H103/$H105)*100,1),")")</f>
        <v>(76.7)</v>
      </c>
      <c r="K103" s="302">
        <f>B103-B93</f>
        <v>0.67799999996065452</v>
      </c>
      <c r="L103" s="302">
        <f>D103-D93</f>
        <v>0.16100000000056491</v>
      </c>
      <c r="M103" s="302">
        <f>F103-F93</f>
        <v>6.0999999991673493E-2</v>
      </c>
      <c r="N103" s="302">
        <f>SUM(K103:M103)</f>
        <v>0.89999999995289293</v>
      </c>
    </row>
    <row r="104" spans="1:14" x14ac:dyDescent="0.2">
      <c r="A104" s="282" t="s">
        <v>356</v>
      </c>
      <c r="B104" s="302">
        <f>'Ind T6'!V64</f>
        <v>5.901000000025947</v>
      </c>
      <c r="C104" s="299" t="str">
        <f>CONCATENATE("(",ROUND((B104/$H105)*100,1),")")</f>
        <v>(17)</v>
      </c>
      <c r="D104" s="302">
        <f>'Ind T6'!W64</f>
        <v>1.5439999999790486</v>
      </c>
      <c r="E104" s="299" t="str">
        <f>CONCATENATE("(",ROUND((D104/$H105)*100,1),")")</f>
        <v>(4.4)</v>
      </c>
      <c r="F104" s="302">
        <f>'Ind T6'!X64</f>
        <v>0.66199999999368742</v>
      </c>
      <c r="G104" s="299" t="str">
        <f>CONCATENATE("(",ROUND((F104/$H105)*100,1),")")</f>
        <v>(1.9)</v>
      </c>
      <c r="H104" s="302">
        <f t="shared" ref="H104" si="91">SUM(B104,D104,F104)</f>
        <v>8.106999999998683</v>
      </c>
      <c r="I104" s="299" t="str">
        <f>CONCATENATE("(",ROUND((H104/$H105)*100,1),")")</f>
        <v>(23.3)</v>
      </c>
      <c r="K104" s="302">
        <f t="shared" ref="K104:K105" si="92">B104-B94</f>
        <v>9.2000000072426147E-2</v>
      </c>
      <c r="L104" s="302">
        <f t="shared" ref="L104:L105" si="93">D104-D94</f>
        <v>7.8999999942144017E-2</v>
      </c>
      <c r="M104" s="302">
        <f t="shared" ref="M104:M105" si="94">F104-F94</f>
        <v>4.3000000000164684E-2</v>
      </c>
      <c r="N104" s="302">
        <f t="shared" ref="N104:N105" si="95">SUM(K104:M104)</f>
        <v>0.21400000001473485</v>
      </c>
    </row>
    <row r="105" spans="1:14" x14ac:dyDescent="0.2">
      <c r="A105" s="282" t="s">
        <v>354</v>
      </c>
      <c r="B105" s="302">
        <f>SUM(B103:B104)</f>
        <v>30.709999999948081</v>
      </c>
      <c r="C105" s="299" t="str">
        <f>CONCATENATE("(",ROUND((B105/$H105)*100,1),")")</f>
        <v>(88.4)</v>
      </c>
      <c r="D105" s="302">
        <f>SUM(D103:D104)</f>
        <v>2.8209999999795681</v>
      </c>
      <c r="E105" s="299" t="str">
        <f>CONCATENATE("(",ROUND((D105/$H105)*100,1),")")</f>
        <v>(8.1)</v>
      </c>
      <c r="F105" s="302">
        <f>SUM(F103:F104)</f>
        <v>1.1909999999833352</v>
      </c>
      <c r="G105" s="299" t="str">
        <f>CONCATENATE("(",ROUND((F105/$H105)*100,1),")")</f>
        <v>(3.4)</v>
      </c>
      <c r="H105" s="302">
        <f>SUM(H103:H104)</f>
        <v>34.721999999910985</v>
      </c>
      <c r="I105" s="299" t="str">
        <f>CONCATENATE("(",ROUND((H105/$H105)*100,1),")")</f>
        <v>(100)</v>
      </c>
      <c r="K105" s="302">
        <f t="shared" si="92"/>
        <v>0.77000000003308244</v>
      </c>
      <c r="L105" s="302">
        <f t="shared" si="93"/>
        <v>0.23999999994270871</v>
      </c>
      <c r="M105" s="302">
        <f t="shared" si="94"/>
        <v>0.10399999999183818</v>
      </c>
      <c r="N105" s="302">
        <f t="shared" si="95"/>
        <v>1.1139999999676293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138.01700000025443</v>
      </c>
      <c r="C114" s="299" t="str">
        <f>CONCATENATE("(",ROUND((B114/$H116)*100,1),")")</f>
        <v>(69.4)</v>
      </c>
      <c r="D114" s="302">
        <f>'Ind T6'!M155</f>
        <v>8.1130000000383049</v>
      </c>
      <c r="E114" s="299" t="str">
        <f>CONCATENATE("(",ROUND((D114/$H116)*100,1),")")</f>
        <v>(4.1)</v>
      </c>
      <c r="F114" s="302">
        <f>'Ind T6'!N155</f>
        <v>7.076000000000354</v>
      </c>
      <c r="G114" s="299" t="str">
        <f>CONCATENATE("(",ROUND((F114/$H116)*100,1),")")</f>
        <v>(3.6)</v>
      </c>
      <c r="H114" s="302">
        <f>SUM(B114,D114,F114)</f>
        <v>153.2060000002931</v>
      </c>
      <c r="I114" s="299" t="str">
        <f>CONCATENATE("(",ROUND((H114/$H116)*100,1),")")</f>
        <v>(77)</v>
      </c>
      <c r="K114" s="302">
        <f>B119-B114</f>
        <v>-9.9960000005387144</v>
      </c>
      <c r="L114" s="302">
        <f>D119-D114</f>
        <v>-0.63700000006943291</v>
      </c>
      <c r="M114" s="302">
        <f>F119-F114</f>
        <v>-0.55700000005694505</v>
      </c>
      <c r="N114" s="302">
        <f>SUM(K114:M114)</f>
        <v>-11.190000000665092</v>
      </c>
    </row>
    <row r="115" spans="1:14" x14ac:dyDescent="0.2">
      <c r="A115" s="282" t="s">
        <v>356</v>
      </c>
      <c r="B115" s="302">
        <f>'Ind T6'!L154</f>
        <v>29.370999999752893</v>
      </c>
      <c r="C115" s="299" t="str">
        <f>CONCATENATE("(",ROUND((B115/$H116)*100,1),")")</f>
        <v>(14.8)</v>
      </c>
      <c r="D115" s="302">
        <f>'Ind T6'!M154</f>
        <v>11.190000000393942</v>
      </c>
      <c r="E115" s="299" t="str">
        <f>CONCATENATE("(",ROUND((D115/$H116)*100,1),")")</f>
        <v>(5.6)</v>
      </c>
      <c r="F115" s="302">
        <f>'Ind T6'!N154</f>
        <v>5.2099999999222444</v>
      </c>
      <c r="G115" s="299" t="str">
        <f>CONCATENATE("(",ROUND((F115/$H116)*100,1),")")</f>
        <v>(2.6)</v>
      </c>
      <c r="H115" s="302">
        <f t="shared" ref="H115" si="96">SUM(B115,D115,F115)</f>
        <v>45.77100000006908</v>
      </c>
      <c r="I115" s="299" t="str">
        <f>CONCATENATE("(",ROUND((H115/$H116)*100,1),")")</f>
        <v>(23)</v>
      </c>
      <c r="K115" s="302">
        <f t="shared" ref="K115:K116" si="97">B120-B115</f>
        <v>-1.9389999989937436</v>
      </c>
      <c r="L115" s="302">
        <f t="shared" ref="L115:L116" si="98">D120-D115</f>
        <v>-0.84300000033667111</v>
      </c>
      <c r="M115" s="302">
        <f t="shared" ref="M115:M116" si="99">F120-F115</f>
        <v>-0.61899999993107002</v>
      </c>
      <c r="N115" s="302">
        <f t="shared" ref="N115:N116" si="100">SUM(K115:M115)</f>
        <v>-3.4009999992614848</v>
      </c>
    </row>
    <row r="116" spans="1:14" x14ac:dyDescent="0.2">
      <c r="A116" s="282" t="s">
        <v>354</v>
      </c>
      <c r="B116" s="302">
        <f>SUM(B114:B115)</f>
        <v>167.38800000000731</v>
      </c>
      <c r="C116" s="299" t="str">
        <f>CONCATENATE("(",ROUND((B116/$H116)*100,1),")")</f>
        <v>(84.1)</v>
      </c>
      <c r="D116" s="302">
        <f>SUM(D114:D115)</f>
        <v>19.303000000432249</v>
      </c>
      <c r="E116" s="299" t="str">
        <f>CONCATENATE("(",ROUND((D116/$H116)*100,1),")")</f>
        <v>(9.7)</v>
      </c>
      <c r="F116" s="302">
        <f>SUM(F114:F115)</f>
        <v>12.285999999922598</v>
      </c>
      <c r="G116" s="299" t="str">
        <f>CONCATENATE("(",ROUND((F116/$H116)*100,1),")")</f>
        <v>(6.2)</v>
      </c>
      <c r="H116" s="302">
        <f>SUM(H114:H115)</f>
        <v>198.97700000036218</v>
      </c>
      <c r="I116" s="299" t="str">
        <f>CONCATENATE("(",ROUND((H116/$H116)*100,1),")")</f>
        <v>(100)</v>
      </c>
      <c r="K116" s="302">
        <f t="shared" si="97"/>
        <v>-11.934999999532437</v>
      </c>
      <c r="L116" s="302">
        <f t="shared" si="98"/>
        <v>-1.4800000004061076</v>
      </c>
      <c r="M116" s="302">
        <f t="shared" si="99"/>
        <v>-1.1759999999880151</v>
      </c>
      <c r="N116" s="302">
        <f t="shared" si="100"/>
        <v>-14.590999999926559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128.02099999971571</v>
      </c>
      <c r="C119" s="299" t="str">
        <f>CONCATENATE("(",ROUND((B119/$H121)*100,1),")")</f>
        <v>(69.4)</v>
      </c>
      <c r="D119" s="302">
        <f>'Ind T6'!R155</f>
        <v>7.475999999968872</v>
      </c>
      <c r="E119" s="299" t="str">
        <f>CONCATENATE("(",ROUND((D119/$H121)*100,1),")")</f>
        <v>(4.1)</v>
      </c>
      <c r="F119" s="302">
        <f>'Ind T6'!S155</f>
        <v>6.518999999943409</v>
      </c>
      <c r="G119" s="299" t="str">
        <f>CONCATENATE("(",ROUND((F119/$H121)*100,1),")")</f>
        <v>(3.5)</v>
      </c>
      <c r="H119" s="302">
        <f>SUM(B119,D119,F119)</f>
        <v>142.01599999962801</v>
      </c>
      <c r="I119" s="299" t="str">
        <f>CONCATENATE("(",ROUND((H119/$H121)*100,1),")")</f>
        <v>(77)</v>
      </c>
      <c r="K119" s="302">
        <f>B124-B119</f>
        <v>-15.953000000334384</v>
      </c>
      <c r="L119" s="302">
        <f>D124-D119</f>
        <v>-0.88699999999471579</v>
      </c>
      <c r="M119" s="302">
        <f>F124-F119</f>
        <v>-0.53699999996690817</v>
      </c>
      <c r="N119" s="302">
        <f>SUM(K119:M119)</f>
        <v>-17.377000000296007</v>
      </c>
    </row>
    <row r="120" spans="1:14" x14ac:dyDescent="0.2">
      <c r="A120" s="282" t="s">
        <v>356</v>
      </c>
      <c r="B120" s="302">
        <f>'Ind T6'!Q154</f>
        <v>27.43200000075915</v>
      </c>
      <c r="C120" s="299" t="str">
        <f>CONCATENATE("(",ROUND((B120/$H121)*100,1),")")</f>
        <v>(14.9)</v>
      </c>
      <c r="D120" s="302">
        <f>'Ind T6'!R154</f>
        <v>10.347000000057271</v>
      </c>
      <c r="E120" s="299" t="str">
        <f>CONCATENATE("(",ROUND((D120/$H121)*100,1),")")</f>
        <v>(5.6)</v>
      </c>
      <c r="F120" s="302">
        <f>'Ind T6'!S154</f>
        <v>4.5909999999911744</v>
      </c>
      <c r="G120" s="299" t="str">
        <f>CONCATENATE("(",ROUND((F120/$H121)*100,1),")")</f>
        <v>(2.5)</v>
      </c>
      <c r="H120" s="302">
        <f t="shared" ref="H120" si="101">SUM(B120,D120,F120)</f>
        <v>42.3700000008076</v>
      </c>
      <c r="I120" s="299" t="str">
        <f>CONCATENATE("(",ROUND((H120/$H121)*100,1),")")</f>
        <v>(23)</v>
      </c>
      <c r="K120" s="302">
        <f t="shared" ref="K120:K121" si="102">B125-B120</f>
        <v>-2.80900000056997</v>
      </c>
      <c r="L120" s="302">
        <f t="shared" ref="L120:L121" si="103">D125-D120</f>
        <v>-1.1590000002178371</v>
      </c>
      <c r="M120" s="302">
        <f t="shared" ref="M120:M121" si="104">F125-F120</f>
        <v>-0.66299999994546122</v>
      </c>
      <c r="N120" s="302">
        <f t="shared" ref="N120:N121" si="105">SUM(K120:M120)</f>
        <v>-4.6310000007332679</v>
      </c>
    </row>
    <row r="121" spans="1:14" x14ac:dyDescent="0.2">
      <c r="A121" s="282" t="s">
        <v>354</v>
      </c>
      <c r="B121" s="302">
        <f>SUM(B119:B120)</f>
        <v>155.45300000047487</v>
      </c>
      <c r="C121" s="299" t="str">
        <f>CONCATENATE("(",ROUND((B121/$H121)*100,1),")")</f>
        <v>(84.3)</v>
      </c>
      <c r="D121" s="302">
        <f>SUM(D119:D120)</f>
        <v>17.823000000026141</v>
      </c>
      <c r="E121" s="299" t="str">
        <f>CONCATENATE("(",ROUND((D121/$H121)*100,1),")")</f>
        <v>(9.7)</v>
      </c>
      <c r="F121" s="302">
        <f>SUM(F119:F120)</f>
        <v>11.109999999934583</v>
      </c>
      <c r="G121" s="299" t="str">
        <f>CONCATENATE("(",ROUND((F121/$H121)*100,1),")")</f>
        <v>(6)</v>
      </c>
      <c r="H121" s="302">
        <f>SUM(H119:H120)</f>
        <v>184.38600000043562</v>
      </c>
      <c r="I121" s="299" t="str">
        <f>CONCATENATE("(",ROUND((H121/$H121)*100,1),")")</f>
        <v>(100)</v>
      </c>
      <c r="K121" s="302">
        <f t="shared" si="102"/>
        <v>-18.762000000904351</v>
      </c>
      <c r="L121" s="302">
        <f t="shared" si="103"/>
        <v>-2.0460000002125511</v>
      </c>
      <c r="M121" s="302">
        <f t="shared" si="104"/>
        <v>-1.1999999999123698</v>
      </c>
      <c r="N121" s="302">
        <f t="shared" si="105"/>
        <v>-22.008000001029274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112.06799999938133</v>
      </c>
      <c r="C124" s="299" t="str">
        <f>CONCATENATE("(",ROUND((B124/$H126)*100,1),")")</f>
        <v>(69)</v>
      </c>
      <c r="D124" s="302">
        <f>'Ind T6'!W155</f>
        <v>6.5889999999741562</v>
      </c>
      <c r="E124" s="299" t="str">
        <f>CONCATENATE("(",ROUND((D124/$H126)*100,1),")")</f>
        <v>(4.1)</v>
      </c>
      <c r="F124" s="302">
        <f>'Ind T6'!X155</f>
        <v>5.9819999999765008</v>
      </c>
      <c r="G124" s="299" t="str">
        <f>CONCATENATE("(",ROUND((F124/$H126)*100,1),")")</f>
        <v>(3.7)</v>
      </c>
      <c r="H124" s="302">
        <f>SUM(B124,D124,F124)</f>
        <v>124.63899999933199</v>
      </c>
      <c r="I124" s="299" t="str">
        <f>CONCATENATE("(",ROUND((H124/$H126)*100,1),")")</f>
        <v>(76.8)</v>
      </c>
      <c r="K124" s="302">
        <f>B124-B114</f>
        <v>-25.949000000873099</v>
      </c>
      <c r="L124" s="302">
        <f>D124-D114</f>
        <v>-1.5240000000641487</v>
      </c>
      <c r="M124" s="302">
        <f>F124-F114</f>
        <v>-1.0940000000238532</v>
      </c>
      <c r="N124" s="302">
        <f>SUM(K124:M124)</f>
        <v>-28.567000000961102</v>
      </c>
    </row>
    <row r="125" spans="1:14" x14ac:dyDescent="0.2">
      <c r="A125" s="282" t="s">
        <v>356</v>
      </c>
      <c r="B125" s="302">
        <f>'Ind T6'!V154</f>
        <v>24.62300000018918</v>
      </c>
      <c r="C125" s="299" t="str">
        <f>CONCATENATE("(",ROUND((B125/$H126)*100,1),")")</f>
        <v>(15.2)</v>
      </c>
      <c r="D125" s="302">
        <f>'Ind T6'!W154</f>
        <v>9.1879999998394339</v>
      </c>
      <c r="E125" s="299" t="str">
        <f>CONCATENATE("(",ROUND((D125/$H126)*100,1),")")</f>
        <v>(5.7)</v>
      </c>
      <c r="F125" s="302">
        <f>'Ind T6'!X154</f>
        <v>3.9280000000457131</v>
      </c>
      <c r="G125" s="299" t="str">
        <f>CONCATENATE("(",ROUND((F125/$H126)*100,1),")")</f>
        <v>(2.4)</v>
      </c>
      <c r="H125" s="302">
        <f t="shared" ref="H125" si="106">SUM(B125,D125,F125)</f>
        <v>37.739000000074327</v>
      </c>
      <c r="I125" s="299" t="str">
        <f>CONCATENATE("(",ROUND((H125/$H126)*100,1),")")</f>
        <v>(23.2)</v>
      </c>
      <c r="K125" s="302">
        <f t="shared" ref="K125:K126" si="107">B125-B115</f>
        <v>-4.7479999995637137</v>
      </c>
      <c r="L125" s="302">
        <f t="shared" ref="L125:L126" si="108">D125-D115</f>
        <v>-2.0020000005545082</v>
      </c>
      <c r="M125" s="302">
        <f t="shared" ref="M125:M126" si="109">F125-F115</f>
        <v>-1.2819999998765312</v>
      </c>
      <c r="N125" s="302">
        <f t="shared" ref="N125:N126" si="110">SUM(K125:M125)</f>
        <v>-8.0319999999947527</v>
      </c>
    </row>
    <row r="126" spans="1:14" x14ac:dyDescent="0.2">
      <c r="A126" s="282" t="s">
        <v>354</v>
      </c>
      <c r="B126" s="302">
        <f>SUM(B124:B125)</f>
        <v>136.69099999957052</v>
      </c>
      <c r="C126" s="299" t="str">
        <f>CONCATENATE("(",ROUND((B126/$H126)*100,1),")")</f>
        <v>(84.2)</v>
      </c>
      <c r="D126" s="302">
        <f>SUM(D124:D125)</f>
        <v>15.77699999981359</v>
      </c>
      <c r="E126" s="299" t="str">
        <f>CONCATENATE("(",ROUND((D126/$H126)*100,1),")")</f>
        <v>(9.7)</v>
      </c>
      <c r="F126" s="302">
        <f>SUM(F124:F125)</f>
        <v>9.9100000000222135</v>
      </c>
      <c r="G126" s="299" t="str">
        <f>CONCATENATE("(",ROUND((F126/$H126)*100,1),")")</f>
        <v>(6.1)</v>
      </c>
      <c r="H126" s="302">
        <f>SUM(H124:H125)</f>
        <v>162.37799999940631</v>
      </c>
      <c r="I126" s="299" t="str">
        <f>CONCATENATE("(",ROUND((H126/$H126)*100,1),")")</f>
        <v>(100)</v>
      </c>
      <c r="K126" s="302">
        <f t="shared" si="107"/>
        <v>-30.697000000436788</v>
      </c>
      <c r="L126" s="302">
        <f t="shared" si="108"/>
        <v>-3.5260000006186587</v>
      </c>
      <c r="M126" s="302">
        <f t="shared" si="109"/>
        <v>-2.3759999999003849</v>
      </c>
      <c r="N126" s="302">
        <f t="shared" si="110"/>
        <v>-36.599000000955833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5.7059999999455302</v>
      </c>
      <c r="C135" s="299" t="str">
        <f>CONCATENATE("(",ROUND((B135/$H137)*100,1),")")</f>
        <v>(70.8)</v>
      </c>
      <c r="D135" s="302">
        <f>'Ind T6'!M165</f>
        <v>0.11199999999983551</v>
      </c>
      <c r="E135" s="299" t="str">
        <f>CONCATENATE("(",ROUND((D135/$H137)*100,1),")")</f>
        <v>(1.4)</v>
      </c>
      <c r="F135" s="302">
        <f>'Ind T6'!N165</f>
        <v>0</v>
      </c>
      <c r="G135" s="299" t="str">
        <f>CONCATENATE("(",ROUND((F135/$H137)*100,1),")")</f>
        <v>(0)</v>
      </c>
      <c r="H135" s="302">
        <f>SUM(B135,D135,F135)</f>
        <v>5.817999999945366</v>
      </c>
      <c r="I135" s="299" t="str">
        <f>CONCATENATE("(",ROUND((H135/$H137)*100,1),")")</f>
        <v>(72.2)</v>
      </c>
      <c r="K135" s="302">
        <f>B140-B135</f>
        <v>-0.23599999991621878</v>
      </c>
      <c r="L135" s="302">
        <f>D140-D135</f>
        <v>-1.9999999999046197E-3</v>
      </c>
      <c r="M135" s="302">
        <f>F140-F135</f>
        <v>0</v>
      </c>
      <c r="N135" s="302">
        <f>SUM(K135:M135)</f>
        <v>-0.23799999991612342</v>
      </c>
    </row>
    <row r="136" spans="1:14" x14ac:dyDescent="0.2">
      <c r="A136" s="282" t="s">
        <v>356</v>
      </c>
      <c r="B136" s="302">
        <f>'Ind T6'!L164</f>
        <v>1.7810000000049722</v>
      </c>
      <c r="C136" s="299" t="str">
        <f>CONCATENATE("(",ROUND((B136/$H137)*100,1),")")</f>
        <v>(22.1)</v>
      </c>
      <c r="D136" s="302">
        <f>'Ind T6'!M164</f>
        <v>0.45700000001050367</v>
      </c>
      <c r="E136" s="299" t="str">
        <f>CONCATENATE("(",ROUND((D136/$H137)*100,1),")")</f>
        <v>(5.7)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2.2380000000154761</v>
      </c>
      <c r="I136" s="299" t="str">
        <f>CONCATENATE("(",ROUND((H136/$H137)*100,1),")")</f>
        <v>(27.8)</v>
      </c>
      <c r="K136" s="302">
        <f t="shared" ref="K136:K137" si="112">B141-B136</f>
        <v>-4.6999999987699548E-2</v>
      </c>
      <c r="L136" s="302">
        <f t="shared" ref="L136:L137" si="113">D141-D136</f>
        <v>-1.6000000009716742E-2</v>
      </c>
      <c r="M136" s="302">
        <f t="shared" ref="M136:M137" si="114">F141-F136</f>
        <v>0</v>
      </c>
      <c r="N136" s="302">
        <f t="shared" ref="N136:N137" si="115">SUM(K136:M136)</f>
        <v>-6.2999999997416289E-2</v>
      </c>
    </row>
    <row r="137" spans="1:14" x14ac:dyDescent="0.2">
      <c r="A137" s="282" t="s">
        <v>354</v>
      </c>
      <c r="B137" s="302">
        <f>SUM(B135:B136)</f>
        <v>7.4869999999505019</v>
      </c>
      <c r="C137" s="299" t="str">
        <f>CONCATENATE("(",ROUND((B137/$H137)*100,1),")")</f>
        <v>(92.9)</v>
      </c>
      <c r="D137" s="302">
        <f>SUM(D135:D136)</f>
        <v>0.56900000001033924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8.0559999999608429</v>
      </c>
      <c r="I137" s="299" t="str">
        <f>CONCATENATE("(",ROUND((H137/$H137)*100,1),")")</f>
        <v>(100)</v>
      </c>
      <c r="K137" s="302">
        <f t="shared" si="112"/>
        <v>-0.28299999990391811</v>
      </c>
      <c r="L137" s="302">
        <f t="shared" si="113"/>
        <v>-1.8000000009621431E-2</v>
      </c>
      <c r="M137" s="302">
        <f t="shared" si="114"/>
        <v>0</v>
      </c>
      <c r="N137" s="302">
        <f t="shared" si="115"/>
        <v>-0.30099999991353954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5.4700000000293114</v>
      </c>
      <c r="C140" s="299" t="str">
        <f>CONCATENATE("(",ROUND((B140/$H142)*100,1),")")</f>
        <v>(70.5)</v>
      </c>
      <c r="D140" s="302">
        <f>'Ind T6'!R165</f>
        <v>0.10999999999993089</v>
      </c>
      <c r="E140" s="299" t="str">
        <f>CONCATENATE("(",ROUND((D140/$H142)*100,1),")")</f>
        <v>(1.4)</v>
      </c>
      <c r="F140" s="302">
        <f>'Ind T6'!S165</f>
        <v>0</v>
      </c>
      <c r="G140" s="299" t="str">
        <f>CONCATENATE("(",ROUND((F140/$H142)*100,1),")")</f>
        <v>(0)</v>
      </c>
      <c r="H140" s="302">
        <f>SUM(B140,D140,F140)</f>
        <v>5.5800000000292425</v>
      </c>
      <c r="I140" s="299" t="str">
        <f>CONCATENATE("(",ROUND((H140/$H142)*100,1),")")</f>
        <v>(72)</v>
      </c>
      <c r="K140" s="302">
        <f>B145-B140</f>
        <v>-8.3000000002266816E-2</v>
      </c>
      <c r="L140" s="302">
        <f>D145-D140</f>
        <v>3.0000000001260546E-3</v>
      </c>
      <c r="M140" s="302">
        <f>F145-F140</f>
        <v>0</v>
      </c>
      <c r="N140" s="302">
        <f>SUM(K140:M140)</f>
        <v>-8.0000000002140761E-2</v>
      </c>
    </row>
    <row r="141" spans="1:14" x14ac:dyDescent="0.2">
      <c r="A141" s="282" t="s">
        <v>356</v>
      </c>
      <c r="B141" s="302">
        <f>'Ind T6'!Q164</f>
        <v>1.7340000000172726</v>
      </c>
      <c r="C141" s="299" t="str">
        <f>CONCATENATE("(",ROUND((B141/$H142)*100,1),")")</f>
        <v>(22.4)</v>
      </c>
      <c r="D141" s="302">
        <f>'Ind T6'!R164</f>
        <v>0.44100000000078693</v>
      </c>
      <c r="E141" s="299" t="str">
        <f>CONCATENATE("(",ROUND((D141/$H142)*100,1),")")</f>
        <v>(5.7)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2.1750000000180596</v>
      </c>
      <c r="I141" s="299" t="str">
        <f>CONCATENATE("(",ROUND((H141/$H142)*100,1),")")</f>
        <v>(28)</v>
      </c>
      <c r="K141" s="302">
        <f t="shared" ref="K141:K142" si="117">B146-B141</f>
        <v>2.8999999936551557E-2</v>
      </c>
      <c r="L141" s="302">
        <f t="shared" ref="L141:L142" si="118">D146-D141</f>
        <v>-1.0000000149020805E-3</v>
      </c>
      <c r="M141" s="302">
        <f t="shared" ref="M141:M142" si="119">F146-F141</f>
        <v>0</v>
      </c>
      <c r="N141" s="302">
        <f t="shared" ref="N141:N142" si="120">SUM(K141:M141)</f>
        <v>2.7999999921649477E-2</v>
      </c>
    </row>
    <row r="142" spans="1:14" x14ac:dyDescent="0.2">
      <c r="A142" s="282" t="s">
        <v>354</v>
      </c>
      <c r="B142" s="302">
        <f>SUM(B140:B141)</f>
        <v>7.2040000000465838</v>
      </c>
      <c r="C142" s="299" t="str">
        <f>CONCATENATE("(",ROUND((B142/$H142)*100,1),")")</f>
        <v>(92.9)</v>
      </c>
      <c r="D142" s="302">
        <f>SUM(D140:D141)</f>
        <v>0.5510000000007178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7.7550000000473016</v>
      </c>
      <c r="I142" s="299" t="str">
        <f>CONCATENATE("(",ROUND((H142/$H142)*100,1),")")</f>
        <v>(100)</v>
      </c>
      <c r="K142" s="302">
        <f t="shared" si="117"/>
        <v>-5.4000000065714815E-2</v>
      </c>
      <c r="L142" s="302">
        <f t="shared" si="118"/>
        <v>1.9999999852240435E-3</v>
      </c>
      <c r="M142" s="302">
        <f t="shared" si="119"/>
        <v>0</v>
      </c>
      <c r="N142" s="302">
        <f t="shared" si="120"/>
        <v>-5.2000000080490771E-2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5.3870000000270446</v>
      </c>
      <c r="C145" s="299" t="str">
        <f>CONCATENATE("(",ROUND((B145/$H147)*100,1),")")</f>
        <v>(69.9)</v>
      </c>
      <c r="D145" s="302">
        <f>'Ind T6'!W165</f>
        <v>0.11300000000005694</v>
      </c>
      <c r="E145" s="299" t="str">
        <f>CONCATENATE("(",ROUND((D145/$H147)*100,1),")")</f>
        <v>(1.5)</v>
      </c>
      <c r="F145" s="302">
        <f>'Ind T6'!X165</f>
        <v>0</v>
      </c>
      <c r="G145" s="299" t="str">
        <f>CONCATENATE("(",ROUND((F145/$H147)*100,1),")")</f>
        <v>(0)</v>
      </c>
      <c r="H145" s="302">
        <f>SUM(B145,D145,F145)</f>
        <v>5.5000000000271019</v>
      </c>
      <c r="I145" s="299" t="str">
        <f>CONCATENATE("(",ROUND((H145/$H147)*100,1),")")</f>
        <v>(71.4)</v>
      </c>
      <c r="K145" s="302">
        <f>B145-B135</f>
        <v>-0.3189999999184856</v>
      </c>
      <c r="L145" s="302">
        <f>D145-D135</f>
        <v>1.0000000002214349E-3</v>
      </c>
      <c r="M145" s="302">
        <f>F145-F135</f>
        <v>0</v>
      </c>
      <c r="N145" s="302">
        <f>SUM(K145:M145)</f>
        <v>-0.31799999991826416</v>
      </c>
    </row>
    <row r="146" spans="1:14" x14ac:dyDescent="0.2">
      <c r="A146" s="282" t="s">
        <v>356</v>
      </c>
      <c r="B146" s="302">
        <f>'Ind T6'!V164</f>
        <v>1.7629999999538242</v>
      </c>
      <c r="C146" s="299" t="str">
        <f>CONCATENATE("(",ROUND((B146/$H147)*100,1),")")</f>
        <v>(22.9)</v>
      </c>
      <c r="D146" s="302">
        <f>'Ind T6'!W164</f>
        <v>0.43999999998588485</v>
      </c>
      <c r="E146" s="299" t="str">
        <f>CONCATENATE("(",ROUND((D146/$H147)*100,1),")")</f>
        <v>(5.7)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2.202999999939709</v>
      </c>
      <c r="I146" s="299" t="str">
        <f>CONCATENATE("(",ROUND((H146/$H147)*100,1),")")</f>
        <v>(28.6)</v>
      </c>
      <c r="K146" s="302">
        <f t="shared" ref="K146:K147" si="122">B146-B136</f>
        <v>-1.8000000051147991E-2</v>
      </c>
      <c r="L146" s="302">
        <f t="shared" ref="L146:L147" si="123">D146-D136</f>
        <v>-1.7000000024618822E-2</v>
      </c>
      <c r="M146" s="302">
        <f t="shared" ref="M146:M147" si="124">F146-F136</f>
        <v>0</v>
      </c>
      <c r="N146" s="302">
        <f t="shared" ref="N146:N147" si="125">SUM(K146:M146)</f>
        <v>-3.5000000075766813E-2</v>
      </c>
    </row>
    <row r="147" spans="1:14" x14ac:dyDescent="0.2">
      <c r="A147" s="282" t="s">
        <v>354</v>
      </c>
      <c r="B147" s="302">
        <f>SUM(B145:B146)</f>
        <v>7.149999999980869</v>
      </c>
      <c r="C147" s="299" t="str">
        <f>CONCATENATE("(",ROUND((B147/$H147)*100,1),")")</f>
        <v>(92.8)</v>
      </c>
      <c r="D147" s="302">
        <f>SUM(D145:D146)</f>
        <v>0.55299999998594185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7.7029999999668108</v>
      </c>
      <c r="I147" s="299" t="str">
        <f>CONCATENATE("(",ROUND((H147/$H147)*100,1),")")</f>
        <v>(100)</v>
      </c>
      <c r="K147" s="302">
        <f t="shared" si="122"/>
        <v>-0.33699999996963292</v>
      </c>
      <c r="L147" s="302">
        <f t="shared" si="123"/>
        <v>-1.6000000024397387E-2</v>
      </c>
      <c r="M147" s="302">
        <f t="shared" si="124"/>
        <v>0</v>
      </c>
      <c r="N147" s="302">
        <f t="shared" si="125"/>
        <v>-0.35299999999403031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9.4950000000172068</v>
      </c>
      <c r="C156" s="299" t="str">
        <f>CONCATENATE("(",ROUND((B156/$H158)*100,1),")")</f>
        <v>(56.3)</v>
      </c>
      <c r="D156" s="302">
        <f>'Ind T6'!M190</f>
        <v>1.2600000000052345</v>
      </c>
      <c r="E156" s="299" t="str">
        <f>CONCATENATE("(",ROUND((D156/$H158)*100,1),")")</f>
        <v>(7.5)</v>
      </c>
      <c r="F156" s="302">
        <f>'Ind T6'!N190</f>
        <v>0.81599999998952388</v>
      </c>
      <c r="G156" s="299" t="str">
        <f>CONCATENATE("(",ROUND((F156/$H158)*100,1),")")</f>
        <v>(4.8)</v>
      </c>
      <c r="H156" s="302">
        <f>SUM(B156,D156,F156)</f>
        <v>11.571000000011965</v>
      </c>
      <c r="I156" s="299" t="str">
        <f>CONCATENATE("(",ROUND((H156/$H158)*100,1),")")</f>
        <v>(68.6)</v>
      </c>
      <c r="K156" s="302">
        <f>B161-B156</f>
        <v>0.25999999995785039</v>
      </c>
      <c r="L156" s="302">
        <f>D161-D156</f>
        <v>4.8999999987581866E-2</v>
      </c>
      <c r="M156" s="302">
        <f>F161-F156</f>
        <v>-3.0000000214733813E-3</v>
      </c>
      <c r="N156" s="302">
        <f>SUM(K156:M156)</f>
        <v>0.30599999992395888</v>
      </c>
    </row>
    <row r="157" spans="1:14" x14ac:dyDescent="0.2">
      <c r="A157" s="282" t="s">
        <v>356</v>
      </c>
      <c r="B157" s="302">
        <f>'Ind T6'!L189</f>
        <v>3.0129999999703161</v>
      </c>
      <c r="C157" s="299" t="str">
        <f>CONCATENATE("(",ROUND((B157/$H158)*100,1),")")</f>
        <v>(17.9)</v>
      </c>
      <c r="D157" s="302">
        <f>'Ind T6'!M189</f>
        <v>2.2100000000214286</v>
      </c>
      <c r="E157" s="299" t="str">
        <f>CONCATENATE("(",ROUND((D157/$H158)*100,1),")")</f>
        <v>(13.1)</v>
      </c>
      <c r="F157" s="302">
        <f>'Ind T6'!N189</f>
        <v>7.8999999998580955E-2</v>
      </c>
      <c r="G157" s="299" t="str">
        <f>CONCATENATE("(",ROUND((F157/$H158)*100,1),")")</f>
        <v>(0.5)</v>
      </c>
      <c r="H157" s="302">
        <f t="shared" ref="H157" si="126">SUM(B157,D157,F157)</f>
        <v>5.3019999999903256</v>
      </c>
      <c r="I157" s="299" t="str">
        <f>CONCATENATE("(",ROUND((H157/$H158)*100,1),")")</f>
        <v>(31.4)</v>
      </c>
      <c r="K157" s="302">
        <f t="shared" ref="K157:K158" si="127">B162-B157</f>
        <v>0.22600000010485521</v>
      </c>
      <c r="L157" s="302">
        <f t="shared" ref="L157:L158" si="128">D162-D157</f>
        <v>0.10499999999820453</v>
      </c>
      <c r="M157" s="302">
        <f t="shared" ref="M157:M158" si="129">F162-F157</f>
        <v>2.0000000019254893E-3</v>
      </c>
      <c r="N157" s="302">
        <f t="shared" ref="N157:N158" si="130">SUM(K157:M157)</f>
        <v>0.33300000010498521</v>
      </c>
    </row>
    <row r="158" spans="1:14" x14ac:dyDescent="0.2">
      <c r="A158" s="282" t="s">
        <v>354</v>
      </c>
      <c r="B158" s="302">
        <f>SUM(B156:B157)</f>
        <v>12.507999999987522</v>
      </c>
      <c r="C158" s="299" t="str">
        <f>CONCATENATE("(",ROUND((B158/$H158)*100,1),")")</f>
        <v>(74.1)</v>
      </c>
      <c r="D158" s="302">
        <f>SUM(D156:D157)</f>
        <v>3.4700000000266629</v>
      </c>
      <c r="E158" s="299" t="str">
        <f>CONCATENATE("(",ROUND((D158/$H158)*100,1),")")</f>
        <v>(20.6)</v>
      </c>
      <c r="F158" s="302">
        <f>SUM(F156:F157)</f>
        <v>0.89499999998810487</v>
      </c>
      <c r="G158" s="299" t="str">
        <f>CONCATENATE("(",ROUND((F158/$H158)*100,1),")")</f>
        <v>(5.3)</v>
      </c>
      <c r="H158" s="302">
        <f>SUM(H156:H157)</f>
        <v>16.873000000002293</v>
      </c>
      <c r="I158" s="299" t="str">
        <f>CONCATENATE("(",ROUND((H158/$H158)*100,1),")")</f>
        <v>(100)</v>
      </c>
      <c r="K158" s="302">
        <f t="shared" si="127"/>
        <v>0.48600000006270605</v>
      </c>
      <c r="L158" s="302">
        <f t="shared" si="128"/>
        <v>0.1539999999857864</v>
      </c>
      <c r="M158" s="302">
        <f t="shared" si="129"/>
        <v>-1.0000000195479197E-3</v>
      </c>
      <c r="N158" s="302">
        <f t="shared" si="130"/>
        <v>0.63900000002894453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9.7549999999750572</v>
      </c>
      <c r="C161" s="299" t="str">
        <f>CONCATENATE("(",ROUND((B161/$H163)*100,1),")")</f>
        <v>(55.7)</v>
      </c>
      <c r="D161" s="302">
        <f>'Ind T6'!R190</f>
        <v>1.3089999999928164</v>
      </c>
      <c r="E161" s="299" t="str">
        <f>CONCATENATE("(",ROUND((D161/$H163)*100,1),")")</f>
        <v>(7.5)</v>
      </c>
      <c r="F161" s="302">
        <f>'Ind T6'!S190</f>
        <v>0.8129999999680505</v>
      </c>
      <c r="G161" s="299" t="str">
        <f>CONCATENATE("(",ROUND((F161/$H163)*100,1),")")</f>
        <v>(4.6)</v>
      </c>
      <c r="H161" s="302">
        <f>SUM(B161,D161,F161)</f>
        <v>11.876999999935924</v>
      </c>
      <c r="I161" s="299" t="str">
        <f>CONCATENATE("(",ROUND((H161/$H163)*100,1),")")</f>
        <v>(67.8)</v>
      </c>
      <c r="K161" s="302">
        <f>B166-B161</f>
        <v>0.31499999996851358</v>
      </c>
      <c r="L161" s="302">
        <f>D166-D161</f>
        <v>6.2999999997741307E-2</v>
      </c>
      <c r="M161" s="302">
        <f>F166-F161</f>
        <v>-2.899999998511904E-2</v>
      </c>
      <c r="N161" s="302">
        <f>SUM(K161:M161)</f>
        <v>0.34899999998113584</v>
      </c>
    </row>
    <row r="162" spans="1:14" x14ac:dyDescent="0.2">
      <c r="A162" s="282" t="s">
        <v>356</v>
      </c>
      <c r="B162" s="302">
        <f>'Ind T6'!Q189</f>
        <v>3.2390000000751713</v>
      </c>
      <c r="C162" s="299" t="str">
        <f>CONCATENATE("(",ROUND((B162/$H163)*100,1),")")</f>
        <v>(18.5)</v>
      </c>
      <c r="D162" s="302">
        <f>'Ind T6'!R189</f>
        <v>2.3150000000196331</v>
      </c>
      <c r="E162" s="299" t="str">
        <f>CONCATENATE("(",ROUND((D162/$H163)*100,1),")")</f>
        <v>(13.2)</v>
      </c>
      <c r="F162" s="302">
        <f>'Ind T6'!S189</f>
        <v>8.1000000000506445E-2</v>
      </c>
      <c r="G162" s="299" t="str">
        <f>CONCATENATE("(",ROUND((F162/$H163)*100,1),")")</f>
        <v>(0.5)</v>
      </c>
      <c r="H162" s="302">
        <f t="shared" ref="H162" si="131">SUM(B162,D162,F162)</f>
        <v>5.6350000000953111</v>
      </c>
      <c r="I162" s="299" t="str">
        <f>CONCATENATE("(",ROUND((H162/$H163)*100,1),")")</f>
        <v>(32.2)</v>
      </c>
      <c r="K162" s="302">
        <f t="shared" ref="K162:K163" si="132">B167-B162</f>
        <v>0.41099999997371528</v>
      </c>
      <c r="L162" s="302">
        <f t="shared" ref="L162:L163" si="133">D167-D162</f>
        <v>0.15999999997132752</v>
      </c>
      <c r="M162" s="302">
        <f t="shared" ref="M162:M163" si="134">F167-F162</f>
        <v>3.0000000011317363E-3</v>
      </c>
      <c r="N162" s="302">
        <f t="shared" ref="N162:N163" si="135">SUM(K162:M162)</f>
        <v>0.57399999994617457</v>
      </c>
    </row>
    <row r="163" spans="1:14" x14ac:dyDescent="0.2">
      <c r="A163" s="282" t="s">
        <v>354</v>
      </c>
      <c r="B163" s="302">
        <f>SUM(B161:B162)</f>
        <v>12.994000000050228</v>
      </c>
      <c r="C163" s="299" t="str">
        <f>CONCATENATE("(",ROUND((B163/$H163)*100,1),")")</f>
        <v>(74.2)</v>
      </c>
      <c r="D163" s="302">
        <f>SUM(D161:D162)</f>
        <v>3.6240000000124493</v>
      </c>
      <c r="E163" s="299" t="str">
        <f>CONCATENATE("(",ROUND((D163/$H163)*100,1),")")</f>
        <v>(20.7)</v>
      </c>
      <c r="F163" s="302">
        <f>SUM(F161:F162)</f>
        <v>0.89399999996855695</v>
      </c>
      <c r="G163" s="299" t="str">
        <f>CONCATENATE("(",ROUND((F163/$H163)*100,1),")")</f>
        <v>(5.1)</v>
      </c>
      <c r="H163" s="302">
        <f>SUM(H161:H162)</f>
        <v>17.512000000031236</v>
      </c>
      <c r="I163" s="299" t="str">
        <f>CONCATENATE("(",ROUND((H163/$H163)*100,1),")")</f>
        <v>(100)</v>
      </c>
      <c r="K163" s="302">
        <f t="shared" si="132"/>
        <v>0.72599999994222841</v>
      </c>
      <c r="L163" s="302">
        <f t="shared" si="133"/>
        <v>0.22299999996906905</v>
      </c>
      <c r="M163" s="302">
        <f t="shared" si="134"/>
        <v>-2.5999999983987276E-2</v>
      </c>
      <c r="N163" s="302">
        <f t="shared" si="135"/>
        <v>0.92299999992731019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10.069999999943571</v>
      </c>
      <c r="C166" s="299" t="str">
        <f>CONCATENATE("(",ROUND((B166/$H168)*100,1),")")</f>
        <v>(54.6)</v>
      </c>
      <c r="D166" s="302">
        <f>'Ind T6'!W190</f>
        <v>1.3719999999905577</v>
      </c>
      <c r="E166" s="299" t="str">
        <f>CONCATENATE("(",ROUND((D166/$H168)*100,1),")")</f>
        <v>(7.4)</v>
      </c>
      <c r="F166" s="302">
        <f>'Ind T6'!X190</f>
        <v>0.78399999998293146</v>
      </c>
      <c r="G166" s="299" t="str">
        <f>CONCATENATE("(",ROUND((F166/$H168)*100,1),")")</f>
        <v>(4.3)</v>
      </c>
      <c r="H166" s="302">
        <f>SUM(B166,D166,F166)</f>
        <v>12.225999999917061</v>
      </c>
      <c r="I166" s="299" t="str">
        <f>CONCATENATE("(",ROUND((H166/$H168)*100,1),")")</f>
        <v>(66.3)</v>
      </c>
      <c r="K166" s="302">
        <f>B166-B156</f>
        <v>0.57499999992636397</v>
      </c>
      <c r="L166" s="302">
        <f>D166-D156</f>
        <v>0.11199999998532317</v>
      </c>
      <c r="M166" s="302">
        <f>F166-F156</f>
        <v>-3.2000000006592422E-2</v>
      </c>
      <c r="N166" s="302">
        <f>SUM(K166:M166)</f>
        <v>0.65499999990509472</v>
      </c>
    </row>
    <row r="167" spans="1:14" x14ac:dyDescent="0.2">
      <c r="A167" s="282" t="s">
        <v>356</v>
      </c>
      <c r="B167" s="302">
        <f>'Ind T6'!V189</f>
        <v>3.6500000000488866</v>
      </c>
      <c r="C167" s="299" t="str">
        <f>CONCATENATE("(",ROUND((B167/$H168)*100,1),")")</f>
        <v>(19.8)</v>
      </c>
      <c r="D167" s="302">
        <f>'Ind T6'!W189</f>
        <v>2.4749999999909607</v>
      </c>
      <c r="E167" s="299" t="str">
        <f>CONCATENATE("(",ROUND((D167/$H168)*100,1),")")</f>
        <v>(13.4)</v>
      </c>
      <c r="F167" s="302">
        <f>'Ind T6'!X189</f>
        <v>8.4000000001638181E-2</v>
      </c>
      <c r="G167" s="299" t="str">
        <f>CONCATENATE("(",ROUND((F167/$H168)*100,1),")")</f>
        <v>(0.5)</v>
      </c>
      <c r="H167" s="302">
        <f t="shared" ref="H167" si="136">SUM(B167,D167,F167)</f>
        <v>6.2090000000414856</v>
      </c>
      <c r="I167" s="299" t="str">
        <f>CONCATENATE("(",ROUND((H167/$H168)*100,1),")")</f>
        <v>(33.7)</v>
      </c>
      <c r="K167" s="302">
        <f t="shared" ref="K167:K168" si="137">B167-B157</f>
        <v>0.63700000007857049</v>
      </c>
      <c r="L167" s="302">
        <f t="shared" ref="L167:L168" si="138">D167-D157</f>
        <v>0.26499999996953205</v>
      </c>
      <c r="M167" s="302">
        <f t="shared" ref="M167:M168" si="139">F167-F157</f>
        <v>5.0000000030572256E-3</v>
      </c>
      <c r="N167" s="302">
        <f t="shared" ref="N167:N168" si="140">SUM(K167:M167)</f>
        <v>0.90700000005115977</v>
      </c>
    </row>
    <row r="168" spans="1:14" x14ac:dyDescent="0.2">
      <c r="A168" s="282" t="s">
        <v>354</v>
      </c>
      <c r="B168" s="302">
        <f>SUM(B166:B167)</f>
        <v>13.719999999992456</v>
      </c>
      <c r="C168" s="299" t="str">
        <f>CONCATENATE("(",ROUND((B168/$H168)*100,1),")")</f>
        <v>(74.4)</v>
      </c>
      <c r="D168" s="302">
        <f>SUM(D166:D167)</f>
        <v>3.8469999999815183</v>
      </c>
      <c r="E168" s="299" t="str">
        <f>CONCATENATE("(",ROUND((D168/$H168)*100,1),")")</f>
        <v>(20.9)</v>
      </c>
      <c r="F168" s="302">
        <f>SUM(F166:F167)</f>
        <v>0.86799999998456967</v>
      </c>
      <c r="G168" s="299" t="str">
        <f>CONCATENATE("(",ROUND((F168/$H168)*100,1),")")</f>
        <v>(4.7)</v>
      </c>
      <c r="H168" s="302">
        <f>SUM(H166:H167)</f>
        <v>18.434999999958546</v>
      </c>
      <c r="I168" s="299" t="str">
        <f>CONCATENATE("(",ROUND((H168/$H168)*100,1),")")</f>
        <v>(100)</v>
      </c>
      <c r="K168" s="302">
        <f t="shared" si="137"/>
        <v>1.2120000000049345</v>
      </c>
      <c r="L168" s="302">
        <f t="shared" si="138"/>
        <v>0.37699999995485545</v>
      </c>
      <c r="M168" s="302">
        <f t="shared" si="139"/>
        <v>-2.7000000003535196E-2</v>
      </c>
      <c r="N168" s="302">
        <f t="shared" si="140"/>
        <v>1.5619999999562548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99.265000000465477</v>
      </c>
      <c r="C177" s="299" t="str">
        <f>CONCATENATE("(",ROUND((B177/$H179)*100,1),")")</f>
        <v>(50.5)</v>
      </c>
      <c r="D177" s="302">
        <f>'Ind T6'!M215</f>
        <v>7.8310000000015174</v>
      </c>
      <c r="E177" s="299" t="str">
        <f>CONCATENATE("(",ROUND((D177/$H179)*100,1),")")</f>
        <v>(4)</v>
      </c>
      <c r="F177" s="302">
        <f>'Ind T6'!N215</f>
        <v>60.594999998416093</v>
      </c>
      <c r="G177" s="299" t="str">
        <f>CONCATENATE("(",ROUND((F177/$H179)*100,1),")")</f>
        <v>(30.8)</v>
      </c>
      <c r="H177" s="302">
        <f>SUM(B177,D177,F177)</f>
        <v>167.69099999888309</v>
      </c>
      <c r="I177" s="299" t="str">
        <f>CONCATENATE("(",ROUND((H177/$H179)*100,1),")")</f>
        <v>(85.3)</v>
      </c>
      <c r="K177" s="302">
        <f>B182-B177</f>
        <v>-1.9080000008833906</v>
      </c>
      <c r="L177" s="302">
        <f>D182-D177</f>
        <v>8.899999999095165E-2</v>
      </c>
      <c r="M177" s="302">
        <f>F182-F177</f>
        <v>0.1969999947155685</v>
      </c>
      <c r="N177" s="302">
        <f>SUM(K177:M177)</f>
        <v>-1.6220000061768705</v>
      </c>
    </row>
    <row r="178" spans="1:14" x14ac:dyDescent="0.2">
      <c r="A178" s="282" t="s">
        <v>356</v>
      </c>
      <c r="B178" s="302">
        <f>'Ind T6'!L214</f>
        <v>16.197999999584848</v>
      </c>
      <c r="C178" s="299" t="str">
        <f>CONCATENATE("(",ROUND((B178/$H179)*100,1),")")</f>
        <v>(8.2)</v>
      </c>
      <c r="D178" s="302">
        <f>'Ind T6'!M214</f>
        <v>9.9440000002311102</v>
      </c>
      <c r="E178" s="299" t="str">
        <f>CONCATENATE("(",ROUND((D178/$H179)*100,1),")")</f>
        <v>(5.1)</v>
      </c>
      <c r="F178" s="302">
        <f>'Ind T6'!N214</f>
        <v>2.6590000000058298</v>
      </c>
      <c r="G178" s="299" t="str">
        <f>CONCATENATE("(",ROUND((F178/$H179)*100,1),")")</f>
        <v>(1.4)</v>
      </c>
      <c r="H178" s="302">
        <f t="shared" ref="H178" si="141">SUM(B178,D178,F178)</f>
        <v>28.800999999821787</v>
      </c>
      <c r="I178" s="299" t="str">
        <f>CONCATENATE("(",ROUND((H178/$H179)*100,1),")")</f>
        <v>(14.7)</v>
      </c>
      <c r="K178" s="302">
        <f t="shared" ref="K178:K179" si="142">B183-B178</f>
        <v>-3.899999896333739E-2</v>
      </c>
      <c r="L178" s="302">
        <f t="shared" ref="L178:L179" si="143">D183-D178</f>
        <v>4.1999999781372921E-2</v>
      </c>
      <c r="M178" s="302">
        <f t="shared" ref="M178:M179" si="144">F183-F178</f>
        <v>4.99999995621625E-3</v>
      </c>
      <c r="N178" s="302">
        <f t="shared" ref="N178:N179" si="145">SUM(K178:M178)</f>
        <v>8.0000007742517809E-3</v>
      </c>
    </row>
    <row r="179" spans="1:14" x14ac:dyDescent="0.2">
      <c r="A179" s="282" t="s">
        <v>354</v>
      </c>
      <c r="B179" s="302">
        <f>SUM(B177:B178)</f>
        <v>115.46300000005033</v>
      </c>
      <c r="C179" s="299" t="str">
        <f>CONCATENATE("(",ROUND((B179/$H179)*100,1),")")</f>
        <v>(58.8)</v>
      </c>
      <c r="D179" s="302">
        <f>SUM(D177:D178)</f>
        <v>17.775000000232627</v>
      </c>
      <c r="E179" s="299" t="str">
        <f>CONCATENATE("(",ROUND((D179/$H179)*100,1),")")</f>
        <v>(9)</v>
      </c>
      <c r="F179" s="302">
        <f>SUM(F177:F178)</f>
        <v>63.253999998421925</v>
      </c>
      <c r="G179" s="299" t="str">
        <f>CONCATENATE("(",ROUND((F179/$H179)*100,1),")")</f>
        <v>(32.2)</v>
      </c>
      <c r="H179" s="302">
        <f>SUM(H177:H178)</f>
        <v>196.49199999870487</v>
      </c>
      <c r="I179" s="299" t="str">
        <f>CONCATENATE("(",ROUND((H179/$H179)*100,1),")")</f>
        <v>(100)</v>
      </c>
      <c r="K179" s="302">
        <f t="shared" si="142"/>
        <v>-1.9469999998467244</v>
      </c>
      <c r="L179" s="302">
        <f t="shared" si="143"/>
        <v>0.13099999977232457</v>
      </c>
      <c r="M179" s="302">
        <f t="shared" si="144"/>
        <v>0.20199999467178031</v>
      </c>
      <c r="N179" s="302">
        <f t="shared" si="145"/>
        <v>-1.6140000054026196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97.356999999582087</v>
      </c>
      <c r="C182" s="299" t="str">
        <f>CONCATENATE("(",ROUND((B182/$H184)*100,1),")")</f>
        <v>(50)</v>
      </c>
      <c r="D182" s="302">
        <f>'Ind T6'!R215</f>
        <v>7.9199999999924691</v>
      </c>
      <c r="E182" s="299" t="str">
        <f>CONCATENATE("(",ROUND((D182/$H184)*100,1),")")</f>
        <v>(4.1)</v>
      </c>
      <c r="F182" s="302">
        <f>'Ind T6'!S215</f>
        <v>60.791999993131661</v>
      </c>
      <c r="G182" s="299" t="str">
        <f>CONCATENATE("(",ROUND((F182/$H184)*100,1),")")</f>
        <v>(31.2)</v>
      </c>
      <c r="H182" s="302">
        <f>SUM(B182,D182,F182)</f>
        <v>166.06899999270621</v>
      </c>
      <c r="I182" s="299" t="str">
        <f>CONCATENATE("(",ROUND((H182/$H184)*100,1),")")</f>
        <v>(85.2)</v>
      </c>
      <c r="K182" s="302">
        <f>B187-B182</f>
        <v>-0.84000000038058431</v>
      </c>
      <c r="L182" s="302">
        <f>D187-D182</f>
        <v>0.48300000001526744</v>
      </c>
      <c r="M182" s="302">
        <f>F187-F182</f>
        <v>2.8170000012900118</v>
      </c>
      <c r="N182" s="302">
        <f>SUM(K182:M182)</f>
        <v>2.460000000924695</v>
      </c>
    </row>
    <row r="183" spans="1:14" x14ac:dyDescent="0.2">
      <c r="A183" s="282" t="s">
        <v>356</v>
      </c>
      <c r="B183" s="302">
        <f>'Ind T6'!Q214</f>
        <v>16.159000000621511</v>
      </c>
      <c r="C183" s="299" t="str">
        <f>CONCATENATE("(",ROUND((B183/$H184)*100,1),")")</f>
        <v>(8.3)</v>
      </c>
      <c r="D183" s="302">
        <f>'Ind T6'!R214</f>
        <v>9.9860000000124831</v>
      </c>
      <c r="E183" s="299" t="str">
        <f>CONCATENATE("(",ROUND((D183/$H184)*100,1),")")</f>
        <v>(5.1)</v>
      </c>
      <c r="F183" s="302">
        <f>'Ind T6'!S214</f>
        <v>2.6639999999620461</v>
      </c>
      <c r="G183" s="299" t="str">
        <f>CONCATENATE("(",ROUND((F183/$H184)*100,1),")")</f>
        <v>(1.4)</v>
      </c>
      <c r="H183" s="302">
        <f t="shared" ref="H183" si="146">SUM(B183,D183,F183)</f>
        <v>28.809000000596036</v>
      </c>
      <c r="I183" s="299" t="str">
        <f>CONCATENATE("(",ROUND((H183/$H184)*100,1),")")</f>
        <v>(14.8)</v>
      </c>
      <c r="K183" s="302">
        <f t="shared" ref="K183:K184" si="147">B188-B183</f>
        <v>0.60999999993565268</v>
      </c>
      <c r="L183" s="302">
        <f t="shared" ref="L183:L184" si="148">D188-D183</f>
        <v>0.49199999989167331</v>
      </c>
      <c r="M183" s="302">
        <f t="shared" ref="M183:M184" si="149">F188-F183</f>
        <v>0.17899999997524452</v>
      </c>
      <c r="N183" s="302">
        <f t="shared" ref="N183:N184" si="150">SUM(K183:M183)</f>
        <v>1.2809999998025705</v>
      </c>
    </row>
    <row r="184" spans="1:14" x14ac:dyDescent="0.2">
      <c r="A184" s="282" t="s">
        <v>354</v>
      </c>
      <c r="B184" s="302">
        <f>SUM(B182:B183)</f>
        <v>113.5160000002036</v>
      </c>
      <c r="C184" s="299" t="str">
        <f>CONCATENATE("(",ROUND((B184/$H184)*100,1),")")</f>
        <v>(58.2)</v>
      </c>
      <c r="D184" s="302">
        <f>SUM(D182:D183)</f>
        <v>17.906000000004951</v>
      </c>
      <c r="E184" s="299" t="str">
        <f>CONCATENATE("(",ROUND((D184/$H184)*100,1),")")</f>
        <v>(9.2)</v>
      </c>
      <c r="F184" s="302">
        <f>SUM(F182:F183)</f>
        <v>63.455999993093705</v>
      </c>
      <c r="G184" s="299" t="str">
        <f>CONCATENATE("(",ROUND((F184/$H184)*100,1),")")</f>
        <v>(32.6)</v>
      </c>
      <c r="H184" s="302">
        <f>SUM(H182:H183)</f>
        <v>194.87799999330224</v>
      </c>
      <c r="I184" s="299" t="str">
        <f>CONCATENATE("(",ROUND((H184/$H184)*100,1),")")</f>
        <v>(100)</v>
      </c>
      <c r="K184" s="302">
        <f t="shared" si="147"/>
        <v>-0.23000000044493163</v>
      </c>
      <c r="L184" s="302">
        <f t="shared" si="148"/>
        <v>0.97499999990694164</v>
      </c>
      <c r="M184" s="302">
        <f t="shared" si="149"/>
        <v>2.9960000012652515</v>
      </c>
      <c r="N184" s="302">
        <f t="shared" si="150"/>
        <v>3.7410000007272615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96.516999999201502</v>
      </c>
      <c r="C187" s="299" t="str">
        <f>CONCATENATE("(",ROUND((B187/$H189)*100,1),")")</f>
        <v>(48.6)</v>
      </c>
      <c r="D187" s="302">
        <f>'Ind T6'!W215</f>
        <v>8.4030000000077365</v>
      </c>
      <c r="E187" s="299" t="str">
        <f>CONCATENATE("(",ROUND((D187/$H189)*100,1),")")</f>
        <v>(4.2)</v>
      </c>
      <c r="F187" s="302">
        <f>'Ind T6'!X215</f>
        <v>63.608999994421673</v>
      </c>
      <c r="G187" s="299" t="str">
        <f>CONCATENATE("(",ROUND((F187/$H189)*100,1),")")</f>
        <v>(32)</v>
      </c>
      <c r="H187" s="302">
        <f>SUM(B187,D187,F187)</f>
        <v>168.52899999363092</v>
      </c>
      <c r="I187" s="299" t="str">
        <f>CONCATENATE("(",ROUND((H187/$H189)*100,1),")")</f>
        <v>(84.9)</v>
      </c>
      <c r="K187" s="302">
        <f>B187-B177</f>
        <v>-2.7480000012639749</v>
      </c>
      <c r="L187" s="302">
        <f>D187-D177</f>
        <v>0.57200000000621909</v>
      </c>
      <c r="M187" s="302">
        <f>F187-F177</f>
        <v>3.0139999960055803</v>
      </c>
      <c r="N187" s="302">
        <f>SUM(K187:M187)</f>
        <v>0.83799999474782449</v>
      </c>
    </row>
    <row r="188" spans="1:14" x14ac:dyDescent="0.2">
      <c r="A188" s="282" t="s">
        <v>356</v>
      </c>
      <c r="B188" s="302">
        <f>'Ind T6'!V214</f>
        <v>16.769000000557163</v>
      </c>
      <c r="C188" s="299" t="str">
        <f>CONCATENATE("(",ROUND((B188/$H189)*100,1),")")</f>
        <v>(8.4)</v>
      </c>
      <c r="D188" s="302">
        <f>'Ind T6'!W214</f>
        <v>10.477999999904156</v>
      </c>
      <c r="E188" s="299" t="str">
        <f>CONCATENATE("(",ROUND((D188/$H189)*100,1),")")</f>
        <v>(5.3)</v>
      </c>
      <c r="F188" s="302">
        <f>'Ind T6'!X214</f>
        <v>2.8429999999372906</v>
      </c>
      <c r="G188" s="299" t="str">
        <f>CONCATENATE("(",ROUND((F188/$H189)*100,1),")")</f>
        <v>(1.4)</v>
      </c>
      <c r="H188" s="302">
        <f t="shared" ref="H188" si="151">SUM(B188,D188,F188)</f>
        <v>30.090000000398611</v>
      </c>
      <c r="I188" s="299" t="str">
        <f>CONCATENATE("(",ROUND((H188/$H189)*100,1),")")</f>
        <v>(15.1)</v>
      </c>
      <c r="K188" s="302">
        <f t="shared" ref="K188:K189" si="152">B188-B178</f>
        <v>0.57100000097231529</v>
      </c>
      <c r="L188" s="302">
        <f t="shared" ref="L188:L189" si="153">D188-D178</f>
        <v>0.53399999967304623</v>
      </c>
      <c r="M188" s="302">
        <f t="shared" ref="M188:M189" si="154">F188-F178</f>
        <v>0.18399999993146077</v>
      </c>
      <c r="N188" s="302">
        <f t="shared" ref="N188:N189" si="155">SUM(K188:M188)</f>
        <v>1.2890000005768223</v>
      </c>
    </row>
    <row r="189" spans="1:14" x14ac:dyDescent="0.2">
      <c r="A189" s="282" t="s">
        <v>354</v>
      </c>
      <c r="B189" s="302">
        <f>SUM(B187:B188)</f>
        <v>113.28599999975867</v>
      </c>
      <c r="C189" s="299" t="str">
        <f>CONCATENATE("(",ROUND((B189/$H189)*100,1),")")</f>
        <v>(57)</v>
      </c>
      <c r="D189" s="302">
        <f>SUM(D187:D188)</f>
        <v>18.880999999911893</v>
      </c>
      <c r="E189" s="299" t="str">
        <f>CONCATENATE("(",ROUND((D189/$H189)*100,1),")")</f>
        <v>(9.5)</v>
      </c>
      <c r="F189" s="302">
        <f>SUM(F187:F188)</f>
        <v>66.451999994358957</v>
      </c>
      <c r="G189" s="299" t="str">
        <f>CONCATENATE("(",ROUND((F189/$H189)*100,1),")")</f>
        <v>(33.5)</v>
      </c>
      <c r="H189" s="302">
        <f>SUM(H187:H188)</f>
        <v>198.61899999402954</v>
      </c>
      <c r="I189" s="299" t="str">
        <f>CONCATENATE("(",ROUND((H189/$H189)*100,1),")")</f>
        <v>(100)</v>
      </c>
      <c r="K189" s="302">
        <f t="shared" si="152"/>
        <v>-2.1770000002916561</v>
      </c>
      <c r="L189" s="302">
        <f t="shared" si="153"/>
        <v>1.1059999996792662</v>
      </c>
      <c r="M189" s="302">
        <f t="shared" si="154"/>
        <v>3.1979999959370318</v>
      </c>
      <c r="N189" s="302">
        <f t="shared" si="155"/>
        <v>2.1269999953246419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159.02800000083599</v>
      </c>
      <c r="C198" s="299" t="str">
        <f>CONCATENATE("(",ROUND((B198/$H200)*100,1),")")</f>
        <v>(40)</v>
      </c>
      <c r="D198" s="302">
        <f>'Ind T6'!M240</f>
        <v>42.699000000088304</v>
      </c>
      <c r="E198" s="299" t="str">
        <f>CONCATENATE("(",ROUND((D198/$H200)*100,1),")")</f>
        <v>(10.7)</v>
      </c>
      <c r="F198" s="302">
        <f>'Ind T6'!N240</f>
        <v>21.220000000196276</v>
      </c>
      <c r="G198" s="299" t="str">
        <f>CONCATENATE("(",ROUND((F198/$H200)*100,1),")")</f>
        <v>(5.3)</v>
      </c>
      <c r="H198" s="302">
        <f>SUM(B198,D198,F198)</f>
        <v>222.94700000112059</v>
      </c>
      <c r="I198" s="299" t="str">
        <f>CONCATENATE("(",ROUND((H198/$H200)*100,1),")")</f>
        <v>(56.1)</v>
      </c>
      <c r="K198" s="302">
        <f>B203-B198</f>
        <v>1.596999998509574</v>
      </c>
      <c r="L198" s="302">
        <f>D203-D198</f>
        <v>-0.48400000034443025</v>
      </c>
      <c r="M198" s="302">
        <f>F203-F198</f>
        <v>0.18599999982410154</v>
      </c>
      <c r="N198" s="302">
        <f>SUM(K198:M198)</f>
        <v>1.2989999979892453</v>
      </c>
    </row>
    <row r="199" spans="1:14" x14ac:dyDescent="0.2">
      <c r="A199" s="282" t="s">
        <v>356</v>
      </c>
      <c r="B199" s="302">
        <f>'Ind T6'!L239</f>
        <v>70.370000000840264</v>
      </c>
      <c r="C199" s="299" t="str">
        <f>CONCATENATE("(",ROUND((B199/$H200)*100,1),")")</f>
        <v>(17.7)</v>
      </c>
      <c r="D199" s="302">
        <f>'Ind T6'!M239</f>
        <v>96.360000006691678</v>
      </c>
      <c r="E199" s="299" t="str">
        <f>CONCATENATE("(",ROUND((D199/$H200)*100,1),")")</f>
        <v>(24.2)</v>
      </c>
      <c r="F199" s="302">
        <f>'Ind T6'!N239</f>
        <v>7.8059999999148193</v>
      </c>
      <c r="G199" s="299" t="str">
        <f>CONCATENATE("(",ROUND((F199/$H200)*100,1),")")</f>
        <v>(2)</v>
      </c>
      <c r="H199" s="302">
        <f t="shared" ref="H199" si="156">SUM(B199,D199,F199)</f>
        <v>174.53600000744677</v>
      </c>
      <c r="I199" s="299" t="str">
        <f>CONCATENATE("(",ROUND((H199/$H200)*100,1),")")</f>
        <v>(43.9)</v>
      </c>
      <c r="K199" s="302">
        <f t="shared" ref="K199:K200" si="157">B204-B199</f>
        <v>1.8269999999012327</v>
      </c>
      <c r="L199" s="302">
        <f t="shared" ref="L199:L200" si="158">D204-D199</f>
        <v>-4.7420000027946685</v>
      </c>
      <c r="M199" s="302">
        <f t="shared" ref="M199:M200" si="159">F204-F199</f>
        <v>0.15900000005887627</v>
      </c>
      <c r="N199" s="302">
        <f t="shared" ref="N199:N200" si="160">SUM(K199:M199)</f>
        <v>-2.7560000028345595</v>
      </c>
    </row>
    <row r="200" spans="1:14" x14ac:dyDescent="0.2">
      <c r="A200" s="282" t="s">
        <v>354</v>
      </c>
      <c r="B200" s="302">
        <f>SUM(B198:B199)</f>
        <v>229.39800000167625</v>
      </c>
      <c r="C200" s="299" t="str">
        <f>CONCATENATE("(",ROUND((B200/$H200)*100,1),")")</f>
        <v>(57.7)</v>
      </c>
      <c r="D200" s="302">
        <f>SUM(D198:D199)</f>
        <v>139.05900000677997</v>
      </c>
      <c r="E200" s="299" t="str">
        <f>CONCATENATE("(",ROUND((D200/$H200)*100,1),")")</f>
        <v>(35)</v>
      </c>
      <c r="F200" s="302">
        <f>SUM(F198:F199)</f>
        <v>29.026000000111097</v>
      </c>
      <c r="G200" s="299" t="str">
        <f>CONCATENATE("(",ROUND((F200/$H200)*100,1),")")</f>
        <v>(7.3)</v>
      </c>
      <c r="H200" s="302">
        <f>SUM(H198:H199)</f>
        <v>397.48300000856739</v>
      </c>
      <c r="I200" s="299" t="str">
        <f>CONCATENATE("(",ROUND((H200/$H200)*100,1),")")</f>
        <v>(100)</v>
      </c>
      <c r="K200" s="302">
        <f t="shared" si="157"/>
        <v>3.4239999984108067</v>
      </c>
      <c r="L200" s="302">
        <f t="shared" si="158"/>
        <v>-5.2260000031390916</v>
      </c>
      <c r="M200" s="302">
        <f t="shared" si="159"/>
        <v>0.34499999988297603</v>
      </c>
      <c r="N200" s="302">
        <f t="shared" si="160"/>
        <v>-1.4570000048453089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160.62499999934556</v>
      </c>
      <c r="C203" s="299" t="str">
        <f>CONCATENATE("(",ROUND((B203/$H205)*100,1),")")</f>
        <v>(40.6)</v>
      </c>
      <c r="D203" s="302">
        <f>'Ind T6'!R240</f>
        <v>42.214999999743874</v>
      </c>
      <c r="E203" s="299" t="str">
        <f>CONCATENATE("(",ROUND((D203/$H205)*100,1),")")</f>
        <v>(10.7)</v>
      </c>
      <c r="F203" s="302">
        <f>'Ind T6'!S240</f>
        <v>21.406000000020377</v>
      </c>
      <c r="G203" s="299" t="str">
        <f>CONCATENATE("(",ROUND((F203/$H205)*100,1),")")</f>
        <v>(5.4)</v>
      </c>
      <c r="H203" s="302">
        <f>SUM(B203,D203,F203)</f>
        <v>224.24599999910981</v>
      </c>
      <c r="I203" s="299" t="str">
        <f>CONCATENATE("(",ROUND((H203/$H205)*100,1),")")</f>
        <v>(56.6)</v>
      </c>
      <c r="K203" s="302">
        <f>B208-B203</f>
        <v>2.8339999996526615</v>
      </c>
      <c r="L203" s="302">
        <f>D208-D203</f>
        <v>-0.22799999991455877</v>
      </c>
      <c r="M203" s="302">
        <f>F208-F203</f>
        <v>0.36799999998606125</v>
      </c>
      <c r="N203" s="302">
        <f>SUM(K203:M203)</f>
        <v>2.973999999724164</v>
      </c>
    </row>
    <row r="204" spans="1:14" x14ac:dyDescent="0.2">
      <c r="A204" s="282" t="s">
        <v>356</v>
      </c>
      <c r="B204" s="302">
        <f>'Ind T6'!Q239</f>
        <v>72.197000000741497</v>
      </c>
      <c r="C204" s="299" t="str">
        <f>CONCATENATE("(",ROUND((B204/$H205)*100,1),")")</f>
        <v>(18.2)</v>
      </c>
      <c r="D204" s="302">
        <f>'Ind T6'!R239</f>
        <v>91.618000003897009</v>
      </c>
      <c r="E204" s="299" t="str">
        <f>CONCATENATE("(",ROUND((D204/$H205)*100,1),")")</f>
        <v>(23.1)</v>
      </c>
      <c r="F204" s="302">
        <f>'Ind T6'!S239</f>
        <v>7.9649999999736956</v>
      </c>
      <c r="G204" s="299" t="str">
        <f>CONCATENATE("(",ROUND((F204/$H205)*100,1),")")</f>
        <v>(2)</v>
      </c>
      <c r="H204" s="302">
        <f t="shared" ref="H204" si="161">SUM(B204,D204,F204)</f>
        <v>171.78000000461219</v>
      </c>
      <c r="I204" s="299" t="str">
        <f>CONCATENATE("(",ROUND((H204/$H205)*100,1),")")</f>
        <v>(43.4)</v>
      </c>
      <c r="K204" s="302">
        <f t="shared" ref="K204:K205" si="162">B209-B204</f>
        <v>4.5289999975373689</v>
      </c>
      <c r="L204" s="302">
        <f t="shared" ref="L204:L205" si="163">D209-D204</f>
        <v>-7.5190000073905452</v>
      </c>
      <c r="M204" s="302">
        <f t="shared" ref="M204:M205" si="164">F209-F204</f>
        <v>0.45400000005070318</v>
      </c>
      <c r="N204" s="302">
        <f t="shared" ref="N204:N205" si="165">SUM(K204:M204)</f>
        <v>-2.5360000098024731</v>
      </c>
    </row>
    <row r="205" spans="1:14" x14ac:dyDescent="0.2">
      <c r="A205" s="282" t="s">
        <v>354</v>
      </c>
      <c r="B205" s="302">
        <f>SUM(B203:B204)</f>
        <v>232.82200000008706</v>
      </c>
      <c r="C205" s="299" t="str">
        <f>CONCATENATE("(",ROUND((B205/$H205)*100,1),")")</f>
        <v>(58.8)</v>
      </c>
      <c r="D205" s="302">
        <f>SUM(D203:D204)</f>
        <v>133.83300000364088</v>
      </c>
      <c r="E205" s="299" t="str">
        <f>CONCATENATE("(",ROUND((D205/$H205)*100,1),")")</f>
        <v>(33.8)</v>
      </c>
      <c r="F205" s="302">
        <f>SUM(F203:F204)</f>
        <v>29.370999999994073</v>
      </c>
      <c r="G205" s="299" t="str">
        <f>CONCATENATE("(",ROUND((F205/$H205)*100,1),")")</f>
        <v>(7.4)</v>
      </c>
      <c r="H205" s="302">
        <f>SUM(H203:H204)</f>
        <v>396.026000003722</v>
      </c>
      <c r="I205" s="299" t="str">
        <f>CONCATENATE("(",ROUND((H205/$H205)*100,1),")")</f>
        <v>(100)</v>
      </c>
      <c r="K205" s="302">
        <f t="shared" si="162"/>
        <v>7.3629999971900304</v>
      </c>
      <c r="L205" s="302">
        <f t="shared" si="163"/>
        <v>-7.747000007305104</v>
      </c>
      <c r="M205" s="302">
        <f t="shared" si="164"/>
        <v>0.82200000003676266</v>
      </c>
      <c r="N205" s="302">
        <f t="shared" si="165"/>
        <v>0.43799998992168909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163.45899999899822</v>
      </c>
      <c r="C208" s="299" t="str">
        <f>CONCATENATE("(",ROUND((B208/$H210)*100,1),")")</f>
        <v>(41.2)</v>
      </c>
      <c r="D208" s="302">
        <f>'Ind T6'!W240</f>
        <v>41.986999999829315</v>
      </c>
      <c r="E208" s="299" t="str">
        <f>CONCATENATE("(",ROUND((D208/$H210)*100,1),")")</f>
        <v>(10.6)</v>
      </c>
      <c r="F208" s="302">
        <f>'Ind T6'!X240</f>
        <v>21.774000000006438</v>
      </c>
      <c r="G208" s="299" t="str">
        <f>CONCATENATE("(",ROUND((F208/$H210)*100,1),")")</f>
        <v>(5.5)</v>
      </c>
      <c r="H208" s="302">
        <f>SUM(B208,D208,F208)</f>
        <v>227.219999998834</v>
      </c>
      <c r="I208" s="299" t="str">
        <f>CONCATENATE("(",ROUND((H208/$H210)*100,1),")")</f>
        <v>(57.3)</v>
      </c>
      <c r="K208" s="302">
        <f>B208-B198</f>
        <v>4.4309999981622354</v>
      </c>
      <c r="L208" s="302">
        <f>D208-D198</f>
        <v>-0.71200000025898902</v>
      </c>
      <c r="M208" s="302">
        <f>F208-F198</f>
        <v>0.55399999981016279</v>
      </c>
      <c r="N208" s="302">
        <f>SUM(K208:M208)</f>
        <v>4.2729999977134092</v>
      </c>
    </row>
    <row r="209" spans="1:14" x14ac:dyDescent="0.2">
      <c r="A209" s="282" t="s">
        <v>356</v>
      </c>
      <c r="B209" s="302">
        <f>'Ind T6'!V239</f>
        <v>76.725999998278866</v>
      </c>
      <c r="C209" s="299" t="str">
        <f>CONCATENATE("(",ROUND((B209/$H210)*100,1),")")</f>
        <v>(19.4)</v>
      </c>
      <c r="D209" s="302">
        <f>'Ind T6'!W239</f>
        <v>84.098999996506464</v>
      </c>
      <c r="E209" s="299" t="str">
        <f>CONCATENATE("(",ROUND((D209/$H210)*100,1),")")</f>
        <v>(21.2)</v>
      </c>
      <c r="F209" s="302">
        <f>'Ind T6'!X239</f>
        <v>8.4190000000243987</v>
      </c>
      <c r="G209" s="299" t="str">
        <f>CONCATENATE("(",ROUND((F209/$H210)*100,1),")")</f>
        <v>(2.1)</v>
      </c>
      <c r="H209" s="302">
        <f t="shared" ref="H209" si="166">SUM(B209,D209,F209)</f>
        <v>169.24399999480974</v>
      </c>
      <c r="I209" s="299" t="str">
        <f>CONCATENATE("(",ROUND((H209/$H210)*100,1),")")</f>
        <v>(42.7)</v>
      </c>
      <c r="K209" s="302">
        <f t="shared" ref="K209:K210" si="167">B209-B199</f>
        <v>6.3559999974386017</v>
      </c>
      <c r="L209" s="302">
        <f t="shared" ref="L209:L210" si="168">D209-D199</f>
        <v>-12.261000010185214</v>
      </c>
      <c r="M209" s="302">
        <f t="shared" ref="M209:M210" si="169">F209-F199</f>
        <v>0.61300000010957945</v>
      </c>
      <c r="N209" s="302">
        <f t="shared" ref="N209:N210" si="170">SUM(K209:M209)</f>
        <v>-5.2920000126370326</v>
      </c>
    </row>
    <row r="210" spans="1:14" x14ac:dyDescent="0.2">
      <c r="A210" s="282" t="s">
        <v>354</v>
      </c>
      <c r="B210" s="302">
        <f>SUM(B208:B209)</f>
        <v>240.18499999727709</v>
      </c>
      <c r="C210" s="299" t="str">
        <f>CONCATENATE("(",ROUND((B210/$H210)*100,1),")")</f>
        <v>(60.6)</v>
      </c>
      <c r="D210" s="302">
        <f>SUM(D208:D209)</f>
        <v>126.08599999633577</v>
      </c>
      <c r="E210" s="299" t="str">
        <f>CONCATENATE("(",ROUND((D210/$H210)*100,1),")")</f>
        <v>(31.8)</v>
      </c>
      <c r="F210" s="302">
        <f>SUM(F208:F209)</f>
        <v>30.193000000030835</v>
      </c>
      <c r="G210" s="299" t="str">
        <f>CONCATENATE("(",ROUND((F210/$H210)*100,1),")")</f>
        <v>(7.6)</v>
      </c>
      <c r="H210" s="302">
        <f>SUM(H208:H209)</f>
        <v>396.46399999364371</v>
      </c>
      <c r="I210" s="299" t="str">
        <f>CONCATENATE("(",ROUND((H210/$H210)*100,1),")")</f>
        <v>(100)</v>
      </c>
      <c r="K210" s="302">
        <f t="shared" si="167"/>
        <v>10.786999995600837</v>
      </c>
      <c r="L210" s="302">
        <f t="shared" si="168"/>
        <v>-12.973000010444196</v>
      </c>
      <c r="M210" s="302">
        <f t="shared" si="169"/>
        <v>1.1669999999197387</v>
      </c>
      <c r="N210" s="302">
        <f t="shared" si="170"/>
        <v>-1.0190000149236198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82.745000000510601</v>
      </c>
      <c r="C219" s="299" t="str">
        <f>CONCATENATE("(",ROUND((B219/$H221)*100,1),")")</f>
        <v>(56.3)</v>
      </c>
      <c r="D219" s="302">
        <f>'Ind T6'!M275</f>
        <v>13.022000000104409</v>
      </c>
      <c r="E219" s="299" t="str">
        <f>CONCATENATE("(",ROUND((D219/$H221)*100,1),")")</f>
        <v>(8.9)</v>
      </c>
      <c r="F219" s="302">
        <f>'Ind T6'!N275</f>
        <v>15.999000000475942</v>
      </c>
      <c r="G219" s="299" t="str">
        <f>CONCATENATE("(",ROUND((F219/$H221)*100,1),")")</f>
        <v>(10.9)</v>
      </c>
      <c r="H219" s="302">
        <f>SUM(B219,D219,F219)</f>
        <v>111.76600000109096</v>
      </c>
      <c r="I219" s="299" t="str">
        <f>CONCATENATE("(",ROUND((H219/$H221)*100,1),")")</f>
        <v>(76)</v>
      </c>
      <c r="K219" s="302">
        <f>B224-B219</f>
        <v>7.5559999990611573</v>
      </c>
      <c r="L219" s="302">
        <f>D224-D219</f>
        <v>1.2119999997842381</v>
      </c>
      <c r="M219" s="302">
        <f>F224-F219</f>
        <v>1.8610000006162721</v>
      </c>
      <c r="N219" s="302">
        <f>SUM(K219:M219)</f>
        <v>10.628999999461668</v>
      </c>
    </row>
    <row r="220" spans="1:14" x14ac:dyDescent="0.2">
      <c r="A220" s="282" t="s">
        <v>356</v>
      </c>
      <c r="B220" s="302">
        <f>'Ind T6'!L274</f>
        <v>19.096000000042832</v>
      </c>
      <c r="C220" s="299" t="str">
        <f>CONCATENATE("(",ROUND((B220/$H221)*100,1),")")</f>
        <v>(13)</v>
      </c>
      <c r="D220" s="302">
        <f>'Ind T6'!M274</f>
        <v>14.806000000638896</v>
      </c>
      <c r="E220" s="299" t="str">
        <f>CONCATENATE("(",ROUND((D220/$H221)*100,1),")")</f>
        <v>(10.1)</v>
      </c>
      <c r="F220" s="302">
        <f>'Ind T6'!N274</f>
        <v>1.3220000000214824</v>
      </c>
      <c r="G220" s="299" t="str">
        <f>CONCATENATE("(",ROUND((F220/$H221)*100,1),")")</f>
        <v>(0.9)</v>
      </c>
      <c r="H220" s="302">
        <f t="shared" ref="H220" si="171">SUM(B220,D220,F220)</f>
        <v>35.224000000703207</v>
      </c>
      <c r="I220" s="299" t="str">
        <f>CONCATENATE("(",ROUND((H220/$H221)*100,1),")")</f>
        <v>(24)</v>
      </c>
      <c r="K220" s="302">
        <f t="shared" ref="K220:K221" si="172">B225-B220</f>
        <v>2.7170000003492198</v>
      </c>
      <c r="L220" s="302">
        <f t="shared" ref="L220:L221" si="173">D225-D220</f>
        <v>2.0949999994173716</v>
      </c>
      <c r="M220" s="302">
        <f t="shared" ref="M220:M221" si="174">F225-F220</f>
        <v>0.10999999995122511</v>
      </c>
      <c r="N220" s="302">
        <f t="shared" ref="N220:N221" si="175">SUM(K220:M220)</f>
        <v>4.9219999997178165</v>
      </c>
    </row>
    <row r="221" spans="1:14" x14ac:dyDescent="0.2">
      <c r="A221" s="282" t="s">
        <v>354</v>
      </c>
      <c r="B221" s="302">
        <f>SUM(B219:B220)</f>
        <v>101.84100000055344</v>
      </c>
      <c r="C221" s="299" t="str">
        <f>CONCATENATE("(",ROUND((B221/$H221)*100,1),")")</f>
        <v>(69.3)</v>
      </c>
      <c r="D221" s="302">
        <f>SUM(D219:D220)</f>
        <v>27.828000000743305</v>
      </c>
      <c r="E221" s="299" t="str">
        <f>CONCATENATE("(",ROUND((D221/$H221)*100,1),")")</f>
        <v>(18.9)</v>
      </c>
      <c r="F221" s="302">
        <f>SUM(F219:F220)</f>
        <v>17.321000000497424</v>
      </c>
      <c r="G221" s="299" t="str">
        <f>CONCATENATE("(",ROUND((F221/$H221)*100,1),")")</f>
        <v>(11.8)</v>
      </c>
      <c r="H221" s="302">
        <f>SUM(H219:H220)</f>
        <v>146.99000000179416</v>
      </c>
      <c r="I221" s="299" t="str">
        <f>CONCATENATE("(",ROUND((H221/$H221)*100,1),")")</f>
        <v>(100)</v>
      </c>
      <c r="K221" s="302">
        <f t="shared" si="172"/>
        <v>10.272999999410374</v>
      </c>
      <c r="L221" s="302">
        <f t="shared" si="173"/>
        <v>3.3069999992016115</v>
      </c>
      <c r="M221" s="302">
        <f t="shared" si="174"/>
        <v>1.9710000005674964</v>
      </c>
      <c r="N221" s="302">
        <f t="shared" si="175"/>
        <v>15.550999999179481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90.300999999571758</v>
      </c>
      <c r="C224" s="299" t="str">
        <f>CONCATENATE("(",ROUND((B224/$H226)*100,1),")")</f>
        <v>(55.6)</v>
      </c>
      <c r="D224" s="302">
        <f>'Ind T6'!R275</f>
        <v>14.233999999888647</v>
      </c>
      <c r="E224" s="299" t="str">
        <f>CONCATENATE("(",ROUND((D224/$H226)*100,1),")")</f>
        <v>(8.8)</v>
      </c>
      <c r="F224" s="302">
        <f>'Ind T6'!S275</f>
        <v>17.860000001092214</v>
      </c>
      <c r="G224" s="299" t="str">
        <f>CONCATENATE("(",ROUND((F224/$H226)*100,1),")")</f>
        <v>(11)</v>
      </c>
      <c r="H224" s="302">
        <f>SUM(B224,D224,F224)</f>
        <v>122.39500000055263</v>
      </c>
      <c r="I224" s="299" t="str">
        <f>CONCATENATE("(",ROUND((H224/$H226)*100,1),")")</f>
        <v>(75.3)</v>
      </c>
      <c r="K224" s="302">
        <f>B229-B224</f>
        <v>1.1519999997379813</v>
      </c>
      <c r="L224" s="302">
        <f>D229-D224</f>
        <v>0.99499999997052946</v>
      </c>
      <c r="M224" s="302">
        <f>F229-F224</f>
        <v>1.3769999997502467</v>
      </c>
      <c r="N224" s="302">
        <f>SUM(K224:M224)</f>
        <v>3.5239999994587574</v>
      </c>
    </row>
    <row r="225" spans="1:14" x14ac:dyDescent="0.2">
      <c r="A225" s="282" t="s">
        <v>356</v>
      </c>
      <c r="B225" s="302">
        <f>'Ind T6'!Q274</f>
        <v>21.813000000392051</v>
      </c>
      <c r="C225" s="299" t="str">
        <f>CONCATENATE("(",ROUND((B225/$H226)*100,1),")")</f>
        <v>(13.4)</v>
      </c>
      <c r="D225" s="302">
        <f>'Ind T6'!R274</f>
        <v>16.901000000056268</v>
      </c>
      <c r="E225" s="299" t="str">
        <f>CONCATENATE("(",ROUND((D225/$H226)*100,1),")")</f>
        <v>(10.4)</v>
      </c>
      <c r="F225" s="302">
        <f>'Ind T6'!S274</f>
        <v>1.4319999999727075</v>
      </c>
      <c r="G225" s="299" t="str">
        <f>CONCATENATE("(",ROUND((F225/$H226)*100,1),")")</f>
        <v>(0.9)</v>
      </c>
      <c r="H225" s="302">
        <f t="shared" ref="H225" si="176">SUM(B225,D225,F225)</f>
        <v>40.146000000421033</v>
      </c>
      <c r="I225" s="299" t="str">
        <f>CONCATENATE("(",ROUND((H225/$H226)*100,1),")")</f>
        <v>(24.7)</v>
      </c>
      <c r="K225" s="302">
        <f t="shared" ref="K225:K226" si="177">B230-B225</f>
        <v>1.8409999993565549</v>
      </c>
      <c r="L225" s="302">
        <f t="shared" ref="L225:L226" si="178">D230-D225</f>
        <v>2.1039999992348264</v>
      </c>
      <c r="M225" s="302">
        <f t="shared" ref="M225:M226" si="179">F230-F225</f>
        <v>3.3000000006174091E-2</v>
      </c>
      <c r="N225" s="302">
        <f t="shared" ref="N225:N226" si="180">SUM(K225:M225)</f>
        <v>3.9779999985975554</v>
      </c>
    </row>
    <row r="226" spans="1:14" x14ac:dyDescent="0.2">
      <c r="A226" s="282" t="s">
        <v>354</v>
      </c>
      <c r="B226" s="302">
        <f>SUM(B224:B225)</f>
        <v>112.11399999996381</v>
      </c>
      <c r="C226" s="299" t="str">
        <f>CONCATENATE("(",ROUND((B226/$H226)*100,1),")")</f>
        <v>(69)</v>
      </c>
      <c r="D226" s="302">
        <f>SUM(D224:D225)</f>
        <v>31.134999999944917</v>
      </c>
      <c r="E226" s="299" t="str">
        <f>CONCATENATE("(",ROUND((D226/$H226)*100,1),")")</f>
        <v>(19.2)</v>
      </c>
      <c r="F226" s="302">
        <f>SUM(F224:F225)</f>
        <v>19.29200000106492</v>
      </c>
      <c r="G226" s="299" t="str">
        <f>CONCATENATE("(",ROUND((F226/$H226)*100,1),")")</f>
        <v>(11.9)</v>
      </c>
      <c r="H226" s="302">
        <f>SUM(H224:H225)</f>
        <v>162.54100000097367</v>
      </c>
      <c r="I226" s="299" t="str">
        <f>CONCATENATE("(",ROUND((H226/$H226)*100,1),")")</f>
        <v>(100)</v>
      </c>
      <c r="K226" s="302">
        <f t="shared" si="177"/>
        <v>2.9929999990945362</v>
      </c>
      <c r="L226" s="302">
        <f t="shared" si="178"/>
        <v>3.0989999992053541</v>
      </c>
      <c r="M226" s="302">
        <f t="shared" si="179"/>
        <v>1.4099999997564225</v>
      </c>
      <c r="N226" s="302">
        <f t="shared" si="180"/>
        <v>7.5019999980563128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91.452999999309739</v>
      </c>
      <c r="C229" s="299" t="str">
        <f>CONCATENATE("(",ROUND((B229/$H231)*100,1),")")</f>
        <v>(53.8)</v>
      </c>
      <c r="D229" s="302">
        <f>'Ind T6'!W275</f>
        <v>15.228999999859177</v>
      </c>
      <c r="E229" s="299" t="str">
        <f>CONCATENATE("(",ROUND((D229/$H231)*100,1),")")</f>
        <v>(9)</v>
      </c>
      <c r="F229" s="302">
        <f>'Ind T6'!X275</f>
        <v>19.23700000084246</v>
      </c>
      <c r="G229" s="299" t="str">
        <f>CONCATENATE("(",ROUND((F229/$H231)*100,1),")")</f>
        <v>(11.3)</v>
      </c>
      <c r="H229" s="302">
        <f>SUM(B229,D229,F229)</f>
        <v>125.91900000001137</v>
      </c>
      <c r="I229" s="299" t="str">
        <f>CONCATENATE("(",ROUND((H229/$H231)*100,1),")")</f>
        <v>(74.1)</v>
      </c>
      <c r="K229" s="302">
        <f>B229-B219</f>
        <v>8.7079999987991386</v>
      </c>
      <c r="L229" s="302">
        <f>D229-D219</f>
        <v>2.2069999997547676</v>
      </c>
      <c r="M229" s="302">
        <f>F229-F219</f>
        <v>3.2380000003665188</v>
      </c>
      <c r="N229" s="302">
        <f>SUM(K229:M229)</f>
        <v>14.152999998920425</v>
      </c>
    </row>
    <row r="230" spans="1:14" x14ac:dyDescent="0.2">
      <c r="A230" s="282" t="s">
        <v>356</v>
      </c>
      <c r="B230" s="302">
        <f>'Ind T6'!V274</f>
        <v>23.653999999748606</v>
      </c>
      <c r="C230" s="299" t="str">
        <f>CONCATENATE("(",ROUND((B230/$H231)*100,1),")")</f>
        <v>(13.9)</v>
      </c>
      <c r="D230" s="302">
        <f>'Ind T6'!W274</f>
        <v>19.004999999291094</v>
      </c>
      <c r="E230" s="299" t="str">
        <f>CONCATENATE("(",ROUND((D230/$H231)*100,1),")")</f>
        <v>(11.2)</v>
      </c>
      <c r="F230" s="302">
        <f>'Ind T6'!X274</f>
        <v>1.4649999999788816</v>
      </c>
      <c r="G230" s="299" t="str">
        <f>CONCATENATE("(",ROUND((F230/$H231)*100,1),")")</f>
        <v>(0.9)</v>
      </c>
      <c r="H230" s="302">
        <f t="shared" ref="H230" si="181">SUM(B230,D230,F230)</f>
        <v>44.123999999018579</v>
      </c>
      <c r="I230" s="299" t="str">
        <f>CONCATENATE("(",ROUND((H230/$H231)*100,1),")")</f>
        <v>(25.9)</v>
      </c>
      <c r="K230" s="302">
        <f t="shared" ref="K230:K231" si="182">B230-B220</f>
        <v>4.5579999997057747</v>
      </c>
      <c r="L230" s="302">
        <f t="shared" ref="L230:L231" si="183">D230-D220</f>
        <v>4.198999998652198</v>
      </c>
      <c r="M230" s="302">
        <f t="shared" ref="M230:M231" si="184">F230-F220</f>
        <v>0.1429999999573992</v>
      </c>
      <c r="N230" s="302">
        <f t="shared" ref="N230:N231" si="185">SUM(K230:M230)</f>
        <v>8.8999999983153728</v>
      </c>
    </row>
    <row r="231" spans="1:14" x14ac:dyDescent="0.2">
      <c r="A231" s="282" t="s">
        <v>354</v>
      </c>
      <c r="B231" s="302">
        <f>SUM(B229:B230)</f>
        <v>115.10699999905835</v>
      </c>
      <c r="C231" s="299" t="str">
        <f>CONCATENATE("(",ROUND((B231/$H231)*100,1),")")</f>
        <v>(67.7)</v>
      </c>
      <c r="D231" s="302">
        <f>SUM(D229:D230)</f>
        <v>34.233999999150271</v>
      </c>
      <c r="E231" s="299" t="str">
        <f>CONCATENATE("(",ROUND((D231/$H231)*100,1),")")</f>
        <v>(20.1)</v>
      </c>
      <c r="F231" s="302">
        <f>SUM(F229:F230)</f>
        <v>20.702000000821343</v>
      </c>
      <c r="G231" s="299" t="str">
        <f>CONCATENATE("(",ROUND((F231/$H231)*100,1),")")</f>
        <v>(12.2)</v>
      </c>
      <c r="H231" s="302">
        <f>SUM(H229:H230)</f>
        <v>170.04299999902995</v>
      </c>
      <c r="I231" s="299" t="str">
        <f>CONCATENATE("(",ROUND((H231/$H231)*100,1),")")</f>
        <v>(100)</v>
      </c>
      <c r="K231" s="302">
        <f t="shared" si="182"/>
        <v>13.26599999850491</v>
      </c>
      <c r="L231" s="302">
        <f t="shared" si="183"/>
        <v>6.4059999984069655</v>
      </c>
      <c r="M231" s="302">
        <f t="shared" si="184"/>
        <v>3.3810000003239189</v>
      </c>
      <c r="N231" s="302">
        <f t="shared" si="185"/>
        <v>23.052999997235794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34.402999999999707</v>
      </c>
      <c r="C240" s="299" t="str">
        <f>CONCATENATE("(",ROUND((B240/$H242)*100,1),")")</f>
        <v>(21.1)</v>
      </c>
      <c r="D240" s="302">
        <f>'Ind T6'!M295</f>
        <v>35.648000000110123</v>
      </c>
      <c r="E240" s="299" t="str">
        <f>CONCATENATE("(",ROUND((D240/$H242)*100,1),")")</f>
        <v>(21.9)</v>
      </c>
      <c r="F240" s="302">
        <f>'Ind T6'!N295</f>
        <v>4.9090000000634681</v>
      </c>
      <c r="G240" s="299" t="str">
        <f>CONCATENATE("(",ROUND((F240/$H242)*100,1),")")</f>
        <v>(3)</v>
      </c>
      <c r="H240" s="302">
        <f>SUM(B240,D240,F240)</f>
        <v>74.960000000173309</v>
      </c>
      <c r="I240" s="299" t="str">
        <f>CONCATENATE("(",ROUND((H240/$H242)*100,1),")")</f>
        <v>(46)</v>
      </c>
      <c r="K240" s="302">
        <f>B245-B240</f>
        <v>3.5000000000700027E-2</v>
      </c>
      <c r="L240" s="302">
        <f>D245-D240</f>
        <v>-0.46800000030913935</v>
      </c>
      <c r="M240" s="302">
        <f>F245-F240</f>
        <v>0.10700000001380516</v>
      </c>
      <c r="N240" s="302">
        <f>SUM(K240:M240)</f>
        <v>-0.32600000029463416</v>
      </c>
    </row>
    <row r="241" spans="1:14" x14ac:dyDescent="0.2">
      <c r="A241" s="282" t="s">
        <v>356</v>
      </c>
      <c r="B241" s="302">
        <f>'Ind T6'!L294</f>
        <v>29.141000000340412</v>
      </c>
      <c r="C241" s="299" t="str">
        <f>CONCATENATE("(",ROUND((B241/$H242)*100,1),")")</f>
        <v>(17.9)</v>
      </c>
      <c r="D241" s="302">
        <f>'Ind T6'!M294</f>
        <v>52.509000002708063</v>
      </c>
      <c r="E241" s="299" t="str">
        <f>CONCATENATE("(",ROUND((D241/$H242)*100,1),")")</f>
        <v>(32.2)</v>
      </c>
      <c r="F241" s="302">
        <f>'Ind T6'!N294</f>
        <v>6.3259999999747798</v>
      </c>
      <c r="G241" s="299" t="str">
        <f>CONCATENATE("(",ROUND((F241/$H242)*100,1),")")</f>
        <v>(3.9)</v>
      </c>
      <c r="H241" s="302">
        <f t="shared" ref="H241" si="186">SUM(B241,D241,F241)</f>
        <v>87.976000003023259</v>
      </c>
      <c r="I241" s="299" t="str">
        <f>CONCATENATE("(",ROUND((H241/$H242)*100,1),")")</f>
        <v>(54)</v>
      </c>
      <c r="K241" s="302">
        <f t="shared" ref="K241:K242" si="187">B246-B241</f>
        <v>-2.0000001430311443E-3</v>
      </c>
      <c r="L241" s="302">
        <f t="shared" ref="L241:L242" si="188">D246-D241</f>
        <v>-0.42600000151415429</v>
      </c>
      <c r="M241" s="302">
        <f t="shared" ref="M241:M242" si="189">F246-F241</f>
        <v>0.17699999991602322</v>
      </c>
      <c r="N241" s="302">
        <f t="shared" ref="N241:N242" si="190">SUM(K241:M241)</f>
        <v>-0.25100000174116222</v>
      </c>
    </row>
    <row r="242" spans="1:14" x14ac:dyDescent="0.2">
      <c r="A242" s="282" t="s">
        <v>354</v>
      </c>
      <c r="B242" s="302">
        <f>SUM(B240:B241)</f>
        <v>63.54400000034012</v>
      </c>
      <c r="C242" s="299" t="str">
        <f>CONCATENATE("(",ROUND((B242/$H242)*100,1),")")</f>
        <v>(39)</v>
      </c>
      <c r="D242" s="302">
        <f>SUM(D240:D241)</f>
        <v>88.157000002818194</v>
      </c>
      <c r="E242" s="299" t="str">
        <f>CONCATENATE("(",ROUND((D242/$H242)*100,1),")")</f>
        <v>(54.1)</v>
      </c>
      <c r="F242" s="302">
        <f>SUM(F240:F241)</f>
        <v>11.235000000038248</v>
      </c>
      <c r="G242" s="299" t="str">
        <f>CONCATENATE("(",ROUND((F242/$H242)*100,1),")")</f>
        <v>(6.9)</v>
      </c>
      <c r="H242" s="302">
        <f>SUM(H240:H241)</f>
        <v>162.93600000319657</v>
      </c>
      <c r="I242" s="299" t="str">
        <f>CONCATENATE("(",ROUND((H242/$H242)*100,1),")")</f>
        <v>(100)</v>
      </c>
      <c r="K242" s="302">
        <f t="shared" si="187"/>
        <v>3.299999985766533E-2</v>
      </c>
      <c r="L242" s="302">
        <f t="shared" si="188"/>
        <v>-0.89400000182330075</v>
      </c>
      <c r="M242" s="302">
        <f t="shared" si="189"/>
        <v>0.28399999992982927</v>
      </c>
      <c r="N242" s="302">
        <f t="shared" si="190"/>
        <v>-0.57700000203580615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34.438000000000407</v>
      </c>
      <c r="C245" s="299" t="str">
        <f>CONCATENATE("(",ROUND((B245/$H247)*100,1),")")</f>
        <v>(21.2)</v>
      </c>
      <c r="D245" s="302">
        <f>'Ind T6'!R295</f>
        <v>35.179999999800984</v>
      </c>
      <c r="E245" s="299" t="str">
        <f>CONCATENATE("(",ROUND((D245/$H247)*100,1),")")</f>
        <v>(21.7)</v>
      </c>
      <c r="F245" s="302">
        <f>'Ind T6'!S295</f>
        <v>5.0160000000772733</v>
      </c>
      <c r="G245" s="299" t="str">
        <f>CONCATENATE("(",ROUND((F245/$H247)*100,1),")")</f>
        <v>(3.1)</v>
      </c>
      <c r="H245" s="302">
        <f>SUM(B245,D245,F245)</f>
        <v>74.633999999878654</v>
      </c>
      <c r="I245" s="299" t="str">
        <f>CONCATENATE("(",ROUND((H245/$H247)*100,1),")")</f>
        <v>(46)</v>
      </c>
      <c r="K245" s="302">
        <f>B250-B245</f>
        <v>4.0040000000132281</v>
      </c>
      <c r="L245" s="302">
        <f>D250-D245</f>
        <v>3.1340000001314792</v>
      </c>
      <c r="M245" s="302">
        <f>F250-F245</f>
        <v>0.63800000001050883</v>
      </c>
      <c r="N245" s="302">
        <f>SUM(K245:M245)</f>
        <v>7.7760000001552161</v>
      </c>
    </row>
    <row r="246" spans="1:14" x14ac:dyDescent="0.2">
      <c r="A246" s="282" t="s">
        <v>356</v>
      </c>
      <c r="B246" s="302">
        <f>'Ind T6'!Q294</f>
        <v>29.139000000197381</v>
      </c>
      <c r="C246" s="299" t="str">
        <f>CONCATENATE("(",ROUND((B246/$H247)*100,1),")")</f>
        <v>(17.9)</v>
      </c>
      <c r="D246" s="302">
        <f>'Ind T6'!R294</f>
        <v>52.083000001193909</v>
      </c>
      <c r="E246" s="299" t="str">
        <f>CONCATENATE("(",ROUND((D246/$H247)*100,1),")")</f>
        <v>(32.1)</v>
      </c>
      <c r="F246" s="302">
        <f>'Ind T6'!S294</f>
        <v>6.502999999890803</v>
      </c>
      <c r="G246" s="299" t="str">
        <f>CONCATENATE("(",ROUND((F246/$H247)*100,1),")")</f>
        <v>(4)</v>
      </c>
      <c r="H246" s="302">
        <f t="shared" ref="H246" si="191">SUM(B246,D246,F246)</f>
        <v>87.725000001282098</v>
      </c>
      <c r="I246" s="299" t="str">
        <f>CONCATENATE("(",ROUND((H246/$H247)*100,1),")")</f>
        <v>(54)</v>
      </c>
      <c r="K246" s="302">
        <f t="shared" ref="K246:K247" si="192">B251-B246</f>
        <v>3.1659999994835211</v>
      </c>
      <c r="L246" s="302">
        <f t="shared" ref="L246:L247" si="193">D251-D246</f>
        <v>4.8809999969588773</v>
      </c>
      <c r="M246" s="302">
        <f t="shared" ref="M246:M247" si="194">F251-F246</f>
        <v>0.85699999998549448</v>
      </c>
      <c r="N246" s="302">
        <f t="shared" ref="N246:N247" si="195">SUM(K246:M246)</f>
        <v>8.903999996427892</v>
      </c>
    </row>
    <row r="247" spans="1:14" x14ac:dyDescent="0.2">
      <c r="A247" s="282" t="s">
        <v>354</v>
      </c>
      <c r="B247" s="302">
        <f>SUM(B245:B246)</f>
        <v>63.577000000197785</v>
      </c>
      <c r="C247" s="299" t="str">
        <f>CONCATENATE("(",ROUND((B247/$H247)*100,1),")")</f>
        <v>(39.2)</v>
      </c>
      <c r="D247" s="302">
        <f>SUM(D245:D246)</f>
        <v>87.263000000994893</v>
      </c>
      <c r="E247" s="299" t="str">
        <f>CONCATENATE("(",ROUND((D247/$H247)*100,1),")")</f>
        <v>(53.7)</v>
      </c>
      <c r="F247" s="302">
        <f>SUM(F245:F246)</f>
        <v>11.518999999968077</v>
      </c>
      <c r="G247" s="299" t="str">
        <f>CONCATENATE("(",ROUND((F247/$H247)*100,1),")")</f>
        <v>(7.1)</v>
      </c>
      <c r="H247" s="302">
        <f>SUM(H245:H246)</f>
        <v>162.35900000116075</v>
      </c>
      <c r="I247" s="299" t="str">
        <f>CONCATENATE("(",ROUND((H247/$H247)*100,1),")")</f>
        <v>(100)</v>
      </c>
      <c r="K247" s="302">
        <f t="shared" si="192"/>
        <v>7.1699999994967527</v>
      </c>
      <c r="L247" s="302">
        <f t="shared" si="193"/>
        <v>8.0149999970903565</v>
      </c>
      <c r="M247" s="302">
        <f t="shared" si="194"/>
        <v>1.4949999999960024</v>
      </c>
      <c r="N247" s="302">
        <f t="shared" si="195"/>
        <v>16.679999996583113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38.442000000013635</v>
      </c>
      <c r="C250" s="299" t="str">
        <f>CONCATENATE("(",ROUND((B250/$H252)*100,1),")")</f>
        <v>(21.5)</v>
      </c>
      <c r="D250" s="302">
        <f>'Ind T6'!W295</f>
        <v>38.313999999932463</v>
      </c>
      <c r="E250" s="299" t="str">
        <f>CONCATENATE("(",ROUND((D250/$H252)*100,1),")")</f>
        <v>(21.4)</v>
      </c>
      <c r="F250" s="302">
        <f>'Ind T6'!X295</f>
        <v>5.6540000000877821</v>
      </c>
      <c r="G250" s="299" t="str">
        <f>CONCATENATE("(",ROUND((F250/$H252)*100,1),")")</f>
        <v>(3.2)</v>
      </c>
      <c r="H250" s="302">
        <f>SUM(B250,D250,F250)</f>
        <v>82.410000000033875</v>
      </c>
      <c r="I250" s="299" t="str">
        <f>CONCATENATE("(",ROUND((H250/$H252)*100,1),")")</f>
        <v>(46)</v>
      </c>
      <c r="K250" s="302">
        <f>B250-B240</f>
        <v>4.0390000000139281</v>
      </c>
      <c r="L250" s="302">
        <f>D250-D240</f>
        <v>2.6659999998223398</v>
      </c>
      <c r="M250" s="302">
        <f>F250-F240</f>
        <v>0.74500000002431399</v>
      </c>
      <c r="N250" s="302">
        <f>SUM(K250:M250)</f>
        <v>7.4499999998605819</v>
      </c>
    </row>
    <row r="251" spans="1:14" x14ac:dyDescent="0.2">
      <c r="A251" s="282" t="s">
        <v>356</v>
      </c>
      <c r="B251" s="302">
        <f>'Ind T6'!V294</f>
        <v>32.304999999680902</v>
      </c>
      <c r="C251" s="299" t="str">
        <f>CONCATENATE("(",ROUND((B251/$H252)*100,1),")")</f>
        <v>(18)</v>
      </c>
      <c r="D251" s="302">
        <f>'Ind T6'!W294</f>
        <v>56.963999998152786</v>
      </c>
      <c r="E251" s="299" t="str">
        <f>CONCATENATE("(",ROUND((D251/$H252)*100,1),")")</f>
        <v>(31.8)</v>
      </c>
      <c r="F251" s="302">
        <f>'Ind T6'!X294</f>
        <v>7.3599999998762975</v>
      </c>
      <c r="G251" s="299" t="str">
        <f>CONCATENATE("(",ROUND((F251/$H252)*100,1),")")</f>
        <v>(4.1)</v>
      </c>
      <c r="H251" s="302">
        <f t="shared" ref="H251" si="196">SUM(B251,D251,F251)</f>
        <v>96.628999997709982</v>
      </c>
      <c r="I251" s="299" t="str">
        <f>CONCATENATE("(",ROUND((H251/$H252)*100,1),")")</f>
        <v>(54)</v>
      </c>
      <c r="K251" s="302">
        <f t="shared" ref="K251:K252" si="197">B251-B241</f>
        <v>3.1639999993404899</v>
      </c>
      <c r="L251" s="302">
        <f t="shared" ref="L251:L252" si="198">D251-D241</f>
        <v>4.454999995444723</v>
      </c>
      <c r="M251" s="302">
        <f t="shared" ref="M251:M252" si="199">F251-F241</f>
        <v>1.0339999999015177</v>
      </c>
      <c r="N251" s="302">
        <f t="shared" ref="N251:N252" si="200">SUM(K251:M251)</f>
        <v>8.6529999946867306</v>
      </c>
    </row>
    <row r="252" spans="1:14" x14ac:dyDescent="0.2">
      <c r="A252" s="282" t="s">
        <v>354</v>
      </c>
      <c r="B252" s="302">
        <f>SUM(B250:B251)</f>
        <v>70.746999999694538</v>
      </c>
      <c r="C252" s="299" t="str">
        <f>CONCATENATE("(",ROUND((B252/$H252)*100,1),")")</f>
        <v>(39.5)</v>
      </c>
      <c r="D252" s="302">
        <f>SUM(D250:D251)</f>
        <v>95.277999998085249</v>
      </c>
      <c r="E252" s="299" t="str">
        <f>CONCATENATE("(",ROUND((D252/$H252)*100,1),")")</f>
        <v>(53.2)</v>
      </c>
      <c r="F252" s="302">
        <f>SUM(F250:F251)</f>
        <v>13.01399999996408</v>
      </c>
      <c r="G252" s="299" t="str">
        <f>CONCATENATE("(",ROUND((F252/$H252)*100,1),")")</f>
        <v>(7.3)</v>
      </c>
      <c r="H252" s="302">
        <f>SUM(H250:H251)</f>
        <v>179.03899999774387</v>
      </c>
      <c r="I252" s="299" t="str">
        <f>CONCATENATE("(",ROUND((H252/$H252)*100,1),")")</f>
        <v>(100)</v>
      </c>
      <c r="K252" s="302">
        <f t="shared" si="197"/>
        <v>7.202999999354418</v>
      </c>
      <c r="L252" s="302">
        <f t="shared" si="198"/>
        <v>7.1209999952670557</v>
      </c>
      <c r="M252" s="302">
        <f t="shared" si="199"/>
        <v>1.7789999999258317</v>
      </c>
      <c r="N252" s="302">
        <f t="shared" si="200"/>
        <v>16.102999994547304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5.495999999978884</v>
      </c>
      <c r="C261" s="299" t="str">
        <f>CONCATENATE("(",ROUND((B261/$H263)*100,1),")")</f>
        <v>(35.6)</v>
      </c>
      <c r="D261" s="302">
        <f>'Ind T6'!M320</f>
        <v>0.46900000000204478</v>
      </c>
      <c r="E261" s="299" t="str">
        <f>CONCATENATE("(",ROUND((D261/$H263)*100,1),")")</f>
        <v>(3)</v>
      </c>
      <c r="F261" s="302">
        <f>'Ind T6'!N320</f>
        <v>3.0210000000346771</v>
      </c>
      <c r="G261" s="299" t="str">
        <f>CONCATENATE("(",ROUND((F261/$H263)*100,1),")")</f>
        <v>(19.6)</v>
      </c>
      <c r="H261" s="302">
        <f>SUM(B261,D261,F261)</f>
        <v>8.9860000000156059</v>
      </c>
      <c r="I261" s="299" t="str">
        <f>CONCATENATE("(",ROUND((H261/$H263)*100,1),")")</f>
        <v>(58.2)</v>
      </c>
      <c r="K261" s="302">
        <f>B266-B261</f>
        <v>-0.12699999996878564</v>
      </c>
      <c r="L261" s="302">
        <f>D266-D261</f>
        <v>1.3999999995474577E-2</v>
      </c>
      <c r="M261" s="302">
        <f>F266-F261</f>
        <v>-3.4999999839525398E-2</v>
      </c>
      <c r="N261" s="302">
        <f>SUM(K261:M261)</f>
        <v>-0.14799999981283646</v>
      </c>
    </row>
    <row r="262" spans="1:14" x14ac:dyDescent="0.2">
      <c r="A262" s="282" t="s">
        <v>356</v>
      </c>
      <c r="B262" s="302">
        <f>'Ind T6'!L319</f>
        <v>3.2309999999566439</v>
      </c>
      <c r="C262" s="299" t="str">
        <f>CONCATENATE("(",ROUND((B262/$H263)*100,1),")")</f>
        <v>(20.9)</v>
      </c>
      <c r="D262" s="302">
        <f>'Ind T6'!M319</f>
        <v>1.5230000000300008</v>
      </c>
      <c r="E262" s="299" t="str">
        <f>CONCATENATE("(",ROUND((D262/$H263)*100,1),")")</f>
        <v>(9.9)</v>
      </c>
      <c r="F262" s="302">
        <f>'Ind T6'!N319</f>
        <v>1.6879999999335522</v>
      </c>
      <c r="G262" s="299" t="str">
        <f>CONCATENATE("(",ROUND((F262/$H263)*100,1),")")</f>
        <v>(10.9)</v>
      </c>
      <c r="H262" s="302">
        <f t="shared" ref="H262" si="201">SUM(B262,D262,F262)</f>
        <v>6.4419999999201973</v>
      </c>
      <c r="I262" s="299" t="str">
        <f>CONCATENATE("(",ROUND((H262/$H263)*100,1),")")</f>
        <v>(41.8)</v>
      </c>
      <c r="K262" s="302">
        <f t="shared" ref="K262:K263" si="202">B267-B262</f>
        <v>-6.0999999880418709E-2</v>
      </c>
      <c r="L262" s="302">
        <f t="shared" ref="L262:L263" si="203">D267-D262</f>
        <v>-5.0000000235261854E-3</v>
      </c>
      <c r="M262" s="302">
        <f t="shared" ref="M262:M263" si="204">F267-F262</f>
        <v>-4.7999999913058478E-2</v>
      </c>
      <c r="N262" s="302">
        <f t="shared" ref="N262:N263" si="205">SUM(K262:M262)</f>
        <v>-0.11399999981700337</v>
      </c>
    </row>
    <row r="263" spans="1:14" x14ac:dyDescent="0.2">
      <c r="A263" s="282" t="s">
        <v>354</v>
      </c>
      <c r="B263" s="302">
        <f>SUM(B261:B262)</f>
        <v>8.7269999999355274</v>
      </c>
      <c r="C263" s="299" t="str">
        <f>CONCATENATE("(",ROUND((B263/$H263)*100,1),")")</f>
        <v>(56.6)</v>
      </c>
      <c r="D263" s="302">
        <f>SUM(D261:D262)</f>
        <v>1.9920000000320455</v>
      </c>
      <c r="E263" s="299" t="str">
        <f>CONCATENATE("(",ROUND((D263/$H263)*100,1),")")</f>
        <v>(12.9)</v>
      </c>
      <c r="F263" s="302">
        <f>SUM(F261:F262)</f>
        <v>4.7089999999682295</v>
      </c>
      <c r="G263" s="299" t="str">
        <f>CONCATENATE("(",ROUND((F263/$H263)*100,1),")")</f>
        <v>(30.5)</v>
      </c>
      <c r="H263" s="302">
        <f>SUM(H261:H262)</f>
        <v>15.427999999935803</v>
      </c>
      <c r="I263" s="299" t="str">
        <f>CONCATENATE("(",ROUND((H263/$H263)*100,1),")")</f>
        <v>(100)</v>
      </c>
      <c r="K263" s="302">
        <f t="shared" si="202"/>
        <v>-0.1879999998492039</v>
      </c>
      <c r="L263" s="302">
        <f t="shared" si="203"/>
        <v>8.9999999719485579E-3</v>
      </c>
      <c r="M263" s="302">
        <f t="shared" si="204"/>
        <v>-8.2999999752583875E-2</v>
      </c>
      <c r="N263" s="302">
        <f t="shared" si="205"/>
        <v>-0.26199999962983922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5.3690000000100984</v>
      </c>
      <c r="C266" s="299" t="str">
        <f>CONCATENATE("(",ROUND((B266/$H268)*100,1),")")</f>
        <v>(35.4)</v>
      </c>
      <c r="D266" s="302">
        <f>'Ind T6'!R320</f>
        <v>0.48299999999751936</v>
      </c>
      <c r="E266" s="299" t="str">
        <f>CONCATENATE("(",ROUND((D266/$H268)*100,1),")")</f>
        <v>(3.2)</v>
      </c>
      <c r="F266" s="302">
        <f>'Ind T6'!S320</f>
        <v>2.9860000001951517</v>
      </c>
      <c r="G266" s="299" t="str">
        <f>CONCATENATE("(",ROUND((F266/$H268)*100,1),")")</f>
        <v>(19.7)</v>
      </c>
      <c r="H266" s="302">
        <f>SUM(B266,D266,F266)</f>
        <v>8.8380000002027685</v>
      </c>
      <c r="I266" s="299" t="str">
        <f>CONCATENATE("(",ROUND((H266/$H268)*100,1),")")</f>
        <v>(58.3)</v>
      </c>
      <c r="K266" s="302">
        <f>B271-B266</f>
        <v>4.0999999993546865E-2</v>
      </c>
      <c r="L266" s="302">
        <f>D271-D266</f>
        <v>4.1999999999047966E-2</v>
      </c>
      <c r="M266" s="302">
        <f>F271-F266</f>
        <v>8.4999999959769479E-2</v>
      </c>
      <c r="N266" s="302">
        <f>SUM(K266:M266)</f>
        <v>0.16799999995236431</v>
      </c>
    </row>
    <row r="267" spans="1:14" x14ac:dyDescent="0.2">
      <c r="A267" s="282" t="s">
        <v>356</v>
      </c>
      <c r="B267" s="302">
        <f>'Ind T6'!Q319</f>
        <v>3.1700000000762252</v>
      </c>
      <c r="C267" s="299" t="str">
        <f>CONCATENATE("(",ROUND((B267/$H268)*100,1),")")</f>
        <v>(20.9)</v>
      </c>
      <c r="D267" s="302">
        <f>'Ind T6'!R319</f>
        <v>1.5180000000064746</v>
      </c>
      <c r="E267" s="299" t="str">
        <f>CONCATENATE("(",ROUND((D267/$H268)*100,1),")")</f>
        <v>(10)</v>
      </c>
      <c r="F267" s="302">
        <f>'Ind T6'!S319</f>
        <v>1.6400000000204937</v>
      </c>
      <c r="G267" s="299" t="str">
        <f>CONCATENATE("(",ROUND((F267/$H268)*100,1),")")</f>
        <v>(10.8)</v>
      </c>
      <c r="H267" s="302">
        <f t="shared" ref="H267" si="206">SUM(B267,D267,F267)</f>
        <v>6.3280000001031933</v>
      </c>
      <c r="I267" s="299" t="str">
        <f>CONCATENATE("(",ROUND((H267/$H268)*100,1),")")</f>
        <v>(41.7)</v>
      </c>
      <c r="K267" s="302">
        <f t="shared" ref="K267:K268" si="207">B272-B267</f>
        <v>8.4999999949967542E-2</v>
      </c>
      <c r="L267" s="302">
        <f t="shared" ref="L267:L268" si="208">D272-D267</f>
        <v>3.0999999975199977E-2</v>
      </c>
      <c r="M267" s="302">
        <f t="shared" ref="M267:M268" si="209">F272-F267</f>
        <v>-4.0999999984632662E-2</v>
      </c>
      <c r="N267" s="302">
        <f t="shared" ref="N267:N268" si="210">SUM(K267:M267)</f>
        <v>7.4999999940534856E-2</v>
      </c>
    </row>
    <row r="268" spans="1:14" x14ac:dyDescent="0.2">
      <c r="A268" s="282" t="s">
        <v>354</v>
      </c>
      <c r="B268" s="302">
        <f>SUM(B266:B267)</f>
        <v>8.5390000000863235</v>
      </c>
      <c r="C268" s="299" t="str">
        <f>CONCATENATE("(",ROUND((B268/$H268)*100,1),")")</f>
        <v>(56.3)</v>
      </c>
      <c r="D268" s="302">
        <f>SUM(D266:D267)</f>
        <v>2.001000000003994</v>
      </c>
      <c r="E268" s="299" t="str">
        <f>CONCATENATE("(",ROUND((D268/$H268)*100,1),")")</f>
        <v>(13.2)</v>
      </c>
      <c r="F268" s="302">
        <f>SUM(F266:F267)</f>
        <v>4.6260000002156456</v>
      </c>
      <c r="G268" s="299" t="str">
        <f>CONCATENATE("(",ROUND((F268/$H268)*100,1),")")</f>
        <v>(30.5)</v>
      </c>
      <c r="H268" s="302">
        <f>SUM(H266:H267)</f>
        <v>15.166000000305962</v>
      </c>
      <c r="I268" s="299" t="str">
        <f>CONCATENATE("(",ROUND((H268/$H268)*100,1),")")</f>
        <v>(100)</v>
      </c>
      <c r="K268" s="302">
        <f t="shared" si="207"/>
        <v>0.12599999994351485</v>
      </c>
      <c r="L268" s="302">
        <f t="shared" si="208"/>
        <v>7.2999999974248109E-2</v>
      </c>
      <c r="M268" s="302">
        <f t="shared" si="209"/>
        <v>4.3999999975136816E-2</v>
      </c>
      <c r="N268" s="302">
        <f t="shared" si="210"/>
        <v>0.24299999989289978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5.4100000000036452</v>
      </c>
      <c r="C271" s="299" t="str">
        <f>CONCATENATE("(",ROUND((B271/$H273)*100,1),")")</f>
        <v>(35.1)</v>
      </c>
      <c r="D271" s="302">
        <f>'Ind T6'!W320</f>
        <v>0.52499999999656732</v>
      </c>
      <c r="E271" s="299" t="str">
        <f>CONCATENATE("(",ROUND((D271/$H273)*100,1),")")</f>
        <v>(3.4)</v>
      </c>
      <c r="F271" s="302">
        <f>'Ind T6'!X320</f>
        <v>3.0710000001549211</v>
      </c>
      <c r="G271" s="299" t="str">
        <f>CONCATENATE("(",ROUND((F271/$H273)*100,1),")")</f>
        <v>(19.9)</v>
      </c>
      <c r="H271" s="302">
        <f>SUM(B271,D271,F271)</f>
        <v>9.006000000155133</v>
      </c>
      <c r="I271" s="299" t="str">
        <f>CONCATENATE("(",ROUND((H271/$H273)*100,1),")")</f>
        <v>(58.4)</v>
      </c>
      <c r="K271" s="302">
        <f>B271-B261</f>
        <v>-8.5999999975238772E-2</v>
      </c>
      <c r="L271" s="302">
        <f>D271-D261</f>
        <v>5.5999999994522542E-2</v>
      </c>
      <c r="M271" s="302">
        <f>F271-F261</f>
        <v>5.0000000120244081E-2</v>
      </c>
      <c r="N271" s="302">
        <f>SUM(K271:M271)</f>
        <v>2.0000000139527851E-2</v>
      </c>
    </row>
    <row r="272" spans="1:14" x14ac:dyDescent="0.2">
      <c r="A272" s="282" t="s">
        <v>356</v>
      </c>
      <c r="B272" s="302">
        <f>'Ind T6'!V319</f>
        <v>3.2550000000261927</v>
      </c>
      <c r="C272" s="299" t="str">
        <f>CONCATENATE("(",ROUND((B272/$H273)*100,1),")")</f>
        <v>(21.1)</v>
      </c>
      <c r="D272" s="302">
        <f>'Ind T6'!W319</f>
        <v>1.5489999999816746</v>
      </c>
      <c r="E272" s="299" t="str">
        <f>CONCATENATE("(",ROUND((D272/$H273)*100,1),")")</f>
        <v>(10.1)</v>
      </c>
      <c r="F272" s="302">
        <f>'Ind T6'!X319</f>
        <v>1.5990000000358611</v>
      </c>
      <c r="G272" s="299" t="str">
        <f>CONCATENATE("(",ROUND((F272/$H273)*100,1),")")</f>
        <v>(10.4)</v>
      </c>
      <c r="H272" s="302">
        <f t="shared" ref="H272" si="211">SUM(B272,D272,F272)</f>
        <v>6.403000000043729</v>
      </c>
      <c r="I272" s="299" t="str">
        <f>CONCATENATE("(",ROUND((H272/$H273)*100,1),")")</f>
        <v>(41.6)</v>
      </c>
      <c r="K272" s="302">
        <f t="shared" ref="K272:K273" si="212">B272-B262</f>
        <v>2.4000000069548832E-2</v>
      </c>
      <c r="L272" s="302">
        <f t="shared" ref="L272:L273" si="213">D272-D262</f>
        <v>2.5999999951673791E-2</v>
      </c>
      <c r="M272" s="302">
        <f t="shared" ref="M272:M273" si="214">F272-F262</f>
        <v>-8.899999989769114E-2</v>
      </c>
      <c r="N272" s="302">
        <f t="shared" ref="N272:N273" si="215">SUM(K272:M272)</f>
        <v>-3.8999999876468516E-2</v>
      </c>
    </row>
    <row r="273" spans="1:14" x14ac:dyDescent="0.2">
      <c r="A273" s="282" t="s">
        <v>354</v>
      </c>
      <c r="B273" s="302">
        <f>SUM(B271:B272)</f>
        <v>8.6650000000298384</v>
      </c>
      <c r="C273" s="299" t="str">
        <f>CONCATENATE("(",ROUND((B273/$H273)*100,1),")")</f>
        <v>(56.2)</v>
      </c>
      <c r="D273" s="302">
        <f>SUM(D271:D272)</f>
        <v>2.0739999999782421</v>
      </c>
      <c r="E273" s="299" t="str">
        <f>CONCATENATE("(",ROUND((D273/$H273)*100,1),")")</f>
        <v>(13.5)</v>
      </c>
      <c r="F273" s="302">
        <f>SUM(F271:F272)</f>
        <v>4.6700000001907824</v>
      </c>
      <c r="G273" s="299" t="str">
        <f>CONCATENATE("(",ROUND((F273/$H273)*100,1),")")</f>
        <v>(30.3)</v>
      </c>
      <c r="H273" s="302">
        <f>SUM(H271:H272)</f>
        <v>15.409000000198862</v>
      </c>
      <c r="I273" s="299" t="str">
        <f>CONCATENATE("(",ROUND((H273/$H273)*100,1),")")</f>
        <v>(100)</v>
      </c>
      <c r="K273" s="302">
        <f t="shared" si="212"/>
        <v>-6.1999999905689052E-2</v>
      </c>
      <c r="L273" s="302">
        <f t="shared" si="213"/>
        <v>8.1999999946196667E-2</v>
      </c>
      <c r="M273" s="302">
        <f t="shared" si="214"/>
        <v>-3.8999999777447059E-2</v>
      </c>
      <c r="N273" s="302">
        <f t="shared" si="215"/>
        <v>-1.8999999736939444E-2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41.170999999092835</v>
      </c>
      <c r="C282" s="299" t="str">
        <f>CONCATENATE("(",ROUND((B282/$H284)*100,1),")")</f>
        <v>(64.8)</v>
      </c>
      <c r="D282" s="302">
        <f>'Ind T6'!M345</f>
        <v>2.7239999999867126</v>
      </c>
      <c r="E282" s="299" t="str">
        <f>CONCATENATE("(",ROUND((D282/$H284)*100,1),")")</f>
        <v>(4.3)</v>
      </c>
      <c r="F282" s="302">
        <f>'Ind T6'!N345</f>
        <v>4.1299999999783585</v>
      </c>
      <c r="G282" s="299" t="str">
        <f>CONCATENATE("(",ROUND((F282/$H284)*100,1),")")</f>
        <v>(6.5)</v>
      </c>
      <c r="H282" s="302">
        <f>SUM(B282,D282,F282)</f>
        <v>48.024999999057904</v>
      </c>
      <c r="I282" s="299" t="str">
        <f>CONCATENATE("(",ROUND((H282/$H284)*100,1),")")</f>
        <v>(75.6)</v>
      </c>
      <c r="K282" s="302">
        <f>B287-B282</f>
        <v>2.2130000015154963</v>
      </c>
      <c r="L282" s="302">
        <f>D287-D282</f>
        <v>0.1900000000208224</v>
      </c>
      <c r="M282" s="302">
        <f>F287-F282</f>
        <v>0.35600000019067846</v>
      </c>
      <c r="N282" s="302">
        <f>SUM(K282:M282)</f>
        <v>2.7590000017269971</v>
      </c>
    </row>
    <row r="283" spans="1:14" x14ac:dyDescent="0.2">
      <c r="A283" s="282" t="s">
        <v>356</v>
      </c>
      <c r="B283" s="302">
        <f>'Ind T6'!L344</f>
        <v>11.39699999982057</v>
      </c>
      <c r="C283" s="299" t="str">
        <f>CONCATENATE("(",ROUND((B283/$H284)*100,1),")")</f>
        <v>(17.9)</v>
      </c>
      <c r="D283" s="302">
        <f>'Ind T6'!M344</f>
        <v>3.5169999999540189</v>
      </c>
      <c r="E283" s="299" t="str">
        <f>CONCATENATE("(",ROUND((D283/$H284)*100,1),")")</f>
        <v>(5.5)</v>
      </c>
      <c r="F283" s="302">
        <f>'Ind T6'!N344</f>
        <v>0.61099999998684529</v>
      </c>
      <c r="G283" s="299" t="str">
        <f>CONCATENATE("(",ROUND((F283/$H284)*100,1),")")</f>
        <v>(1)</v>
      </c>
      <c r="H283" s="302">
        <f t="shared" ref="H283" si="216">SUM(B283,D283,F283)</f>
        <v>15.524999999761434</v>
      </c>
      <c r="I283" s="299" t="str">
        <f>CONCATENATE("(",ROUND((H283/$H284)*100,1),")")</f>
        <v>(24.4)</v>
      </c>
      <c r="K283" s="302">
        <f t="shared" ref="K283:K284" si="217">B288-B283</f>
        <v>0.98300000051504455</v>
      </c>
      <c r="L283" s="302">
        <f t="shared" ref="L283:L284" si="218">D288-D283</f>
        <v>0.16400000010184401</v>
      </c>
      <c r="M283" s="302">
        <f t="shared" ref="M283:M284" si="219">F288-F283</f>
        <v>4.7000000020006705E-2</v>
      </c>
      <c r="N283" s="302">
        <f t="shared" ref="N283:N284" si="220">SUM(K283:M283)</f>
        <v>1.1940000006368954</v>
      </c>
    </row>
    <row r="284" spans="1:14" x14ac:dyDescent="0.2">
      <c r="A284" s="282" t="s">
        <v>354</v>
      </c>
      <c r="B284" s="302">
        <f>SUM(B282:B283)</f>
        <v>52.567999998913407</v>
      </c>
      <c r="C284" s="299" t="str">
        <f>CONCATENATE("(",ROUND((B284/$H284)*100,1),")")</f>
        <v>(82.7)</v>
      </c>
      <c r="D284" s="302">
        <f>SUM(D282:D283)</f>
        <v>6.2409999999407315</v>
      </c>
      <c r="E284" s="299" t="str">
        <f>CONCATENATE("(",ROUND((D284/$H284)*100,1),")")</f>
        <v>(9.8)</v>
      </c>
      <c r="F284" s="302">
        <f>SUM(F282:F283)</f>
        <v>4.7409999999652035</v>
      </c>
      <c r="G284" s="299" t="str">
        <f>CONCATENATE("(",ROUND((F284/$H284)*100,1),")")</f>
        <v>(7.5)</v>
      </c>
      <c r="H284" s="302">
        <f>SUM(H282:H283)</f>
        <v>63.549999998819338</v>
      </c>
      <c r="I284" s="299" t="str">
        <f>CONCATENATE("(",ROUND((H284/$H284)*100,1),")")</f>
        <v>(100)</v>
      </c>
      <c r="K284" s="302">
        <f t="shared" si="217"/>
        <v>3.1960000020305372</v>
      </c>
      <c r="L284" s="302">
        <f t="shared" si="218"/>
        <v>0.35400000012266641</v>
      </c>
      <c r="M284" s="302">
        <f t="shared" si="219"/>
        <v>0.40300000021068527</v>
      </c>
      <c r="N284" s="302">
        <f t="shared" si="220"/>
        <v>3.9530000023638889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43.384000000608332</v>
      </c>
      <c r="C287" s="299" t="str">
        <f>CONCATENATE("(",ROUND((B287/$H289)*100,1),")")</f>
        <v>(64.3)</v>
      </c>
      <c r="D287" s="302">
        <f>'Ind T6'!R345</f>
        <v>2.914000000007535</v>
      </c>
      <c r="E287" s="299" t="str">
        <f>CONCATENATE("(",ROUND((D287/$H289)*100,1),")")</f>
        <v>(4.3)</v>
      </c>
      <c r="F287" s="302">
        <f>'Ind T6'!S345</f>
        <v>4.486000000169037</v>
      </c>
      <c r="G287" s="299" t="str">
        <f>CONCATENATE("(",ROUND((F287/$H289)*100,1),")")</f>
        <v>(6.6)</v>
      </c>
      <c r="H287" s="302">
        <f>SUM(B287,D287,F287)</f>
        <v>50.7840000007849</v>
      </c>
      <c r="I287" s="299" t="str">
        <f>CONCATENATE("(",ROUND((H287/$H289)*100,1),")")</f>
        <v>(75.2)</v>
      </c>
      <c r="K287" s="302">
        <f>B292-B287</f>
        <v>1.8190000000941779</v>
      </c>
      <c r="L287" s="302">
        <f>D292-D287</f>
        <v>0.18000000000254701</v>
      </c>
      <c r="M287" s="302">
        <f>F292-F287</f>
        <v>0.34499999996997843</v>
      </c>
      <c r="N287" s="302">
        <f>SUM(K287:M287)</f>
        <v>2.3440000000667034</v>
      </c>
    </row>
    <row r="288" spans="1:14" x14ac:dyDescent="0.2">
      <c r="A288" s="282" t="s">
        <v>356</v>
      </c>
      <c r="B288" s="302">
        <f>'Ind T6'!Q344</f>
        <v>12.380000000335615</v>
      </c>
      <c r="C288" s="299" t="str">
        <f>CONCATENATE("(",ROUND((B288/$H289)*100,1),")")</f>
        <v>(18.3)</v>
      </c>
      <c r="D288" s="302">
        <f>'Ind T6'!R344</f>
        <v>3.6810000000558629</v>
      </c>
      <c r="E288" s="299" t="str">
        <f>CONCATENATE("(",ROUND((D288/$H289)*100,1),")")</f>
        <v>(5.5)</v>
      </c>
      <c r="F288" s="302">
        <f>'Ind T6'!S344</f>
        <v>0.65800000000685199</v>
      </c>
      <c r="G288" s="299" t="str">
        <f>CONCATENATE("(",ROUND((F288/$H289)*100,1),")")</f>
        <v>(1)</v>
      </c>
      <c r="H288" s="302">
        <f t="shared" ref="H288" si="221">SUM(B288,D288,F288)</f>
        <v>16.719000000398328</v>
      </c>
      <c r="I288" s="299" t="str">
        <f>CONCATENATE("(",ROUND((H288/$H289)*100,1),")")</f>
        <v>(24.8)</v>
      </c>
      <c r="K288" s="302">
        <f t="shared" ref="K288:K289" si="222">B293-B288</f>
        <v>1.2199999997602387</v>
      </c>
      <c r="L288" s="302">
        <f t="shared" ref="L288:L289" si="223">D293-D288</f>
        <v>6.400000001266104E-2</v>
      </c>
      <c r="M288" s="302">
        <f t="shared" ref="M288:M289" si="224">F293-F288</f>
        <v>3.6999999996518818E-2</v>
      </c>
      <c r="N288" s="302">
        <f t="shared" ref="N288:N289" si="225">SUM(K288:M288)</f>
        <v>1.3209999997694184</v>
      </c>
    </row>
    <row r="289" spans="1:14" x14ac:dyDescent="0.2">
      <c r="A289" s="282" t="s">
        <v>354</v>
      </c>
      <c r="B289" s="302">
        <f>SUM(B287:B288)</f>
        <v>55.764000000943945</v>
      </c>
      <c r="C289" s="299" t="str">
        <f>CONCATENATE("(",ROUND((B289/$H289)*100,1),")")</f>
        <v>(82.6)</v>
      </c>
      <c r="D289" s="302">
        <f>SUM(D287:D288)</f>
        <v>6.5950000000633979</v>
      </c>
      <c r="E289" s="299" t="str">
        <f>CONCATENATE("(",ROUND((D289/$H289)*100,1),")")</f>
        <v>(9.8)</v>
      </c>
      <c r="F289" s="302">
        <f>SUM(F287:F288)</f>
        <v>5.1440000001758888</v>
      </c>
      <c r="G289" s="299" t="str">
        <f>CONCATENATE("(",ROUND((F289/$H289)*100,1),")")</f>
        <v>(7.6)</v>
      </c>
      <c r="H289" s="302">
        <f>SUM(H287:H288)</f>
        <v>67.503000001183224</v>
      </c>
      <c r="I289" s="299" t="str">
        <f>CONCATENATE("(",ROUND((H289/$H289)*100,1),")")</f>
        <v>(100)</v>
      </c>
      <c r="K289" s="302">
        <f t="shared" si="222"/>
        <v>3.0389999998544184</v>
      </c>
      <c r="L289" s="302">
        <f t="shared" si="223"/>
        <v>0.24400000001520805</v>
      </c>
      <c r="M289" s="302">
        <f t="shared" si="224"/>
        <v>0.38199999996649758</v>
      </c>
      <c r="N289" s="302">
        <f t="shared" si="225"/>
        <v>3.664999999836124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45.203000000702509</v>
      </c>
      <c r="C292" s="299" t="str">
        <f>CONCATENATE("(",ROUND((B292/$H294)*100,1),")")</f>
        <v>(63.5)</v>
      </c>
      <c r="D292" s="302">
        <f>'Ind T6'!W345</f>
        <v>3.094000000010082</v>
      </c>
      <c r="E292" s="299" t="str">
        <f>CONCATENATE("(",ROUND((D292/$H294)*100,1),")")</f>
        <v>(4.3)</v>
      </c>
      <c r="F292" s="302">
        <f>'Ind T6'!X345</f>
        <v>4.8310000001390154</v>
      </c>
      <c r="G292" s="299" t="str">
        <f>CONCATENATE("(",ROUND((F292/$H294)*100,1),")")</f>
        <v>(6.8)</v>
      </c>
      <c r="H292" s="302">
        <f>SUM(B292,D292,F292)</f>
        <v>53.128000000851607</v>
      </c>
      <c r="I292" s="299" t="str">
        <f>CONCATENATE("(",ROUND((H292/$H294)*100,1),")")</f>
        <v>(74.7)</v>
      </c>
      <c r="K292" s="302">
        <f>B292-B282</f>
        <v>4.0320000016096742</v>
      </c>
      <c r="L292" s="302">
        <f>D292-D282</f>
        <v>0.37000000002336941</v>
      </c>
      <c r="M292" s="302">
        <f>F292-F282</f>
        <v>0.70100000016065689</v>
      </c>
      <c r="N292" s="302">
        <f>SUM(K292:M292)</f>
        <v>5.1030000017937001</v>
      </c>
    </row>
    <row r="293" spans="1:14" x14ac:dyDescent="0.2">
      <c r="A293" s="282" t="s">
        <v>356</v>
      </c>
      <c r="B293" s="302">
        <f>'Ind T6'!V344</f>
        <v>13.600000000095854</v>
      </c>
      <c r="C293" s="299" t="str">
        <f>CONCATENATE("(",ROUND((B293/$H294)*100,1),")")</f>
        <v>(19.1)</v>
      </c>
      <c r="D293" s="302">
        <f>'Ind T6'!W344</f>
        <v>3.745000000068524</v>
      </c>
      <c r="E293" s="299" t="str">
        <f>CONCATENATE("(",ROUND((D293/$H294)*100,1),")")</f>
        <v>(5.3)</v>
      </c>
      <c r="F293" s="302">
        <f>'Ind T6'!X344</f>
        <v>0.69500000000337081</v>
      </c>
      <c r="G293" s="299" t="str">
        <f>CONCATENATE("(",ROUND((F293/$H294)*100,1),")")</f>
        <v>(1)</v>
      </c>
      <c r="H293" s="302">
        <f t="shared" ref="H293" si="226">SUM(B293,D293,F293)</f>
        <v>18.040000000167748</v>
      </c>
      <c r="I293" s="299" t="str">
        <f>CONCATENATE("(",ROUND((H293/$H294)*100,1),")")</f>
        <v>(25.3)</v>
      </c>
      <c r="K293" s="302">
        <f t="shared" ref="K293:K294" si="227">B293-B283</f>
        <v>2.2030000002752832</v>
      </c>
      <c r="L293" s="302">
        <f t="shared" ref="L293:L294" si="228">D293-D283</f>
        <v>0.22800000011450505</v>
      </c>
      <c r="M293" s="302">
        <f t="shared" ref="M293:M294" si="229">F293-F283</f>
        <v>8.4000000016525522E-2</v>
      </c>
      <c r="N293" s="302">
        <f t="shared" ref="N293:N294" si="230">SUM(K293:M293)</f>
        <v>2.5150000004063138</v>
      </c>
    </row>
    <row r="294" spans="1:14" x14ac:dyDescent="0.2">
      <c r="A294" s="282" t="s">
        <v>354</v>
      </c>
      <c r="B294" s="302">
        <f>SUM(B292:B293)</f>
        <v>58.803000000798363</v>
      </c>
      <c r="C294" s="299" t="str">
        <f>CONCATENATE("(",ROUND((B294/$H294)*100,1),")")</f>
        <v>(82.6)</v>
      </c>
      <c r="D294" s="302">
        <f>SUM(D292:D293)</f>
        <v>6.839000000078606</v>
      </c>
      <c r="E294" s="299" t="str">
        <f>CONCATENATE("(",ROUND((D294/$H294)*100,1),")")</f>
        <v>(9.6)</v>
      </c>
      <c r="F294" s="302">
        <f>SUM(F292:F293)</f>
        <v>5.5260000001423863</v>
      </c>
      <c r="G294" s="299" t="str">
        <f>CONCATENATE("(",ROUND((F294/$H294)*100,1),")")</f>
        <v>(7.8)</v>
      </c>
      <c r="H294" s="302">
        <f>SUM(H292:H293)</f>
        <v>71.168000001019351</v>
      </c>
      <c r="I294" s="299" t="str">
        <f>CONCATENATE("(",ROUND((H294/$H294)*100,1),")")</f>
        <v>(100)</v>
      </c>
      <c r="K294" s="302">
        <f t="shared" si="227"/>
        <v>6.2350000018849556</v>
      </c>
      <c r="L294" s="302">
        <f t="shared" si="228"/>
        <v>0.59800000013787447</v>
      </c>
      <c r="M294" s="302">
        <f t="shared" si="229"/>
        <v>0.78500000017718286</v>
      </c>
      <c r="N294" s="302">
        <f t="shared" si="230"/>
        <v>7.6180000022000129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31.013999999522134</v>
      </c>
      <c r="C303" s="299" t="str">
        <f>CONCATENATE("(",ROUND((B303/$H305)*100,1),")")</f>
        <v>(41.6)</v>
      </c>
      <c r="D303" s="302">
        <f>'Ind T6'!M370</f>
        <v>1.7300000000000055</v>
      </c>
      <c r="E303" s="299" t="str">
        <f>CONCATENATE("(",ROUND((D303/$H305)*100,1),")")</f>
        <v>(2.3)</v>
      </c>
      <c r="F303" s="302">
        <f>'Ind T6'!N370</f>
        <v>2.3280000000146615</v>
      </c>
      <c r="G303" s="299" t="str">
        <f>CONCATENATE("(",ROUND((F303/$H305)*100,1),")")</f>
        <v>(3.1)</v>
      </c>
      <c r="H303" s="302">
        <f>SUM(B303,D303,F303)</f>
        <v>35.0719999995368</v>
      </c>
      <c r="I303" s="299" t="str">
        <f>CONCATENATE("(",ROUND((H303/$H305)*100,1),")")</f>
        <v>(47.1)</v>
      </c>
      <c r="K303" s="302">
        <f>B308-B303</f>
        <v>0.26200000078749142</v>
      </c>
      <c r="L303" s="302">
        <f>D308-D303</f>
        <v>8.6999999995593491E-2</v>
      </c>
      <c r="M303" s="302">
        <f>F308-F303</f>
        <v>0.1360000001158701</v>
      </c>
      <c r="N303" s="302">
        <f>SUM(K303:M303)</f>
        <v>0.48500000089895501</v>
      </c>
    </row>
    <row r="304" spans="1:14" x14ac:dyDescent="0.2">
      <c r="A304" s="282" t="s">
        <v>356</v>
      </c>
      <c r="B304" s="302">
        <f>'Ind T6'!L369</f>
        <v>26.140999999511436</v>
      </c>
      <c r="C304" s="299" t="str">
        <f>CONCATENATE("(",ROUND((B304/$H305)*100,1),")")</f>
        <v>(35.1)</v>
      </c>
      <c r="D304" s="302">
        <f>'Ind T6'!M369</f>
        <v>11.243000000131774</v>
      </c>
      <c r="E304" s="299" t="str">
        <f>CONCATENATE("(",ROUND((D304/$H305)*100,1),")")</f>
        <v>(15.1)</v>
      </c>
      <c r="F304" s="302">
        <f>'Ind T6'!N369</f>
        <v>2.0479999999583658</v>
      </c>
      <c r="G304" s="299" t="str">
        <f>CONCATENATE("(",ROUND((F304/$H305)*100,1),")")</f>
        <v>(2.7)</v>
      </c>
      <c r="H304" s="302">
        <f t="shared" ref="H304" si="231">SUM(B304,D304,F304)</f>
        <v>39.431999999601572</v>
      </c>
      <c r="I304" s="299" t="str">
        <f>CONCATENATE("(",ROUND((H304/$H305)*100,1),")")</f>
        <v>(52.9)</v>
      </c>
      <c r="K304" s="302">
        <f t="shared" ref="K304:K305" si="232">B309-B304</f>
        <v>0.10700000144751698</v>
      </c>
      <c r="L304" s="302">
        <f t="shared" ref="L304:L305" si="233">D309-D304</f>
        <v>-7.5000000037253045E-2</v>
      </c>
      <c r="M304" s="302">
        <f t="shared" ref="M304:M305" si="234">F309-F304</f>
        <v>0.10200000005742504</v>
      </c>
      <c r="N304" s="302">
        <f t="shared" ref="N304:N305" si="235">SUM(K304:M304)</f>
        <v>0.13400000146768898</v>
      </c>
    </row>
    <row r="305" spans="1:14" x14ac:dyDescent="0.2">
      <c r="A305" s="282" t="s">
        <v>354</v>
      </c>
      <c r="B305" s="302">
        <f>SUM(B303:B304)</f>
        <v>57.154999999033571</v>
      </c>
      <c r="C305" s="299" t="str">
        <f>CONCATENATE("(",ROUND((B305/$H305)*100,1),")")</f>
        <v>(76.7)</v>
      </c>
      <c r="D305" s="302">
        <f>SUM(D303:D304)</f>
        <v>12.97300000013178</v>
      </c>
      <c r="E305" s="299" t="str">
        <f>CONCATENATE("(",ROUND((D305/$H305)*100,1),")")</f>
        <v>(17.4)</v>
      </c>
      <c r="F305" s="302">
        <f>SUM(F303:F304)</f>
        <v>4.3759999999730272</v>
      </c>
      <c r="G305" s="299" t="str">
        <f>CONCATENATE("(",ROUND((F305/$H305)*100,1),")")</f>
        <v>(5.9)</v>
      </c>
      <c r="H305" s="302">
        <f>SUM(H303:H304)</f>
        <v>74.503999999138372</v>
      </c>
      <c r="I305" s="299" t="str">
        <f>CONCATENATE("(",ROUND((H305/$H305)*100,1),")")</f>
        <v>(100)</v>
      </c>
      <c r="K305" s="302">
        <f t="shared" si="232"/>
        <v>0.36900000223500484</v>
      </c>
      <c r="L305" s="302">
        <f t="shared" si="233"/>
        <v>1.1999999958339558E-2</v>
      </c>
      <c r="M305" s="302">
        <f t="shared" si="234"/>
        <v>0.23800000017329559</v>
      </c>
      <c r="N305" s="302">
        <f t="shared" si="235"/>
        <v>0.61900000236663999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31.276000000309626</v>
      </c>
      <c r="C308" s="299" t="str">
        <f>CONCATENATE("(",ROUND((B308/$H310)*100,1),")")</f>
        <v>(41.6)</v>
      </c>
      <c r="D308" s="302">
        <f>'Ind T6'!R370</f>
        <v>1.816999999995599</v>
      </c>
      <c r="E308" s="299" t="str">
        <f>CONCATENATE("(",ROUND((D308/$H310)*100,1),")")</f>
        <v>(2.4)</v>
      </c>
      <c r="F308" s="302">
        <f>'Ind T6'!S370</f>
        <v>2.4640000001305316</v>
      </c>
      <c r="G308" s="299" t="str">
        <f>CONCATENATE("(",ROUND((F308/$H310)*100,1),")")</f>
        <v>(3.3)</v>
      </c>
      <c r="H308" s="302">
        <f>SUM(B308,D308,F308)</f>
        <v>35.557000000435757</v>
      </c>
      <c r="I308" s="299" t="str">
        <f>CONCATENATE("(",ROUND((H308/$H310)*100,1),")")</f>
        <v>(47.3)</v>
      </c>
      <c r="K308" s="302">
        <f>B313-B308</f>
        <v>-0.5729999999614428</v>
      </c>
      <c r="L308" s="302">
        <f>D313-D308</f>
        <v>8.8999999994752832E-2</v>
      </c>
      <c r="M308" s="302">
        <f>F313-F308</f>
        <v>5.299999997442173E-2</v>
      </c>
      <c r="N308" s="302">
        <f>SUM(K308:M308)</f>
        <v>-0.43099999999226823</v>
      </c>
    </row>
    <row r="309" spans="1:14" x14ac:dyDescent="0.2">
      <c r="A309" s="282" t="s">
        <v>356</v>
      </c>
      <c r="B309" s="302">
        <f>'Ind T6'!Q369</f>
        <v>26.248000000958953</v>
      </c>
      <c r="C309" s="299" t="str">
        <f>CONCATENATE("(",ROUND((B309/$H310)*100,1),")")</f>
        <v>(34.9)</v>
      </c>
      <c r="D309" s="302">
        <f>'Ind T6'!R369</f>
        <v>11.168000000094521</v>
      </c>
      <c r="E309" s="299" t="str">
        <f>CONCATENATE("(",ROUND((D309/$H310)*100,1),")")</f>
        <v>(14.9)</v>
      </c>
      <c r="F309" s="302">
        <f>'Ind T6'!S369</f>
        <v>2.1500000000157908</v>
      </c>
      <c r="G309" s="299" t="str">
        <f>CONCATENATE("(",ROUND((F309/$H310)*100,1),")")</f>
        <v>(2.9)</v>
      </c>
      <c r="H309" s="302">
        <f t="shared" ref="H309" si="236">SUM(B309,D309,F309)</f>
        <v>39.56600000106927</v>
      </c>
      <c r="I309" s="299" t="str">
        <f>CONCATENATE("(",ROUND((H309/$H310)*100,1),")")</f>
        <v>(52.7)</v>
      </c>
      <c r="K309" s="302">
        <f t="shared" ref="K309:K310" si="237">B314-B309</f>
        <v>-0.56300000029889929</v>
      </c>
      <c r="L309" s="302">
        <f t="shared" ref="L309:L310" si="238">D314-D309</f>
        <v>-0.34000000014125398</v>
      </c>
      <c r="M309" s="302">
        <f t="shared" ref="M309:M310" si="239">F314-F309</f>
        <v>-6.9999999810903546E-3</v>
      </c>
      <c r="N309" s="302">
        <f t="shared" ref="N309:N310" si="240">SUM(K309:M309)</f>
        <v>-0.91000000042124363</v>
      </c>
    </row>
    <row r="310" spans="1:14" x14ac:dyDescent="0.2">
      <c r="A310" s="282" t="s">
        <v>354</v>
      </c>
      <c r="B310" s="302">
        <f>SUM(B308:B309)</f>
        <v>57.524000001268575</v>
      </c>
      <c r="C310" s="299" t="str">
        <f>CONCATENATE("(",ROUND((B310/$H310)*100,1),")")</f>
        <v>(76.6)</v>
      </c>
      <c r="D310" s="302">
        <f>SUM(D308:D309)</f>
        <v>12.985000000090119</v>
      </c>
      <c r="E310" s="299" t="str">
        <f>CONCATENATE("(",ROUND((D310/$H310)*100,1),")")</f>
        <v>(17.3)</v>
      </c>
      <c r="F310" s="302">
        <f>SUM(F308:F309)</f>
        <v>4.6140000001463228</v>
      </c>
      <c r="G310" s="299" t="str">
        <f>CONCATENATE("(",ROUND((F310/$H310)*100,1),")")</f>
        <v>(6.1)</v>
      </c>
      <c r="H310" s="302">
        <f>SUM(H308:H309)</f>
        <v>75.123000001505034</v>
      </c>
      <c r="I310" s="299" t="str">
        <f>CONCATENATE("(",ROUND((H310/$H310)*100,1),")")</f>
        <v>(100)</v>
      </c>
      <c r="K310" s="302">
        <f t="shared" si="237"/>
        <v>-1.1360000002603385</v>
      </c>
      <c r="L310" s="302">
        <f t="shared" si="238"/>
        <v>-0.25100000014650092</v>
      </c>
      <c r="M310" s="302">
        <f t="shared" si="239"/>
        <v>4.5999999993330931E-2</v>
      </c>
      <c r="N310" s="302">
        <f t="shared" si="240"/>
        <v>-1.3410000004135085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30.703000000348183</v>
      </c>
      <c r="C313" s="299" t="str">
        <f>CONCATENATE("(",ROUND((B313/$H315)*100,1),")")</f>
        <v>(41.6)</v>
      </c>
      <c r="D313" s="302">
        <f>'Ind T6'!W370</f>
        <v>1.9059999999903519</v>
      </c>
      <c r="E313" s="299" t="str">
        <f>CONCATENATE("(",ROUND((D313/$H315)*100,1),")")</f>
        <v>(2.6)</v>
      </c>
      <c r="F313" s="302">
        <f>'Ind T6'!X370</f>
        <v>2.5170000001049533</v>
      </c>
      <c r="G313" s="299" t="str">
        <f>CONCATENATE("(",ROUND((F313/$H315)*100,1),")")</f>
        <v>(3.4)</v>
      </c>
      <c r="H313" s="302">
        <f>SUM(B313,D313,F313)</f>
        <v>35.126000000443483</v>
      </c>
      <c r="I313" s="299" t="str">
        <f>CONCATENATE("(",ROUND((H313/$H315)*100,1),")")</f>
        <v>(47.6)</v>
      </c>
      <c r="K313" s="302">
        <f>B313-B303</f>
        <v>-0.31099999917395138</v>
      </c>
      <c r="L313" s="302">
        <f>D313-D303</f>
        <v>0.17599999999034632</v>
      </c>
      <c r="M313" s="302">
        <f>F313-F303</f>
        <v>0.18900000009029183</v>
      </c>
      <c r="N313" s="302">
        <f>SUM(K313:M313)</f>
        <v>5.4000000906686774E-2</v>
      </c>
    </row>
    <row r="314" spans="1:14" x14ac:dyDescent="0.2">
      <c r="A314" s="282" t="s">
        <v>356</v>
      </c>
      <c r="B314" s="302">
        <f>'Ind T6'!V369</f>
        <v>25.685000000660054</v>
      </c>
      <c r="C314" s="299" t="str">
        <f>CONCATENATE("(",ROUND((B314/$H315)*100,1),")")</f>
        <v>(34.8)</v>
      </c>
      <c r="D314" s="302">
        <f>'Ind T6'!W369</f>
        <v>10.827999999953267</v>
      </c>
      <c r="E314" s="299" t="str">
        <f>CONCATENATE("(",ROUND((D314/$H315)*100,1),")")</f>
        <v>(14.7)</v>
      </c>
      <c r="F314" s="302">
        <f>'Ind T6'!X369</f>
        <v>2.1430000000347005</v>
      </c>
      <c r="G314" s="299" t="str">
        <f>CONCATENATE("(",ROUND((F314/$H315)*100,1),")")</f>
        <v>(2.9)</v>
      </c>
      <c r="H314" s="302">
        <f t="shared" ref="H314" si="241">SUM(B314,D314,F314)</f>
        <v>38.656000000648021</v>
      </c>
      <c r="I314" s="299" t="str">
        <f>CONCATENATE("(",ROUND((H314/$H315)*100,1),")")</f>
        <v>(52.4)</v>
      </c>
      <c r="K314" s="302">
        <f t="shared" ref="K314:K315" si="242">B314-B304</f>
        <v>-0.45599999885138232</v>
      </c>
      <c r="L314" s="302">
        <f t="shared" ref="L314:L315" si="243">D314-D304</f>
        <v>-0.41500000017850702</v>
      </c>
      <c r="M314" s="302">
        <f t="shared" ref="M314:M315" si="244">F314-F304</f>
        <v>9.500000007633469E-2</v>
      </c>
      <c r="N314" s="302">
        <f t="shared" ref="N314:N315" si="245">SUM(K314:M314)</f>
        <v>-0.77599999895355465</v>
      </c>
    </row>
    <row r="315" spans="1:14" x14ac:dyDescent="0.2">
      <c r="A315" s="282" t="s">
        <v>354</v>
      </c>
      <c r="B315" s="302">
        <f>SUM(B313:B314)</f>
        <v>56.388000001008237</v>
      </c>
      <c r="C315" s="299" t="str">
        <f>CONCATENATE("(",ROUND((B315/$H315)*100,1),")")</f>
        <v>(76.4)</v>
      </c>
      <c r="D315" s="302">
        <f>SUM(D313:D314)</f>
        <v>12.733999999943618</v>
      </c>
      <c r="E315" s="299" t="str">
        <f>CONCATENATE("(",ROUND((D315/$H315)*100,1),")")</f>
        <v>(17.3)</v>
      </c>
      <c r="F315" s="302">
        <f>SUM(F313:F314)</f>
        <v>4.6600000001396538</v>
      </c>
      <c r="G315" s="299" t="str">
        <f>CONCATENATE("(",ROUND((F315/$H315)*100,1),")")</f>
        <v>(6.3)</v>
      </c>
      <c r="H315" s="302">
        <f>SUM(H313:H314)</f>
        <v>73.782000001091504</v>
      </c>
      <c r="I315" s="299" t="str">
        <f>CONCATENATE("(",ROUND((H315/$H315)*100,1),")")</f>
        <v>(100)</v>
      </c>
      <c r="K315" s="302">
        <f t="shared" si="242"/>
        <v>-0.7669999980253337</v>
      </c>
      <c r="L315" s="302">
        <f t="shared" si="243"/>
        <v>-0.23900000018816137</v>
      </c>
      <c r="M315" s="302">
        <f t="shared" si="244"/>
        <v>0.28400000016662652</v>
      </c>
      <c r="N315" s="302">
        <f t="shared" si="245"/>
        <v>-0.72199999804686854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14.460999999859242</v>
      </c>
      <c r="C324" s="299" t="str">
        <f>CONCATENATE("(",ROUND((B324/$H326)*100,1),")")</f>
        <v>(32.8)</v>
      </c>
      <c r="D324" s="302">
        <f>'Ind T6'!M380</f>
        <v>2.2689999999803381</v>
      </c>
      <c r="E324" s="299" t="str">
        <f>CONCATENATE("(",ROUND((D324/$H326)*100,1),")")</f>
        <v>(5.1)</v>
      </c>
      <c r="F324" s="302">
        <f>'Ind T6'!N380</f>
        <v>3.5800000000045116</v>
      </c>
      <c r="G324" s="299" t="str">
        <f>CONCATENATE("(",ROUND((F324/$H326)*100,1),")")</f>
        <v>(8.1)</v>
      </c>
      <c r="H324" s="302">
        <f>SUM(B324,D324,F324)</f>
        <v>20.309999999844091</v>
      </c>
      <c r="I324" s="299" t="str">
        <f>CONCATENATE("(",ROUND((H324/$H326)*100,1),")")</f>
        <v>(46)</v>
      </c>
      <c r="K324" s="302">
        <f>B329-B324</f>
        <v>-1.8719999997926973</v>
      </c>
      <c r="L324" s="302">
        <f>D329-D324</f>
        <v>-0.28799999997149461</v>
      </c>
      <c r="M324" s="302">
        <f>F329-F324</f>
        <v>-0.30000000001337268</v>
      </c>
      <c r="N324" s="302">
        <f>SUM(K324:M324)</f>
        <v>-2.4599999997775646</v>
      </c>
    </row>
    <row r="325" spans="1:14" x14ac:dyDescent="0.2">
      <c r="A325" s="282" t="s">
        <v>356</v>
      </c>
      <c r="B325" s="302">
        <f>'Ind T6'!L379</f>
        <v>11.479999999925578</v>
      </c>
      <c r="C325" s="299" t="str">
        <f>CONCATENATE("(",ROUND((B325/$H326)*100,1),")")</f>
        <v>(26)</v>
      </c>
      <c r="D325" s="302">
        <f>'Ind T6'!M379</f>
        <v>5.3660000001192323</v>
      </c>
      <c r="E325" s="299" t="str">
        <f>CONCATENATE("(",ROUND((D325/$H326)*100,1),")")</f>
        <v>(12.2)</v>
      </c>
      <c r="F325" s="302">
        <f>'Ind T6'!N379</f>
        <v>6.9849999998302055</v>
      </c>
      <c r="G325" s="299" t="str">
        <f>CONCATENATE("(",ROUND((F325/$H326)*100,1),")")</f>
        <v>(15.8)</v>
      </c>
      <c r="H325" s="302">
        <f t="shared" ref="H325" si="246">SUM(B325,D325,F325)</f>
        <v>23.830999999875015</v>
      </c>
      <c r="I325" s="299" t="str">
        <f>CONCATENATE("(",ROUND((H325/$H326)*100,1),")")</f>
        <v>(54)</v>
      </c>
      <c r="K325" s="302">
        <f t="shared" ref="K325:K326" si="247">B330-B325</f>
        <v>-1.1229999997103466</v>
      </c>
      <c r="L325" s="302">
        <f t="shared" ref="L325:L326" si="248">D330-D325</f>
        <v>-0.89500000009888403</v>
      </c>
      <c r="M325" s="302">
        <f t="shared" ref="M325:M326" si="249">F330-F325</f>
        <v>-0.81399999981551474</v>
      </c>
      <c r="N325" s="302">
        <f t="shared" ref="N325:N326" si="250">SUM(K325:M325)</f>
        <v>-2.8319999996247454</v>
      </c>
    </row>
    <row r="326" spans="1:14" x14ac:dyDescent="0.2">
      <c r="A326" s="282" t="s">
        <v>354</v>
      </c>
      <c r="B326" s="302">
        <f>SUM(B324:B325)</f>
        <v>25.940999999784822</v>
      </c>
      <c r="C326" s="299" t="str">
        <f>CONCATENATE("(",ROUND((B326/$H326)*100,1),")")</f>
        <v>(58.8)</v>
      </c>
      <c r="D326" s="302">
        <f>SUM(D324:D325)</f>
        <v>7.6350000000995699</v>
      </c>
      <c r="E326" s="299" t="str">
        <f>CONCATENATE("(",ROUND((D326/$H326)*100,1),")")</f>
        <v>(17.3)</v>
      </c>
      <c r="F326" s="302">
        <f>SUM(F324:F325)</f>
        <v>10.564999999834717</v>
      </c>
      <c r="G326" s="299" t="str">
        <f>CONCATENATE("(",ROUND((F326/$H326)*100,1),")")</f>
        <v>(23.9)</v>
      </c>
      <c r="H326" s="302">
        <f>SUM(H324:H325)</f>
        <v>44.140999999719106</v>
      </c>
      <c r="I326" s="299" t="str">
        <f>CONCATENATE("(",ROUND((H326/$H326)*100,1),")")</f>
        <v>(100)</v>
      </c>
      <c r="K326" s="302">
        <f t="shared" si="247"/>
        <v>-2.9949999995030439</v>
      </c>
      <c r="L326" s="302">
        <f t="shared" si="248"/>
        <v>-1.1830000000703782</v>
      </c>
      <c r="M326" s="302">
        <f t="shared" si="249"/>
        <v>-1.1139999998288861</v>
      </c>
      <c r="N326" s="302">
        <f t="shared" si="250"/>
        <v>-5.2919999994023081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12.589000000066545</v>
      </c>
      <c r="C329" s="299" t="str">
        <f>CONCATENATE("(",ROUND((B329/$H331)*100,1),")")</f>
        <v>(32.4)</v>
      </c>
      <c r="D329" s="302">
        <f>'Ind T6'!R380</f>
        <v>1.9810000000088435</v>
      </c>
      <c r="E329" s="299" t="str">
        <f>CONCATENATE("(",ROUND((D329/$H331)*100,1),")")</f>
        <v>(5.1)</v>
      </c>
      <c r="F329" s="302">
        <f>'Ind T6'!S380</f>
        <v>3.2799999999911389</v>
      </c>
      <c r="G329" s="299" t="str">
        <f>CONCATENATE("(",ROUND((F329/$H331)*100,1),")")</f>
        <v>(8.4)</v>
      </c>
      <c r="H329" s="302">
        <f>SUM(B329,D329,F329)</f>
        <v>17.85000000006653</v>
      </c>
      <c r="I329" s="299" t="str">
        <f>CONCATENATE("(",ROUND((H329/$H331)*100,1),")")</f>
        <v>(45.9)</v>
      </c>
      <c r="K329" s="302">
        <f>B334-B329</f>
        <v>0.66799999998831439</v>
      </c>
      <c r="L329" s="302">
        <f>D334-D329</f>
        <v>0.14300000000808133</v>
      </c>
      <c r="M329" s="302">
        <f>F334-F329</f>
        <v>0.47300000000584808</v>
      </c>
      <c r="N329" s="302">
        <f>SUM(K329:M329)</f>
        <v>1.2840000000022438</v>
      </c>
    </row>
    <row r="330" spans="1:14" x14ac:dyDescent="0.2">
      <c r="A330" s="282" t="s">
        <v>356</v>
      </c>
      <c r="B330" s="302">
        <f>'Ind T6'!Q379</f>
        <v>10.357000000215232</v>
      </c>
      <c r="C330" s="299" t="str">
        <f>CONCATENATE("(",ROUND((B330/$H331)*100,1),")")</f>
        <v>(26.7)</v>
      </c>
      <c r="D330" s="302">
        <f>'Ind T6'!R379</f>
        <v>4.4710000000203483</v>
      </c>
      <c r="E330" s="299" t="str">
        <f>CONCATENATE("(",ROUND((D330/$H331)*100,1),")")</f>
        <v>(11.5)</v>
      </c>
      <c r="F330" s="302">
        <f>'Ind T6'!S379</f>
        <v>6.1710000000146907</v>
      </c>
      <c r="G330" s="299" t="str">
        <f>CONCATENATE("(",ROUND((F330/$H331)*100,1),")")</f>
        <v>(15.9)</v>
      </c>
      <c r="H330" s="302">
        <f t="shared" ref="H330" si="251">SUM(B330,D330,F330)</f>
        <v>20.99900000025027</v>
      </c>
      <c r="I330" s="299" t="str">
        <f>CONCATENATE("(",ROUND((H330/$H331)*100,1),")")</f>
        <v>(54.1)</v>
      </c>
      <c r="K330" s="302">
        <f t="shared" ref="K330:K331" si="252">B335-B330</f>
        <v>1.3259999997676779</v>
      </c>
      <c r="L330" s="302">
        <f t="shared" ref="L330:L331" si="253">D335-D330</f>
        <v>-0.1590000000661016</v>
      </c>
      <c r="M330" s="302">
        <f t="shared" ref="M330:M331" si="254">F335-F330</f>
        <v>0.37700000005939671</v>
      </c>
      <c r="N330" s="302">
        <f t="shared" ref="N330:N331" si="255">SUM(K330:M330)</f>
        <v>1.543999999760973</v>
      </c>
    </row>
    <row r="331" spans="1:14" x14ac:dyDescent="0.2">
      <c r="A331" s="282" t="s">
        <v>354</v>
      </c>
      <c r="B331" s="302">
        <f>SUM(B329:B330)</f>
        <v>22.946000000281778</v>
      </c>
      <c r="C331" s="299" t="str">
        <f>CONCATENATE("(",ROUND((B331/$H331)*100,1),")")</f>
        <v>(59.1)</v>
      </c>
      <c r="D331" s="302">
        <f>SUM(D329:D330)</f>
        <v>6.4520000000291917</v>
      </c>
      <c r="E331" s="299" t="str">
        <f>CONCATENATE("(",ROUND((D331/$H331)*100,1),")")</f>
        <v>(16.6)</v>
      </c>
      <c r="F331" s="302">
        <f>SUM(F329:F330)</f>
        <v>9.4510000000058305</v>
      </c>
      <c r="G331" s="299" t="str">
        <f>CONCATENATE("(",ROUND((F331/$H331)*100,1),")")</f>
        <v>(24.3)</v>
      </c>
      <c r="H331" s="302">
        <f>SUM(H329:H330)</f>
        <v>38.849000000316799</v>
      </c>
      <c r="I331" s="299" t="str">
        <f>CONCATENATE("(",ROUND((H331/$H331)*100,1),")")</f>
        <v>(100)</v>
      </c>
      <c r="K331" s="302">
        <f t="shared" si="252"/>
        <v>1.9939999997559923</v>
      </c>
      <c r="L331" s="302">
        <f t="shared" si="253"/>
        <v>-1.6000000058020269E-2</v>
      </c>
      <c r="M331" s="302">
        <f t="shared" si="254"/>
        <v>0.85000000006524346</v>
      </c>
      <c r="N331" s="302">
        <f t="shared" si="255"/>
        <v>2.8279999997632155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13.257000000054859</v>
      </c>
      <c r="C334" s="299" t="str">
        <f>CONCATENATE("(",ROUND((B334/$H336)*100,1),")")</f>
        <v>(31.8)</v>
      </c>
      <c r="D334" s="302">
        <f>'Ind T6'!W380</f>
        <v>2.1240000000169248</v>
      </c>
      <c r="E334" s="299" t="str">
        <f>CONCATENATE("(",ROUND((D334/$H336)*100,1),")")</f>
        <v>(5.1)</v>
      </c>
      <c r="F334" s="302">
        <f>'Ind T6'!X380</f>
        <v>3.752999999996987</v>
      </c>
      <c r="G334" s="299" t="str">
        <f>CONCATENATE("(",ROUND((F334/$H336)*100,1),")")</f>
        <v>(9)</v>
      </c>
      <c r="H334" s="302">
        <f>SUM(B334,D334,F334)</f>
        <v>19.13400000006877</v>
      </c>
      <c r="I334" s="299" t="str">
        <f>CONCATENATE("(",ROUND((H334/$H336)*100,1),")")</f>
        <v>(45.9)</v>
      </c>
      <c r="K334" s="302">
        <f>B334-B324</f>
        <v>-1.2039999998043829</v>
      </c>
      <c r="L334" s="302">
        <f>D334-D324</f>
        <v>-0.14499999996341328</v>
      </c>
      <c r="M334" s="302">
        <f>F334-F324</f>
        <v>0.1729999999924754</v>
      </c>
      <c r="N334" s="302">
        <f>SUM(K334:M334)</f>
        <v>-1.1759999997753208</v>
      </c>
    </row>
    <row r="335" spans="1:14" x14ac:dyDescent="0.2">
      <c r="A335" s="282" t="s">
        <v>356</v>
      </c>
      <c r="B335" s="302">
        <f>'Ind T6'!V379</f>
        <v>11.68299999998291</v>
      </c>
      <c r="C335" s="299" t="str">
        <f>CONCATENATE("(",ROUND((B335/$H336)*100,1),")")</f>
        <v>(28)</v>
      </c>
      <c r="D335" s="302">
        <f>'Ind T6'!W379</f>
        <v>4.3119999999542467</v>
      </c>
      <c r="E335" s="299" t="str">
        <f>CONCATENATE("(",ROUND((D335/$H336)*100,1),")")</f>
        <v>(10.3)</v>
      </c>
      <c r="F335" s="302">
        <f>'Ind T6'!X379</f>
        <v>6.5480000000740874</v>
      </c>
      <c r="G335" s="299" t="str">
        <f>CONCATENATE("(",ROUND((F335/$H336)*100,1),")")</f>
        <v>(15.7)</v>
      </c>
      <c r="H335" s="302">
        <f>SUM(B335,D335,F335)</f>
        <v>22.543000000011244</v>
      </c>
      <c r="I335" s="299" t="str">
        <f>CONCATENATE("(",ROUND((H335/$H336)*100,1),")")</f>
        <v>(54.1)</v>
      </c>
      <c r="K335" s="302">
        <f t="shared" ref="K335:K336" si="256">B335-B325</f>
        <v>0.20300000005733132</v>
      </c>
      <c r="L335" s="302">
        <f t="shared" ref="L335:L336" si="257">D335-D325</f>
        <v>-1.0540000001649856</v>
      </c>
      <c r="M335" s="302">
        <f t="shared" ref="M335:M336" si="258">F335-F325</f>
        <v>-0.43699999975611803</v>
      </c>
      <c r="N335" s="302">
        <f t="shared" ref="N335:N336" si="259">SUM(K335:M335)</f>
        <v>-1.2879999998637723</v>
      </c>
    </row>
    <row r="336" spans="1:14" x14ac:dyDescent="0.2">
      <c r="A336" s="282" t="s">
        <v>354</v>
      </c>
      <c r="B336" s="302">
        <f>SUM(B334:B335)</f>
        <v>24.94000000003777</v>
      </c>
      <c r="C336" s="299" t="str">
        <f>CONCATENATE("(",ROUND((B336/$H336)*100,1),")")</f>
        <v>(59.8)</v>
      </c>
      <c r="D336" s="302">
        <f>SUM(D334:D335)</f>
        <v>6.4359999999711714</v>
      </c>
      <c r="E336" s="299" t="str">
        <f>CONCATENATE("(",ROUND((D336/$H336)*100,1),")")</f>
        <v>(15.4)</v>
      </c>
      <c r="F336" s="302">
        <f>SUM(F334:F335)</f>
        <v>10.301000000071074</v>
      </c>
      <c r="G336" s="299" t="str">
        <f>CONCATENATE("(",ROUND((F336/$H336)*100,1),")")</f>
        <v>(24.7)</v>
      </c>
      <c r="H336" s="302">
        <f>SUM(H334:H335)</f>
        <v>41.677000000080014</v>
      </c>
      <c r="I336" s="299" t="str">
        <f>CONCATENATE("(",ROUND((H336/$H336)*100,1),")")</f>
        <v>(100)</v>
      </c>
      <c r="K336" s="302">
        <f t="shared" si="256"/>
        <v>-1.0009999997470516</v>
      </c>
      <c r="L336" s="302">
        <f t="shared" si="257"/>
        <v>-1.1990000001283985</v>
      </c>
      <c r="M336" s="302">
        <f t="shared" si="258"/>
        <v>-0.26399999976364263</v>
      </c>
      <c r="N336" s="302">
        <f t="shared" si="259"/>
        <v>-2.4639999996390927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67.664999998399679</v>
      </c>
      <c r="C345" s="299" t="str">
        <f>CONCATENATE("(",ROUND((B345/$H347)*100,1),")")</f>
        <v>(35.2)</v>
      </c>
      <c r="D345" s="302">
        <f>'Ind T6'!M425</f>
        <v>10.465999999969432</v>
      </c>
      <c r="E345" s="299" t="str">
        <f>CONCATENATE("(",ROUND((D345/$H347)*100,1),")")</f>
        <v>(5.4)</v>
      </c>
      <c r="F345" s="302">
        <f>'Ind T6'!N425</f>
        <v>21.071000000047171</v>
      </c>
      <c r="G345" s="299" t="str">
        <f>CONCATENATE("(",ROUND((F345/$H347)*100,1),")")</f>
        <v>(11)</v>
      </c>
      <c r="H345" s="302">
        <f>SUM(B345,D345,F345)</f>
        <v>99.201999998416284</v>
      </c>
      <c r="I345" s="299" t="str">
        <f>CONCATENATE("(",ROUND((H345/$H347)*100,1),")")</f>
        <v>(51.6)</v>
      </c>
      <c r="K345" s="302">
        <f>B350-B345</f>
        <v>1.3610000025969384</v>
      </c>
      <c r="L345" s="302">
        <f>D350-D345</f>
        <v>0.60700000004664467</v>
      </c>
      <c r="M345" s="302">
        <f>F350-F345</f>
        <v>1.1930000016323277</v>
      </c>
      <c r="N345" s="302">
        <f>SUM(K345:M345)</f>
        <v>3.1610000042759108</v>
      </c>
    </row>
    <row r="346" spans="1:14" x14ac:dyDescent="0.2">
      <c r="A346" s="282" t="s">
        <v>356</v>
      </c>
      <c r="B346" s="302">
        <f>'Ind T6'!L424</f>
        <v>57.406999998079598</v>
      </c>
      <c r="C346" s="299" t="str">
        <f>CONCATENATE("(",ROUND((B346/$H347)*100,1),")")</f>
        <v>(29.8)</v>
      </c>
      <c r="D346" s="302">
        <f>'Ind T6'!M424</f>
        <v>28.285999999862781</v>
      </c>
      <c r="E346" s="299" t="str">
        <f>CONCATENATE("(",ROUND((D346/$H347)*100,1),")")</f>
        <v>(14.7)</v>
      </c>
      <c r="F346" s="302">
        <f>'Ind T6'!N424</f>
        <v>7.5229999998235453</v>
      </c>
      <c r="G346" s="299" t="str">
        <f>CONCATENATE("(",ROUND((F346/$H347)*100,1),")")</f>
        <v>(3.9)</v>
      </c>
      <c r="H346" s="302">
        <f t="shared" ref="H346" si="260">SUM(B346,D346,F346)</f>
        <v>93.21599999776592</v>
      </c>
      <c r="I346" s="299" t="str">
        <f>CONCATENATE("(",ROUND((H346/$H347)*100,1),")")</f>
        <v>(48.4)</v>
      </c>
      <c r="K346" s="302">
        <f t="shared" ref="K346:K347" si="261">B351-B346</f>
        <v>2.6970000045571112</v>
      </c>
      <c r="L346" s="302">
        <f t="shared" ref="L346:L347" si="262">D351-D346</f>
        <v>1.6730000004544721</v>
      </c>
      <c r="M346" s="302">
        <f t="shared" ref="M346:M347" si="263">F351-F346</f>
        <v>0.63700000032516435</v>
      </c>
      <c r="N346" s="302">
        <f t="shared" ref="N346:N347" si="264">SUM(K346:M346)</f>
        <v>5.0070000053367476</v>
      </c>
    </row>
    <row r="347" spans="1:14" x14ac:dyDescent="0.2">
      <c r="A347" s="282" t="s">
        <v>354</v>
      </c>
      <c r="B347" s="302">
        <f>SUM(B345:B346)</f>
        <v>125.07199999647928</v>
      </c>
      <c r="C347" s="299" t="str">
        <f>CONCATENATE("(",ROUND((B347/$H347)*100,1),")")</f>
        <v>(65)</v>
      </c>
      <c r="D347" s="302">
        <f>SUM(D345:D346)</f>
        <v>38.751999999832215</v>
      </c>
      <c r="E347" s="299" t="str">
        <f>CONCATENATE("(",ROUND((D347/$H347)*100,1),")")</f>
        <v>(20.1)</v>
      </c>
      <c r="F347" s="302">
        <f>SUM(F345:F346)</f>
        <v>28.593999999870718</v>
      </c>
      <c r="G347" s="299" t="str">
        <f>CONCATENATE("(",ROUND((F347/$H347)*100,1),")")</f>
        <v>(14.9)</v>
      </c>
      <c r="H347" s="302">
        <f>SUM(H345:H346)</f>
        <v>192.4179999961822</v>
      </c>
      <c r="I347" s="299" t="str">
        <f>CONCATENATE("(",ROUND((H347/$H347)*100,1),")")</f>
        <v>(100)</v>
      </c>
      <c r="K347" s="302">
        <f t="shared" si="261"/>
        <v>4.0580000071540354</v>
      </c>
      <c r="L347" s="302">
        <f t="shared" si="262"/>
        <v>2.2800000005011114</v>
      </c>
      <c r="M347" s="302">
        <f t="shared" si="263"/>
        <v>1.8300000019574902</v>
      </c>
      <c r="N347" s="302">
        <f t="shared" si="264"/>
        <v>8.1680000096126371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69.026000000996618</v>
      </c>
      <c r="C350" s="299" t="str">
        <f>CONCATENATE("(",ROUND((B350/$H352)*100,1),")")</f>
        <v>(34.4)</v>
      </c>
      <c r="D350" s="302">
        <f>'Ind T6'!R425</f>
        <v>11.073000000016076</v>
      </c>
      <c r="E350" s="299" t="str">
        <f>CONCATENATE("(",ROUND((D350/$H352)*100,1),")")</f>
        <v>(5.5)</v>
      </c>
      <c r="F350" s="302">
        <f>'Ind T6'!S425</f>
        <v>22.264000001679499</v>
      </c>
      <c r="G350" s="299" t="str">
        <f>CONCATENATE("(",ROUND((F350/$H352)*100,1),")")</f>
        <v>(11.1)</v>
      </c>
      <c r="H350" s="302">
        <f>SUM(B350,D350,F350)</f>
        <v>102.36300000269219</v>
      </c>
      <c r="I350" s="299" t="str">
        <f>CONCATENATE("(",ROUND((H350/$H352)*100,1),")")</f>
        <v>(51)</v>
      </c>
      <c r="K350" s="302">
        <f>B355-B350</f>
        <v>2.676000000171598</v>
      </c>
      <c r="L350" s="302">
        <f>D355-D350</f>
        <v>1.1740000000002979</v>
      </c>
      <c r="M350" s="302">
        <f>F355-F350</f>
        <v>1.9729999997291188</v>
      </c>
      <c r="N350" s="302">
        <f>SUM(K350:M350)</f>
        <v>5.8229999999010147</v>
      </c>
    </row>
    <row r="351" spans="1:14" x14ac:dyDescent="0.2">
      <c r="A351" s="282" t="s">
        <v>356</v>
      </c>
      <c r="B351" s="302">
        <f>'Ind T6'!Q424</f>
        <v>60.10400000263671</v>
      </c>
      <c r="C351" s="299" t="str">
        <f>CONCATENATE("(",ROUND((B351/$H352)*100,1),")")</f>
        <v>(30)</v>
      </c>
      <c r="D351" s="302">
        <f>'Ind T6'!R424</f>
        <v>29.959000000317253</v>
      </c>
      <c r="E351" s="299" t="str">
        <f>CONCATENATE("(",ROUND((D351/$H352)*100,1),")")</f>
        <v>(14.9)</v>
      </c>
      <c r="F351" s="302">
        <f>'Ind T6'!S424</f>
        <v>8.1600000001487096</v>
      </c>
      <c r="G351" s="299" t="str">
        <f>CONCATENATE("(",ROUND((F351/$H352)*100,1),")")</f>
        <v>(4.1)</v>
      </c>
      <c r="H351" s="302">
        <f t="shared" ref="H351" si="265">SUM(B351,D351,F351)</f>
        <v>98.223000003102683</v>
      </c>
      <c r="I351" s="299" t="str">
        <f>CONCATENATE("(",ROUND((H351/$H352)*100,1),")")</f>
        <v>(49)</v>
      </c>
      <c r="K351" s="302">
        <f t="shared" ref="K351:K352" si="266">B356-B351</f>
        <v>4.092999999552859</v>
      </c>
      <c r="L351" s="302">
        <f t="shared" ref="L351:L352" si="267">D356-D351</f>
        <v>2.4710000002005685</v>
      </c>
      <c r="M351" s="302">
        <f t="shared" ref="M351:M352" si="268">F356-F351</f>
        <v>1.0630000000576487</v>
      </c>
      <c r="N351" s="302">
        <f t="shared" ref="N351:N352" si="269">SUM(K351:M351)</f>
        <v>7.6269999998110762</v>
      </c>
    </row>
    <row r="352" spans="1:14" x14ac:dyDescent="0.2">
      <c r="A352" s="282" t="s">
        <v>354</v>
      </c>
      <c r="B352" s="302">
        <f>SUM(B350:B351)</f>
        <v>129.13000000363331</v>
      </c>
      <c r="C352" s="299" t="str">
        <f>CONCATENATE("(",ROUND((B352/$H352)*100,1),")")</f>
        <v>(64.4)</v>
      </c>
      <c r="D352" s="302">
        <f>SUM(D350:D351)</f>
        <v>41.032000000333326</v>
      </c>
      <c r="E352" s="299" t="str">
        <f>CONCATENATE("(",ROUND((D352/$H352)*100,1),")")</f>
        <v>(20.5)</v>
      </c>
      <c r="F352" s="302">
        <f>SUM(F350:F351)</f>
        <v>30.424000001828208</v>
      </c>
      <c r="G352" s="299" t="str">
        <f>CONCATENATE("(",ROUND((F352/$H352)*100,1),")")</f>
        <v>(15.2)</v>
      </c>
      <c r="H352" s="302">
        <f>SUM(H350:H351)</f>
        <v>200.58600000579486</v>
      </c>
      <c r="I352" s="299" t="str">
        <f>CONCATENATE("(",ROUND((H352/$H352)*100,1),")")</f>
        <v>(100)</v>
      </c>
      <c r="K352" s="302">
        <f t="shared" si="266"/>
        <v>6.7689999997244854</v>
      </c>
      <c r="L352" s="302">
        <f t="shared" si="267"/>
        <v>3.6450000002008665</v>
      </c>
      <c r="M352" s="302">
        <f t="shared" si="268"/>
        <v>3.0359999997867639</v>
      </c>
      <c r="N352" s="302">
        <f t="shared" si="269"/>
        <v>13.449999999712116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71.702000001168216</v>
      </c>
      <c r="C355" s="299" t="str">
        <f>CONCATENATE("(",ROUND((B355/$H357)*100,1),")")</f>
        <v>(33.5)</v>
      </c>
      <c r="D355" s="302">
        <f>'Ind T6'!W425</f>
        <v>12.247000000016374</v>
      </c>
      <c r="E355" s="299" t="str">
        <f>CONCATENATE("(",ROUND((D355/$H357)*100,1),")")</f>
        <v>(5.7)</v>
      </c>
      <c r="F355" s="302">
        <f>'Ind T6'!X425</f>
        <v>24.237000001408617</v>
      </c>
      <c r="G355" s="299" t="str">
        <f>CONCATENATE("(",ROUND((F355/$H357)*100,1),")")</f>
        <v>(11.3)</v>
      </c>
      <c r="H355" s="302">
        <f>SUM(B355,D355,F355)</f>
        <v>108.1860000025932</v>
      </c>
      <c r="I355" s="299" t="str">
        <f>CONCATENATE("(",ROUND((H355/$H357)*100,1),")")</f>
        <v>(50.5)</v>
      </c>
      <c r="K355" s="302">
        <f>B355-B345</f>
        <v>4.0370000027685364</v>
      </c>
      <c r="L355" s="302">
        <f>D355-D345</f>
        <v>1.7810000000469426</v>
      </c>
      <c r="M355" s="302">
        <f>F355-F345</f>
        <v>3.1660000013614464</v>
      </c>
      <c r="N355" s="302">
        <f>SUM(K355:M355)</f>
        <v>8.9840000041769255</v>
      </c>
    </row>
    <row r="356" spans="1:14" x14ac:dyDescent="0.2">
      <c r="A356" s="282" t="s">
        <v>356</v>
      </c>
      <c r="B356" s="302">
        <f>'Ind T6'!V424</f>
        <v>64.197000002189569</v>
      </c>
      <c r="C356" s="299" t="str">
        <f>CONCATENATE("(",ROUND((B356/$H357)*100,1),")")</f>
        <v>(30)</v>
      </c>
      <c r="D356" s="302">
        <f>'Ind T6'!W424</f>
        <v>32.430000000517822</v>
      </c>
      <c r="E356" s="299" t="str">
        <f>CONCATENATE("(",ROUND((D356/$H357)*100,1),")")</f>
        <v>(15.2)</v>
      </c>
      <c r="F356" s="302">
        <f>'Ind T6'!X424</f>
        <v>9.2230000002063584</v>
      </c>
      <c r="G356" s="299" t="str">
        <f>CONCATENATE("(",ROUND((F356/$H357)*100,1),")")</f>
        <v>(4.3)</v>
      </c>
      <c r="H356" s="302">
        <f t="shared" ref="H356" si="270">SUM(B356,D356,F356)</f>
        <v>105.85000000291375</v>
      </c>
      <c r="I356" s="299" t="str">
        <f>CONCATENATE("(",ROUND((H356/$H357)*100,1),")")</f>
        <v>(49.5)</v>
      </c>
      <c r="K356" s="302">
        <f t="shared" ref="K356:K357" si="271">B356-B346</f>
        <v>6.7900000041099702</v>
      </c>
      <c r="L356" s="302">
        <f t="shared" ref="L356:L357" si="272">D356-D346</f>
        <v>4.1440000006550406</v>
      </c>
      <c r="M356" s="302">
        <f t="shared" ref="M356:M357" si="273">F356-F346</f>
        <v>1.7000000003828131</v>
      </c>
      <c r="N356" s="302">
        <f t="shared" ref="N356:N357" si="274">SUM(K356:M356)</f>
        <v>12.634000005147824</v>
      </c>
    </row>
    <row r="357" spans="1:14" x14ac:dyDescent="0.2">
      <c r="A357" s="282" t="s">
        <v>354</v>
      </c>
      <c r="B357" s="302">
        <f>SUM(B355:B356)</f>
        <v>135.8990000033578</v>
      </c>
      <c r="C357" s="299" t="str">
        <f>CONCATENATE("(",ROUND((B357/$H357)*100,1),")")</f>
        <v>(63.5)</v>
      </c>
      <c r="D357" s="302">
        <f>SUM(D355:D356)</f>
        <v>44.677000000534193</v>
      </c>
      <c r="E357" s="299" t="str">
        <f>CONCATENATE("(",ROUND((D357/$H357)*100,1),")")</f>
        <v>(20.9)</v>
      </c>
      <c r="F357" s="302">
        <f>SUM(F355:F356)</f>
        <v>33.460000001614972</v>
      </c>
      <c r="G357" s="299" t="str">
        <f>CONCATENATE("(",ROUND((F357/$H357)*100,1),")")</f>
        <v>(15.6)</v>
      </c>
      <c r="H357" s="302">
        <f>SUM(H355:H356)</f>
        <v>214.03600000550693</v>
      </c>
      <c r="I357" s="299" t="str">
        <f>CONCATENATE("(",ROUND((H357/$H357)*100,1),")")</f>
        <v>(100)</v>
      </c>
      <c r="K357" s="302">
        <f t="shared" si="271"/>
        <v>10.827000006878521</v>
      </c>
      <c r="L357" s="302">
        <f t="shared" si="272"/>
        <v>5.9250000007019779</v>
      </c>
      <c r="M357" s="302">
        <f t="shared" si="273"/>
        <v>4.8660000017442542</v>
      </c>
      <c r="N357" s="302">
        <f t="shared" si="274"/>
        <v>21.618000009324753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79.839000000266964</v>
      </c>
      <c r="C366" s="299" t="str">
        <f>CONCATENATE("(",ROUND((B366/$H368)*100,1),")")</f>
        <v>(36.8)</v>
      </c>
      <c r="D366" s="302">
        <f>'Ind T6'!M465</f>
        <v>27.656000000159512</v>
      </c>
      <c r="E366" s="299" t="str">
        <f>CONCATENATE("(",ROUND((D366/$H368)*100,1),")")</f>
        <v>(12.7)</v>
      </c>
      <c r="F366" s="302">
        <f>'Ind T6'!N465</f>
        <v>8.6870000000816123</v>
      </c>
      <c r="G366" s="299" t="str">
        <f>CONCATENATE("(",ROUND((F366/$H368)*100,1),")")</f>
        <v>(4)</v>
      </c>
      <c r="H366" s="302">
        <f>SUM(B366,D366,F366)</f>
        <v>116.18200000050808</v>
      </c>
      <c r="I366" s="299" t="str">
        <f>CONCATENATE("(",ROUND((H366/$H368)*100,1),")")</f>
        <v>(53.5)</v>
      </c>
      <c r="K366" s="302">
        <f>B371-B366</f>
        <v>5.6569999994955253</v>
      </c>
      <c r="L366" s="302">
        <f>D371-D366</f>
        <v>1.8989999996427187</v>
      </c>
      <c r="M366" s="302">
        <f>F371-F366</f>
        <v>0.47000000020454991</v>
      </c>
      <c r="N366" s="302">
        <f>SUM(K366:M366)</f>
        <v>8.025999999342794</v>
      </c>
    </row>
    <row r="367" spans="1:14" x14ac:dyDescent="0.2">
      <c r="A367" s="282" t="s">
        <v>356</v>
      </c>
      <c r="B367" s="302">
        <f>'Ind T6'!L464</f>
        <v>47.506000000287635</v>
      </c>
      <c r="C367" s="299" t="str">
        <f>CONCATENATE("(",ROUND((B367/$H368)*100,1),")")</f>
        <v>(21.9)</v>
      </c>
      <c r="D367" s="302">
        <f>'Ind T6'!M464</f>
        <v>40.894000001265965</v>
      </c>
      <c r="E367" s="299" t="str">
        <f>CONCATENATE("(",ROUND((D367/$H368)*100,1),")")</f>
        <v>(18.8)</v>
      </c>
      <c r="F367" s="302">
        <f>'Ind T6'!N464</f>
        <v>12.630999999708143</v>
      </c>
      <c r="G367" s="299" t="str">
        <f>CONCATENATE("(",ROUND((F367/$H368)*100,1),")")</f>
        <v>(5.8)</v>
      </c>
      <c r="H367" s="302">
        <f t="shared" ref="H367" si="275">SUM(B367,D367,F367)</f>
        <v>101.03100000126173</v>
      </c>
      <c r="I367" s="299" t="str">
        <f>CONCATENATE("(",ROUND((H367/$H368)*100,1),")")</f>
        <v>(46.5)</v>
      </c>
      <c r="K367" s="302">
        <f t="shared" ref="K367:K368" si="276">B372-B367</f>
        <v>4.281000000079068</v>
      </c>
      <c r="L367" s="302">
        <f t="shared" ref="L367:L368" si="277">D372-D367</f>
        <v>2.0749999989332792</v>
      </c>
      <c r="M367" s="302">
        <f t="shared" ref="M367:M368" si="278">F372-F367</f>
        <v>0.66800000040034213</v>
      </c>
      <c r="N367" s="302">
        <f t="shared" ref="N367:N368" si="279">SUM(K367:M367)</f>
        <v>7.0239999994126894</v>
      </c>
    </row>
    <row r="368" spans="1:14" x14ac:dyDescent="0.2">
      <c r="A368" s="282" t="s">
        <v>354</v>
      </c>
      <c r="B368" s="302">
        <f>SUM(B366:B367)</f>
        <v>127.34500000055459</v>
      </c>
      <c r="C368" s="299" t="str">
        <f>CONCATENATE("(",ROUND((B368/$H368)*100,1),")")</f>
        <v>(58.6)</v>
      </c>
      <c r="D368" s="302">
        <f>SUM(D366:D367)</f>
        <v>68.550000001425474</v>
      </c>
      <c r="E368" s="299" t="str">
        <f>CONCATENATE("(",ROUND((D368/$H368)*100,1),")")</f>
        <v>(31.6)</v>
      </c>
      <c r="F368" s="302">
        <f>SUM(F366:F367)</f>
        <v>21.317999999789755</v>
      </c>
      <c r="G368" s="299" t="str">
        <f>CONCATENATE("(",ROUND((F368/$H368)*100,1),")")</f>
        <v>(9.8)</v>
      </c>
      <c r="H368" s="302">
        <f>SUM(H366:H367)</f>
        <v>217.21300000176981</v>
      </c>
      <c r="I368" s="299" t="str">
        <f>CONCATENATE("(",ROUND((H368/$H368)*100,1),")")</f>
        <v>(100)</v>
      </c>
      <c r="K368" s="302">
        <f t="shared" si="276"/>
        <v>9.9379999995746005</v>
      </c>
      <c r="L368" s="302">
        <f t="shared" si="277"/>
        <v>3.9739999985760051</v>
      </c>
      <c r="M368" s="302">
        <f t="shared" si="278"/>
        <v>1.1380000006048903</v>
      </c>
      <c r="N368" s="302">
        <f t="shared" si="279"/>
        <v>15.049999998755496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85.495999999762489</v>
      </c>
      <c r="C371" s="299" t="str">
        <f>CONCATENATE("(",ROUND((B371/$H373)*100,1),")")</f>
        <v>(36.8)</v>
      </c>
      <c r="D371" s="302">
        <f>'Ind T6'!R465</f>
        <v>29.554999999802231</v>
      </c>
      <c r="E371" s="299" t="str">
        <f>CONCATENATE("(",ROUND((D371/$H373)*100,1),")")</f>
        <v>(12.7)</v>
      </c>
      <c r="F371" s="302">
        <f>'Ind T6'!S465</f>
        <v>9.1570000002861622</v>
      </c>
      <c r="G371" s="299" t="str">
        <f>CONCATENATE("(",ROUND((F371/$H373)*100,1),")")</f>
        <v>(3.9)</v>
      </c>
      <c r="H371" s="302">
        <f>SUM(B371,D371,F371)</f>
        <v>124.20799999985088</v>
      </c>
      <c r="I371" s="299" t="str">
        <f>CONCATENATE("(",ROUND((H371/$H373)*100,1),")")</f>
        <v>(53.5)</v>
      </c>
      <c r="K371" s="302">
        <f>B376-B371</f>
        <v>6.5259999998081071</v>
      </c>
      <c r="L371" s="302">
        <f>D376-D371</f>
        <v>1.9639999999551598</v>
      </c>
      <c r="M371" s="302">
        <f>F376-F371</f>
        <v>0.72999999997396969</v>
      </c>
      <c r="N371" s="302">
        <f>SUM(K371:M371)</f>
        <v>9.2199999997372366</v>
      </c>
    </row>
    <row r="372" spans="1:14" x14ac:dyDescent="0.2">
      <c r="A372" s="282" t="s">
        <v>356</v>
      </c>
      <c r="B372" s="302">
        <f>'Ind T6'!Q464</f>
        <v>51.787000000366703</v>
      </c>
      <c r="C372" s="299" t="str">
        <f>CONCATENATE("(",ROUND((B372/$H373)*100,1),")")</f>
        <v>(22.3)</v>
      </c>
      <c r="D372" s="302">
        <f>'Ind T6'!R464</f>
        <v>42.969000000199244</v>
      </c>
      <c r="E372" s="299" t="str">
        <f>CONCATENATE("(",ROUND((D372/$H373)*100,1),")")</f>
        <v>(18.5)</v>
      </c>
      <c r="F372" s="302">
        <f>'Ind T6'!S464</f>
        <v>13.299000000108485</v>
      </c>
      <c r="G372" s="299" t="str">
        <f>CONCATENATE("(",ROUND((F372/$H373)*100,1),")")</f>
        <v>(5.7)</v>
      </c>
      <c r="H372" s="302">
        <f t="shared" ref="H372" si="280">SUM(B372,D372,F372)</f>
        <v>108.05500000067443</v>
      </c>
      <c r="I372" s="299" t="str">
        <f>CONCATENATE("(",ROUND((H372/$H373)*100,1),")")</f>
        <v>(46.5)</v>
      </c>
      <c r="K372" s="302">
        <f t="shared" ref="K372:K373" si="281">B377-B372</f>
        <v>5.1939999985594909</v>
      </c>
      <c r="L372" s="302">
        <f t="shared" ref="L372:L373" si="282">D377-D372</f>
        <v>1.6989999994723775</v>
      </c>
      <c r="M372" s="302">
        <f t="shared" ref="M372:M373" si="283">F377-F372</f>
        <v>1.1440000000853807</v>
      </c>
      <c r="N372" s="302">
        <f t="shared" ref="N372:N373" si="284">SUM(K372:M372)</f>
        <v>8.0369999981172491</v>
      </c>
    </row>
    <row r="373" spans="1:14" x14ac:dyDescent="0.2">
      <c r="A373" s="282" t="s">
        <v>354</v>
      </c>
      <c r="B373" s="302">
        <f>SUM(B371:B372)</f>
        <v>137.28300000012919</v>
      </c>
      <c r="C373" s="299" t="str">
        <f>CONCATENATE("(",ROUND((B373/$H373)*100,1),")")</f>
        <v>(59.1)</v>
      </c>
      <c r="D373" s="302">
        <f>SUM(D371:D372)</f>
        <v>72.524000000001479</v>
      </c>
      <c r="E373" s="299" t="str">
        <f>CONCATENATE("(",ROUND((D373/$H373)*100,1),")")</f>
        <v>(31.2)</v>
      </c>
      <c r="F373" s="302">
        <f>SUM(F371:F372)</f>
        <v>22.456000000394646</v>
      </c>
      <c r="G373" s="299" t="str">
        <f>CONCATENATE("(",ROUND((F373/$H373)*100,1),")")</f>
        <v>(9.7)</v>
      </c>
      <c r="H373" s="302">
        <f>SUM(H371:H372)</f>
        <v>232.26300000052532</v>
      </c>
      <c r="I373" s="299" t="str">
        <f>CONCATENATE("(",ROUND((H373/$H373)*100,1),")")</f>
        <v>(100)</v>
      </c>
      <c r="K373" s="302">
        <f t="shared" si="281"/>
        <v>11.719999998367598</v>
      </c>
      <c r="L373" s="302">
        <f t="shared" si="282"/>
        <v>3.6629999994275408</v>
      </c>
      <c r="M373" s="302">
        <f t="shared" si="283"/>
        <v>1.874000000059354</v>
      </c>
      <c r="N373" s="302">
        <f t="shared" si="284"/>
        <v>17.256999997854493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92.021999999570596</v>
      </c>
      <c r="C376" s="299" t="str">
        <f>CONCATENATE("(",ROUND((B376/$H378)*100,1),")")</f>
        <v>(36.9)</v>
      </c>
      <c r="D376" s="302">
        <f>'Ind T6'!W465</f>
        <v>31.518999999757391</v>
      </c>
      <c r="E376" s="299" t="str">
        <f>CONCATENATE("(",ROUND((D376/$H378)*100,1),")")</f>
        <v>(12.6)</v>
      </c>
      <c r="F376" s="302">
        <f>'Ind T6'!X465</f>
        <v>9.8870000002601319</v>
      </c>
      <c r="G376" s="299" t="str">
        <f>CONCATENATE("(",ROUND((F376/$H378)*100,1),")")</f>
        <v>(4)</v>
      </c>
      <c r="H376" s="302">
        <f>SUM(B376,D376,F376)</f>
        <v>133.42799999958814</v>
      </c>
      <c r="I376" s="299" t="str">
        <f>CONCATENATE("(",ROUND((H376/$H378)*100,1),")")</f>
        <v>(53.5)</v>
      </c>
      <c r="K376" s="302">
        <f>B376-B366</f>
        <v>12.182999999303632</v>
      </c>
      <c r="L376" s="302">
        <f>D376-D366</f>
        <v>3.8629999995978785</v>
      </c>
      <c r="M376" s="302">
        <f>F376-F366</f>
        <v>1.2000000001785196</v>
      </c>
      <c r="N376" s="302">
        <f>SUM(K376:M376)</f>
        <v>17.245999999080031</v>
      </c>
    </row>
    <row r="377" spans="1:14" x14ac:dyDescent="0.2">
      <c r="A377" s="282" t="s">
        <v>356</v>
      </c>
      <c r="B377" s="302">
        <f>'Ind T6'!V464</f>
        <v>56.980999998926194</v>
      </c>
      <c r="C377" s="299" t="str">
        <f>CONCATENATE("(",ROUND((B377/$H378)*100,1),")")</f>
        <v>(22.8)</v>
      </c>
      <c r="D377" s="302">
        <f>'Ind T6'!W464</f>
        <v>44.667999999671622</v>
      </c>
      <c r="E377" s="299" t="str">
        <f>CONCATENATE("(",ROUND((D377/$H378)*100,1),")")</f>
        <v>(17.9)</v>
      </c>
      <c r="F377" s="302">
        <f>'Ind T6'!X464</f>
        <v>14.443000000193866</v>
      </c>
      <c r="G377" s="299" t="str">
        <f>CONCATENATE("(",ROUND((F377/$H378)*100,1),")")</f>
        <v>(5.8)</v>
      </c>
      <c r="H377" s="302">
        <f t="shared" ref="H377" si="285">SUM(B377,D377,F377)</f>
        <v>116.09199999879168</v>
      </c>
      <c r="I377" s="299" t="str">
        <f>CONCATENATE("(",ROUND((H377/$H378)*100,1),")")</f>
        <v>(46.5)</v>
      </c>
      <c r="K377" s="302">
        <f t="shared" ref="K377:K378" si="286">B377-B367</f>
        <v>9.4749999986385589</v>
      </c>
      <c r="L377" s="302">
        <f t="shared" ref="L377:L378" si="287">D377-D367</f>
        <v>3.7739999984056567</v>
      </c>
      <c r="M377" s="302">
        <f t="shared" ref="M377:M378" si="288">F377-F367</f>
        <v>1.8120000004857229</v>
      </c>
      <c r="N377" s="302">
        <f t="shared" ref="N377:N378" si="289">SUM(K377:M377)</f>
        <v>15.060999997529938</v>
      </c>
    </row>
    <row r="378" spans="1:14" x14ac:dyDescent="0.2">
      <c r="A378" s="282" t="s">
        <v>354</v>
      </c>
      <c r="B378" s="302">
        <f>SUM(B376:B377)</f>
        <v>149.00299999849679</v>
      </c>
      <c r="C378" s="299" t="str">
        <f>CONCATENATE("(",ROUND((B378/$H378)*100,1),")")</f>
        <v>(59.7)</v>
      </c>
      <c r="D378" s="302">
        <f>SUM(D376:D377)</f>
        <v>76.18699999942902</v>
      </c>
      <c r="E378" s="299" t="str">
        <f>CONCATENATE("(",ROUND((D378/$H378)*100,1),")")</f>
        <v>(30.5)</v>
      </c>
      <c r="F378" s="302">
        <f>SUM(F376:F377)</f>
        <v>24.330000000454</v>
      </c>
      <c r="G378" s="299" t="str">
        <f>CONCATENATE("(",ROUND((F378/$H378)*100,1),")")</f>
        <v>(9.8)</v>
      </c>
      <c r="H378" s="302">
        <f>SUM(H376:H377)</f>
        <v>249.51999999837983</v>
      </c>
      <c r="I378" s="299" t="str">
        <f>CONCATENATE("(",ROUND((H378/$H378)*100,1),")")</f>
        <v>(100)</v>
      </c>
      <c r="K378" s="302">
        <f t="shared" si="286"/>
        <v>21.657999997942198</v>
      </c>
      <c r="L378" s="302">
        <f t="shared" si="287"/>
        <v>7.6369999980035459</v>
      </c>
      <c r="M378" s="302">
        <f t="shared" si="288"/>
        <v>3.0120000006642442</v>
      </c>
      <c r="N378" s="302">
        <f t="shared" si="289"/>
        <v>32.306999996609989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38.412999999636355</v>
      </c>
      <c r="C387" s="299" t="str">
        <f>CONCATENATE("(",ROUND((B387/$H389)*100,1),")")</f>
        <v>(34)</v>
      </c>
      <c r="D387" s="302">
        <f>'Ind T6'!M475</f>
        <v>5.9009999999188123</v>
      </c>
      <c r="E387" s="299" t="str">
        <f>CONCATENATE("(",ROUND((D387/$H389)*100,1),")")</f>
        <v>(5.2)</v>
      </c>
      <c r="F387" s="302">
        <f>'Ind T6'!N475</f>
        <v>2.273000000004993</v>
      </c>
      <c r="G387" s="299" t="str">
        <f>CONCATENATE("(",ROUND((F387/$H389)*100,1),")")</f>
        <v>(2)</v>
      </c>
      <c r="H387" s="302">
        <f>SUM(B387,D387,F387)</f>
        <v>46.586999999560156</v>
      </c>
      <c r="I387" s="299" t="str">
        <f>CONCATENATE("(",ROUND((H387/$H389)*100,1),")")</f>
        <v>(41.2)</v>
      </c>
      <c r="K387" s="302">
        <f>B392-B387</f>
        <v>-0.58799999940683989</v>
      </c>
      <c r="L387" s="302">
        <f>D392-D387</f>
        <v>0.34900000013766874</v>
      </c>
      <c r="M387" s="302">
        <f>F392-F387</f>
        <v>1.3000000077133755E-2</v>
      </c>
      <c r="N387" s="302">
        <f>SUM(K387:M387)</f>
        <v>-0.22599999919203739</v>
      </c>
    </row>
    <row r="388" spans="1:14" x14ac:dyDescent="0.2">
      <c r="A388" s="282" t="s">
        <v>356</v>
      </c>
      <c r="B388" s="302">
        <f>'Ind T6'!L474</f>
        <v>32.86399999937499</v>
      </c>
      <c r="C388" s="299" t="str">
        <f>CONCATENATE("(",ROUND((B388/$H389)*100,1),")")</f>
        <v>(29.1)</v>
      </c>
      <c r="D388" s="302">
        <f>'Ind T6'!M474</f>
        <v>32.063999999746777</v>
      </c>
      <c r="E388" s="299" t="str">
        <f>CONCATENATE("(",ROUND((D388/$H389)*100,1),")")</f>
        <v>(28.4)</v>
      </c>
      <c r="F388" s="302">
        <f>'Ind T6'!N474</f>
        <v>1.5069999999607624</v>
      </c>
      <c r="G388" s="299" t="str">
        <f>CONCATENATE("(",ROUND((F388/$H389)*100,1),")")</f>
        <v>(1.3)</v>
      </c>
      <c r="H388" s="302">
        <f t="shared" ref="H388" si="290">SUM(B388,D388,F388)</f>
        <v>66.434999999082535</v>
      </c>
      <c r="I388" s="299" t="str">
        <f>CONCATENATE("(",ROUND((H388/$H389)*100,1),")")</f>
        <v>(58.8)</v>
      </c>
      <c r="K388" s="302">
        <f t="shared" ref="K388:K389" si="291">B393-B388</f>
        <v>0.16400000146450111</v>
      </c>
      <c r="L388" s="302">
        <f t="shared" ref="L388:L389" si="292">D393-D388</f>
        <v>0.22600000027943423</v>
      </c>
      <c r="M388" s="302">
        <f t="shared" ref="M388:M389" si="293">F393-F388</f>
        <v>9.0000000444001582E-3</v>
      </c>
      <c r="N388" s="302">
        <f t="shared" ref="N388:N389" si="294">SUM(K388:M388)</f>
        <v>0.3990000017883355</v>
      </c>
    </row>
    <row r="389" spans="1:14" x14ac:dyDescent="0.2">
      <c r="A389" s="282" t="s">
        <v>354</v>
      </c>
      <c r="B389" s="302">
        <f>SUM(B387:B388)</f>
        <v>71.276999999011338</v>
      </c>
      <c r="C389" s="299" t="str">
        <f>CONCATENATE("(",ROUND((B389/$H389)*100,1),")")</f>
        <v>(63.1)</v>
      </c>
      <c r="D389" s="302">
        <f>SUM(D387:D388)</f>
        <v>37.964999999665586</v>
      </c>
      <c r="E389" s="299" t="str">
        <f>CONCATENATE("(",ROUND((D389/$H389)*100,1),")")</f>
        <v>(33.6)</v>
      </c>
      <c r="F389" s="302">
        <f>SUM(F387:F388)</f>
        <v>3.7799999999657556</v>
      </c>
      <c r="G389" s="299" t="str">
        <f>CONCATENATE("(",ROUND((F389/$H389)*100,1),")")</f>
        <v>(3.3)</v>
      </c>
      <c r="H389" s="302">
        <f>SUM(H387:H388)</f>
        <v>113.02199999864268</v>
      </c>
      <c r="I389" s="299" t="str">
        <f>CONCATENATE("(",ROUND((H389/$H389)*100,1),")")</f>
        <v>(100)</v>
      </c>
      <c r="K389" s="302">
        <f t="shared" si="291"/>
        <v>-0.42399999794233167</v>
      </c>
      <c r="L389" s="302">
        <f t="shared" si="292"/>
        <v>0.57500000041710564</v>
      </c>
      <c r="M389" s="302">
        <f t="shared" si="293"/>
        <v>2.2000000121533692E-2</v>
      </c>
      <c r="N389" s="302">
        <f t="shared" si="294"/>
        <v>0.17300000259630766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37.825000000229515</v>
      </c>
      <c r="C392" s="299" t="str">
        <f>CONCATENATE("(",ROUND((B392/$H394)*100,1),")")</f>
        <v>(33.4)</v>
      </c>
      <c r="D392" s="302">
        <f>'Ind T6'!R475</f>
        <v>6.250000000056481</v>
      </c>
      <c r="E392" s="299" t="str">
        <f>CONCATENATE("(",ROUND((D392/$H394)*100,1),")")</f>
        <v>(5.5)</v>
      </c>
      <c r="F392" s="302">
        <f>'Ind T6'!S475</f>
        <v>2.2860000000821268</v>
      </c>
      <c r="G392" s="299" t="str">
        <f>CONCATENATE("(",ROUND((F392/$H394)*100,1),")")</f>
        <v>(2)</v>
      </c>
      <c r="H392" s="302">
        <f>SUM(B392,D392,F392)</f>
        <v>46.361000000368122</v>
      </c>
      <c r="I392" s="299" t="str">
        <f>CONCATENATE("(",ROUND((H392/$H394)*100,1),")")</f>
        <v>(41)</v>
      </c>
      <c r="K392" s="302">
        <f>B397-B392</f>
        <v>-1.0069999999640089</v>
      </c>
      <c r="L392" s="302">
        <f>D397-D392</f>
        <v>0.74600000001616085</v>
      </c>
      <c r="M392" s="302">
        <f>F397-F392</f>
        <v>5.8999999970888339E-2</v>
      </c>
      <c r="N392" s="302">
        <f>SUM(K392:M392)</f>
        <v>-0.20199999997695972</v>
      </c>
    </row>
    <row r="393" spans="1:14" x14ac:dyDescent="0.2">
      <c r="A393" s="282" t="s">
        <v>356</v>
      </c>
      <c r="B393" s="302">
        <f>'Ind T6'!Q474</f>
        <v>33.028000000839491</v>
      </c>
      <c r="C393" s="299" t="str">
        <f>CONCATENATE("(",ROUND((B393/$H394)*100,1),")")</f>
        <v>(29.2)</v>
      </c>
      <c r="D393" s="302">
        <f>'Ind T6'!R474</f>
        <v>32.290000000026211</v>
      </c>
      <c r="E393" s="299" t="str">
        <f>CONCATENATE("(",ROUND((D393/$H394)*100,1),")")</f>
        <v>(28.5)</v>
      </c>
      <c r="F393" s="302">
        <f>'Ind T6'!S474</f>
        <v>1.5160000000051626</v>
      </c>
      <c r="G393" s="299" t="str">
        <f>CONCATENATE("(",ROUND((F393/$H394)*100,1),")")</f>
        <v>(1.3)</v>
      </c>
      <c r="H393" s="302">
        <f t="shared" ref="H393" si="295">SUM(B393,D393,F393)</f>
        <v>66.834000000870873</v>
      </c>
      <c r="I393" s="299" t="str">
        <f>CONCATENATE("(",ROUND((H393/$H394)*100,1),")")</f>
        <v>(59)</v>
      </c>
      <c r="K393" s="302">
        <f t="shared" ref="K393:K394" si="296">B398-B393</f>
        <v>0.48599999981589548</v>
      </c>
      <c r="L393" s="302">
        <f t="shared" ref="L393:L394" si="297">D398-D393</f>
        <v>0.48900000008629263</v>
      </c>
      <c r="M393" s="302">
        <f t="shared" ref="M393:M394" si="298">F398-F393</f>
        <v>3.4999999963622574E-2</v>
      </c>
      <c r="N393" s="302">
        <f t="shared" ref="N393:N394" si="299">SUM(K393:M393)</f>
        <v>1.0099999998658107</v>
      </c>
    </row>
    <row r="394" spans="1:14" x14ac:dyDescent="0.2">
      <c r="A394" s="282" t="s">
        <v>354</v>
      </c>
      <c r="B394" s="302">
        <f>SUM(B392:B393)</f>
        <v>70.853000001069006</v>
      </c>
      <c r="C394" s="299" t="str">
        <f>CONCATENATE("(",ROUND((B394/$H394)*100,1),")")</f>
        <v>(62.6)</v>
      </c>
      <c r="D394" s="302">
        <f>SUM(D392:D393)</f>
        <v>38.540000000082692</v>
      </c>
      <c r="E394" s="299" t="str">
        <f>CONCATENATE("(",ROUND((D394/$H394)*100,1),")")</f>
        <v>(34)</v>
      </c>
      <c r="F394" s="302">
        <f>SUM(F392:F393)</f>
        <v>3.8020000000872893</v>
      </c>
      <c r="G394" s="299" t="str">
        <f>CONCATENATE("(",ROUND((F394/$H394)*100,1),")")</f>
        <v>(3.4)</v>
      </c>
      <c r="H394" s="302">
        <f>SUM(H392:H393)</f>
        <v>113.19500000123899</v>
      </c>
      <c r="I394" s="299" t="str">
        <f>CONCATENATE("(",ROUND((H394/$H394)*100,1),")")</f>
        <v>(100)</v>
      </c>
      <c r="K394" s="302">
        <f t="shared" si="296"/>
        <v>-0.52100000014812053</v>
      </c>
      <c r="L394" s="302">
        <f t="shared" si="297"/>
        <v>1.2350000001024526</v>
      </c>
      <c r="M394" s="302">
        <f t="shared" si="298"/>
        <v>9.3999999934510914E-2</v>
      </c>
      <c r="N394" s="302">
        <f t="shared" si="299"/>
        <v>0.80799999988884297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36.818000000265506</v>
      </c>
      <c r="C397" s="299" t="str">
        <f>CONCATENATE("(",ROUND((B397/$H399)*100,1),")")</f>
        <v>(32.3)</v>
      </c>
      <c r="D397" s="302">
        <f>'Ind T6'!W475</f>
        <v>6.9960000000726419</v>
      </c>
      <c r="E397" s="299" t="str">
        <f>CONCATENATE("(",ROUND((D397/$H399)*100,1),")")</f>
        <v>(6.1)</v>
      </c>
      <c r="F397" s="302">
        <f>'Ind T6'!X475</f>
        <v>2.3450000000530151</v>
      </c>
      <c r="G397" s="299" t="str">
        <f>CONCATENATE("(",ROUND((F397/$H399)*100,1),")")</f>
        <v>(2.1)</v>
      </c>
      <c r="H397" s="302">
        <f>SUM(B397,D397,F397)</f>
        <v>46.15900000039116</v>
      </c>
      <c r="I397" s="299" t="str">
        <f>CONCATENATE("(",ROUND((H397/$H399)*100,1),")")</f>
        <v>(40.5)</v>
      </c>
      <c r="K397" s="302">
        <f>B397-B387</f>
        <v>-1.5949999993708488</v>
      </c>
      <c r="L397" s="302">
        <f>D397-D387</f>
        <v>1.0950000001538296</v>
      </c>
      <c r="M397" s="302">
        <f>F397-F387</f>
        <v>7.2000000048022095E-2</v>
      </c>
      <c r="N397" s="302">
        <f>SUM(K397:M397)</f>
        <v>-0.42799999916899711</v>
      </c>
    </row>
    <row r="398" spans="1:14" x14ac:dyDescent="0.2">
      <c r="A398" s="282" t="s">
        <v>356</v>
      </c>
      <c r="B398" s="302">
        <f>'Ind T6'!V474</f>
        <v>33.514000000655386</v>
      </c>
      <c r="C398" s="299" t="str">
        <f>CONCATENATE("(",ROUND((B398/$H399)*100,1),")")</f>
        <v>(29.4)</v>
      </c>
      <c r="D398" s="302">
        <f>'Ind T6'!W474</f>
        <v>32.779000000112504</v>
      </c>
      <c r="E398" s="299" t="str">
        <f>CONCATENATE("(",ROUND((D398/$H399)*100,1),")")</f>
        <v>(28.8)</v>
      </c>
      <c r="F398" s="302">
        <f>'Ind T6'!X474</f>
        <v>1.5509999999687851</v>
      </c>
      <c r="G398" s="299" t="str">
        <f>CONCATENATE("(",ROUND((F398/$H399)*100,1),")")</f>
        <v>(1.4)</v>
      </c>
      <c r="H398" s="302">
        <f t="shared" ref="H398" si="300">SUM(B398,D398,F398)</f>
        <v>67.844000000736671</v>
      </c>
      <c r="I398" s="299" t="str">
        <f>CONCATENATE("(",ROUND((H398/$H399)*100,1),")")</f>
        <v>(59.5)</v>
      </c>
      <c r="K398" s="302">
        <f t="shared" ref="K398:K399" si="301">B398-B388</f>
        <v>0.65000000128039659</v>
      </c>
      <c r="L398" s="302">
        <f t="shared" ref="L398:L399" si="302">D398-D388</f>
        <v>0.71500000036572686</v>
      </c>
      <c r="M398" s="302">
        <f t="shared" ref="M398:M399" si="303">F398-F388</f>
        <v>4.4000000008022733E-2</v>
      </c>
      <c r="N398" s="302">
        <f t="shared" ref="N398:N399" si="304">SUM(K398:M398)</f>
        <v>1.4090000016541462</v>
      </c>
    </row>
    <row r="399" spans="1:14" x14ac:dyDescent="0.2">
      <c r="A399" s="282" t="s">
        <v>354</v>
      </c>
      <c r="B399" s="302">
        <f>SUM(B397:B398)</f>
        <v>70.332000000920885</v>
      </c>
      <c r="C399" s="299" t="str">
        <f>CONCATENATE("(",ROUND((B399/$H399)*100,1),")")</f>
        <v>(61.7)</v>
      </c>
      <c r="D399" s="302">
        <f>SUM(D397:D398)</f>
        <v>39.775000000185145</v>
      </c>
      <c r="E399" s="299" t="str">
        <f>CONCATENATE("(",ROUND((D399/$H399)*100,1),")")</f>
        <v>(34.9)</v>
      </c>
      <c r="F399" s="302">
        <f>SUM(F397:F398)</f>
        <v>3.8960000000218002</v>
      </c>
      <c r="G399" s="299" t="str">
        <f>CONCATENATE("(",ROUND((F399/$H399)*100,1),")")</f>
        <v>(3.4)</v>
      </c>
      <c r="H399" s="302">
        <f>SUM(H397:H398)</f>
        <v>114.00300000112783</v>
      </c>
      <c r="I399" s="299" t="str">
        <f>CONCATENATE("(",ROUND((H399/$H399)*100,1),")")</f>
        <v>(100)</v>
      </c>
      <c r="K399" s="302">
        <f t="shared" si="301"/>
        <v>-0.94499999809045221</v>
      </c>
      <c r="L399" s="302">
        <f t="shared" si="302"/>
        <v>1.8100000005195582</v>
      </c>
      <c r="M399" s="302">
        <f t="shared" si="303"/>
        <v>0.11600000005604461</v>
      </c>
      <c r="N399" s="302">
        <f t="shared" si="304"/>
        <v>0.98100000248515062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46.61300000030208</v>
      </c>
      <c r="C408" s="299" t="str">
        <f>CONCATENATE("(",ROUND((B408/$H410)*100,1),")")</f>
        <v>(19)</v>
      </c>
      <c r="D408" s="302">
        <f>'Ind T6'!M485</f>
        <v>16.627000000084056</v>
      </c>
      <c r="E408" s="299" t="str">
        <f>CONCATENATE("(",ROUND((D408/$H410)*100,1),")")</f>
        <v>(6.8)</v>
      </c>
      <c r="F408" s="302">
        <f>'Ind T6'!N485</f>
        <v>7.6420000001379726</v>
      </c>
      <c r="G408" s="299" t="str">
        <f>CONCATENATE("(",ROUND((F408/$H410)*100,1),")")</f>
        <v>(3.1)</v>
      </c>
      <c r="H408" s="302">
        <f>SUM(B408,D408,F408)</f>
        <v>70.882000000524101</v>
      </c>
      <c r="I408" s="299" t="str">
        <f>CONCATENATE("(",ROUND((H408/$H410)*100,1),")")</f>
        <v>(28.9)</v>
      </c>
      <c r="K408" s="302">
        <f>B413-B408</f>
        <v>-0.62600000005733136</v>
      </c>
      <c r="L408" s="302">
        <f>D413-D408</f>
        <v>0.21600000025778598</v>
      </c>
      <c r="M408" s="302">
        <f>F413-F408</f>
        <v>0.14500000035820548</v>
      </c>
      <c r="N408" s="302">
        <f>SUM(K408:M408)</f>
        <v>-0.2649999994413399</v>
      </c>
    </row>
    <row r="409" spans="1:14" x14ac:dyDescent="0.2">
      <c r="A409" s="282" t="s">
        <v>356</v>
      </c>
      <c r="B409" s="302">
        <f>'Ind T6'!L484</f>
        <v>70.999999999875371</v>
      </c>
      <c r="C409" s="299" t="str">
        <f>CONCATENATE("(",ROUND((B409/$H410)*100,1),")")</f>
        <v>(29)</v>
      </c>
      <c r="D409" s="302">
        <f>'Ind T6'!M484</f>
        <v>86.928999994846762</v>
      </c>
      <c r="E409" s="299" t="str">
        <f>CONCATENATE("(",ROUND((D409/$H410)*100,1),")")</f>
        <v>(35.5)</v>
      </c>
      <c r="F409" s="302">
        <f>'Ind T6'!N484</f>
        <v>16.21599999927852</v>
      </c>
      <c r="G409" s="299" t="str">
        <f>CONCATENATE("(",ROUND((F409/$H410)*100,1),")")</f>
        <v>(6.6)</v>
      </c>
      <c r="H409" s="302">
        <f t="shared" ref="H409" si="305">SUM(B409,D409,F409)</f>
        <v>174.14499999400064</v>
      </c>
      <c r="I409" s="299" t="str">
        <f>CONCATENATE("(",ROUND((H409/$H410)*100,1),")")</f>
        <v>(71.1)</v>
      </c>
      <c r="K409" s="302">
        <f t="shared" ref="K409:K410" si="306">B414-B409</f>
        <v>1.5509999941532868</v>
      </c>
      <c r="L409" s="302">
        <f t="shared" ref="L409:L410" si="307">D414-D409</f>
        <v>-1.9020000003218627</v>
      </c>
      <c r="M409" s="302">
        <f t="shared" ref="M409:M410" si="308">F414-F409</f>
        <v>0.17500000127174431</v>
      </c>
      <c r="N409" s="302">
        <f t="shared" ref="N409:N410" si="309">SUM(K409:M409)</f>
        <v>-0.17600000489683154</v>
      </c>
    </row>
    <row r="410" spans="1:14" x14ac:dyDescent="0.2">
      <c r="A410" s="282" t="s">
        <v>354</v>
      </c>
      <c r="B410" s="302">
        <f>SUM(B408:B409)</f>
        <v>117.61300000017745</v>
      </c>
      <c r="C410" s="299" t="str">
        <f>CONCATENATE("(",ROUND((B410/$H410)*100,1),")")</f>
        <v>(48)</v>
      </c>
      <c r="D410" s="302">
        <f>SUM(D408:D409)</f>
        <v>103.55599999493081</v>
      </c>
      <c r="E410" s="299" t="str">
        <f>CONCATENATE("(",ROUND((D410/$H410)*100,1),")")</f>
        <v>(42.3)</v>
      </c>
      <c r="F410" s="302">
        <f>SUM(F408:F409)</f>
        <v>23.857999999416492</v>
      </c>
      <c r="G410" s="299" t="str">
        <f>CONCATENATE("(",ROUND((F410/$H410)*100,1),")")</f>
        <v>(9.7)</v>
      </c>
      <c r="H410" s="302">
        <f>SUM(H408:H409)</f>
        <v>245.02699999452474</v>
      </c>
      <c r="I410" s="299" t="str">
        <f>CONCATENATE("(",ROUND((H410/$H410)*100,1),")")</f>
        <v>(100)</v>
      </c>
      <c r="K410" s="302">
        <f t="shared" si="306"/>
        <v>0.92499999409595546</v>
      </c>
      <c r="L410" s="302">
        <f t="shared" si="307"/>
        <v>-1.6860000000640696</v>
      </c>
      <c r="M410" s="302">
        <f t="shared" si="308"/>
        <v>0.32000000162994979</v>
      </c>
      <c r="N410" s="302">
        <f t="shared" si="309"/>
        <v>-0.44100000433816433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45.987000000244748</v>
      </c>
      <c r="C413" s="299" t="str">
        <f>CONCATENATE("(",ROUND((B413/$H415)*100,1),")")</f>
        <v>(18.8)</v>
      </c>
      <c r="D413" s="302">
        <f>'Ind T6'!R485</f>
        <v>16.843000000341842</v>
      </c>
      <c r="E413" s="299" t="str">
        <f>CONCATENATE("(",ROUND((D413/$H415)*100,1),")")</f>
        <v>(6.9)</v>
      </c>
      <c r="F413" s="302">
        <f>'Ind T6'!S485</f>
        <v>7.7870000004961781</v>
      </c>
      <c r="G413" s="299" t="str">
        <f>CONCATENATE("(",ROUND((F413/$H415)*100,1),")")</f>
        <v>(3.2)</v>
      </c>
      <c r="H413" s="302">
        <f>SUM(B413,D413,F413)</f>
        <v>70.617000001082772</v>
      </c>
      <c r="I413" s="299" t="str">
        <f>CONCATENATE("(",ROUND((H413/$H415)*100,1),")")</f>
        <v>(28.9)</v>
      </c>
      <c r="K413" s="302">
        <f>B418-B413</f>
        <v>6.8000000878654987E-2</v>
      </c>
      <c r="L413" s="302">
        <f>D418-D413</f>
        <v>0.83699999995143415</v>
      </c>
      <c r="M413" s="302">
        <f>F418-F413</f>
        <v>0.45899999983920381</v>
      </c>
      <c r="N413" s="302">
        <f>SUM(K413:M413)</f>
        <v>1.3640000006692929</v>
      </c>
    </row>
    <row r="414" spans="1:14" x14ac:dyDescent="0.2">
      <c r="A414" s="282" t="s">
        <v>356</v>
      </c>
      <c r="B414" s="302">
        <f>'Ind T6'!Q484</f>
        <v>72.550999994028658</v>
      </c>
      <c r="C414" s="299" t="str">
        <f>CONCATENATE("(",ROUND((B414/$H415)*100,1),")")</f>
        <v>(29.7)</v>
      </c>
      <c r="D414" s="302">
        <f>'Ind T6'!R484</f>
        <v>85.0269999945249</v>
      </c>
      <c r="E414" s="299" t="str">
        <f>CONCATENATE("(",ROUND((D414/$H415)*100,1),")")</f>
        <v>(34.8)</v>
      </c>
      <c r="F414" s="302">
        <f>'Ind T6'!S484</f>
        <v>16.391000000550264</v>
      </c>
      <c r="G414" s="299" t="str">
        <f>CONCATENATE("(",ROUND((F414/$H415)*100,1),")")</f>
        <v>(6.7)</v>
      </c>
      <c r="H414" s="302">
        <f t="shared" ref="H414" si="310">SUM(B414,D414,F414)</f>
        <v>173.96899998910382</v>
      </c>
      <c r="I414" s="299" t="str">
        <f>CONCATENATE("(",ROUND((H414/$H415)*100,1),")")</f>
        <v>(71.1)</v>
      </c>
      <c r="K414" s="302">
        <f t="shared" ref="K414:K415" si="311">B419-B414</f>
        <v>5.4470000102880363</v>
      </c>
      <c r="L414" s="302">
        <f t="shared" ref="L414:L415" si="312">D419-D414</f>
        <v>-1.4659999927542344</v>
      </c>
      <c r="M414" s="302">
        <f t="shared" ref="M414:M415" si="313">F419-F414</f>
        <v>0.47300000018798372</v>
      </c>
      <c r="N414" s="302">
        <f t="shared" ref="N414:N415" si="314">SUM(K414:M414)</f>
        <v>4.4540000177217856</v>
      </c>
    </row>
    <row r="415" spans="1:14" x14ac:dyDescent="0.2">
      <c r="A415" s="282" t="s">
        <v>354</v>
      </c>
      <c r="B415" s="302">
        <f>SUM(B413:B414)</f>
        <v>118.53799999427341</v>
      </c>
      <c r="C415" s="299" t="str">
        <f>CONCATENATE("(",ROUND((B415/$H415)*100,1),")")</f>
        <v>(48.5)</v>
      </c>
      <c r="D415" s="302">
        <f>SUM(D413:D414)</f>
        <v>101.86999999486675</v>
      </c>
      <c r="E415" s="299" t="str">
        <f>CONCATENATE("(",ROUND((D415/$H415)*100,1),")")</f>
        <v>(41.6)</v>
      </c>
      <c r="F415" s="302">
        <f>SUM(F413:F414)</f>
        <v>24.178000001046442</v>
      </c>
      <c r="G415" s="299" t="str">
        <f>CONCATENATE("(",ROUND((F415/$H415)*100,1),")")</f>
        <v>(9.9)</v>
      </c>
      <c r="H415" s="302">
        <f>SUM(H413:H414)</f>
        <v>244.58599999018659</v>
      </c>
      <c r="I415" s="299" t="str">
        <f>CONCATENATE("(",ROUND((H415/$H415)*100,1),")")</f>
        <v>(100)</v>
      </c>
      <c r="K415" s="302">
        <f t="shared" si="311"/>
        <v>5.5150000111666913</v>
      </c>
      <c r="L415" s="302">
        <f t="shared" si="312"/>
        <v>-0.62899999280280383</v>
      </c>
      <c r="M415" s="302">
        <f t="shared" si="313"/>
        <v>0.93200000002718753</v>
      </c>
      <c r="N415" s="302">
        <f t="shared" si="314"/>
        <v>5.8180000183910749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46.055000001123403</v>
      </c>
      <c r="C418" s="299" t="str">
        <f>CONCATENATE("(",ROUND((B418/$H420)*100,1),")")</f>
        <v>(18.4)</v>
      </c>
      <c r="D418" s="302">
        <f>'Ind T6'!W485</f>
        <v>17.680000000293276</v>
      </c>
      <c r="E418" s="299" t="str">
        <f>CONCATENATE("(",ROUND((D418/$H420)*100,1),")")</f>
        <v>(7.1)</v>
      </c>
      <c r="F418" s="302">
        <f>'Ind T6'!X485</f>
        <v>8.2460000003353819</v>
      </c>
      <c r="G418" s="299" t="str">
        <f>CONCATENATE("(",ROUND((F418/$H420)*100,1),")")</f>
        <v>(3.3)</v>
      </c>
      <c r="H418" s="302">
        <f>SUM(B418,D418,F418)</f>
        <v>71.981000001752065</v>
      </c>
      <c r="I418" s="299" t="str">
        <f>CONCATENATE("(",ROUND((H418/$H420)*100,1),")")</f>
        <v>(28.7)</v>
      </c>
      <c r="K418" s="302">
        <f>B418-B408</f>
        <v>-0.55799999917867638</v>
      </c>
      <c r="L418" s="302">
        <f>D418-D408</f>
        <v>1.0530000002092201</v>
      </c>
      <c r="M418" s="302">
        <f>F418-F408</f>
        <v>0.60400000019740929</v>
      </c>
      <c r="N418" s="302">
        <f>SUM(K418:M418)</f>
        <v>1.099000001227953</v>
      </c>
    </row>
    <row r="419" spans="1:14" x14ac:dyDescent="0.2">
      <c r="A419" s="282" t="s">
        <v>356</v>
      </c>
      <c r="B419" s="302">
        <f>'Ind T6'!V484</f>
        <v>77.998000004316694</v>
      </c>
      <c r="C419" s="299" t="str">
        <f>CONCATENATE("(",ROUND((B419/$H420)*100,1),")")</f>
        <v>(31.1)</v>
      </c>
      <c r="D419" s="302">
        <f>'Ind T6'!W484</f>
        <v>83.561000001770665</v>
      </c>
      <c r="E419" s="299" t="str">
        <f>CONCATENATE("(",ROUND((D419/$H420)*100,1),")")</f>
        <v>(33.4)</v>
      </c>
      <c r="F419" s="302">
        <f>'Ind T6'!X484</f>
        <v>16.864000000738248</v>
      </c>
      <c r="G419" s="299" t="str">
        <f>CONCATENATE("(",ROUND((F419/$H420)*100,1),")")</f>
        <v>(6.7)</v>
      </c>
      <c r="H419" s="302">
        <f t="shared" ref="H419" si="315">SUM(B419,D419,F419)</f>
        <v>178.42300000682562</v>
      </c>
      <c r="I419" s="299" t="str">
        <f>CONCATENATE("(",ROUND((H419/$H420)*100,1),")")</f>
        <v>(71.3)</v>
      </c>
      <c r="K419" s="302">
        <f t="shared" ref="K419:K420" si="316">B419-B409</f>
        <v>6.9980000044413231</v>
      </c>
      <c r="L419" s="302">
        <f t="shared" ref="L419:L420" si="317">D419-D409</f>
        <v>-3.3679999930760971</v>
      </c>
      <c r="M419" s="302">
        <f t="shared" ref="M419:M420" si="318">F419-F409</f>
        <v>0.64800000145972803</v>
      </c>
      <c r="N419" s="302">
        <f t="shared" ref="N419:N420" si="319">SUM(K419:M419)</f>
        <v>4.278000012824954</v>
      </c>
    </row>
    <row r="420" spans="1:14" x14ac:dyDescent="0.2">
      <c r="A420" s="282" t="s">
        <v>354</v>
      </c>
      <c r="B420" s="302">
        <f>SUM(B418:B419)</f>
        <v>124.0530000054401</v>
      </c>
      <c r="C420" s="299" t="str">
        <f>CONCATENATE("(",ROUND((B420/$H420)*100,1),")")</f>
        <v>(49.5)</v>
      </c>
      <c r="D420" s="302">
        <f>SUM(D418:D419)</f>
        <v>101.24100000206394</v>
      </c>
      <c r="E420" s="299" t="str">
        <f>CONCATENATE("(",ROUND((D420/$H420)*100,1),")")</f>
        <v>(40.4)</v>
      </c>
      <c r="F420" s="302">
        <f>SUM(F418:F419)</f>
        <v>25.11000000107363</v>
      </c>
      <c r="G420" s="299" t="str">
        <f>CONCATENATE("(",ROUND((F420/$H420)*100,1),")")</f>
        <v>(10)</v>
      </c>
      <c r="H420" s="302">
        <f>SUM(H418:H419)</f>
        <v>250.40400000857767</v>
      </c>
      <c r="I420" s="299" t="str">
        <f>CONCATENATE("(",ROUND((H420/$H420)*100,1),")")</f>
        <v>(100)</v>
      </c>
      <c r="K420" s="302">
        <f t="shared" si="316"/>
        <v>6.4400000052626467</v>
      </c>
      <c r="L420" s="302">
        <f t="shared" si="317"/>
        <v>-2.3149999928668734</v>
      </c>
      <c r="M420" s="302">
        <f t="shared" si="318"/>
        <v>1.2520000016571373</v>
      </c>
      <c r="N420" s="302">
        <f t="shared" si="319"/>
        <v>5.3770000140529106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53.405999999141528</v>
      </c>
      <c r="C429" s="299" t="str">
        <f>CONCATENATE("(",ROUND((B429/$H431)*100,1),")")</f>
        <v>(14.4)</v>
      </c>
      <c r="D429" s="302">
        <f>'Ind T6'!M510</f>
        <v>18.159999999984674</v>
      </c>
      <c r="E429" s="299" t="str">
        <f>CONCATENATE("(",ROUND((D429/$H431)*100,1),")")</f>
        <v>(4.9)</v>
      </c>
      <c r="F429" s="302">
        <f>'Ind T6'!N510</f>
        <v>7.958000000108183</v>
      </c>
      <c r="G429" s="299" t="str">
        <f>CONCATENATE("(",ROUND((F429/$H431)*100,1),")")</f>
        <v>(2.1)</v>
      </c>
      <c r="H429" s="302">
        <f>SUM(B429,D429,F429)</f>
        <v>79.523999999234391</v>
      </c>
      <c r="I429" s="299" t="str">
        <f>CONCATENATE("(",ROUND((H429/$H431)*100,1),")")</f>
        <v>(21.4)</v>
      </c>
      <c r="K429" s="302">
        <f>B434-B429</f>
        <v>3.9050000014524571</v>
      </c>
      <c r="L429" s="302">
        <f>D434-D429</f>
        <v>1.8310000000629323</v>
      </c>
      <c r="M429" s="302">
        <f>F434-F429</f>
        <v>0.11400000092237317</v>
      </c>
      <c r="N429" s="302">
        <f>SUM(K429:M429)</f>
        <v>5.8500000024377625</v>
      </c>
    </row>
    <row r="430" spans="1:14" x14ac:dyDescent="0.2">
      <c r="A430" s="282" t="s">
        <v>356</v>
      </c>
      <c r="B430" s="302">
        <f>'Ind T6'!L509</f>
        <v>142.8449999983963</v>
      </c>
      <c r="C430" s="299" t="str">
        <f>CONCATENATE("(",ROUND((B430/$H431)*100,1),")")</f>
        <v>(38.5)</v>
      </c>
      <c r="D430" s="302">
        <f>'Ind T6'!M509</f>
        <v>135.46699999828482</v>
      </c>
      <c r="E430" s="299" t="str">
        <f>CONCATENATE("(",ROUND((D430/$H431)*100,1),")")</f>
        <v>(36.5)</v>
      </c>
      <c r="F430" s="302">
        <f>'Ind T6'!N509</f>
        <v>13.57500000077756</v>
      </c>
      <c r="G430" s="299" t="str">
        <f>CONCATENATE("(",ROUND((F430/$H431)*100,1),")")</f>
        <v>(3.7)</v>
      </c>
      <c r="H430" s="302">
        <f t="shared" ref="H430" si="320">SUM(B430,D430,F430)</f>
        <v>291.8869999974587</v>
      </c>
      <c r="I430" s="299" t="str">
        <f>CONCATENATE("(",ROUND((H430/$H431)*100,1),")")</f>
        <v>(78.6)</v>
      </c>
      <c r="K430" s="302">
        <f t="shared" ref="K430:K431" si="321">B435-B430</f>
        <v>14.804000002104118</v>
      </c>
      <c r="L430" s="302">
        <f t="shared" ref="L430:L431" si="322">D435-D430</f>
        <v>5.5259999966643534</v>
      </c>
      <c r="M430" s="302">
        <f t="shared" ref="M430:M431" si="323">F435-F430</f>
        <v>1.8789999994553366</v>
      </c>
      <c r="N430" s="302">
        <f t="shared" ref="N430:N431" si="324">SUM(K430:M430)</f>
        <v>22.20899999822381</v>
      </c>
    </row>
    <row r="431" spans="1:14" x14ac:dyDescent="0.2">
      <c r="A431" s="282" t="s">
        <v>354</v>
      </c>
      <c r="B431" s="302">
        <f>SUM(B429:B430)</f>
        <v>196.25099999753783</v>
      </c>
      <c r="C431" s="299" t="str">
        <f>CONCATENATE("(",ROUND((B431/$H431)*100,1),")")</f>
        <v>(52.8)</v>
      </c>
      <c r="D431" s="302">
        <f>SUM(D429:D430)</f>
        <v>153.6269999982695</v>
      </c>
      <c r="E431" s="299" t="str">
        <f>CONCATENATE("(",ROUND((D431/$H431)*100,1),")")</f>
        <v>(41.4)</v>
      </c>
      <c r="F431" s="302">
        <f>SUM(F429:F430)</f>
        <v>21.533000000885743</v>
      </c>
      <c r="G431" s="299" t="str">
        <f>CONCATENATE("(",ROUND((F431/$H431)*100,1),")")</f>
        <v>(5.8)</v>
      </c>
      <c r="H431" s="302">
        <f>SUM(H429:H430)</f>
        <v>371.41099999669308</v>
      </c>
      <c r="I431" s="299" t="str">
        <f>CONCATENATE("(",ROUND((H431/$H431)*100,1),")")</f>
        <v>(100)</v>
      </c>
      <c r="K431" s="302">
        <f t="shared" si="321"/>
        <v>18.709000003556582</v>
      </c>
      <c r="L431" s="302">
        <f t="shared" si="322"/>
        <v>7.3569999967272963</v>
      </c>
      <c r="M431" s="302">
        <f t="shared" si="323"/>
        <v>1.9930000003777124</v>
      </c>
      <c r="N431" s="302">
        <f t="shared" si="324"/>
        <v>28.059000000661591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57.311000000593985</v>
      </c>
      <c r="C434" s="299" t="str">
        <f>CONCATENATE("(",ROUND((B434/$H436)*100,1),")")</f>
        <v>(14.3)</v>
      </c>
      <c r="D434" s="302">
        <f>'Ind T6'!R510</f>
        <v>19.991000000047606</v>
      </c>
      <c r="E434" s="299" t="str">
        <f>CONCATENATE("(",ROUND((D434/$H436)*100,1),")")</f>
        <v>(5)</v>
      </c>
      <c r="F434" s="302">
        <f>'Ind T6'!S510</f>
        <v>8.0720000010305561</v>
      </c>
      <c r="G434" s="299" t="str">
        <f>CONCATENATE("(",ROUND((F434/$H436)*100,1),")")</f>
        <v>(2)</v>
      </c>
      <c r="H434" s="302">
        <f>SUM(B434,D434,F434)</f>
        <v>85.374000001672144</v>
      </c>
      <c r="I434" s="299" t="str">
        <f>CONCATENATE("(",ROUND((H434/$H436)*100,1),")")</f>
        <v>(21.4)</v>
      </c>
      <c r="K434" s="302">
        <f>B439-B434</f>
        <v>5.4650000001737169</v>
      </c>
      <c r="L434" s="302">
        <f>D439-D434</f>
        <v>2.7310000000419414</v>
      </c>
      <c r="M434" s="302">
        <f>F439-F434</f>
        <v>-0.17400000024362861</v>
      </c>
      <c r="N434" s="302">
        <f>SUM(K434:M434)</f>
        <v>8.0219999999720297</v>
      </c>
    </row>
    <row r="435" spans="1:14" x14ac:dyDescent="0.2">
      <c r="A435" s="282" t="s">
        <v>356</v>
      </c>
      <c r="B435" s="302">
        <f>'Ind T6'!Q509</f>
        <v>157.64900000050042</v>
      </c>
      <c r="C435" s="299" t="str">
        <f>CONCATENATE("(",ROUND((B435/$H436)*100,1),")")</f>
        <v>(39.5)</v>
      </c>
      <c r="D435" s="302">
        <f>'Ind T6'!R509</f>
        <v>140.99299999494917</v>
      </c>
      <c r="E435" s="299" t="str">
        <f>CONCATENATE("(",ROUND((D435/$H436)*100,1),")")</f>
        <v>(35.3)</v>
      </c>
      <c r="F435" s="302">
        <f>'Ind T6'!S509</f>
        <v>15.454000000232897</v>
      </c>
      <c r="G435" s="299" t="str">
        <f>CONCATENATE("(",ROUND((F435/$H436)*100,1),")")</f>
        <v>(3.9)</v>
      </c>
      <c r="H435" s="302">
        <f t="shared" ref="H435" si="325">SUM(B435,D435,F435)</f>
        <v>314.09599999568252</v>
      </c>
      <c r="I435" s="299" t="str">
        <f>CONCATENATE("(",ROUND((H435/$H436)*100,1),")")</f>
        <v>(78.6)</v>
      </c>
      <c r="K435" s="302">
        <f t="shared" ref="K435:K436" si="326">B440-B435</f>
        <v>24.332999999661467</v>
      </c>
      <c r="L435" s="302">
        <f t="shared" ref="L435:L436" si="327">D440-D435</f>
        <v>2.1020000024003593</v>
      </c>
      <c r="M435" s="302">
        <f t="shared" ref="M435:M436" si="328">F440-F435</f>
        <v>2.8409999998825928</v>
      </c>
      <c r="N435" s="302">
        <f t="shared" ref="N435:N436" si="329">SUM(K435:M435)</f>
        <v>29.276000001944418</v>
      </c>
    </row>
    <row r="436" spans="1:14" x14ac:dyDescent="0.2">
      <c r="A436" s="282" t="s">
        <v>354</v>
      </c>
      <c r="B436" s="302">
        <f>SUM(B434:B435)</f>
        <v>214.96000000109441</v>
      </c>
      <c r="C436" s="299" t="str">
        <f>CONCATENATE("(",ROUND((B436/$H436)*100,1),")")</f>
        <v>(53.8)</v>
      </c>
      <c r="D436" s="302">
        <f>SUM(D434:D435)</f>
        <v>160.98399999499679</v>
      </c>
      <c r="E436" s="299" t="str">
        <f>CONCATENATE("(",ROUND((D436/$H436)*100,1),")")</f>
        <v>(40.3)</v>
      </c>
      <c r="F436" s="302">
        <f>SUM(F434:F435)</f>
        <v>23.526000001263455</v>
      </c>
      <c r="G436" s="299" t="str">
        <f>CONCATENATE("(",ROUND((F436/$H436)*100,1),")")</f>
        <v>(5.9)</v>
      </c>
      <c r="H436" s="302">
        <f>SUM(H434:H435)</f>
        <v>399.46999999735465</v>
      </c>
      <c r="I436" s="299" t="str">
        <f>CONCATENATE("(",ROUND((H436/$H436)*100,1),")")</f>
        <v>(100)</v>
      </c>
      <c r="K436" s="302">
        <f t="shared" si="326"/>
        <v>29.797999999835184</v>
      </c>
      <c r="L436" s="302">
        <f t="shared" si="327"/>
        <v>4.8330000024422759</v>
      </c>
      <c r="M436" s="302">
        <f t="shared" si="328"/>
        <v>2.6669999996389606</v>
      </c>
      <c r="N436" s="302">
        <f t="shared" si="329"/>
        <v>37.298000001916421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62.776000000767702</v>
      </c>
      <c r="C439" s="299" t="str">
        <f>CONCATENATE("(",ROUND((B439/$H441)*100,1),")")</f>
        <v>(14.4)</v>
      </c>
      <c r="D439" s="302">
        <f>'Ind T6'!W510</f>
        <v>22.722000000089547</v>
      </c>
      <c r="E439" s="299" t="str">
        <f>CONCATENATE("(",ROUND((D439/$H441)*100,1),")")</f>
        <v>(5.2)</v>
      </c>
      <c r="F439" s="302">
        <f>'Ind T6'!X510</f>
        <v>7.8980000007869275</v>
      </c>
      <c r="G439" s="299" t="str">
        <f>CONCATENATE("(",ROUND((F439/$H441)*100,1),")")</f>
        <v>(1.8)</v>
      </c>
      <c r="H439" s="302">
        <f>SUM(B439,D439,F439)</f>
        <v>93.396000001644168</v>
      </c>
      <c r="I439" s="299" t="str">
        <f>CONCATENATE("(",ROUND((H439/$H441)*100,1),")")</f>
        <v>(21.4)</v>
      </c>
      <c r="K439" s="302">
        <f>B439-B429</f>
        <v>9.370000001626174</v>
      </c>
      <c r="L439" s="302">
        <f>D439-D429</f>
        <v>4.5620000001048737</v>
      </c>
      <c r="M439" s="302">
        <f>F439-F429</f>
        <v>-5.9999999321255437E-2</v>
      </c>
      <c r="N439" s="302">
        <f>SUM(K439:M439)</f>
        <v>13.872000002409791</v>
      </c>
    </row>
    <row r="440" spans="1:14" x14ac:dyDescent="0.2">
      <c r="A440" s="282" t="s">
        <v>356</v>
      </c>
      <c r="B440" s="302">
        <f>'Ind T6'!V509</f>
        <v>181.98200000016189</v>
      </c>
      <c r="C440" s="299" t="str">
        <f>CONCATENATE("(",ROUND((B440/$H441)*100,1),")")</f>
        <v>(41.7)</v>
      </c>
      <c r="D440" s="302">
        <f>'Ind T6'!W509</f>
        <v>143.09499999734953</v>
      </c>
      <c r="E440" s="299" t="str">
        <f>CONCATENATE("(",ROUND((D440/$H441)*100,1),")")</f>
        <v>(32.8)</v>
      </c>
      <c r="F440" s="302">
        <f>'Ind T6'!X509</f>
        <v>18.29500000011549</v>
      </c>
      <c r="G440" s="299" t="str">
        <f>CONCATENATE("(",ROUND((F440/$H441)*100,1),")")</f>
        <v>(4.2)</v>
      </c>
      <c r="H440" s="302">
        <f t="shared" ref="H440" si="330">SUM(B440,D440,F440)</f>
        <v>343.37199999762686</v>
      </c>
      <c r="I440" s="299" t="str">
        <f>CONCATENATE("(",ROUND((H440/$H441)*100,1),")")</f>
        <v>(78.6)</v>
      </c>
      <c r="K440" s="302">
        <f t="shared" ref="K440:K441" si="331">B440-B430</f>
        <v>39.137000001765585</v>
      </c>
      <c r="L440" s="302">
        <f t="shared" ref="L440:L441" si="332">D440-D430</f>
        <v>7.6279999990647127</v>
      </c>
      <c r="M440" s="302">
        <f t="shared" ref="M440:M441" si="333">F440-F430</f>
        <v>4.7199999993379294</v>
      </c>
      <c r="N440" s="302">
        <f t="shared" ref="N440:N441" si="334">SUM(K440:M440)</f>
        <v>51.485000000168228</v>
      </c>
    </row>
    <row r="441" spans="1:14" x14ac:dyDescent="0.2">
      <c r="A441" s="282" t="s">
        <v>354</v>
      </c>
      <c r="B441" s="302">
        <f>SUM(B439:B440)</f>
        <v>244.7580000009296</v>
      </c>
      <c r="C441" s="299" t="str">
        <f>CONCATENATE("(",ROUND((B441/$H441)*100,1),")")</f>
        <v>(56)</v>
      </c>
      <c r="D441" s="302">
        <f>SUM(D439:D440)</f>
        <v>165.81699999743907</v>
      </c>
      <c r="E441" s="299" t="str">
        <f>CONCATENATE("(",ROUND((D441/$H441)*100,1),")")</f>
        <v>(38)</v>
      </c>
      <c r="F441" s="302">
        <f>SUM(F439:F440)</f>
        <v>26.193000000902416</v>
      </c>
      <c r="G441" s="299" t="str">
        <f>CONCATENATE("(",ROUND((F441/$H441)*100,1),")")</f>
        <v>(6)</v>
      </c>
      <c r="H441" s="302">
        <f>SUM(H439:H440)</f>
        <v>436.76799999927101</v>
      </c>
      <c r="I441" s="299" t="str">
        <f>CONCATENATE("(",ROUND((H441/$H441)*100,1),")")</f>
        <v>(100)</v>
      </c>
      <c r="K441" s="302">
        <f t="shared" si="331"/>
        <v>48.507000003391767</v>
      </c>
      <c r="L441" s="302">
        <f t="shared" si="332"/>
        <v>12.189999999169572</v>
      </c>
      <c r="M441" s="302">
        <f t="shared" si="333"/>
        <v>4.660000000016673</v>
      </c>
      <c r="N441" s="302">
        <f t="shared" si="334"/>
        <v>65.357000002578019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14.07099999995158</v>
      </c>
      <c r="C450" s="299" t="str">
        <f>CONCATENATE("(",ROUND((B450/$H452)*100,1),")")</f>
        <v>(20.5)</v>
      </c>
      <c r="D450" s="302">
        <f>'Ind T6'!M540</f>
        <v>12.919000000043653</v>
      </c>
      <c r="E450" s="299" t="str">
        <f>CONCATENATE("(",ROUND((D450/$H452)*100,1),")")</f>
        <v>(18.8)</v>
      </c>
      <c r="F450" s="302">
        <f>'Ind T6'!N540</f>
        <v>10.860000000217987</v>
      </c>
      <c r="G450" s="299" t="str">
        <f>CONCATENATE("(",ROUND((F450/$H452)*100,1),")")</f>
        <v>(15.8)</v>
      </c>
      <c r="H450" s="302">
        <f>SUM(B450,D450,F450)</f>
        <v>37.850000000213221</v>
      </c>
      <c r="I450" s="299" t="str">
        <f>CONCATENATE("(",ROUND((H450/$H452)*100,1),")")</f>
        <v>(55.2)</v>
      </c>
      <c r="K450" s="302">
        <f>B455-B450</f>
        <v>-0.38099999993360889</v>
      </c>
      <c r="L450" s="302">
        <f>D455-D450</f>
        <v>-0.58300000009544917</v>
      </c>
      <c r="M450" s="302">
        <f>F455-F450</f>
        <v>-1.7019999994544275</v>
      </c>
      <c r="N450" s="302">
        <f>SUM(K450:M450)</f>
        <v>-2.6659999994834855</v>
      </c>
    </row>
    <row r="451" spans="1:14" x14ac:dyDescent="0.2">
      <c r="A451" s="282" t="s">
        <v>356</v>
      </c>
      <c r="B451" s="302">
        <f>'Ind T6'!L539</f>
        <v>9.420999999819303</v>
      </c>
      <c r="C451" s="299" t="str">
        <f>CONCATENATE("(",ROUND((B451/$H452)*100,1),")")</f>
        <v>(13.7)</v>
      </c>
      <c r="D451" s="302">
        <f>'Ind T6'!M539</f>
        <v>16.334000000255919</v>
      </c>
      <c r="E451" s="299" t="str">
        <f>CONCATENATE("(",ROUND((D451/$H452)*100,1),")")</f>
        <v>(23.8)</v>
      </c>
      <c r="F451" s="302">
        <f>'Ind T6'!N539</f>
        <v>4.9489999997268956</v>
      </c>
      <c r="G451" s="299" t="str">
        <f>CONCATENATE("(",ROUND((F451/$H452)*100,1),")")</f>
        <v>(7.2)</v>
      </c>
      <c r="H451" s="302">
        <f t="shared" ref="H451" si="335">SUM(B451,D451,F451)</f>
        <v>30.703999999802114</v>
      </c>
      <c r="I451" s="299" t="str">
        <f>CONCATENATE("(",ROUND((H451/$H452)*100,1),")")</f>
        <v>(44.8)</v>
      </c>
      <c r="K451" s="302">
        <f t="shared" ref="K451:K452" si="336">B456-B451</f>
        <v>-0.87499999958481922</v>
      </c>
      <c r="L451" s="302">
        <f t="shared" ref="L451:L452" si="337">D456-D451</f>
        <v>-0.85300000022864353</v>
      </c>
      <c r="M451" s="302">
        <f t="shared" ref="M451:M452" si="338">F456-F451</f>
        <v>-0.90299999962256194</v>
      </c>
      <c r="N451" s="302">
        <f t="shared" ref="N451:N452" si="339">SUM(K451:M451)</f>
        <v>-2.6309999994360247</v>
      </c>
    </row>
    <row r="452" spans="1:14" x14ac:dyDescent="0.2">
      <c r="A452" s="282" t="s">
        <v>354</v>
      </c>
      <c r="B452" s="302">
        <f>SUM(B450:B451)</f>
        <v>23.491999999770883</v>
      </c>
      <c r="C452" s="299" t="str">
        <f>CONCATENATE("(",ROUND((B452/$H452)*100,1),")")</f>
        <v>(34.3)</v>
      </c>
      <c r="D452" s="302">
        <f>SUM(D450:D451)</f>
        <v>29.253000000299572</v>
      </c>
      <c r="E452" s="299" t="str">
        <f>CONCATENATE("(",ROUND((D452/$H452)*100,1),")")</f>
        <v>(42.7)</v>
      </c>
      <c r="F452" s="302">
        <f>SUM(F450:F451)</f>
        <v>15.808999999944882</v>
      </c>
      <c r="G452" s="299" t="str">
        <f>CONCATENATE("(",ROUND((F452/$H452)*100,1),")")</f>
        <v>(23.1)</v>
      </c>
      <c r="H452" s="302">
        <f>SUM(H450:H451)</f>
        <v>68.554000000015336</v>
      </c>
      <c r="I452" s="299" t="str">
        <f>CONCATENATE("(",ROUND((H452/$H452)*100,1),")")</f>
        <v>(100)</v>
      </c>
      <c r="K452" s="302">
        <f t="shared" si="336"/>
        <v>-1.2559999995184299</v>
      </c>
      <c r="L452" s="302">
        <f t="shared" si="337"/>
        <v>-1.4360000003240927</v>
      </c>
      <c r="M452" s="302">
        <f t="shared" si="338"/>
        <v>-2.6049999990769894</v>
      </c>
      <c r="N452" s="302">
        <f t="shared" si="339"/>
        <v>-5.296999998919512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13.690000000017971</v>
      </c>
      <c r="C455" s="299" t="str">
        <f>CONCATENATE("(",ROUND((B455/$H457)*100,1),")")</f>
        <v>(21.6)</v>
      </c>
      <c r="D455" s="302">
        <f>'Ind T6'!R540</f>
        <v>12.335999999948204</v>
      </c>
      <c r="E455" s="299" t="str">
        <f>CONCATENATE("(",ROUND((D455/$H457)*100,1),")")</f>
        <v>(19.5)</v>
      </c>
      <c r="F455" s="302">
        <f>'Ind T6'!S540</f>
        <v>9.1580000007635594</v>
      </c>
      <c r="G455" s="299" t="str">
        <f>CONCATENATE("(",ROUND((F455/$H457)*100,1),")")</f>
        <v>(14.5)</v>
      </c>
      <c r="H455" s="302">
        <f>SUM(B455,D455,F455)</f>
        <v>35.184000000729732</v>
      </c>
      <c r="I455" s="299" t="str">
        <f>CONCATENATE("(",ROUND((H455/$H457)*100,1),")")</f>
        <v>(55.6)</v>
      </c>
      <c r="K455" s="302">
        <f>B460-B455</f>
        <v>0.80600000000029404</v>
      </c>
      <c r="L455" s="302">
        <f>D460-D455</f>
        <v>0.99199999997740917</v>
      </c>
      <c r="M455" s="302">
        <f>F460-F455</f>
        <v>0.40399999987495328</v>
      </c>
      <c r="N455" s="302">
        <f>SUM(K455:M455)</f>
        <v>2.2019999998526565</v>
      </c>
    </row>
    <row r="456" spans="1:14" x14ac:dyDescent="0.2">
      <c r="A456" s="282" t="s">
        <v>356</v>
      </c>
      <c r="B456" s="302">
        <f>'Ind T6'!Q539</f>
        <v>8.5460000002344838</v>
      </c>
      <c r="C456" s="299" t="str">
        <f>CONCATENATE("(",ROUND((B456/$H457)*100,1),")")</f>
        <v>(13.5)</v>
      </c>
      <c r="D456" s="302">
        <f>'Ind T6'!R539</f>
        <v>15.481000000027276</v>
      </c>
      <c r="E456" s="299" t="str">
        <f>CONCATENATE("(",ROUND((D456/$H457)*100,1),")")</f>
        <v>(24.5)</v>
      </c>
      <c r="F456" s="302">
        <f>'Ind T6'!S539</f>
        <v>4.0460000001043337</v>
      </c>
      <c r="G456" s="299" t="str">
        <f>CONCATENATE("(",ROUND((F456/$H457)*100,1),")")</f>
        <v>(6.4)</v>
      </c>
      <c r="H456" s="302">
        <f t="shared" ref="H456" si="340">SUM(B456,D456,F456)</f>
        <v>28.073000000366093</v>
      </c>
      <c r="I456" s="299" t="str">
        <f>CONCATENATE("(",ROUND((H456/$H457)*100,1),")")</f>
        <v>(44.4)</v>
      </c>
      <c r="K456" s="302">
        <f t="shared" ref="K456:K457" si="341">B461-B456</f>
        <v>-9.2000000140533444E-2</v>
      </c>
      <c r="L456" s="302">
        <f t="shared" ref="L456:L457" si="342">D461-D456</f>
        <v>0.75599999975802845</v>
      </c>
      <c r="M456" s="302">
        <f t="shared" ref="M456:M457" si="343">F461-F456</f>
        <v>0.38800000006840207</v>
      </c>
      <c r="N456" s="302">
        <f t="shared" ref="N456:N457" si="344">SUM(K456:M456)</f>
        <v>1.0519999996858971</v>
      </c>
    </row>
    <row r="457" spans="1:14" x14ac:dyDescent="0.2">
      <c r="A457" s="282" t="s">
        <v>354</v>
      </c>
      <c r="B457" s="302">
        <f>SUM(B455:B456)</f>
        <v>22.236000000252453</v>
      </c>
      <c r="C457" s="299" t="str">
        <f>CONCATENATE("(",ROUND((B457/$H457)*100,1),")")</f>
        <v>(35.2)</v>
      </c>
      <c r="D457" s="302">
        <f>SUM(D455:D456)</f>
        <v>27.816999999975479</v>
      </c>
      <c r="E457" s="299" t="str">
        <f>CONCATENATE("(",ROUND((D457/$H457)*100,1),")")</f>
        <v>(44)</v>
      </c>
      <c r="F457" s="302">
        <f>SUM(F455:F456)</f>
        <v>13.204000000867893</v>
      </c>
      <c r="G457" s="299" t="str">
        <f>CONCATENATE("(",ROUND((F457/$H457)*100,1),")")</f>
        <v>(20.9)</v>
      </c>
      <c r="H457" s="302">
        <f>SUM(H455:H456)</f>
        <v>63.257000001095825</v>
      </c>
      <c r="I457" s="299" t="str">
        <f>CONCATENATE("(",ROUND((H457/$H457)*100,1),")")</f>
        <v>(100)</v>
      </c>
      <c r="K457" s="302">
        <f t="shared" si="341"/>
        <v>0.71399999985976237</v>
      </c>
      <c r="L457" s="302">
        <f t="shared" si="342"/>
        <v>1.7479999997354376</v>
      </c>
      <c r="M457" s="302">
        <f t="shared" si="343"/>
        <v>0.79199999994335535</v>
      </c>
      <c r="N457" s="302">
        <f t="shared" si="344"/>
        <v>3.2539999995385553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14.496000000018265</v>
      </c>
      <c r="C460" s="299" t="str">
        <f>CONCATENATE("(",ROUND((B460/$H462)*100,1),")")</f>
        <v>(21.8)</v>
      </c>
      <c r="D460" s="302">
        <f>'Ind T6'!W540</f>
        <v>13.327999999925613</v>
      </c>
      <c r="E460" s="299" t="str">
        <f>CONCATENATE("(",ROUND((D460/$H462)*100,1),")")</f>
        <v>(20)</v>
      </c>
      <c r="F460" s="302">
        <f>'Ind T6'!X540</f>
        <v>9.5620000006385126</v>
      </c>
      <c r="G460" s="299" t="str">
        <f>CONCATENATE("(",ROUND((F460/$H462)*100,1),")")</f>
        <v>(14.4)</v>
      </c>
      <c r="H460" s="302">
        <f>SUM(B460,D460,F460)</f>
        <v>37.386000000582392</v>
      </c>
      <c r="I460" s="299" t="str">
        <f>CONCATENATE("(",ROUND((H460/$H462)*100,1),")")</f>
        <v>(56.2)</v>
      </c>
      <c r="K460" s="302">
        <f>B460-B450</f>
        <v>0.42500000006668515</v>
      </c>
      <c r="L460" s="302">
        <f>D460-D450</f>
        <v>0.40899999988196001</v>
      </c>
      <c r="M460" s="302">
        <f>F460-F450</f>
        <v>-1.2979999995794742</v>
      </c>
      <c r="N460" s="302">
        <f>SUM(K460:M460)</f>
        <v>-0.46399999963082905</v>
      </c>
    </row>
    <row r="461" spans="1:14" x14ac:dyDescent="0.2">
      <c r="A461" s="282" t="s">
        <v>356</v>
      </c>
      <c r="B461" s="302">
        <f>'Ind T6'!V539</f>
        <v>8.4540000000939504</v>
      </c>
      <c r="C461" s="299" t="str">
        <f>CONCATENATE("(",ROUND((B461/$H462)*100,1),")")</f>
        <v>(12.7)</v>
      </c>
      <c r="D461" s="302">
        <f>'Ind T6'!W539</f>
        <v>16.236999999785304</v>
      </c>
      <c r="E461" s="299" t="str">
        <f>CONCATENATE("(",ROUND((D461/$H462)*100,1),")")</f>
        <v>(24.4)</v>
      </c>
      <c r="F461" s="302">
        <f>'Ind T6'!X539</f>
        <v>4.4340000001727358</v>
      </c>
      <c r="G461" s="299" t="str">
        <f>CONCATENATE("(",ROUND((F461/$H462)*100,1),")")</f>
        <v>(6.7)</v>
      </c>
      <c r="H461" s="302">
        <f t="shared" ref="H461" si="345">SUM(B461,D461,F461)</f>
        <v>29.12500000005199</v>
      </c>
      <c r="I461" s="299" t="str">
        <f>CONCATENATE("(",ROUND((H461/$H462)*100,1),")")</f>
        <v>(43.8)</v>
      </c>
      <c r="K461" s="302">
        <f t="shared" ref="K461:K462" si="346">B461-B451</f>
        <v>-0.96699999972535267</v>
      </c>
      <c r="L461" s="302">
        <f t="shared" ref="L461:L462" si="347">D461-D451</f>
        <v>-9.7000000470615078E-2</v>
      </c>
      <c r="M461" s="302">
        <f t="shared" ref="M461:M462" si="348">F461-F451</f>
        <v>-0.51499999955415987</v>
      </c>
      <c r="N461" s="302">
        <f t="shared" ref="N461:N462" si="349">SUM(K461:M461)</f>
        <v>-1.5789999997501276</v>
      </c>
    </row>
    <row r="462" spans="1:14" x14ac:dyDescent="0.2">
      <c r="A462" s="282" t="s">
        <v>354</v>
      </c>
      <c r="B462" s="302">
        <f>SUM(B460:B461)</f>
        <v>22.950000000112215</v>
      </c>
      <c r="C462" s="299" t="str">
        <f>CONCATENATE("(",ROUND((B462/$H462)*100,1),")")</f>
        <v>(34.5)</v>
      </c>
      <c r="D462" s="302">
        <f>SUM(D460:D461)</f>
        <v>29.564999999710917</v>
      </c>
      <c r="E462" s="299" t="str">
        <f>CONCATENATE("(",ROUND((D462/$H462)*100,1),")")</f>
        <v>(44.5)</v>
      </c>
      <c r="F462" s="302">
        <f>SUM(F460:F461)</f>
        <v>13.996000000811248</v>
      </c>
      <c r="G462" s="299" t="str">
        <f>CONCATENATE("(",ROUND((F462/$H462)*100,1),")")</f>
        <v>(21)</v>
      </c>
      <c r="H462" s="302">
        <f>SUM(H460:H461)</f>
        <v>66.511000000634382</v>
      </c>
      <c r="I462" s="299" t="str">
        <f>CONCATENATE("(",ROUND((H462/$H462)*100,1),")")</f>
        <v>(100)</v>
      </c>
      <c r="K462" s="302">
        <f t="shared" si="346"/>
        <v>-0.54199999965866752</v>
      </c>
      <c r="L462" s="302">
        <f t="shared" si="347"/>
        <v>0.31199999941134493</v>
      </c>
      <c r="M462" s="302">
        <f t="shared" si="348"/>
        <v>-1.8129999991336341</v>
      </c>
      <c r="N462" s="302">
        <f t="shared" si="349"/>
        <v>-2.0429999993809567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18.952999999888313</v>
      </c>
      <c r="C471" s="299" t="str">
        <f>CONCATENATE("(",ROUND((B471/$H473)*100,1),")")</f>
        <v>(20.8)</v>
      </c>
      <c r="D471" s="302">
        <f>'Ind T6'!M565</f>
        <v>6.5720000000160628</v>
      </c>
      <c r="E471" s="299" t="str">
        <f>CONCATENATE("(",ROUND((D471/$H473)*100,1),")")</f>
        <v>(7.2)</v>
      </c>
      <c r="F471" s="302">
        <f>'Ind T6'!N565</f>
        <v>11.56900000016206</v>
      </c>
      <c r="G471" s="299" t="str">
        <f>CONCATENATE("(",ROUND((F471/$H473)*100,1),")")</f>
        <v>(12.7)</v>
      </c>
      <c r="H471" s="302">
        <f>SUM(B471,D471,F471)</f>
        <v>37.09400000006643</v>
      </c>
      <c r="I471" s="299" t="str">
        <f>CONCATENATE("(",ROUND((H471/$H473)*100,1),")")</f>
        <v>(40.7)</v>
      </c>
      <c r="K471" s="302">
        <f>B476-B471</f>
        <v>-1.3769999998353626</v>
      </c>
      <c r="L471" s="302">
        <f>D476-D471</f>
        <v>-0.69200000003229256</v>
      </c>
      <c r="M471" s="302">
        <f>F476-F471</f>
        <v>-0.85299999976298579</v>
      </c>
      <c r="N471" s="302">
        <f>SUM(K471:M471)</f>
        <v>-2.9219999996306409</v>
      </c>
    </row>
    <row r="472" spans="1:14" x14ac:dyDescent="0.2">
      <c r="A472" s="282" t="s">
        <v>356</v>
      </c>
      <c r="B472" s="302">
        <f>'Ind T6'!L564</f>
        <v>17.530999999889296</v>
      </c>
      <c r="C472" s="299" t="str">
        <f>CONCATENATE("(",ROUND((B472/$H473)*100,1),")")</f>
        <v>(19.2)</v>
      </c>
      <c r="D472" s="302">
        <f>'Ind T6'!M564</f>
        <v>14.467000000263138</v>
      </c>
      <c r="E472" s="299" t="str">
        <f>CONCATENATE("(",ROUND((D472/$H473)*100,1),")")</f>
        <v>(15.9)</v>
      </c>
      <c r="F472" s="302">
        <f>'Ind T6'!N564</f>
        <v>22.129999999258274</v>
      </c>
      <c r="G472" s="299" t="str">
        <f>CONCATENATE("(",ROUND((F472/$H473)*100,1),")")</f>
        <v>(24.3)</v>
      </c>
      <c r="H472" s="302">
        <f t="shared" ref="H472" si="350">SUM(B472,D472,F472)</f>
        <v>54.127999999410704</v>
      </c>
      <c r="I472" s="299" t="str">
        <f>CONCATENATE("(",ROUND((H472/$H473)*100,1),")")</f>
        <v>(59.3)</v>
      </c>
      <c r="K472" s="302">
        <f t="shared" ref="K472:K473" si="351">B477-B472</f>
        <v>-2.2839999995750411</v>
      </c>
      <c r="L472" s="302">
        <f t="shared" ref="L472:L473" si="352">D477-D472</f>
        <v>-1.6640000002241973</v>
      </c>
      <c r="M472" s="302">
        <f t="shared" ref="M472:M473" si="353">F477-F472</f>
        <v>-2.1989999990842435</v>
      </c>
      <c r="N472" s="302">
        <f t="shared" ref="N472:N473" si="354">SUM(K472:M472)</f>
        <v>-6.1469999988834818</v>
      </c>
    </row>
    <row r="473" spans="1:14" x14ac:dyDescent="0.2">
      <c r="A473" s="282" t="s">
        <v>354</v>
      </c>
      <c r="B473" s="302">
        <f>SUM(B471:B472)</f>
        <v>36.483999999777609</v>
      </c>
      <c r="C473" s="299" t="str">
        <f>CONCATENATE("(",ROUND((B473/$H473)*100,1),")")</f>
        <v>(40)</v>
      </c>
      <c r="D473" s="302">
        <f>SUM(D471:D472)</f>
        <v>21.039000000279202</v>
      </c>
      <c r="E473" s="299" t="str">
        <f>CONCATENATE("(",ROUND((D473/$H473)*100,1),")")</f>
        <v>(23.1)</v>
      </c>
      <c r="F473" s="302">
        <f>SUM(F471:F472)</f>
        <v>33.698999999420337</v>
      </c>
      <c r="G473" s="299" t="str">
        <f>CONCATENATE("(",ROUND((F473/$H473)*100,1),")")</f>
        <v>(36.9)</v>
      </c>
      <c r="H473" s="302">
        <f>SUM(H471:H472)</f>
        <v>91.221999999477134</v>
      </c>
      <c r="I473" s="299" t="str">
        <f>CONCATENATE("(",ROUND((H473/$H473)*100,1),")")</f>
        <v>(100)</v>
      </c>
      <c r="K473" s="302">
        <f t="shared" si="351"/>
        <v>-3.6609999994104072</v>
      </c>
      <c r="L473" s="302">
        <f t="shared" si="352"/>
        <v>-2.3560000002564934</v>
      </c>
      <c r="M473" s="302">
        <f t="shared" si="353"/>
        <v>-3.0519999988472328</v>
      </c>
      <c r="N473" s="302">
        <f t="shared" si="354"/>
        <v>-9.0689999985141334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17.57600000005295</v>
      </c>
      <c r="C476" s="299" t="str">
        <f>CONCATENATE("(",ROUND((B476/$H478)*100,1),")")</f>
        <v>(21.4)</v>
      </c>
      <c r="D476" s="302">
        <f>'Ind T6'!R565</f>
        <v>5.8799999999837702</v>
      </c>
      <c r="E476" s="299" t="str">
        <f>CONCATENATE("(",ROUND((D476/$H478)*100,1),")")</f>
        <v>(7.2)</v>
      </c>
      <c r="F476" s="302">
        <f>'Ind T6'!S565</f>
        <v>10.716000000399074</v>
      </c>
      <c r="G476" s="299" t="str">
        <f>CONCATENATE("(",ROUND((F476/$H478)*100,1),")")</f>
        <v>(13)</v>
      </c>
      <c r="H476" s="302">
        <f>SUM(B476,D476,F476)</f>
        <v>34.172000000435794</v>
      </c>
      <c r="I476" s="299" t="str">
        <f>CONCATENATE("(",ROUND((H476/$H478)*100,1),")")</f>
        <v>(41.6)</v>
      </c>
      <c r="K476" s="302">
        <f>B481-B476</f>
        <v>0.23599999997183119</v>
      </c>
      <c r="L476" s="302">
        <f>D481-D476</f>
        <v>-0.1730000000085683</v>
      </c>
      <c r="M476" s="302">
        <f>F481-F476</f>
        <v>9.7999999894803125E-2</v>
      </c>
      <c r="N476" s="302">
        <f>SUM(K476:M476)</f>
        <v>0.16099999985806601</v>
      </c>
    </row>
    <row r="477" spans="1:14" x14ac:dyDescent="0.2">
      <c r="A477" s="282" t="s">
        <v>356</v>
      </c>
      <c r="B477" s="302">
        <f>'Ind T6'!Q564</f>
        <v>15.247000000314255</v>
      </c>
      <c r="C477" s="299" t="str">
        <f>CONCATENATE("(",ROUND((B477/$H478)*100,1),")")</f>
        <v>(18.6)</v>
      </c>
      <c r="D477" s="302">
        <f>'Ind T6'!R564</f>
        <v>12.80300000003894</v>
      </c>
      <c r="E477" s="299" t="str">
        <f>CONCATENATE("(",ROUND((D477/$H478)*100,1),")")</f>
        <v>(15.6)</v>
      </c>
      <c r="F477" s="302">
        <f>'Ind T6'!S564</f>
        <v>19.931000000174031</v>
      </c>
      <c r="G477" s="299" t="str">
        <f>CONCATENATE("(",ROUND((F477/$H478)*100,1),")")</f>
        <v>(24.3)</v>
      </c>
      <c r="H477" s="302">
        <f t="shared" ref="H477" si="355">SUM(B477,D477,F477)</f>
        <v>47.981000000527224</v>
      </c>
      <c r="I477" s="299" t="str">
        <f>CONCATENATE("(",ROUND((H477/$H478)*100,1),")")</f>
        <v>(58.4)</v>
      </c>
      <c r="K477" s="302">
        <f t="shared" ref="K477:K478" si="356">B482-B477</f>
        <v>-1.168000000294029</v>
      </c>
      <c r="L477" s="302">
        <f t="shared" ref="L477:L478" si="357">D482-D477</f>
        <v>-0.81500000018080065</v>
      </c>
      <c r="M477" s="302">
        <f t="shared" ref="M477:M478" si="358">F482-F477</f>
        <v>-0.95399999953670545</v>
      </c>
      <c r="N477" s="302">
        <f t="shared" ref="N477:N478" si="359">SUM(K477:M477)</f>
        <v>-2.9370000000115351</v>
      </c>
    </row>
    <row r="478" spans="1:14" x14ac:dyDescent="0.2">
      <c r="A478" s="282" t="s">
        <v>354</v>
      </c>
      <c r="B478" s="302">
        <f>SUM(B476:B477)</f>
        <v>32.823000000367202</v>
      </c>
      <c r="C478" s="299" t="str">
        <f>CONCATENATE("(",ROUND((B478/$H478)*100,1),")")</f>
        <v>(40)</v>
      </c>
      <c r="D478" s="302">
        <f>SUM(D476:D477)</f>
        <v>18.683000000022709</v>
      </c>
      <c r="E478" s="299" t="str">
        <f>CONCATENATE("(",ROUND((D478/$H478)*100,1),")")</f>
        <v>(22.7)</v>
      </c>
      <c r="F478" s="302">
        <f>SUM(F476:F477)</f>
        <v>30.647000000573104</v>
      </c>
      <c r="G478" s="299" t="str">
        <f>CONCATENATE("(",ROUND((F478/$H478)*100,1),")")</f>
        <v>(37.3)</v>
      </c>
      <c r="H478" s="302">
        <f>SUM(H476:H477)</f>
        <v>82.153000000963019</v>
      </c>
      <c r="I478" s="299" t="str">
        <f>CONCATENATE("(",ROUND((H478/$H478)*100,1),")")</f>
        <v>(100)</v>
      </c>
      <c r="K478" s="302">
        <f t="shared" si="356"/>
        <v>-0.93200000032219421</v>
      </c>
      <c r="L478" s="302">
        <f t="shared" si="357"/>
        <v>-0.98800000018936629</v>
      </c>
      <c r="M478" s="302">
        <f t="shared" si="358"/>
        <v>-0.85599999964190232</v>
      </c>
      <c r="N478" s="302">
        <f t="shared" si="359"/>
        <v>-2.7760000001534628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17.812000000024781</v>
      </c>
      <c r="C481" s="299" t="str">
        <f>CONCATENATE("(",ROUND((B481/$H483)*100,1),")")</f>
        <v>(22.4)</v>
      </c>
      <c r="D481" s="302">
        <f>'Ind T6'!W565</f>
        <v>5.7069999999752019</v>
      </c>
      <c r="E481" s="299" t="str">
        <f>CONCATENATE("(",ROUND((D481/$H483)*100,1),")")</f>
        <v>(7.2)</v>
      </c>
      <c r="F481" s="302">
        <f>'Ind T6'!X565</f>
        <v>10.814000000293877</v>
      </c>
      <c r="G481" s="299" t="str">
        <f>CONCATENATE("(",ROUND((F481/$H483)*100,1),")")</f>
        <v>(13.6)</v>
      </c>
      <c r="H481" s="302">
        <f>SUM(B481,D481,F481)</f>
        <v>34.333000000293865</v>
      </c>
      <c r="I481" s="299" t="str">
        <f>CONCATENATE("(",ROUND((H481/$H483)*100,1),")")</f>
        <v>(43.3)</v>
      </c>
      <c r="K481" s="302">
        <f>B481-B471</f>
        <v>-1.1409999998635314</v>
      </c>
      <c r="L481" s="302">
        <f>D481-D471</f>
        <v>-0.86500000004086086</v>
      </c>
      <c r="M481" s="302">
        <f>F481-F471</f>
        <v>-0.75499999986818267</v>
      </c>
      <c r="N481" s="302">
        <f>SUM(K481:M481)</f>
        <v>-2.7609999997725749</v>
      </c>
    </row>
    <row r="482" spans="1:14" x14ac:dyDescent="0.2">
      <c r="A482" s="282" t="s">
        <v>356</v>
      </c>
      <c r="B482" s="302">
        <f>'Ind T6'!V564</f>
        <v>14.079000000020226</v>
      </c>
      <c r="C482" s="299" t="str">
        <f>CONCATENATE("(",ROUND((B482/$H483)*100,1),")")</f>
        <v>(17.7)</v>
      </c>
      <c r="D482" s="302">
        <f>'Ind T6'!W564</f>
        <v>11.98799999985814</v>
      </c>
      <c r="E482" s="299" t="str">
        <f>CONCATENATE("(",ROUND((D482/$H483)*100,1),")")</f>
        <v>(15.1)</v>
      </c>
      <c r="F482" s="302">
        <f>'Ind T6'!X564</f>
        <v>18.977000000637325</v>
      </c>
      <c r="G482" s="299" t="str">
        <f>CONCATENATE("(",ROUND((F482/$H483)*100,1),")")</f>
        <v>(23.9)</v>
      </c>
      <c r="H482" s="302">
        <f t="shared" ref="H482" si="360">SUM(B482,D482,F482)</f>
        <v>45.044000000515695</v>
      </c>
      <c r="I482" s="299" t="str">
        <f>CONCATENATE("(",ROUND((H482/$H483)*100,1),")")</f>
        <v>(56.7)</v>
      </c>
      <c r="K482" s="302">
        <f t="shared" ref="K482:K483" si="361">B482-B472</f>
        <v>-3.45199999986907</v>
      </c>
      <c r="L482" s="302">
        <f t="shared" ref="L482:L483" si="362">D482-D472</f>
        <v>-2.4790000004049979</v>
      </c>
      <c r="M482" s="302">
        <f t="shared" ref="M482:M483" si="363">F482-F472</f>
        <v>-3.1529999986209489</v>
      </c>
      <c r="N482" s="302">
        <f t="shared" ref="N482:N483" si="364">SUM(K482:M482)</f>
        <v>-9.0839999988950169</v>
      </c>
    </row>
    <row r="483" spans="1:14" x14ac:dyDescent="0.2">
      <c r="A483" s="282" t="s">
        <v>354</v>
      </c>
      <c r="B483" s="302">
        <f>SUM(B481:B482)</f>
        <v>31.891000000045008</v>
      </c>
      <c r="C483" s="299" t="str">
        <f>CONCATENATE("(",ROUND((B483/$H483)*100,1),")")</f>
        <v>(40.2)</v>
      </c>
      <c r="D483" s="302">
        <f>SUM(D481:D482)</f>
        <v>17.694999999833342</v>
      </c>
      <c r="E483" s="299" t="str">
        <f>CONCATENATE("(",ROUND((D483/$H483)*100,1),")")</f>
        <v>(22.3)</v>
      </c>
      <c r="F483" s="302">
        <f>SUM(F481:F482)</f>
        <v>29.791000000931202</v>
      </c>
      <c r="G483" s="299" t="str">
        <f>CONCATENATE("(",ROUND((F483/$H483)*100,1),")")</f>
        <v>(37.5)</v>
      </c>
      <c r="H483" s="302">
        <f>SUM(H481:H482)</f>
        <v>79.377000000809559</v>
      </c>
      <c r="I483" s="299" t="str">
        <f>CONCATENATE("(",ROUND((H483/$H483)*100,1),")")</f>
        <v>(100)</v>
      </c>
      <c r="K483" s="302">
        <f t="shared" si="361"/>
        <v>-4.5929999997326014</v>
      </c>
      <c r="L483" s="302">
        <f t="shared" si="362"/>
        <v>-3.3440000004458597</v>
      </c>
      <c r="M483" s="302">
        <f t="shared" si="363"/>
        <v>-3.9079999984891352</v>
      </c>
      <c r="N483" s="302">
        <f t="shared" si="364"/>
        <v>-11.844999998667596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Yorkshire and the Humber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1.737999999991604</v>
      </c>
      <c r="C9" s="300">
        <v>0.1570000000010259</v>
      </c>
      <c r="D9" s="300">
        <v>2.1300000000717612</v>
      </c>
      <c r="E9" s="300">
        <f>SUM(B9:D9)</f>
        <v>4.0250000000643915</v>
      </c>
      <c r="F9" s="300"/>
      <c r="G9" s="300">
        <v>2.8079999999723659</v>
      </c>
      <c r="H9" s="300">
        <v>2.1430000000135934</v>
      </c>
      <c r="I9" s="300">
        <v>4.694000000182557</v>
      </c>
      <c r="J9" s="300">
        <f>SUM(G9:I9)</f>
        <v>9.6450000001685154</v>
      </c>
      <c r="K9" s="300"/>
      <c r="L9" s="300">
        <v>1.1219999999890486</v>
      </c>
      <c r="M9" s="300">
        <v>2.4090000000183154</v>
      </c>
      <c r="N9" s="300">
        <v>1.1519999999825261</v>
      </c>
      <c r="O9" s="300">
        <f>SUM(L9:N9)</f>
        <v>4.6829999999898906</v>
      </c>
      <c r="P9" s="300"/>
      <c r="Q9" s="300">
        <v>1.1750000000343503</v>
      </c>
      <c r="R9" s="300">
        <v>2.4460000000098585</v>
      </c>
      <c r="S9" s="300">
        <v>1.2239999999794775</v>
      </c>
      <c r="T9" s="300">
        <f>SUM(Q9:S9)</f>
        <v>4.8450000000236866</v>
      </c>
      <c r="U9" s="300"/>
      <c r="V9" s="300">
        <v>1.2110000000208869</v>
      </c>
      <c r="W9" s="300">
        <v>2.3439999999869281</v>
      </c>
      <c r="X9" s="300">
        <v>1.2999999999748422</v>
      </c>
      <c r="Y9" s="300">
        <f>SUM(V9:X9)</f>
        <v>4.854999999982657</v>
      </c>
    </row>
    <row r="10" spans="1:25" x14ac:dyDescent="0.2">
      <c r="A10" s="260" t="s">
        <v>355</v>
      </c>
      <c r="B10" s="300">
        <v>9.5629999999815425</v>
      </c>
      <c r="C10" s="300">
        <v>1.2940000000087837</v>
      </c>
      <c r="D10" s="300">
        <v>12.770000000016227</v>
      </c>
      <c r="E10" s="300">
        <f t="shared" ref="E10:E11" si="0">SUM(B10:D10)</f>
        <v>23.627000000006554</v>
      </c>
      <c r="F10" s="300"/>
      <c r="G10" s="300">
        <v>6.5429999999985258</v>
      </c>
      <c r="H10" s="300">
        <v>0.84100000000633979</v>
      </c>
      <c r="I10" s="300">
        <v>11.709000000117767</v>
      </c>
      <c r="J10" s="300">
        <f t="shared" ref="J10:J11" si="1">SUM(G10:I10)</f>
        <v>19.093000000122633</v>
      </c>
      <c r="K10" s="300"/>
      <c r="L10" s="300">
        <v>4.7320000000067646</v>
      </c>
      <c r="M10" s="300">
        <v>1.41400000000515</v>
      </c>
      <c r="N10" s="300">
        <v>8.1989999998672314</v>
      </c>
      <c r="O10" s="300">
        <f t="shared" ref="O10:O11" si="2">SUM(L10:N10)</f>
        <v>14.344999999879146</v>
      </c>
      <c r="P10" s="300"/>
      <c r="Q10" s="300">
        <v>5.122999999991416</v>
      </c>
      <c r="R10" s="300">
        <v>1.4909999999929218</v>
      </c>
      <c r="S10" s="300">
        <v>8.3279999995912846</v>
      </c>
      <c r="T10" s="300">
        <f t="shared" ref="T10:T11" si="3">SUM(Q10:S10)</f>
        <v>14.941999999575621</v>
      </c>
      <c r="U10" s="300"/>
      <c r="V10" s="300">
        <v>5.7289999999808483</v>
      </c>
      <c r="W10" s="300">
        <v>1.5469999999905009</v>
      </c>
      <c r="X10" s="300">
        <v>7.9529999997202179</v>
      </c>
      <c r="Y10" s="300">
        <f t="shared" ref="Y10:Y11" si="4">SUM(V10:X10)</f>
        <v>15.228999999691567</v>
      </c>
    </row>
    <row r="11" spans="1:25" x14ac:dyDescent="0.2">
      <c r="A11" s="264" t="s">
        <v>354</v>
      </c>
      <c r="B11" s="301">
        <f>SUM(B9:B10)</f>
        <v>11.300999999973147</v>
      </c>
      <c r="C11" s="301">
        <f t="shared" ref="C11:D11" si="5">SUM(C9:C10)</f>
        <v>1.4510000000098096</v>
      </c>
      <c r="D11" s="301">
        <f t="shared" si="5"/>
        <v>14.900000000087989</v>
      </c>
      <c r="E11" s="301">
        <f t="shared" si="0"/>
        <v>27.652000000070945</v>
      </c>
      <c r="F11" s="301"/>
      <c r="G11" s="301">
        <f>SUM(G9:G10)</f>
        <v>9.3509999999708917</v>
      </c>
      <c r="H11" s="301">
        <f t="shared" ref="H11" si="6">SUM(H9:H10)</f>
        <v>2.9840000000199334</v>
      </c>
      <c r="I11" s="301">
        <f t="shared" ref="I11" si="7">SUM(I9:I10)</f>
        <v>16.403000000300324</v>
      </c>
      <c r="J11" s="301">
        <f t="shared" si="1"/>
        <v>28.738000000291148</v>
      </c>
      <c r="K11" s="301"/>
      <c r="L11" s="301">
        <f>SUM(L9:L10)</f>
        <v>5.8539999999958132</v>
      </c>
      <c r="M11" s="301">
        <f t="shared" ref="M11" si="8">SUM(M9:M10)</f>
        <v>3.8230000000234652</v>
      </c>
      <c r="N11" s="301">
        <f t="shared" ref="N11" si="9">SUM(N9:N10)</f>
        <v>9.3509999998497584</v>
      </c>
      <c r="O11" s="301">
        <f t="shared" si="2"/>
        <v>19.027999999869039</v>
      </c>
      <c r="P11" s="301"/>
      <c r="Q11" s="301">
        <f>SUM(Q9:Q10)</f>
        <v>6.2980000000257661</v>
      </c>
      <c r="R11" s="301">
        <f t="shared" ref="R11" si="10">SUM(R9:R10)</f>
        <v>3.9370000000027803</v>
      </c>
      <c r="S11" s="301">
        <f t="shared" ref="S11" si="11">SUM(S9:S10)</f>
        <v>9.5519999995707625</v>
      </c>
      <c r="T11" s="301">
        <f t="shared" si="3"/>
        <v>19.78699999959931</v>
      </c>
      <c r="U11" s="301"/>
      <c r="V11" s="301">
        <f>SUM(V9:V10)</f>
        <v>6.940000000001735</v>
      </c>
      <c r="W11" s="301">
        <f t="shared" ref="W11" si="12">SUM(W9:W10)</f>
        <v>3.8909999999774287</v>
      </c>
      <c r="X11" s="301">
        <f t="shared" ref="X11" si="13">SUM(X9:X10)</f>
        <v>9.25299999969506</v>
      </c>
      <c r="Y11" s="301">
        <f t="shared" si="4"/>
        <v>20.083999999674223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0.15599999999918393</v>
      </c>
      <c r="C19" s="300">
        <v>5.0999999999821563E-2</v>
      </c>
      <c r="D19" s="300">
        <v>0.83200000000077812</v>
      </c>
      <c r="E19" s="300">
        <f>SUM(B19:D19)</f>
        <v>1.0389999999997837</v>
      </c>
      <c r="F19" s="300"/>
      <c r="G19" s="300">
        <v>0.21199999999891322</v>
      </c>
      <c r="H19" s="300">
        <v>3.6999999999998381E-2</v>
      </c>
      <c r="I19" s="300">
        <v>9.9999999999983479E-4</v>
      </c>
      <c r="J19" s="300">
        <f>SUM(G19:I19)</f>
        <v>0.24999999999891143</v>
      </c>
      <c r="K19" s="300"/>
      <c r="L19" s="300">
        <v>0.18799999999829706</v>
      </c>
      <c r="M19" s="300">
        <v>3.5000000000038931E-2</v>
      </c>
      <c r="N19" s="300">
        <v>0</v>
      </c>
      <c r="O19" s="300">
        <f>SUM(L19:N19)</f>
        <v>0.22299999999833597</v>
      </c>
      <c r="P19" s="300"/>
      <c r="Q19" s="300">
        <v>0.14100000000446483</v>
      </c>
      <c r="R19" s="300">
        <v>2.5999999999637508E-2</v>
      </c>
      <c r="S19" s="300">
        <v>0</v>
      </c>
      <c r="T19" s="300">
        <f>SUM(Q19:S19)</f>
        <v>0.16700000000410234</v>
      </c>
      <c r="U19" s="300"/>
      <c r="V19" s="300">
        <v>8.8000000004086643E-2</v>
      </c>
      <c r="W19" s="300">
        <v>1.8000000000050462E-2</v>
      </c>
      <c r="X19" s="300">
        <v>0</v>
      </c>
      <c r="Y19" s="300">
        <f>SUM(V19:X19)</f>
        <v>0.1060000000041371</v>
      </c>
    </row>
    <row r="20" spans="1:25" x14ac:dyDescent="0.2">
      <c r="A20" s="260" t="s">
        <v>355</v>
      </c>
      <c r="B20" s="300">
        <v>2.8259999999906658</v>
      </c>
      <c r="C20" s="300">
        <v>0.22399999999957459</v>
      </c>
      <c r="D20" s="300">
        <v>0.58799999999193064</v>
      </c>
      <c r="E20" s="300">
        <f t="shared" ref="E20:E21" si="14">SUM(B20:D20)</f>
        <v>3.6379999999821711</v>
      </c>
      <c r="F20" s="300"/>
      <c r="G20" s="300">
        <v>1.4039999999987498</v>
      </c>
      <c r="H20" s="300">
        <v>7.9999999999849757E-3</v>
      </c>
      <c r="I20" s="300">
        <v>0</v>
      </c>
      <c r="J20" s="300">
        <f t="shared" ref="J20:J21" si="15">SUM(G20:I20)</f>
        <v>1.4119999999987347</v>
      </c>
      <c r="K20" s="300"/>
      <c r="L20" s="300">
        <v>1.3070000000007111</v>
      </c>
      <c r="M20" s="300">
        <v>4.9999999999874468E-3</v>
      </c>
      <c r="N20" s="300">
        <v>0</v>
      </c>
      <c r="O20" s="300">
        <f t="shared" ref="O20:O21" si="16">SUM(L20:N20)</f>
        <v>1.3120000000006986</v>
      </c>
      <c r="P20" s="300"/>
      <c r="Q20" s="300">
        <v>0.97899999999866338</v>
      </c>
      <c r="R20" s="300">
        <v>4.0000000000046101E-3</v>
      </c>
      <c r="S20" s="300">
        <v>0</v>
      </c>
      <c r="T20" s="300">
        <f t="shared" ref="T20:T21" si="17">SUM(Q20:S20)</f>
        <v>0.98299999999866794</v>
      </c>
      <c r="U20" s="300"/>
      <c r="V20" s="300">
        <v>0.63299999999773138</v>
      </c>
      <c r="W20" s="300">
        <v>3.0000000000029816E-3</v>
      </c>
      <c r="X20" s="300">
        <v>0</v>
      </c>
      <c r="Y20" s="300">
        <f t="shared" ref="Y20:Y21" si="18">SUM(V20:X20)</f>
        <v>0.63599999999773438</v>
      </c>
    </row>
    <row r="21" spans="1:25" x14ac:dyDescent="0.2">
      <c r="A21" s="264" t="s">
        <v>354</v>
      </c>
      <c r="B21" s="301">
        <f>SUM(B19:B20)</f>
        <v>2.9819999999898497</v>
      </c>
      <c r="C21" s="301">
        <f t="shared" ref="C21" si="19">SUM(C19:C20)</f>
        <v>0.27499999999939617</v>
      </c>
      <c r="D21" s="301">
        <f t="shared" ref="D21" si="20">SUM(D19:D20)</f>
        <v>1.4199999999927089</v>
      </c>
      <c r="E21" s="301">
        <f t="shared" si="14"/>
        <v>4.6769999999819545</v>
      </c>
      <c r="F21" s="301"/>
      <c r="G21" s="301">
        <f>SUM(G19:G20)</f>
        <v>1.6159999999976631</v>
      </c>
      <c r="H21" s="301">
        <f t="shared" ref="H21" si="21">SUM(H19:H20)</f>
        <v>4.4999999999983359E-2</v>
      </c>
      <c r="I21" s="301">
        <f t="shared" ref="I21" si="22">SUM(I19:I20)</f>
        <v>9.9999999999983479E-4</v>
      </c>
      <c r="J21" s="301">
        <f t="shared" si="15"/>
        <v>1.6619999999976462</v>
      </c>
      <c r="K21" s="301"/>
      <c r="L21" s="301">
        <f>SUM(L19:L20)</f>
        <v>1.4949999999990082</v>
      </c>
      <c r="M21" s="301">
        <f t="shared" ref="M21" si="23">SUM(M19:M20)</f>
        <v>4.0000000000026376E-2</v>
      </c>
      <c r="N21" s="301">
        <f t="shared" ref="N21" si="24">SUM(N19:N20)</f>
        <v>0</v>
      </c>
      <c r="O21" s="301">
        <f t="shared" si="16"/>
        <v>1.5349999999990347</v>
      </c>
      <c r="P21" s="301"/>
      <c r="Q21" s="301">
        <f>SUM(Q19:Q20)</f>
        <v>1.1200000000031283</v>
      </c>
      <c r="R21" s="301">
        <f t="shared" ref="R21" si="25">SUM(R19:R20)</f>
        <v>2.9999999999642118E-2</v>
      </c>
      <c r="S21" s="301">
        <f t="shared" ref="S21" si="26">SUM(S19:S20)</f>
        <v>0</v>
      </c>
      <c r="T21" s="301">
        <f t="shared" si="17"/>
        <v>1.1500000000027704</v>
      </c>
      <c r="U21" s="301"/>
      <c r="V21" s="301">
        <f>SUM(V19:V20)</f>
        <v>0.72100000000181796</v>
      </c>
      <c r="W21" s="301">
        <f t="shared" ref="W21" si="27">SUM(W19:W20)</f>
        <v>2.1000000000053445E-2</v>
      </c>
      <c r="X21" s="301">
        <f t="shared" ref="X21" si="28">SUM(X19:X20)</f>
        <v>0</v>
      </c>
      <c r="Y21" s="301">
        <f t="shared" si="18"/>
        <v>0.74200000000187138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13.782999999974622</v>
      </c>
      <c r="C29" s="300">
        <v>4.4630000001292105</v>
      </c>
      <c r="D29" s="300">
        <v>0.96400000001736252</v>
      </c>
      <c r="E29" s="300">
        <f>SUM(B29:D29)</f>
        <v>19.210000000121198</v>
      </c>
      <c r="F29" s="300"/>
      <c r="G29" s="300">
        <v>16.477999999914797</v>
      </c>
      <c r="H29" s="300">
        <v>2.3970000000702854</v>
      </c>
      <c r="I29" s="300">
        <v>0.81700000001454742</v>
      </c>
      <c r="J29" s="300">
        <f>SUM(G29:I29)</f>
        <v>19.691999999999631</v>
      </c>
      <c r="K29" s="300"/>
      <c r="L29" s="300">
        <v>17.470000000233068</v>
      </c>
      <c r="M29" s="300">
        <v>2.2920000001074281</v>
      </c>
      <c r="N29" s="300">
        <v>0.74399999999342081</v>
      </c>
      <c r="O29" s="300">
        <f>SUM(L29:N29)</f>
        <v>20.506000000333916</v>
      </c>
      <c r="P29" s="300"/>
      <c r="Q29" s="300">
        <v>16.845000000324944</v>
      </c>
      <c r="R29" s="300">
        <v>2.1260000000452446</v>
      </c>
      <c r="S29" s="300">
        <v>0.71099999999465036</v>
      </c>
      <c r="T29" s="300">
        <f>SUM(Q29:S29)</f>
        <v>19.682000000364841</v>
      </c>
      <c r="U29" s="300"/>
      <c r="V29" s="300">
        <v>14.846999999750929</v>
      </c>
      <c r="W29" s="300">
        <v>1.7409999999427925</v>
      </c>
      <c r="X29" s="300">
        <v>0.61099999998890842</v>
      </c>
      <c r="Y29" s="300">
        <f>SUM(V29:X29)</f>
        <v>17.198999999682631</v>
      </c>
    </row>
    <row r="30" spans="1:25" x14ac:dyDescent="0.2">
      <c r="A30" s="260" t="s">
        <v>355</v>
      </c>
      <c r="B30" s="300">
        <v>28.483999999992928</v>
      </c>
      <c r="C30" s="300">
        <v>1.7500000000135267</v>
      </c>
      <c r="D30" s="300">
        <v>0.66399999999436055</v>
      </c>
      <c r="E30" s="300">
        <f t="shared" ref="E30:E31" si="29">SUM(B30:D30)</f>
        <v>30.898000000000813</v>
      </c>
      <c r="F30" s="300"/>
      <c r="G30" s="300">
        <v>34.846000000070468</v>
      </c>
      <c r="H30" s="300">
        <v>0.92200000000772575</v>
      </c>
      <c r="I30" s="300">
        <v>0.20800000000125354</v>
      </c>
      <c r="J30" s="300">
        <f t="shared" ref="J30:J31" si="30">SUM(G30:I30)</f>
        <v>35.976000000079452</v>
      </c>
      <c r="K30" s="300"/>
      <c r="L30" s="300">
        <v>36.662000000221873</v>
      </c>
      <c r="M30" s="300">
        <v>1.3129999999996742</v>
      </c>
      <c r="N30" s="300">
        <v>0.21299999999599287</v>
      </c>
      <c r="O30" s="300">
        <f t="shared" ref="O30:O31" si="31">SUM(L30:N30)</f>
        <v>38.188000000217542</v>
      </c>
      <c r="P30" s="300"/>
      <c r="Q30" s="300">
        <v>33.707999999836154</v>
      </c>
      <c r="R30" s="300">
        <v>1.2209999999966448</v>
      </c>
      <c r="S30" s="300">
        <v>0.20099999999121204</v>
      </c>
      <c r="T30" s="300">
        <f t="shared" ref="T30:T31" si="32">SUM(Q30:S30)</f>
        <v>35.129999999824008</v>
      </c>
      <c r="U30" s="300"/>
      <c r="V30" s="300">
        <v>27.208999999778282</v>
      </c>
      <c r="W30" s="300">
        <v>1.0069999999987658</v>
      </c>
      <c r="X30" s="300">
        <v>0.16599999999413981</v>
      </c>
      <c r="Y30" s="300">
        <f t="shared" ref="Y30:Y31" si="33">SUM(V30:X30)</f>
        <v>28.381999999771185</v>
      </c>
    </row>
    <row r="31" spans="1:25" x14ac:dyDescent="0.2">
      <c r="A31" s="260" t="s">
        <v>354</v>
      </c>
      <c r="B31" s="300">
        <f>SUM(B29:B30)</f>
        <v>42.266999999967553</v>
      </c>
      <c r="C31" s="300">
        <f t="shared" ref="C31" si="34">SUM(C29:C30)</f>
        <v>6.2130000001427375</v>
      </c>
      <c r="D31" s="300">
        <f t="shared" ref="D31" si="35">SUM(D29:D30)</f>
        <v>1.6280000000117232</v>
      </c>
      <c r="E31" s="300">
        <f t="shared" si="29"/>
        <v>50.108000000122011</v>
      </c>
      <c r="F31" s="300"/>
      <c r="G31" s="300">
        <f>SUM(G29:G30)</f>
        <v>51.323999999985261</v>
      </c>
      <c r="H31" s="300">
        <f t="shared" ref="H31" si="36">SUM(H29:H30)</f>
        <v>3.3190000000780113</v>
      </c>
      <c r="I31" s="300">
        <f t="shared" ref="I31" si="37">SUM(I29:I30)</f>
        <v>1.025000000015801</v>
      </c>
      <c r="J31" s="300">
        <f t="shared" si="30"/>
        <v>55.668000000079076</v>
      </c>
      <c r="K31" s="300"/>
      <c r="L31" s="300">
        <f>SUM(L29:L30)</f>
        <v>54.132000000454937</v>
      </c>
      <c r="M31" s="300">
        <f t="shared" ref="M31" si="38">SUM(M29:M30)</f>
        <v>3.6050000001071023</v>
      </c>
      <c r="N31" s="300">
        <f t="shared" ref="N31" si="39">SUM(N29:N30)</f>
        <v>0.95699999998941365</v>
      </c>
      <c r="O31" s="300">
        <f t="shared" si="31"/>
        <v>58.694000000551455</v>
      </c>
      <c r="P31" s="300"/>
      <c r="Q31" s="300">
        <f>SUM(Q29:Q30)</f>
        <v>50.553000000161099</v>
      </c>
      <c r="R31" s="300">
        <f t="shared" ref="R31" si="40">SUM(R29:R30)</f>
        <v>3.3470000000418896</v>
      </c>
      <c r="S31" s="300">
        <f t="shared" ref="S31" si="41">SUM(S29:S30)</f>
        <v>0.91199999998586234</v>
      </c>
      <c r="T31" s="300">
        <f t="shared" si="32"/>
        <v>54.812000000188846</v>
      </c>
      <c r="U31" s="300"/>
      <c r="V31" s="300">
        <f>SUM(V29:V30)</f>
        <v>42.055999999529213</v>
      </c>
      <c r="W31" s="300">
        <f t="shared" ref="W31" si="42">SUM(W29:W30)</f>
        <v>2.7479999999415581</v>
      </c>
      <c r="X31" s="300">
        <f t="shared" ref="X31" si="43">SUM(X29:X30)</f>
        <v>0.77699999998304825</v>
      </c>
      <c r="Y31" s="300">
        <f t="shared" si="33"/>
        <v>45.580999999453816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0.94099999999353756</v>
      </c>
      <c r="C34" s="300">
        <v>0.53800000000663939</v>
      </c>
      <c r="D34" s="300">
        <v>5.6000000000555064E-2</v>
      </c>
      <c r="E34" s="300">
        <f>SUM(B34:D34)</f>
        <v>1.535000000000732</v>
      </c>
      <c r="F34" s="300"/>
      <c r="G34" s="300">
        <v>0.76899999999275959</v>
      </c>
      <c r="H34" s="300">
        <v>0.25800000000396983</v>
      </c>
      <c r="I34" s="300">
        <v>9.000000000105134E-3</v>
      </c>
      <c r="J34" s="300">
        <f>SUM(G34:I34)</f>
        <v>1.0359999999968346</v>
      </c>
      <c r="K34" s="300"/>
      <c r="L34" s="300">
        <v>0.8149999999965355</v>
      </c>
      <c r="M34" s="300">
        <v>0.24700000000673974</v>
      </c>
      <c r="N34" s="300">
        <v>2.9999999999995856E-2</v>
      </c>
      <c r="O34" s="300">
        <f>SUM(L34:N34)</f>
        <v>1.092000000003271</v>
      </c>
      <c r="P34" s="300"/>
      <c r="Q34" s="300">
        <v>0.78600000001595616</v>
      </c>
      <c r="R34" s="300">
        <v>0.22899999999877949</v>
      </c>
      <c r="S34" s="300">
        <v>2.8999999999809425E-2</v>
      </c>
      <c r="T34" s="300">
        <f>SUM(Q34:S34)</f>
        <v>1.0440000000145451</v>
      </c>
      <c r="U34" s="300"/>
      <c r="V34" s="300">
        <v>0.69300000000011042</v>
      </c>
      <c r="W34" s="300">
        <v>0.18799999999480219</v>
      </c>
      <c r="X34" s="300">
        <v>2.4999999999590804E-2</v>
      </c>
      <c r="Y34" s="300">
        <f>SUM(V34:X34)</f>
        <v>0.90599999999450342</v>
      </c>
    </row>
    <row r="35" spans="1:25" x14ac:dyDescent="0.2">
      <c r="A35" s="260" t="s">
        <v>355</v>
      </c>
      <c r="B35" s="300">
        <v>2.9619999999954119</v>
      </c>
      <c r="C35" s="300">
        <v>0.1459999999989251</v>
      </c>
      <c r="D35" s="300">
        <v>8.0999999999501596E-2</v>
      </c>
      <c r="E35" s="300">
        <f t="shared" ref="E35:E36" si="44">SUM(B35:D35)</f>
        <v>3.1889999999938388</v>
      </c>
      <c r="F35" s="300"/>
      <c r="G35" s="300">
        <v>2.477000000000452</v>
      </c>
      <c r="H35" s="300">
        <v>6.8999999999518724E-2</v>
      </c>
      <c r="I35" s="300">
        <v>1.7999999999998437E-2</v>
      </c>
      <c r="J35" s="300">
        <f t="shared" ref="J35:J36" si="45">SUM(G35:I35)</f>
        <v>2.563999999999969</v>
      </c>
      <c r="K35" s="300"/>
      <c r="L35" s="300">
        <v>2.6060000000046766</v>
      </c>
      <c r="M35" s="300">
        <v>9.7999999998193976E-2</v>
      </c>
      <c r="N35" s="300">
        <v>5.4999999999447657E-2</v>
      </c>
      <c r="O35" s="300">
        <f t="shared" ref="O35:O36" si="46">SUM(L35:N35)</f>
        <v>2.759000000002318</v>
      </c>
      <c r="P35" s="300"/>
      <c r="Q35" s="300">
        <v>2.3959999999953072</v>
      </c>
      <c r="R35" s="300">
        <v>9.1000000001134798E-2</v>
      </c>
      <c r="S35" s="300">
        <v>5.1000000000206942E-2</v>
      </c>
      <c r="T35" s="300">
        <f t="shared" ref="T35:T36" si="47">SUM(Q35:S35)</f>
        <v>2.5379999999966492</v>
      </c>
      <c r="U35" s="300"/>
      <c r="V35" s="300">
        <v>1.9339999999926856</v>
      </c>
      <c r="W35" s="300">
        <v>7.5000000001177083E-2</v>
      </c>
      <c r="X35" s="300">
        <v>4.900000000047651E-2</v>
      </c>
      <c r="Y35" s="300">
        <f t="shared" ref="Y35:Y36" si="48">SUM(V35:X35)</f>
        <v>2.057999999994339</v>
      </c>
    </row>
    <row r="36" spans="1:25" x14ac:dyDescent="0.2">
      <c r="A36" s="260" t="s">
        <v>354</v>
      </c>
      <c r="B36" s="300">
        <f>SUM(B34:B35)</f>
        <v>3.9029999999889493</v>
      </c>
      <c r="C36" s="300">
        <f t="shared" ref="C36" si="49">SUM(C34:C35)</f>
        <v>0.68400000000556449</v>
      </c>
      <c r="D36" s="300">
        <f t="shared" ref="D36" si="50">SUM(D34:D35)</f>
        <v>0.13700000000005666</v>
      </c>
      <c r="E36" s="300">
        <f t="shared" si="44"/>
        <v>4.7239999999945699</v>
      </c>
      <c r="F36" s="300"/>
      <c r="G36" s="300">
        <f>SUM(G34:G35)</f>
        <v>3.2459999999932116</v>
      </c>
      <c r="H36" s="300">
        <f t="shared" ref="H36" si="51">SUM(H34:H35)</f>
        <v>0.32700000000348856</v>
      </c>
      <c r="I36" s="300">
        <f t="shared" ref="I36" si="52">SUM(I34:I35)</f>
        <v>2.7000000000103573E-2</v>
      </c>
      <c r="J36" s="300">
        <f t="shared" si="45"/>
        <v>3.599999999996804</v>
      </c>
      <c r="K36" s="300"/>
      <c r="L36" s="300">
        <f>SUM(L34:L35)</f>
        <v>3.4210000000012122</v>
      </c>
      <c r="M36" s="300">
        <f t="shared" ref="M36" si="53">SUM(M34:M35)</f>
        <v>0.34500000000493369</v>
      </c>
      <c r="N36" s="300">
        <f t="shared" ref="N36" si="54">SUM(N34:N35)</f>
        <v>8.4999999999443521E-2</v>
      </c>
      <c r="O36" s="300">
        <f t="shared" si="46"/>
        <v>3.8510000000055893</v>
      </c>
      <c r="P36" s="300"/>
      <c r="Q36" s="300">
        <f>SUM(Q34:Q35)</f>
        <v>3.1820000000112634</v>
      </c>
      <c r="R36" s="300">
        <f t="shared" ref="R36" si="55">SUM(R34:R35)</f>
        <v>0.3199999999999143</v>
      </c>
      <c r="S36" s="300">
        <f t="shared" ref="S36" si="56">SUM(S34:S35)</f>
        <v>8.0000000000016364E-2</v>
      </c>
      <c r="T36" s="300">
        <f t="shared" si="47"/>
        <v>3.582000000011194</v>
      </c>
      <c r="U36" s="300"/>
      <c r="V36" s="300">
        <f>SUM(V34:V35)</f>
        <v>2.6269999999927958</v>
      </c>
      <c r="W36" s="300">
        <f t="shared" ref="W36" si="57">SUM(W34:W35)</f>
        <v>0.26299999999597928</v>
      </c>
      <c r="X36" s="300">
        <f t="shared" ref="X36" si="58">SUM(X34:X35)</f>
        <v>7.4000000000067317E-2</v>
      </c>
      <c r="Y36" s="300">
        <f t="shared" si="48"/>
        <v>2.9639999999888422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14.723999999968161</v>
      </c>
      <c r="C39" s="300">
        <f t="shared" ref="C39:D40" si="59">SUM(C29,C34)</f>
        <v>5.0010000001358499</v>
      </c>
      <c r="D39" s="300">
        <f t="shared" si="59"/>
        <v>1.0200000000179177</v>
      </c>
      <c r="E39" s="300">
        <f>SUM(B39:D39)</f>
        <v>20.745000000121927</v>
      </c>
      <c r="F39" s="300"/>
      <c r="G39" s="300">
        <f>SUM(G29,G34)</f>
        <v>17.246999999907555</v>
      </c>
      <c r="H39" s="300">
        <f t="shared" ref="H39:I39" si="60">SUM(H29,H34)</f>
        <v>2.6550000000742551</v>
      </c>
      <c r="I39" s="300">
        <f t="shared" si="60"/>
        <v>0.82600000001465257</v>
      </c>
      <c r="J39" s="300">
        <f>SUM(G39:I39)</f>
        <v>20.727999999996463</v>
      </c>
      <c r="K39" s="300"/>
      <c r="L39" s="300">
        <f>SUM(L29,L34)</f>
        <v>18.285000000229601</v>
      </c>
      <c r="M39" s="300">
        <f t="shared" ref="M39:N39" si="61">SUM(M29,M34)</f>
        <v>2.5390000001141679</v>
      </c>
      <c r="N39" s="300">
        <f t="shared" si="61"/>
        <v>0.77399999999341662</v>
      </c>
      <c r="O39" s="300">
        <f>SUM(L39:N39)</f>
        <v>21.598000000337187</v>
      </c>
      <c r="P39" s="300"/>
      <c r="Q39" s="300">
        <f>SUM(Q29,Q34)</f>
        <v>17.631000000340901</v>
      </c>
      <c r="R39" s="300">
        <f t="shared" ref="R39:S39" si="62">SUM(R29,R34)</f>
        <v>2.3550000000440239</v>
      </c>
      <c r="S39" s="300">
        <f t="shared" si="62"/>
        <v>0.73999999999445976</v>
      </c>
      <c r="T39" s="300">
        <f>SUM(Q39:S39)</f>
        <v>20.726000000379386</v>
      </c>
      <c r="U39" s="300"/>
      <c r="V39" s="300">
        <f>SUM(V29,V34)</f>
        <v>15.539999999751039</v>
      </c>
      <c r="W39" s="300">
        <f t="shared" ref="W39:X39" si="63">SUM(W29,W34)</f>
        <v>1.9289999999375946</v>
      </c>
      <c r="X39" s="300">
        <f t="shared" si="63"/>
        <v>0.63599999998849921</v>
      </c>
      <c r="Y39" s="300">
        <f>SUM(V39:X39)</f>
        <v>18.104999999677133</v>
      </c>
    </row>
    <row r="40" spans="1:25" x14ac:dyDescent="0.2">
      <c r="A40" s="260" t="s">
        <v>355</v>
      </c>
      <c r="B40" s="300">
        <f>SUM(B30,B35)</f>
        <v>31.445999999988342</v>
      </c>
      <c r="C40" s="300">
        <f t="shared" si="59"/>
        <v>1.8960000000124517</v>
      </c>
      <c r="D40" s="300">
        <f t="shared" si="59"/>
        <v>0.74499999999386213</v>
      </c>
      <c r="E40" s="300">
        <f t="shared" ref="E40:E41" si="64">SUM(B40:D40)</f>
        <v>34.08699999999466</v>
      </c>
      <c r="F40" s="300"/>
      <c r="G40" s="300">
        <f>SUM(G30,G35)</f>
        <v>37.32300000007092</v>
      </c>
      <c r="H40" s="300">
        <f t="shared" ref="H40:I40" si="65">SUM(H30,H35)</f>
        <v>0.99100000000724453</v>
      </c>
      <c r="I40" s="300">
        <f t="shared" si="65"/>
        <v>0.22600000000125198</v>
      </c>
      <c r="J40" s="300">
        <f t="shared" ref="J40:J41" si="66">SUM(G40:I40)</f>
        <v>38.540000000079417</v>
      </c>
      <c r="K40" s="300"/>
      <c r="L40" s="300">
        <f>SUM(L30,L35)</f>
        <v>39.26800000022655</v>
      </c>
      <c r="M40" s="300">
        <f t="shared" ref="M40:N40" si="67">SUM(M30,M35)</f>
        <v>1.4109999999978682</v>
      </c>
      <c r="N40" s="300">
        <f t="shared" si="67"/>
        <v>0.26799999999544055</v>
      </c>
      <c r="O40" s="300">
        <f t="shared" ref="O40:O41" si="68">SUM(L40:N40)</f>
        <v>40.947000000219859</v>
      </c>
      <c r="P40" s="300"/>
      <c r="Q40" s="300">
        <f>SUM(Q30,Q35)</f>
        <v>36.103999999831458</v>
      </c>
      <c r="R40" s="300">
        <f t="shared" ref="R40:S40" si="69">SUM(R30,R35)</f>
        <v>1.3119999999977796</v>
      </c>
      <c r="S40" s="300">
        <f t="shared" si="69"/>
        <v>0.25199999999141898</v>
      </c>
      <c r="T40" s="300">
        <f t="shared" ref="T40:T41" si="70">SUM(Q40:S40)</f>
        <v>37.667999999820658</v>
      </c>
      <c r="U40" s="300"/>
      <c r="V40" s="300">
        <f>SUM(V30,V35)</f>
        <v>29.142999999770968</v>
      </c>
      <c r="W40" s="300">
        <f t="shared" ref="W40:X40" si="71">SUM(W30,W35)</f>
        <v>1.0819999999999428</v>
      </c>
      <c r="X40" s="300">
        <f t="shared" si="71"/>
        <v>0.21499999999461633</v>
      </c>
      <c r="Y40" s="300">
        <f t="shared" ref="Y40:Y41" si="72">SUM(V40:X40)</f>
        <v>30.439999999765529</v>
      </c>
    </row>
    <row r="41" spans="1:25" x14ac:dyDescent="0.2">
      <c r="A41" s="264" t="s">
        <v>354</v>
      </c>
      <c r="B41" s="301">
        <f>SUM(B39:B40)</f>
        <v>46.169999999956502</v>
      </c>
      <c r="C41" s="301">
        <f t="shared" ref="C41" si="73">SUM(C39:C40)</f>
        <v>6.8970000001483012</v>
      </c>
      <c r="D41" s="301">
        <f t="shared" ref="D41" si="74">SUM(D39:D40)</f>
        <v>1.7650000000117798</v>
      </c>
      <c r="E41" s="301">
        <f t="shared" si="64"/>
        <v>54.832000000116587</v>
      </c>
      <c r="F41" s="301"/>
      <c r="G41" s="301">
        <f>SUM(G39:G40)</f>
        <v>54.569999999978478</v>
      </c>
      <c r="H41" s="301">
        <f t="shared" ref="H41" si="75">SUM(H39:H40)</f>
        <v>3.6460000000814996</v>
      </c>
      <c r="I41" s="301">
        <f t="shared" ref="I41" si="76">SUM(I39:I40)</f>
        <v>1.0520000000159047</v>
      </c>
      <c r="J41" s="301">
        <f t="shared" si="66"/>
        <v>59.26800000007588</v>
      </c>
      <c r="K41" s="301"/>
      <c r="L41" s="301">
        <f>SUM(L39:L40)</f>
        <v>57.553000000456151</v>
      </c>
      <c r="M41" s="301">
        <f t="shared" ref="M41" si="77">SUM(M39:M40)</f>
        <v>3.9500000001120359</v>
      </c>
      <c r="N41" s="301">
        <f t="shared" ref="N41" si="78">SUM(N39:N40)</f>
        <v>1.0419999999888572</v>
      </c>
      <c r="O41" s="301">
        <f t="shared" si="68"/>
        <v>62.545000000557046</v>
      </c>
      <c r="P41" s="301"/>
      <c r="Q41" s="301">
        <f>SUM(Q39:Q40)</f>
        <v>53.735000000172363</v>
      </c>
      <c r="R41" s="301">
        <f t="shared" ref="R41" si="79">SUM(R39:R40)</f>
        <v>3.6670000000418037</v>
      </c>
      <c r="S41" s="301">
        <f t="shared" ref="S41" si="80">SUM(S39:S40)</f>
        <v>0.99199999998587873</v>
      </c>
      <c r="T41" s="301">
        <f t="shared" si="70"/>
        <v>58.394000000200045</v>
      </c>
      <c r="U41" s="301"/>
      <c r="V41" s="301">
        <f>SUM(V39:V40)</f>
        <v>44.682999999522011</v>
      </c>
      <c r="W41" s="301">
        <f t="shared" ref="W41" si="81">SUM(W39:W40)</f>
        <v>3.0109999999375372</v>
      </c>
      <c r="X41" s="301">
        <f t="shared" ref="X41" si="82">SUM(X39:X40)</f>
        <v>0.85099999998311548</v>
      </c>
      <c r="Y41" s="301">
        <f t="shared" si="72"/>
        <v>48.544999999442666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1.5099999999861158</v>
      </c>
      <c r="C49" s="300">
        <v>0.28600000000425657</v>
      </c>
      <c r="D49" s="300">
        <v>4.7000000000525011E-2</v>
      </c>
      <c r="E49" s="300">
        <f>SUM(B49:D49)</f>
        <v>1.8429999999908975</v>
      </c>
      <c r="F49" s="300"/>
      <c r="G49" s="300">
        <v>0.9479999999870965</v>
      </c>
      <c r="H49" s="300">
        <v>0.2210000000037195</v>
      </c>
      <c r="I49" s="300">
        <v>2.4000000000263668E-2</v>
      </c>
      <c r="J49" s="300">
        <f>SUM(G49:I49)</f>
        <v>1.1929999999910796</v>
      </c>
      <c r="K49" s="300"/>
      <c r="L49" s="300">
        <v>1.2719999999830334</v>
      </c>
      <c r="M49" s="300">
        <v>0.19700000000577125</v>
      </c>
      <c r="N49" s="300">
        <v>5.599999999868082E-2</v>
      </c>
      <c r="O49" s="300">
        <f>SUM(L49:N49)</f>
        <v>1.5249999999874855</v>
      </c>
      <c r="P49" s="300"/>
      <c r="Q49" s="300">
        <v>1.5010000000393802</v>
      </c>
      <c r="R49" s="300">
        <v>0.24500000000148067</v>
      </c>
      <c r="S49" s="300">
        <v>7.0000000000209422E-2</v>
      </c>
      <c r="T49" s="300">
        <f>SUM(Q49:S49)</f>
        <v>1.8160000000410703</v>
      </c>
      <c r="U49" s="300"/>
      <c r="V49" s="300">
        <v>1.455000000011633</v>
      </c>
      <c r="W49" s="300">
        <v>0.25499999999549455</v>
      </c>
      <c r="X49" s="300">
        <v>7.7999999999974978E-2</v>
      </c>
      <c r="Y49" s="300">
        <f>SUM(V49:X49)</f>
        <v>1.7880000000071026</v>
      </c>
    </row>
    <row r="50" spans="1:25" x14ac:dyDescent="0.2">
      <c r="A50" s="260" t="s">
        <v>355</v>
      </c>
      <c r="B50" s="300">
        <v>5.0389999999759336</v>
      </c>
      <c r="C50" s="300">
        <v>0.18100000000034486</v>
      </c>
      <c r="D50" s="300">
        <v>0.23800000000211827</v>
      </c>
      <c r="E50" s="300">
        <f t="shared" ref="E50:E51" si="83">SUM(B50:D50)</f>
        <v>5.4579999999783961</v>
      </c>
      <c r="F50" s="300"/>
      <c r="G50" s="300">
        <v>4.0379999999891467</v>
      </c>
      <c r="H50" s="300">
        <v>9.7000000000309519E-2</v>
      </c>
      <c r="I50" s="300">
        <v>0.24500000000060415</v>
      </c>
      <c r="J50" s="300">
        <f t="shared" ref="J50:J51" si="84">SUM(G50:I50)</f>
        <v>4.3799999999900603</v>
      </c>
      <c r="K50" s="300"/>
      <c r="L50" s="300">
        <v>4.3599999999835806</v>
      </c>
      <c r="M50" s="300">
        <v>0.18199999999987443</v>
      </c>
      <c r="N50" s="300">
        <v>7.9000000000585158E-2</v>
      </c>
      <c r="O50" s="300">
        <f t="shared" ref="O50:O51" si="85">SUM(L50:N50)</f>
        <v>4.6209999999840399</v>
      </c>
      <c r="P50" s="300"/>
      <c r="Q50" s="300">
        <v>5.5470000000057711</v>
      </c>
      <c r="R50" s="300">
        <v>0.23699999999975432</v>
      </c>
      <c r="S50" s="300">
        <v>0.10200000000012463</v>
      </c>
      <c r="T50" s="300">
        <f t="shared" ref="T50:T51" si="86">SUM(Q50:S50)</f>
        <v>5.8860000000056498</v>
      </c>
      <c r="U50" s="300"/>
      <c r="V50" s="300">
        <v>6.1929999999923808</v>
      </c>
      <c r="W50" s="300">
        <v>0.27100000000027136</v>
      </c>
      <c r="X50" s="300">
        <v>0.1159999999990167</v>
      </c>
      <c r="Y50" s="300">
        <f t="shared" ref="Y50:Y51" si="87">SUM(V50:X50)</f>
        <v>6.579999999991669</v>
      </c>
    </row>
    <row r="51" spans="1:25" x14ac:dyDescent="0.2">
      <c r="A51" s="260" t="s">
        <v>354</v>
      </c>
      <c r="B51" s="300">
        <f>SUM(B49:B50)</f>
        <v>6.5489999999620494</v>
      </c>
      <c r="C51" s="300">
        <f t="shared" ref="C51" si="88">SUM(C49:C50)</f>
        <v>0.4670000000046014</v>
      </c>
      <c r="D51" s="300">
        <f t="shared" ref="D51" si="89">SUM(D49:D50)</f>
        <v>0.28500000000264325</v>
      </c>
      <c r="E51" s="300">
        <f t="shared" si="83"/>
        <v>7.3009999999692941</v>
      </c>
      <c r="F51" s="300"/>
      <c r="G51" s="300">
        <f>SUM(G49:G50)</f>
        <v>4.9859999999762437</v>
      </c>
      <c r="H51" s="300">
        <f t="shared" ref="H51" si="90">SUM(H49:H50)</f>
        <v>0.318000000004029</v>
      </c>
      <c r="I51" s="300">
        <f t="shared" ref="I51" si="91">SUM(I49:I50)</f>
        <v>0.26900000000086782</v>
      </c>
      <c r="J51" s="300">
        <f t="shared" si="84"/>
        <v>5.5729999999811408</v>
      </c>
      <c r="K51" s="300"/>
      <c r="L51" s="300">
        <f>SUM(L49:L50)</f>
        <v>5.6319999999666139</v>
      </c>
      <c r="M51" s="300">
        <f t="shared" ref="M51" si="92">SUM(M49:M50)</f>
        <v>0.37900000000564571</v>
      </c>
      <c r="N51" s="300">
        <f t="shared" ref="N51" si="93">SUM(N49:N50)</f>
        <v>0.13499999999926598</v>
      </c>
      <c r="O51" s="300">
        <f t="shared" si="85"/>
        <v>6.1459999999715258</v>
      </c>
      <c r="P51" s="300"/>
      <c r="Q51" s="300">
        <f>SUM(Q49:Q50)</f>
        <v>7.0480000000451515</v>
      </c>
      <c r="R51" s="300">
        <f t="shared" ref="R51" si="94">SUM(R49:R50)</f>
        <v>0.482000000001235</v>
      </c>
      <c r="S51" s="300">
        <f t="shared" ref="S51" si="95">SUM(S49:S50)</f>
        <v>0.17200000000033405</v>
      </c>
      <c r="T51" s="300">
        <f t="shared" si="86"/>
        <v>7.7020000000467199</v>
      </c>
      <c r="U51" s="300"/>
      <c r="V51" s="300">
        <f>SUM(V49:V50)</f>
        <v>7.6480000000040143</v>
      </c>
      <c r="W51" s="300">
        <f t="shared" ref="W51" si="96">SUM(W49:W50)</f>
        <v>0.52599999999576585</v>
      </c>
      <c r="X51" s="300">
        <f t="shared" ref="X51" si="97">SUM(X49:X50)</f>
        <v>0.19399999999899167</v>
      </c>
      <c r="Y51" s="300">
        <f t="shared" si="87"/>
        <v>8.3679999999987711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2.3299999999836385</v>
      </c>
      <c r="C54" s="300">
        <v>0.2260000000019424</v>
      </c>
      <c r="D54" s="300">
        <v>8.7000000001297359E-2</v>
      </c>
      <c r="E54" s="300">
        <f>SUM(B54:D54)</f>
        <v>2.6429999999868783</v>
      </c>
      <c r="F54" s="300"/>
      <c r="G54" s="300">
        <v>2.1139999999774171</v>
      </c>
      <c r="H54" s="300">
        <v>0.78900000000993153</v>
      </c>
      <c r="I54" s="300">
        <v>0.19100000000298861</v>
      </c>
      <c r="J54" s="300">
        <f>SUM(G54:I54)</f>
        <v>3.0939999999903369</v>
      </c>
      <c r="K54" s="300"/>
      <c r="L54" s="300">
        <v>2.0949999999854954</v>
      </c>
      <c r="M54" s="300">
        <v>0.54900000001317228</v>
      </c>
      <c r="N54" s="300">
        <v>0.3639999999967346</v>
      </c>
      <c r="O54" s="300">
        <f>SUM(L54:N54)</f>
        <v>3.0079999999954024</v>
      </c>
      <c r="P54" s="300"/>
      <c r="Q54" s="300">
        <v>2.0160000000439253</v>
      </c>
      <c r="R54" s="300">
        <v>0.54899999999735782</v>
      </c>
      <c r="S54" s="300">
        <v>0.35399999999799714</v>
      </c>
      <c r="T54" s="300">
        <f>SUM(Q54:S54)</f>
        <v>2.9190000000392802</v>
      </c>
      <c r="U54" s="300"/>
      <c r="V54" s="300">
        <v>2.1900000000074873</v>
      </c>
      <c r="W54" s="300">
        <v>0.62499999999201783</v>
      </c>
      <c r="X54" s="300">
        <v>0.38399999999592144</v>
      </c>
      <c r="Y54" s="300">
        <f>SUM(V54:X54)</f>
        <v>3.1989999999954266</v>
      </c>
    </row>
    <row r="55" spans="1:25" x14ac:dyDescent="0.2">
      <c r="A55" s="260" t="s">
        <v>355</v>
      </c>
      <c r="B55" s="300">
        <v>6.4079999999741402</v>
      </c>
      <c r="C55" s="300">
        <v>7.700000000016495E-2</v>
      </c>
      <c r="D55" s="300">
        <v>0.1299999999991229</v>
      </c>
      <c r="E55" s="300">
        <f t="shared" ref="E55:E56" si="98">SUM(B55:D55)</f>
        <v>6.6149999999734286</v>
      </c>
      <c r="F55" s="300"/>
      <c r="G55" s="300">
        <v>6.2979999999890044</v>
      </c>
      <c r="H55" s="300">
        <v>0.20300000000048971</v>
      </c>
      <c r="I55" s="300">
        <v>0.51300000000378698</v>
      </c>
      <c r="J55" s="300">
        <f t="shared" ref="J55:J56" si="99">SUM(G55:I55)</f>
        <v>7.0139999999932812</v>
      </c>
      <c r="K55" s="300"/>
      <c r="L55" s="300">
        <v>5.8349999999933662</v>
      </c>
      <c r="M55" s="300">
        <v>0.43599999999995792</v>
      </c>
      <c r="N55" s="300">
        <v>3.999999999969437E-2</v>
      </c>
      <c r="O55" s="300">
        <f t="shared" ref="O55:O56" si="100">SUM(L55:N55)</f>
        <v>6.3109999999930189</v>
      </c>
      <c r="P55" s="300"/>
      <c r="Q55" s="300">
        <v>5.341999999995986</v>
      </c>
      <c r="R55" s="300">
        <v>0.4279999999995554</v>
      </c>
      <c r="S55" s="300">
        <v>4.5999999998884197E-2</v>
      </c>
      <c r="T55" s="300">
        <f t="shared" ref="T55:T56" si="101">SUM(Q55:S55)</f>
        <v>5.8159999999944247</v>
      </c>
      <c r="U55" s="300"/>
      <c r="V55" s="300">
        <v>5.2669999999805359</v>
      </c>
      <c r="W55" s="300">
        <v>0.47600000000013998</v>
      </c>
      <c r="X55" s="300">
        <v>6.3999999998852933E-2</v>
      </c>
      <c r="Y55" s="300">
        <f t="shared" ref="Y55:Y56" si="102">SUM(V55:X55)</f>
        <v>5.8069999999795288</v>
      </c>
    </row>
    <row r="56" spans="1:25" x14ac:dyDescent="0.2">
      <c r="A56" s="260" t="s">
        <v>354</v>
      </c>
      <c r="B56" s="300">
        <f>SUM(B54:B55)</f>
        <v>8.7379999999577791</v>
      </c>
      <c r="C56" s="300">
        <f t="shared" ref="C56" si="103">SUM(C54:C55)</f>
        <v>0.30300000000210736</v>
      </c>
      <c r="D56" s="300">
        <f t="shared" ref="D56" si="104">SUM(D54:D55)</f>
        <v>0.21700000000042025</v>
      </c>
      <c r="E56" s="300">
        <f t="shared" si="98"/>
        <v>9.2579999999603064</v>
      </c>
      <c r="F56" s="300"/>
      <c r="G56" s="300">
        <f>SUM(G54:G55)</f>
        <v>8.4119999999664223</v>
      </c>
      <c r="H56" s="300">
        <f t="shared" ref="H56" si="105">SUM(H54:H55)</f>
        <v>0.99200000001042121</v>
      </c>
      <c r="I56" s="300">
        <f t="shared" ref="I56" si="106">SUM(I54:I55)</f>
        <v>0.70400000000677565</v>
      </c>
      <c r="J56" s="300">
        <f t="shared" si="99"/>
        <v>10.107999999983619</v>
      </c>
      <c r="K56" s="300"/>
      <c r="L56" s="300">
        <f>SUM(L54:L55)</f>
        <v>7.9299999999788611</v>
      </c>
      <c r="M56" s="300">
        <f t="shared" ref="M56" si="107">SUM(M54:M55)</f>
        <v>0.98500000001313026</v>
      </c>
      <c r="N56" s="300">
        <f t="shared" ref="N56" si="108">SUM(N54:N55)</f>
        <v>0.40399999999642899</v>
      </c>
      <c r="O56" s="300">
        <f t="shared" si="100"/>
        <v>9.3189999999884208</v>
      </c>
      <c r="P56" s="300"/>
      <c r="Q56" s="300">
        <f>SUM(Q54:Q55)</f>
        <v>7.3580000000399117</v>
      </c>
      <c r="R56" s="300">
        <f t="shared" ref="R56" si="109">SUM(R54:R55)</f>
        <v>0.97699999999691323</v>
      </c>
      <c r="S56" s="300">
        <f t="shared" ref="S56" si="110">SUM(S54:S55)</f>
        <v>0.39999999999688135</v>
      </c>
      <c r="T56" s="300">
        <f t="shared" si="101"/>
        <v>8.7350000000337058</v>
      </c>
      <c r="U56" s="300"/>
      <c r="V56" s="300">
        <f>SUM(V54:V55)</f>
        <v>7.4569999999880228</v>
      </c>
      <c r="W56" s="300">
        <f t="shared" ref="W56" si="111">SUM(W54:W55)</f>
        <v>1.1009999999921578</v>
      </c>
      <c r="X56" s="300">
        <f t="shared" ref="X56" si="112">SUM(X54:X55)</f>
        <v>0.44799999999477436</v>
      </c>
      <c r="Y56" s="300">
        <f t="shared" si="102"/>
        <v>9.0059999999749554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2.2019999999852105</v>
      </c>
      <c r="C59" s="300">
        <v>0.3640000000034051</v>
      </c>
      <c r="D59" s="300">
        <v>0.1600000000022469</v>
      </c>
      <c r="E59" s="300">
        <f>SUM(B59:D59)</f>
        <v>2.7259999999908624</v>
      </c>
      <c r="F59" s="300"/>
      <c r="G59" s="300">
        <v>2.1479999999780524</v>
      </c>
      <c r="H59" s="300">
        <v>0.63500000000835766</v>
      </c>
      <c r="I59" s="300">
        <v>0.38900000000586188</v>
      </c>
      <c r="J59" s="300">
        <f>SUM(G59:I59)</f>
        <v>3.1719999999922717</v>
      </c>
      <c r="K59" s="300"/>
      <c r="L59" s="300">
        <v>2.4419999999849917</v>
      </c>
      <c r="M59" s="300">
        <v>0.71900000001796105</v>
      </c>
      <c r="N59" s="300">
        <v>0.1989999999981073</v>
      </c>
      <c r="O59" s="300">
        <f>SUM(L59:N59)</f>
        <v>3.3600000000010599</v>
      </c>
      <c r="P59" s="300"/>
      <c r="Q59" s="300">
        <v>2.4880000000524851</v>
      </c>
      <c r="R59" s="300">
        <v>0.72899999999692133</v>
      </c>
      <c r="S59" s="300">
        <v>0.20799999999879962</v>
      </c>
      <c r="T59" s="300">
        <f>SUM(Q59:S59)</f>
        <v>3.4250000000482062</v>
      </c>
      <c r="U59" s="300"/>
      <c r="V59" s="300">
        <v>2.2560000000068272</v>
      </c>
      <c r="W59" s="300">
        <v>0.66399999999153625</v>
      </c>
      <c r="X59" s="300">
        <v>0.199999999997791</v>
      </c>
      <c r="Y59" s="300">
        <f>SUM(V59:X59)</f>
        <v>3.1199999999961543</v>
      </c>
    </row>
    <row r="60" spans="1:25" x14ac:dyDescent="0.2">
      <c r="A60" s="260" t="s">
        <v>355</v>
      </c>
      <c r="B60" s="300">
        <v>14.282999999941934</v>
      </c>
      <c r="C60" s="300">
        <v>0.22100000000036896</v>
      </c>
      <c r="D60" s="300">
        <v>0.77099999999484814</v>
      </c>
      <c r="E60" s="300">
        <f t="shared" ref="E60:E61" si="113">SUM(B60:D60)</f>
        <v>15.274999999937151</v>
      </c>
      <c r="F60" s="300"/>
      <c r="G60" s="300">
        <v>14.154999999975194</v>
      </c>
      <c r="H60" s="300">
        <v>0.30500000000060867</v>
      </c>
      <c r="I60" s="300">
        <v>1.09400000001264</v>
      </c>
      <c r="J60" s="300">
        <f t="shared" ref="J60:J61" si="114">SUM(G60:I60)</f>
        <v>15.553999999988443</v>
      </c>
      <c r="K60" s="300"/>
      <c r="L60" s="300">
        <v>13.935999999984531</v>
      </c>
      <c r="M60" s="300">
        <v>0.49800000000012251</v>
      </c>
      <c r="N60" s="300">
        <v>0.34899999999769471</v>
      </c>
      <c r="O60" s="300">
        <f t="shared" ref="O60:O61" si="115">SUM(L60:N60)</f>
        <v>14.782999999982348</v>
      </c>
      <c r="P60" s="300"/>
      <c r="Q60" s="300">
        <v>14.371999999988441</v>
      </c>
      <c r="R60" s="300">
        <v>0.53199999999941749</v>
      </c>
      <c r="S60" s="300">
        <v>0.36399999998899957</v>
      </c>
      <c r="T60" s="300">
        <f t="shared" ref="T60:T61" si="116">SUM(Q60:S60)</f>
        <v>15.267999999976858</v>
      </c>
      <c r="U60" s="300"/>
      <c r="V60" s="300">
        <v>13.348999999949216</v>
      </c>
      <c r="W60" s="300">
        <v>0.5300000000001085</v>
      </c>
      <c r="X60" s="300">
        <v>0.34899999999177805</v>
      </c>
      <c r="Y60" s="300">
        <f t="shared" ref="Y60:Y61" si="117">SUM(V60:X60)</f>
        <v>14.227999999941101</v>
      </c>
    </row>
    <row r="61" spans="1:25" x14ac:dyDescent="0.2">
      <c r="A61" s="260" t="s">
        <v>354</v>
      </c>
      <c r="B61" s="300">
        <f>SUM(B59:B60)</f>
        <v>16.484999999927144</v>
      </c>
      <c r="C61" s="300">
        <f t="shared" ref="C61" si="118">SUM(C59:C60)</f>
        <v>0.58500000000377406</v>
      </c>
      <c r="D61" s="300">
        <f t="shared" ref="D61" si="119">SUM(D59:D60)</f>
        <v>0.93099999999709504</v>
      </c>
      <c r="E61" s="300">
        <f t="shared" si="113"/>
        <v>18.000999999928013</v>
      </c>
      <c r="F61" s="300"/>
      <c r="G61" s="300">
        <f>SUM(G59:G60)</f>
        <v>16.302999999953247</v>
      </c>
      <c r="H61" s="300">
        <f t="shared" ref="H61" si="120">SUM(H59:H60)</f>
        <v>0.94000000000896633</v>
      </c>
      <c r="I61" s="300">
        <f t="shared" ref="I61" si="121">SUM(I59:I60)</f>
        <v>1.4830000000185017</v>
      </c>
      <c r="J61" s="300">
        <f t="shared" si="114"/>
        <v>18.725999999980715</v>
      </c>
      <c r="K61" s="300"/>
      <c r="L61" s="300">
        <f>SUM(L59:L60)</f>
        <v>16.377999999969525</v>
      </c>
      <c r="M61" s="300">
        <f t="shared" ref="M61" si="122">SUM(M59:M60)</f>
        <v>1.2170000000180836</v>
      </c>
      <c r="N61" s="300">
        <f t="shared" ref="N61" si="123">SUM(N59:N60)</f>
        <v>0.54799999999580207</v>
      </c>
      <c r="O61" s="300">
        <f t="shared" si="115"/>
        <v>18.14299999998341</v>
      </c>
      <c r="P61" s="300"/>
      <c r="Q61" s="300">
        <f>SUM(Q59:Q60)</f>
        <v>16.860000000040927</v>
      </c>
      <c r="R61" s="300">
        <f t="shared" ref="R61" si="124">SUM(R59:R60)</f>
        <v>1.2609999999963388</v>
      </c>
      <c r="S61" s="300">
        <f t="shared" ref="S61" si="125">SUM(S59:S60)</f>
        <v>0.57199999998779916</v>
      </c>
      <c r="T61" s="300">
        <f t="shared" si="116"/>
        <v>18.693000000025066</v>
      </c>
      <c r="U61" s="300"/>
      <c r="V61" s="300">
        <f>SUM(V59:V60)</f>
        <v>15.604999999956043</v>
      </c>
      <c r="W61" s="300">
        <f t="shared" ref="W61" si="126">SUM(W59:W60)</f>
        <v>1.1939999999916449</v>
      </c>
      <c r="X61" s="300">
        <f t="shared" ref="X61" si="127">SUM(X59:X60)</f>
        <v>0.54899999998956905</v>
      </c>
      <c r="Y61" s="300">
        <f t="shared" si="117"/>
        <v>17.347999999937258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6.0419999999549647</v>
      </c>
      <c r="C64" s="300">
        <f t="shared" ref="C64:D65" si="128">SUM(C49,C54,C59)</f>
        <v>0.87600000000960399</v>
      </c>
      <c r="D64" s="300">
        <f t="shared" si="128"/>
        <v>0.29400000000406928</v>
      </c>
      <c r="E64" s="300">
        <f>SUM(B64:D64)</f>
        <v>7.2119999999686382</v>
      </c>
      <c r="F64" s="300"/>
      <c r="G64" s="300">
        <f>SUM(G49,G54,G59)</f>
        <v>5.2099999999425659</v>
      </c>
      <c r="H64" s="300">
        <f t="shared" ref="H64:I64" si="129">SUM(H49,H54,H59)</f>
        <v>1.6450000000220086</v>
      </c>
      <c r="I64" s="300">
        <f t="shared" si="129"/>
        <v>0.60400000000911414</v>
      </c>
      <c r="J64" s="300">
        <f>SUM(G64:I64)</f>
        <v>7.4589999999736882</v>
      </c>
      <c r="K64" s="300"/>
      <c r="L64" s="300">
        <f>SUM(L49,L54,L59)</f>
        <v>5.8089999999535209</v>
      </c>
      <c r="M64" s="300">
        <f t="shared" ref="M64:N64" si="130">SUM(M49,M54,M59)</f>
        <v>1.4650000000369046</v>
      </c>
      <c r="N64" s="300">
        <f t="shared" si="130"/>
        <v>0.61899999999352273</v>
      </c>
      <c r="O64" s="300">
        <f>SUM(L64:N64)</f>
        <v>7.8929999999839477</v>
      </c>
      <c r="P64" s="300"/>
      <c r="Q64" s="300">
        <f>SUM(Q49,Q54,Q59)</f>
        <v>6.0050000001357908</v>
      </c>
      <c r="R64" s="300">
        <f t="shared" ref="R64:S64" si="131">SUM(R49,R54,R59)</f>
        <v>1.52299999999576</v>
      </c>
      <c r="S64" s="300">
        <f t="shared" si="131"/>
        <v>0.63199999999700618</v>
      </c>
      <c r="T64" s="300">
        <f>SUM(Q64:S64)</f>
        <v>8.1600000001285569</v>
      </c>
      <c r="U64" s="300"/>
      <c r="V64" s="300">
        <f>SUM(V49,V54,V59)</f>
        <v>5.901000000025947</v>
      </c>
      <c r="W64" s="300">
        <f t="shared" ref="W64:X64" si="132">SUM(W49,W54,W59)</f>
        <v>1.5439999999790486</v>
      </c>
      <c r="X64" s="300">
        <f t="shared" si="132"/>
        <v>0.66199999999368742</v>
      </c>
      <c r="Y64" s="300">
        <f>SUM(V64:X64)</f>
        <v>8.106999999998683</v>
      </c>
    </row>
    <row r="65" spans="1:25" x14ac:dyDescent="0.2">
      <c r="A65" s="260" t="s">
        <v>355</v>
      </c>
      <c r="B65" s="300">
        <f>SUM(B50,B55,B60)</f>
        <v>25.729999999892009</v>
      </c>
      <c r="C65" s="300">
        <f t="shared" si="128"/>
        <v>0.47900000000087878</v>
      </c>
      <c r="D65" s="300">
        <f t="shared" si="128"/>
        <v>1.1389999999960894</v>
      </c>
      <c r="E65" s="300">
        <f t="shared" ref="E65:E66" si="133">SUM(B65:D65)</f>
        <v>27.347999999888977</v>
      </c>
      <c r="F65" s="300"/>
      <c r="G65" s="300">
        <f>SUM(G50,G55,G60)</f>
        <v>24.490999999953345</v>
      </c>
      <c r="H65" s="300">
        <f t="shared" ref="H65:I65" si="134">SUM(H50,H55,H60)</f>
        <v>0.60500000000140797</v>
      </c>
      <c r="I65" s="300">
        <f t="shared" si="134"/>
        <v>1.8520000000170311</v>
      </c>
      <c r="J65" s="300">
        <f t="shared" ref="J65:J66" si="135">SUM(G65:I65)</f>
        <v>26.947999999971785</v>
      </c>
      <c r="K65" s="300"/>
      <c r="L65" s="300">
        <f>SUM(L50,L55,L60)</f>
        <v>24.130999999961478</v>
      </c>
      <c r="M65" s="300">
        <f t="shared" ref="M65:N65" si="136">SUM(M50,M55,M60)</f>
        <v>1.1159999999999548</v>
      </c>
      <c r="N65" s="300">
        <f t="shared" si="136"/>
        <v>0.46799999999797426</v>
      </c>
      <c r="O65" s="300">
        <f t="shared" ref="O65:O66" si="137">SUM(L65:N65)</f>
        <v>25.714999999959407</v>
      </c>
      <c r="P65" s="300"/>
      <c r="Q65" s="300">
        <f>SUM(Q50,Q55,Q60)</f>
        <v>25.260999999990197</v>
      </c>
      <c r="R65" s="300">
        <f t="shared" ref="R65:S65" si="138">SUM(R50,R55,R60)</f>
        <v>1.1969999999987273</v>
      </c>
      <c r="S65" s="300">
        <f t="shared" si="138"/>
        <v>0.51199999998800838</v>
      </c>
      <c r="T65" s="300">
        <f t="shared" ref="T65:T66" si="139">SUM(Q65:S65)</f>
        <v>26.969999999976935</v>
      </c>
      <c r="U65" s="300"/>
      <c r="V65" s="300">
        <f>SUM(V50,V55,V60)</f>
        <v>24.808999999922133</v>
      </c>
      <c r="W65" s="300">
        <f t="shared" ref="W65:X65" si="140">SUM(W50,W55,W60)</f>
        <v>1.2770000000005197</v>
      </c>
      <c r="X65" s="300">
        <f t="shared" si="140"/>
        <v>0.52899999998964775</v>
      </c>
      <c r="Y65" s="300">
        <f t="shared" ref="Y65:Y66" si="141">SUM(V65:X65)</f>
        <v>26.6149999999123</v>
      </c>
    </row>
    <row r="66" spans="1:25" x14ac:dyDescent="0.2">
      <c r="A66" s="264" t="s">
        <v>354</v>
      </c>
      <c r="B66" s="301">
        <f>SUM(B64:B65)</f>
        <v>31.771999999846972</v>
      </c>
      <c r="C66" s="301">
        <f t="shared" ref="C66" si="142">SUM(C64:C65)</f>
        <v>1.3550000000104827</v>
      </c>
      <c r="D66" s="301">
        <f t="shared" ref="D66" si="143">SUM(D64:D65)</f>
        <v>1.4330000000001586</v>
      </c>
      <c r="E66" s="301">
        <f t="shared" si="133"/>
        <v>34.55999999985761</v>
      </c>
      <c r="F66" s="301"/>
      <c r="G66" s="301">
        <f>SUM(G64:G65)</f>
        <v>29.700999999895913</v>
      </c>
      <c r="H66" s="301">
        <f t="shared" ref="H66" si="144">SUM(H64:H65)</f>
        <v>2.2500000000234168</v>
      </c>
      <c r="I66" s="301">
        <f t="shared" ref="I66" si="145">SUM(I64:I65)</f>
        <v>2.4560000000261453</v>
      </c>
      <c r="J66" s="301">
        <f t="shared" si="135"/>
        <v>34.406999999945477</v>
      </c>
      <c r="K66" s="301"/>
      <c r="L66" s="301">
        <f>SUM(L64:L65)</f>
        <v>29.939999999914999</v>
      </c>
      <c r="M66" s="301">
        <f t="shared" ref="M66" si="146">SUM(M64:M65)</f>
        <v>2.5810000000368594</v>
      </c>
      <c r="N66" s="301">
        <f t="shared" ref="N66" si="147">SUM(N64:N65)</f>
        <v>1.086999999991497</v>
      </c>
      <c r="O66" s="301">
        <f t="shared" si="137"/>
        <v>33.60799999994336</v>
      </c>
      <c r="P66" s="301"/>
      <c r="Q66" s="301">
        <f>SUM(Q64:Q65)</f>
        <v>31.266000000125988</v>
      </c>
      <c r="R66" s="301">
        <f t="shared" ref="R66" si="148">SUM(R64:R65)</f>
        <v>2.7199999999944873</v>
      </c>
      <c r="S66" s="301">
        <f t="shared" ref="S66" si="149">SUM(S64:S65)</f>
        <v>1.1439999999850146</v>
      </c>
      <c r="T66" s="301">
        <f t="shared" si="139"/>
        <v>35.13000000010549</v>
      </c>
      <c r="U66" s="301"/>
      <c r="V66" s="301">
        <f>SUM(V64:V65)</f>
        <v>30.709999999948081</v>
      </c>
      <c r="W66" s="301">
        <f t="shared" ref="W66" si="150">SUM(W64:W65)</f>
        <v>2.8209999999795681</v>
      </c>
      <c r="X66" s="301">
        <f t="shared" ref="X66" si="151">SUM(X64:X65)</f>
        <v>1.1909999999833352</v>
      </c>
      <c r="Y66" s="301">
        <f t="shared" si="141"/>
        <v>34.721999999910985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2.4919999999887956</v>
      </c>
      <c r="C74" s="300">
        <v>0.58400000001541441</v>
      </c>
      <c r="D74" s="300">
        <v>1.7190000000338683</v>
      </c>
      <c r="E74" s="300">
        <f>SUM(B74:D74)</f>
        <v>4.7950000000380779</v>
      </c>
      <c r="F74" s="300"/>
      <c r="G74" s="300">
        <v>1.0529999999897661</v>
      </c>
      <c r="H74" s="300">
        <v>0.70400000001931484</v>
      </c>
      <c r="I74" s="300">
        <v>0.81900000001545425</v>
      </c>
      <c r="J74" s="300">
        <f>SUM(G74:I74)</f>
        <v>2.5760000000245351</v>
      </c>
      <c r="K74" s="300"/>
      <c r="L74" s="300">
        <v>1.1300000000026509</v>
      </c>
      <c r="M74" s="300">
        <v>0.73300000003092425</v>
      </c>
      <c r="N74" s="300">
        <v>1.3089999999824227</v>
      </c>
      <c r="O74" s="300">
        <f>SUM(L74:N74)</f>
        <v>3.1720000000159976</v>
      </c>
      <c r="P74" s="300"/>
      <c r="Q74" s="300">
        <v>0.99900000002575029</v>
      </c>
      <c r="R74" s="300">
        <v>0.62700000001402278</v>
      </c>
      <c r="S74" s="300">
        <v>1.1339999999975994</v>
      </c>
      <c r="T74" s="300">
        <f>SUM(Q74:S74)</f>
        <v>2.7600000000373726</v>
      </c>
      <c r="U74" s="300"/>
      <c r="V74" s="300">
        <v>0.85899999999224153</v>
      </c>
      <c r="W74" s="300">
        <v>0.53499999999321557</v>
      </c>
      <c r="X74" s="300">
        <v>0.95100000000404572</v>
      </c>
      <c r="Y74" s="300">
        <f>SUM(V74:X74)</f>
        <v>2.3449999999895028</v>
      </c>
    </row>
    <row r="75" spans="1:25" x14ac:dyDescent="0.2">
      <c r="A75" s="260" t="s">
        <v>355</v>
      </c>
      <c r="B75" s="300">
        <v>5.8109999999898969</v>
      </c>
      <c r="C75" s="300">
        <v>0.21600000000182465</v>
      </c>
      <c r="D75" s="300">
        <v>1.2250000000133949</v>
      </c>
      <c r="E75" s="300">
        <f t="shared" ref="E75:E76" si="152">SUM(B75:D75)</f>
        <v>7.2520000000051166</v>
      </c>
      <c r="F75" s="300"/>
      <c r="G75" s="300">
        <v>4.5950000000016615</v>
      </c>
      <c r="H75" s="300">
        <v>0.21000000000183469</v>
      </c>
      <c r="I75" s="300">
        <v>0.57800000000190688</v>
      </c>
      <c r="J75" s="300">
        <f t="shared" ref="J75:J76" si="153">SUM(G75:I75)</f>
        <v>5.3830000000054037</v>
      </c>
      <c r="K75" s="300"/>
      <c r="L75" s="300">
        <v>4.8010000000147901</v>
      </c>
      <c r="M75" s="300">
        <v>0.73800000000213695</v>
      </c>
      <c r="N75" s="300">
        <v>0.50500000000324585</v>
      </c>
      <c r="O75" s="300">
        <f t="shared" ref="O75:O76" si="154">SUM(L75:N75)</f>
        <v>6.0440000000201728</v>
      </c>
      <c r="P75" s="300"/>
      <c r="Q75" s="300">
        <v>4.2639999999879148</v>
      </c>
      <c r="R75" s="300">
        <v>0.63199999999766021</v>
      </c>
      <c r="S75" s="300">
        <v>0.43900000001144102</v>
      </c>
      <c r="T75" s="300">
        <f t="shared" ref="T75:T76" si="155">SUM(Q75:S75)</f>
        <v>5.3349999999970157</v>
      </c>
      <c r="U75" s="300"/>
      <c r="V75" s="300">
        <v>3.5989999999781594</v>
      </c>
      <c r="W75" s="300">
        <v>0.55099999999790628</v>
      </c>
      <c r="X75" s="300">
        <v>0.35400000000898069</v>
      </c>
      <c r="Y75" s="300">
        <f t="shared" ref="Y75:Y76" si="156">SUM(V75:X75)</f>
        <v>4.5039999999850462</v>
      </c>
    </row>
    <row r="76" spans="1:25" x14ac:dyDescent="0.2">
      <c r="A76" s="260" t="s">
        <v>354</v>
      </c>
      <c r="B76" s="300">
        <f>SUM(B74:B75)</f>
        <v>8.3029999999786916</v>
      </c>
      <c r="C76" s="300">
        <f t="shared" ref="C76" si="157">SUM(C74:C75)</f>
        <v>0.80000000001723903</v>
      </c>
      <c r="D76" s="300">
        <f t="shared" ref="D76" si="158">SUM(D74:D75)</f>
        <v>2.9440000000472635</v>
      </c>
      <c r="E76" s="300">
        <f t="shared" si="152"/>
        <v>12.047000000043194</v>
      </c>
      <c r="F76" s="300"/>
      <c r="G76" s="300">
        <f>SUM(G74:G75)</f>
        <v>5.6479999999914279</v>
      </c>
      <c r="H76" s="300">
        <f t="shared" ref="H76" si="159">SUM(H74:H75)</f>
        <v>0.91400000002114956</v>
      </c>
      <c r="I76" s="300">
        <f t="shared" ref="I76" si="160">SUM(I74:I75)</f>
        <v>1.397000000017361</v>
      </c>
      <c r="J76" s="300">
        <f t="shared" si="153"/>
        <v>7.9590000000299383</v>
      </c>
      <c r="K76" s="300"/>
      <c r="L76" s="300">
        <f>SUM(L74:L75)</f>
        <v>5.9310000000174412</v>
      </c>
      <c r="M76" s="300">
        <f t="shared" ref="M76" si="161">SUM(M74:M75)</f>
        <v>1.4710000000330612</v>
      </c>
      <c r="N76" s="300">
        <f t="shared" ref="N76" si="162">SUM(N74:N75)</f>
        <v>1.8139999999856684</v>
      </c>
      <c r="O76" s="300">
        <f t="shared" si="154"/>
        <v>9.2160000000361713</v>
      </c>
      <c r="P76" s="300"/>
      <c r="Q76" s="300">
        <f>SUM(Q74:Q75)</f>
        <v>5.2630000000136654</v>
      </c>
      <c r="R76" s="300">
        <f t="shared" ref="R76" si="163">SUM(R74:R75)</f>
        <v>1.259000000011683</v>
      </c>
      <c r="S76" s="300">
        <f t="shared" ref="S76" si="164">SUM(S74:S75)</f>
        <v>1.5730000000090403</v>
      </c>
      <c r="T76" s="300">
        <f t="shared" si="155"/>
        <v>8.0950000000343891</v>
      </c>
      <c r="U76" s="300"/>
      <c r="V76" s="300">
        <f>SUM(V74:V75)</f>
        <v>4.4579999999704008</v>
      </c>
      <c r="W76" s="300">
        <f t="shared" ref="W76" si="165">SUM(W74:W75)</f>
        <v>1.0859999999911218</v>
      </c>
      <c r="X76" s="300">
        <f t="shared" ref="X76" si="166">SUM(X74:X75)</f>
        <v>1.3050000000130264</v>
      </c>
      <c r="Y76" s="300">
        <f t="shared" si="156"/>
        <v>6.8489999999745494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1.7689999999900912</v>
      </c>
      <c r="C79" s="300">
        <v>0.10300000000289157</v>
      </c>
      <c r="D79" s="300">
        <v>0.45800000000953772</v>
      </c>
      <c r="E79" s="300">
        <f>SUM(B79:D79)</f>
        <v>2.3300000000025207</v>
      </c>
      <c r="F79" s="300"/>
      <c r="G79" s="300">
        <v>2.6069999999731999</v>
      </c>
      <c r="H79" s="300">
        <v>0.64500000001911029</v>
      </c>
      <c r="I79" s="300">
        <v>1.162000000023846</v>
      </c>
      <c r="J79" s="300">
        <f>SUM(G79:I79)</f>
        <v>4.4140000000161557</v>
      </c>
      <c r="K79" s="300"/>
      <c r="L79" s="300">
        <v>2.7959999999884424</v>
      </c>
      <c r="M79" s="300">
        <v>0.67200000003098148</v>
      </c>
      <c r="N79" s="300">
        <v>1.4839999999727402</v>
      </c>
      <c r="O79" s="300">
        <f>SUM(L79:N79)</f>
        <v>4.9519999999921644</v>
      </c>
      <c r="P79" s="300"/>
      <c r="Q79" s="300">
        <v>2.4720000000607287</v>
      </c>
      <c r="R79" s="300">
        <v>0.57500000001135609</v>
      </c>
      <c r="S79" s="300">
        <v>1.2859999999983329</v>
      </c>
      <c r="T79" s="300">
        <f>SUM(Q79:S79)</f>
        <v>4.3330000000704176</v>
      </c>
      <c r="U79" s="300"/>
      <c r="V79" s="300">
        <v>2.1270000000102667</v>
      </c>
      <c r="W79" s="300">
        <v>0.48999999999202398</v>
      </c>
      <c r="X79" s="300">
        <v>1.0790000000187097</v>
      </c>
      <c r="Y79" s="300">
        <f>SUM(V79:X79)</f>
        <v>3.6960000000210003</v>
      </c>
    </row>
    <row r="80" spans="1:25" x14ac:dyDescent="0.2">
      <c r="A80" s="260" t="s">
        <v>355</v>
      </c>
      <c r="B80" s="300">
        <v>0.69999999999998774</v>
      </c>
      <c r="C80" s="300">
        <v>2.5000000000268207E-2</v>
      </c>
      <c r="D80" s="300">
        <v>8.3000000000803903E-2</v>
      </c>
      <c r="E80" s="300">
        <f t="shared" ref="E80:E81" si="167">SUM(B80:D80)</f>
        <v>0.80800000000105987</v>
      </c>
      <c r="F80" s="300"/>
      <c r="G80" s="300">
        <v>1.8000000000035474</v>
      </c>
      <c r="H80" s="300">
        <v>0.12800000000134773</v>
      </c>
      <c r="I80" s="300">
        <v>0.15900000000100811</v>
      </c>
      <c r="J80" s="300">
        <f t="shared" ref="J80:J81" si="168">SUM(G80:I80)</f>
        <v>2.0870000000059035</v>
      </c>
      <c r="K80" s="300"/>
      <c r="L80" s="300">
        <v>1.8810000000105591</v>
      </c>
      <c r="M80" s="300">
        <v>0.45000000000324819</v>
      </c>
      <c r="N80" s="300">
        <v>0.42900000000272759</v>
      </c>
      <c r="O80" s="300">
        <f t="shared" ref="O80:O81" si="169">SUM(L80:N80)</f>
        <v>2.7600000000165346</v>
      </c>
      <c r="P80" s="300"/>
      <c r="Q80" s="300">
        <v>1.6709999999929688</v>
      </c>
      <c r="R80" s="300">
        <v>0.38499999999759305</v>
      </c>
      <c r="S80" s="300">
        <v>0.3930000000070471</v>
      </c>
      <c r="T80" s="300">
        <f t="shared" ref="T80:T81" si="170">SUM(Q80:S80)</f>
        <v>2.4489999999976089</v>
      </c>
      <c r="U80" s="300"/>
      <c r="V80" s="300">
        <v>1.4099999999899258</v>
      </c>
      <c r="W80" s="300">
        <v>0.33599999999774044</v>
      </c>
      <c r="X80" s="300">
        <v>0.35300000000654946</v>
      </c>
      <c r="Y80" s="300">
        <f t="shared" ref="Y80:Y81" si="171">SUM(V80:X80)</f>
        <v>2.0989999999942159</v>
      </c>
    </row>
    <row r="81" spans="1:25" x14ac:dyDescent="0.2">
      <c r="A81" s="260" t="s">
        <v>354</v>
      </c>
      <c r="B81" s="300">
        <f>SUM(B79:B80)</f>
        <v>2.4689999999900789</v>
      </c>
      <c r="C81" s="300">
        <f t="shared" ref="C81" si="172">SUM(C79:C80)</f>
        <v>0.12800000000315978</v>
      </c>
      <c r="D81" s="300">
        <f t="shared" ref="D81" si="173">SUM(D79:D80)</f>
        <v>0.54100000001034165</v>
      </c>
      <c r="E81" s="300">
        <f t="shared" si="167"/>
        <v>3.1380000000035801</v>
      </c>
      <c r="F81" s="300"/>
      <c r="G81" s="300">
        <f>SUM(G79:G80)</f>
        <v>4.4069999999767475</v>
      </c>
      <c r="H81" s="300">
        <f t="shared" ref="H81" si="174">SUM(H79:H80)</f>
        <v>0.77300000002045799</v>
      </c>
      <c r="I81" s="300">
        <f t="shared" ref="I81" si="175">SUM(I79:I80)</f>
        <v>1.3210000000248541</v>
      </c>
      <c r="J81" s="300">
        <f t="shared" si="168"/>
        <v>6.50100000002206</v>
      </c>
      <c r="K81" s="300"/>
      <c r="L81" s="300">
        <f>SUM(L79:L80)</f>
        <v>4.6769999999990013</v>
      </c>
      <c r="M81" s="300">
        <f t="shared" ref="M81" si="176">SUM(M79:M80)</f>
        <v>1.1220000000342296</v>
      </c>
      <c r="N81" s="300">
        <f t="shared" ref="N81" si="177">SUM(N79:N80)</f>
        <v>1.9129999999754679</v>
      </c>
      <c r="O81" s="300">
        <f t="shared" si="169"/>
        <v>7.7120000000086986</v>
      </c>
      <c r="P81" s="300"/>
      <c r="Q81" s="300">
        <f>SUM(Q79:Q80)</f>
        <v>4.1430000000536973</v>
      </c>
      <c r="R81" s="300">
        <f t="shared" ref="R81" si="178">SUM(R79:R80)</f>
        <v>0.96000000000894914</v>
      </c>
      <c r="S81" s="300">
        <f t="shared" ref="S81" si="179">SUM(S79:S80)</f>
        <v>1.67900000000538</v>
      </c>
      <c r="T81" s="300">
        <f t="shared" si="170"/>
        <v>6.7820000000680265</v>
      </c>
      <c r="U81" s="300"/>
      <c r="V81" s="300">
        <f>SUM(V79:V80)</f>
        <v>3.5370000000001927</v>
      </c>
      <c r="W81" s="300">
        <f t="shared" ref="W81" si="180">SUM(W79:W80)</f>
        <v>0.82599999998976448</v>
      </c>
      <c r="X81" s="300">
        <f t="shared" ref="X81" si="181">SUM(X79:X80)</f>
        <v>1.4320000000252591</v>
      </c>
      <c r="Y81" s="300">
        <f t="shared" si="171"/>
        <v>5.7950000000152162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1.6379999999880044</v>
      </c>
      <c r="C84" s="300">
        <v>0.32600000000491075</v>
      </c>
      <c r="D84" s="300">
        <v>7.7000000001624713E-2</v>
      </c>
      <c r="E84" s="300">
        <f>SUM(B84:D84)</f>
        <v>2.0409999999945398</v>
      </c>
      <c r="F84" s="300"/>
      <c r="G84" s="300">
        <v>0.99599999998877187</v>
      </c>
      <c r="H84" s="300">
        <v>0.13700000000272705</v>
      </c>
      <c r="I84" s="300">
        <v>0.10700000000228722</v>
      </c>
      <c r="J84" s="300">
        <f>SUM(G84:I84)</f>
        <v>1.2399999999937861</v>
      </c>
      <c r="K84" s="300"/>
      <c r="L84" s="300">
        <v>1.0749999999884385</v>
      </c>
      <c r="M84" s="300">
        <v>7.8000000002691916E-2</v>
      </c>
      <c r="N84" s="300">
        <v>2.8999999999739422E-2</v>
      </c>
      <c r="O84" s="300">
        <f>SUM(L84:N84)</f>
        <v>1.1819999999908699</v>
      </c>
      <c r="P84" s="300"/>
      <c r="Q84" s="300">
        <v>1.0770000000258106</v>
      </c>
      <c r="R84" s="300">
        <v>7.7999999999727607E-2</v>
      </c>
      <c r="S84" s="300">
        <v>2.8999999999822432E-2</v>
      </c>
      <c r="T84" s="300">
        <f>SUM(Q84:S84)</f>
        <v>1.1840000000253608</v>
      </c>
      <c r="U84" s="300"/>
      <c r="V84" s="300">
        <v>1.0220000000141942</v>
      </c>
      <c r="W84" s="300">
        <v>7.4999999998303091E-2</v>
      </c>
      <c r="X84" s="300">
        <v>2.8999999999933461E-2</v>
      </c>
      <c r="Y84" s="300">
        <f>SUM(V84:X84)</f>
        <v>1.1260000000124308</v>
      </c>
    </row>
    <row r="85" spans="1:25" x14ac:dyDescent="0.2">
      <c r="A85" s="260" t="s">
        <v>355</v>
      </c>
      <c r="B85" s="300">
        <v>9.3709999999942024</v>
      </c>
      <c r="C85" s="300">
        <v>7.9000000000843743E-2</v>
      </c>
      <c r="D85" s="300">
        <v>2.0639999999506657</v>
      </c>
      <c r="E85" s="300">
        <f t="shared" ref="E85:E86" si="182">SUM(B85:D85)</f>
        <v>11.513999999945712</v>
      </c>
      <c r="F85" s="300"/>
      <c r="G85" s="300">
        <v>4.1560000000087829</v>
      </c>
      <c r="H85" s="300">
        <v>5.4000000000611968E-2</v>
      </c>
      <c r="I85" s="300">
        <v>0.48700000000575971</v>
      </c>
      <c r="J85" s="300">
        <f t="shared" ref="J85:J86" si="183">SUM(G85:I85)</f>
        <v>4.6970000000151551</v>
      </c>
      <c r="K85" s="300"/>
      <c r="L85" s="300">
        <v>4.2580000000298392</v>
      </c>
      <c r="M85" s="300">
        <v>7.7000000000508953E-2</v>
      </c>
      <c r="N85" s="300">
        <v>1.0529999999826192</v>
      </c>
      <c r="O85" s="300">
        <f t="shared" ref="O85:O86" si="184">SUM(L85:N85)</f>
        <v>5.3880000000129673</v>
      </c>
      <c r="P85" s="300"/>
      <c r="Q85" s="300">
        <v>4.1819999999740682</v>
      </c>
      <c r="R85" s="300">
        <v>7.7999999999495306E-2</v>
      </c>
      <c r="S85" s="300">
        <v>0.98599999993516541</v>
      </c>
      <c r="T85" s="300">
        <f t="shared" ref="T85:T86" si="185">SUM(Q85:S85)</f>
        <v>5.2459999999087286</v>
      </c>
      <c r="U85" s="300"/>
      <c r="V85" s="300">
        <v>3.8709999999542202</v>
      </c>
      <c r="W85" s="300">
        <v>7.5999999999532997E-2</v>
      </c>
      <c r="X85" s="300">
        <v>0.88499999995759482</v>
      </c>
      <c r="Y85" s="300">
        <f t="shared" ref="Y85:Y86" si="186">SUM(V85:X85)</f>
        <v>4.8319999999113481</v>
      </c>
    </row>
    <row r="86" spans="1:25" x14ac:dyDescent="0.2">
      <c r="A86" s="260" t="s">
        <v>354</v>
      </c>
      <c r="B86" s="300">
        <f>SUM(B84:B85)</f>
        <v>11.008999999982207</v>
      </c>
      <c r="C86" s="300">
        <f t="shared" ref="C86" si="187">SUM(C84:C85)</f>
        <v>0.40500000000575448</v>
      </c>
      <c r="D86" s="300">
        <f t="shared" ref="D86" si="188">SUM(D84:D85)</f>
        <v>2.1409999999522906</v>
      </c>
      <c r="E86" s="300">
        <f t="shared" si="182"/>
        <v>13.554999999940252</v>
      </c>
      <c r="F86" s="300"/>
      <c r="G86" s="300">
        <f>SUM(G84:G85)</f>
        <v>5.151999999997555</v>
      </c>
      <c r="H86" s="300">
        <f t="shared" ref="H86" si="189">SUM(H84:H85)</f>
        <v>0.19100000000333903</v>
      </c>
      <c r="I86" s="300">
        <f t="shared" ref="I86" si="190">SUM(I84:I85)</f>
        <v>0.59400000000804698</v>
      </c>
      <c r="J86" s="300">
        <f t="shared" si="183"/>
        <v>5.9370000000089416</v>
      </c>
      <c r="K86" s="300"/>
      <c r="L86" s="300">
        <f>SUM(L84:L85)</f>
        <v>5.333000000018278</v>
      </c>
      <c r="M86" s="300">
        <f t="shared" ref="M86" si="191">SUM(M84:M85)</f>
        <v>0.15500000000320086</v>
      </c>
      <c r="N86" s="300">
        <f t="shared" ref="N86" si="192">SUM(N84:N85)</f>
        <v>1.0819999999823586</v>
      </c>
      <c r="O86" s="300">
        <f t="shared" si="184"/>
        <v>6.5700000000038381</v>
      </c>
      <c r="P86" s="300"/>
      <c r="Q86" s="300">
        <f>SUM(Q84:Q85)</f>
        <v>5.2589999999998787</v>
      </c>
      <c r="R86" s="300">
        <f t="shared" ref="R86" si="193">SUM(R84:R85)</f>
        <v>0.15599999999922293</v>
      </c>
      <c r="S86" s="300">
        <f t="shared" ref="S86" si="194">SUM(S84:S85)</f>
        <v>1.0149999999349879</v>
      </c>
      <c r="T86" s="300">
        <f t="shared" si="185"/>
        <v>6.4299999999340889</v>
      </c>
      <c r="U86" s="300"/>
      <c r="V86" s="300">
        <f>SUM(V84:V85)</f>
        <v>4.8929999999684144</v>
      </c>
      <c r="W86" s="300">
        <f t="shared" ref="W86" si="195">SUM(W84:W85)</f>
        <v>0.15099999999783609</v>
      </c>
      <c r="X86" s="300">
        <f t="shared" ref="X86" si="196">SUM(X84:X85)</f>
        <v>0.91399999995752823</v>
      </c>
      <c r="Y86" s="300">
        <f t="shared" si="186"/>
        <v>5.9579999999237785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0.14299999999871166</v>
      </c>
      <c r="C89" s="300">
        <v>0.14100000000251839</v>
      </c>
      <c r="D89" s="300">
        <v>6.3000000002407325E-2</v>
      </c>
      <c r="E89" s="300">
        <f>SUM(B89:D89)</f>
        <v>0.3470000000036374</v>
      </c>
      <c r="F89" s="300"/>
      <c r="G89" s="300">
        <v>0.18199999999751401</v>
      </c>
      <c r="H89" s="300">
        <v>9.9000000001984001E-2</v>
      </c>
      <c r="I89" s="300">
        <v>6.3000000002792239E-2</v>
      </c>
      <c r="J89" s="300">
        <f>SUM(G89:I89)</f>
        <v>0.34400000000229025</v>
      </c>
      <c r="K89" s="300"/>
      <c r="L89" s="300">
        <v>0.1959999999975047</v>
      </c>
      <c r="M89" s="300">
        <v>5.6000000001754639E-2</v>
      </c>
      <c r="N89" s="300">
        <v>4.9000000001019402E-2</v>
      </c>
      <c r="O89" s="300">
        <f>SUM(L89:N89)</f>
        <v>0.30100000000027871</v>
      </c>
      <c r="P89" s="300"/>
      <c r="Q89" s="300">
        <v>0.19700000000580309</v>
      </c>
      <c r="R89" s="300">
        <v>5.6000000000292635E-2</v>
      </c>
      <c r="S89" s="300">
        <v>4.8999999998201843E-2</v>
      </c>
      <c r="T89" s="300">
        <f>SUM(Q89:S89)</f>
        <v>0.30200000000429761</v>
      </c>
      <c r="U89" s="300"/>
      <c r="V89" s="300">
        <v>0.18700000000228095</v>
      </c>
      <c r="W89" s="300">
        <v>5.3999999999402505E-2</v>
      </c>
      <c r="X89" s="300">
        <v>5.0999999997507817E-2</v>
      </c>
      <c r="Y89" s="300">
        <f>SUM(V89:X89)</f>
        <v>0.29199999999919124</v>
      </c>
    </row>
    <row r="90" spans="1:25" x14ac:dyDescent="0.2">
      <c r="A90" s="260" t="s">
        <v>355</v>
      </c>
      <c r="B90" s="300">
        <v>4.7519999999899705</v>
      </c>
      <c r="C90" s="300">
        <v>0.14900000000133118</v>
      </c>
      <c r="D90" s="300">
        <v>0.98500000000279964</v>
      </c>
      <c r="E90" s="300">
        <f t="shared" ref="E90:E91" si="197">SUM(B90:D90)</f>
        <v>5.8859999999941017</v>
      </c>
      <c r="F90" s="300"/>
      <c r="G90" s="300">
        <v>4.4270000000001755</v>
      </c>
      <c r="H90" s="300">
        <v>0.1710000000015898</v>
      </c>
      <c r="I90" s="300">
        <v>0.48800000000411936</v>
      </c>
      <c r="J90" s="300">
        <f t="shared" ref="J90:J91" si="198">SUM(G90:I90)</f>
        <v>5.0860000000058854</v>
      </c>
      <c r="K90" s="300"/>
      <c r="L90" s="300">
        <v>4.5350000000118778</v>
      </c>
      <c r="M90" s="300">
        <v>0.2410000000014195</v>
      </c>
      <c r="N90" s="300">
        <v>2.9000000000044039E-2</v>
      </c>
      <c r="O90" s="300">
        <f t="shared" ref="O90:O91" si="199">SUM(L90:N90)</f>
        <v>4.8050000000133419</v>
      </c>
      <c r="P90" s="300"/>
      <c r="Q90" s="300">
        <v>4.4539999999883451</v>
      </c>
      <c r="R90" s="300">
        <v>0.24599999999861052</v>
      </c>
      <c r="S90" s="300">
        <v>3.3999999999861509E-2</v>
      </c>
      <c r="T90" s="300">
        <f t="shared" ref="T90:T91" si="200">SUM(Q90:S90)</f>
        <v>4.7339999999868168</v>
      </c>
      <c r="U90" s="300"/>
      <c r="V90" s="300">
        <v>4.122999999976023</v>
      </c>
      <c r="W90" s="300">
        <v>0.23799999999858001</v>
      </c>
      <c r="X90" s="300">
        <v>3.7999999999979196E-2</v>
      </c>
      <c r="Y90" s="300">
        <f t="shared" ref="Y90:Y91" si="201">SUM(V90:X90)</f>
        <v>4.3989999999745821</v>
      </c>
    </row>
    <row r="91" spans="1:25" x14ac:dyDescent="0.2">
      <c r="A91" s="260" t="s">
        <v>354</v>
      </c>
      <c r="B91" s="300">
        <f>SUM(B89:B90)</f>
        <v>4.8949999999886824</v>
      </c>
      <c r="C91" s="300">
        <f t="shared" ref="C91" si="202">SUM(C89:C90)</f>
        <v>0.29000000000384957</v>
      </c>
      <c r="D91" s="300">
        <f t="shared" ref="D91" si="203">SUM(D89:D90)</f>
        <v>1.048000000005207</v>
      </c>
      <c r="E91" s="300">
        <f t="shared" si="197"/>
        <v>6.2329999999977392</v>
      </c>
      <c r="F91" s="300"/>
      <c r="G91" s="300">
        <f>SUM(G89:G90)</f>
        <v>4.6089999999976898</v>
      </c>
      <c r="H91" s="300">
        <f t="shared" ref="H91" si="204">SUM(H89:H90)</f>
        <v>0.27000000000357383</v>
      </c>
      <c r="I91" s="300">
        <f t="shared" ref="I91" si="205">SUM(I89:I90)</f>
        <v>0.55100000000691163</v>
      </c>
      <c r="J91" s="300">
        <f t="shared" si="198"/>
        <v>5.4300000000081754</v>
      </c>
      <c r="K91" s="300"/>
      <c r="L91" s="300">
        <f>SUM(L89:L90)</f>
        <v>4.7310000000093826</v>
      </c>
      <c r="M91" s="300">
        <f t="shared" ref="M91" si="206">SUM(M89:M90)</f>
        <v>0.29700000000317411</v>
      </c>
      <c r="N91" s="300">
        <f t="shared" ref="N91" si="207">SUM(N89:N90)</f>
        <v>7.8000000001063441E-2</v>
      </c>
      <c r="O91" s="300">
        <f t="shared" si="199"/>
        <v>5.1060000000136201</v>
      </c>
      <c r="P91" s="300"/>
      <c r="Q91" s="300">
        <f>SUM(Q89:Q90)</f>
        <v>4.6509999999941485</v>
      </c>
      <c r="R91" s="300">
        <f t="shared" ref="R91" si="208">SUM(R89:R90)</f>
        <v>0.30199999999890315</v>
      </c>
      <c r="S91" s="300">
        <f t="shared" ref="S91" si="209">SUM(S89:S90)</f>
        <v>8.2999999998063345E-2</v>
      </c>
      <c r="T91" s="300">
        <f t="shared" si="200"/>
        <v>5.0359999999911151</v>
      </c>
      <c r="U91" s="300"/>
      <c r="V91" s="300">
        <f>SUM(V89:V90)</f>
        <v>4.3099999999783041</v>
      </c>
      <c r="W91" s="300">
        <f t="shared" ref="W91" si="210">SUM(W89:W90)</f>
        <v>0.29199999999798254</v>
      </c>
      <c r="X91" s="300">
        <f t="shared" ref="X91" si="211">SUM(X89:X90)</f>
        <v>8.8999999997487006E-2</v>
      </c>
      <c r="Y91" s="300">
        <f t="shared" si="201"/>
        <v>4.6909999999737737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3.1979999999658908</v>
      </c>
      <c r="C94" s="300">
        <v>1.3300000000233021</v>
      </c>
      <c r="D94" s="300">
        <v>0.67500000002439509</v>
      </c>
      <c r="E94" s="300">
        <f>SUM(B94:D94)</f>
        <v>5.2030000000135885</v>
      </c>
      <c r="F94" s="300"/>
      <c r="G94" s="300">
        <v>2.8139999999568768</v>
      </c>
      <c r="H94" s="300">
        <v>2.3500000000470371</v>
      </c>
      <c r="I94" s="300">
        <v>2.4000000000978468E-2</v>
      </c>
      <c r="J94" s="300">
        <f>SUM(G94:I94)</f>
        <v>5.1880000000048927</v>
      </c>
      <c r="K94" s="300"/>
      <c r="L94" s="300">
        <v>2.7209999999560583</v>
      </c>
      <c r="M94" s="300">
        <v>1.6740000000523956</v>
      </c>
      <c r="N94" s="300">
        <v>0.37000000000519007</v>
      </c>
      <c r="O94" s="300">
        <f>SUM(L94:N94)</f>
        <v>4.7650000000136439</v>
      </c>
      <c r="P94" s="300"/>
      <c r="Q94" s="300">
        <v>2.5120000000794227</v>
      </c>
      <c r="R94" s="300">
        <v>1.5530000000103561</v>
      </c>
      <c r="S94" s="300">
        <v>0.33999999998957631</v>
      </c>
      <c r="T94" s="300">
        <f>SUM(Q94:S94)</f>
        <v>4.4050000000793545</v>
      </c>
      <c r="U94" s="300"/>
      <c r="V94" s="300">
        <v>2.1170000000272005</v>
      </c>
      <c r="W94" s="300">
        <v>1.3209999999863171</v>
      </c>
      <c r="X94" s="300">
        <v>0.28299999999032927</v>
      </c>
      <c r="Y94" s="300">
        <f>SUM(V94:X94)</f>
        <v>3.7210000000038472</v>
      </c>
    </row>
    <row r="95" spans="1:25" x14ac:dyDescent="0.2">
      <c r="A95" s="260" t="s">
        <v>355</v>
      </c>
      <c r="B95" s="300">
        <v>8.4549999999670735</v>
      </c>
      <c r="C95" s="300">
        <v>0.19800000000177509</v>
      </c>
      <c r="D95" s="300">
        <v>1.4600000000163857</v>
      </c>
      <c r="E95" s="300">
        <f t="shared" ref="E95:E96" si="212">SUM(B95:D95)</f>
        <v>10.112999999985234</v>
      </c>
      <c r="F95" s="300"/>
      <c r="G95" s="300">
        <v>7.8489999999832962</v>
      </c>
      <c r="H95" s="300">
        <v>1.7210000000160159</v>
      </c>
      <c r="I95" s="300">
        <v>0.33200000000229302</v>
      </c>
      <c r="J95" s="300">
        <f t="shared" ref="J95:J96" si="213">SUM(G95:I95)</f>
        <v>9.9020000000016051</v>
      </c>
      <c r="K95" s="300"/>
      <c r="L95" s="300">
        <v>7.4229999999868976</v>
      </c>
      <c r="M95" s="300">
        <v>2.0680000000121912</v>
      </c>
      <c r="N95" s="300">
        <v>0.26700000000157781</v>
      </c>
      <c r="O95" s="300">
        <f t="shared" ref="O95:O96" si="214">SUM(L95:N95)</f>
        <v>9.758000000000667</v>
      </c>
      <c r="P95" s="300"/>
      <c r="Q95" s="300">
        <v>6.610000000003545</v>
      </c>
      <c r="R95" s="300">
        <v>1.9039999999893422</v>
      </c>
      <c r="S95" s="300">
        <v>0.24900000000196515</v>
      </c>
      <c r="T95" s="300">
        <f t="shared" ref="T95:T96" si="215">SUM(Q95:S95)</f>
        <v>8.762999999994852</v>
      </c>
      <c r="U95" s="300"/>
      <c r="V95" s="300">
        <v>5.1829999999939318</v>
      </c>
      <c r="W95" s="300">
        <v>1.5969999999907301</v>
      </c>
      <c r="X95" s="300">
        <v>0.21700000000079206</v>
      </c>
      <c r="Y95" s="300">
        <f t="shared" ref="Y95:Y96" si="216">SUM(V95:X95)</f>
        <v>6.9969999999854542</v>
      </c>
    </row>
    <row r="96" spans="1:25" x14ac:dyDescent="0.2">
      <c r="A96" s="260" t="s">
        <v>354</v>
      </c>
      <c r="B96" s="300">
        <f>SUM(B94:B95)</f>
        <v>11.652999999932964</v>
      </c>
      <c r="C96" s="300">
        <f t="shared" ref="C96" si="217">SUM(C94:C95)</f>
        <v>1.5280000000250773</v>
      </c>
      <c r="D96" s="300">
        <f t="shared" ref="D96" si="218">SUM(D94:D95)</f>
        <v>2.1350000000407809</v>
      </c>
      <c r="E96" s="300">
        <f t="shared" si="212"/>
        <v>15.315999999998823</v>
      </c>
      <c r="F96" s="300"/>
      <c r="G96" s="300">
        <f>SUM(G94:G95)</f>
        <v>10.662999999940173</v>
      </c>
      <c r="H96" s="300">
        <f t="shared" ref="H96" si="219">SUM(H94:H95)</f>
        <v>4.0710000000630533</v>
      </c>
      <c r="I96" s="300">
        <f t="shared" ref="I96" si="220">SUM(I94:I95)</f>
        <v>0.35600000000327148</v>
      </c>
      <c r="J96" s="300">
        <f t="shared" si="213"/>
        <v>15.090000000006498</v>
      </c>
      <c r="K96" s="300"/>
      <c r="L96" s="300">
        <f>SUM(L94:L95)</f>
        <v>10.143999999942956</v>
      </c>
      <c r="M96" s="300">
        <f t="shared" ref="M96" si="221">SUM(M94:M95)</f>
        <v>3.7420000000645866</v>
      </c>
      <c r="N96" s="300">
        <f t="shared" ref="N96" si="222">SUM(N94:N95)</f>
        <v>0.63700000000676793</v>
      </c>
      <c r="O96" s="300">
        <f t="shared" si="214"/>
        <v>14.52300000001431</v>
      </c>
      <c r="P96" s="300"/>
      <c r="Q96" s="300">
        <f>SUM(Q94:Q95)</f>
        <v>9.1220000000829682</v>
      </c>
      <c r="R96" s="300">
        <f t="shared" ref="R96" si="223">SUM(R94:R95)</f>
        <v>3.4569999999996983</v>
      </c>
      <c r="S96" s="300">
        <f t="shared" ref="S96" si="224">SUM(S94:S95)</f>
        <v>0.5889999999915414</v>
      </c>
      <c r="T96" s="300">
        <f t="shared" si="215"/>
        <v>13.168000000074208</v>
      </c>
      <c r="U96" s="300"/>
      <c r="V96" s="300">
        <f>SUM(V94:V95)</f>
        <v>7.3000000000211323</v>
      </c>
      <c r="W96" s="300">
        <f t="shared" ref="W96" si="225">SUM(W94:W95)</f>
        <v>2.917999999977047</v>
      </c>
      <c r="X96" s="300">
        <f t="shared" ref="X96" si="226">SUM(X94:X95)</f>
        <v>0.49999999999112132</v>
      </c>
      <c r="Y96" s="300">
        <f t="shared" si="216"/>
        <v>10.717999999989301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2.5839999999781478</v>
      </c>
      <c r="C99" s="300">
        <v>0.64600000001633673</v>
      </c>
      <c r="D99" s="300">
        <v>0.20700000000346239</v>
      </c>
      <c r="E99" s="300">
        <f>SUM(B99:D99)</f>
        <v>3.4369999999979468</v>
      </c>
      <c r="F99" s="300"/>
      <c r="G99" s="300">
        <v>2.7669999999626294</v>
      </c>
      <c r="H99" s="300">
        <v>0.44300000001200684</v>
      </c>
      <c r="I99" s="300">
        <v>0.33500000000588831</v>
      </c>
      <c r="J99" s="300">
        <f>SUM(G99:I99)</f>
        <v>3.5449999999805244</v>
      </c>
      <c r="K99" s="300"/>
      <c r="L99" s="300">
        <v>3.0109999999709687</v>
      </c>
      <c r="M99" s="300">
        <v>0.46700000001968595</v>
      </c>
      <c r="N99" s="300">
        <v>0.33899999999783315</v>
      </c>
      <c r="O99" s="300">
        <f>SUM(L99:N99)</f>
        <v>3.816999999988488</v>
      </c>
      <c r="P99" s="300"/>
      <c r="Q99" s="300">
        <v>3.0020000000886133</v>
      </c>
      <c r="R99" s="300">
        <v>0.46700000000742004</v>
      </c>
      <c r="S99" s="300">
        <v>0.32399999999878321</v>
      </c>
      <c r="T99" s="300">
        <f>SUM(Q99:S99)</f>
        <v>3.7930000000948163</v>
      </c>
      <c r="U99" s="300"/>
      <c r="V99" s="300">
        <v>2.7990000000246749</v>
      </c>
      <c r="W99" s="300">
        <v>0.43899999999258116</v>
      </c>
      <c r="X99" s="300">
        <v>0.28400000000125525</v>
      </c>
      <c r="Y99" s="300">
        <f>SUM(V99:X99)</f>
        <v>3.5220000000185112</v>
      </c>
    </row>
    <row r="100" spans="1:25" x14ac:dyDescent="0.2">
      <c r="A100" s="260" t="s">
        <v>355</v>
      </c>
      <c r="B100" s="300">
        <v>9.6839999999545405</v>
      </c>
      <c r="C100" s="300">
        <v>0.24600000000008809</v>
      </c>
      <c r="D100" s="300">
        <v>0.58800000001251562</v>
      </c>
      <c r="E100" s="300">
        <f t="shared" ref="E100:E101" si="227">SUM(B100:D100)</f>
        <v>10.517999999967143</v>
      </c>
      <c r="F100" s="300"/>
      <c r="G100" s="300">
        <v>10.88799999996604</v>
      </c>
      <c r="H100" s="300">
        <v>0.11399999999994601</v>
      </c>
      <c r="I100" s="300">
        <v>0.90700000000265135</v>
      </c>
      <c r="J100" s="300">
        <f t="shared" ref="J100:J101" si="228">SUM(G100:I100)</f>
        <v>11.908999999968637</v>
      </c>
      <c r="K100" s="300"/>
      <c r="L100" s="300">
        <v>11.030999999955986</v>
      </c>
      <c r="M100" s="300">
        <v>0.30900000000033451</v>
      </c>
      <c r="N100" s="300">
        <v>0.61500000000943922</v>
      </c>
      <c r="O100" s="300">
        <f t="shared" ref="O100:O101" si="229">SUM(L100:N100)</f>
        <v>11.954999999965761</v>
      </c>
      <c r="P100" s="300"/>
      <c r="Q100" s="300">
        <v>10.582000000023497</v>
      </c>
      <c r="R100" s="300">
        <v>0.31200000000055506</v>
      </c>
      <c r="S100" s="300">
        <v>0.58800000002507447</v>
      </c>
      <c r="T100" s="300">
        <f t="shared" ref="T100:T101" si="230">SUM(Q100:S100)</f>
        <v>11.482000000049126</v>
      </c>
      <c r="U100" s="300"/>
      <c r="V100" s="300">
        <v>9.2920000000126439</v>
      </c>
      <c r="W100" s="300">
        <v>0.29500000000122578</v>
      </c>
      <c r="X100" s="300">
        <v>0.52800000001445047</v>
      </c>
      <c r="Y100" s="300">
        <f t="shared" ref="Y100:Y101" si="231">SUM(V100:X100)</f>
        <v>10.115000000028321</v>
      </c>
    </row>
    <row r="101" spans="1:25" x14ac:dyDescent="0.2">
      <c r="A101" s="260" t="s">
        <v>354</v>
      </c>
      <c r="B101" s="300">
        <f>SUM(B99:B100)</f>
        <v>12.267999999932687</v>
      </c>
      <c r="C101" s="300">
        <f t="shared" ref="C101" si="232">SUM(C99:C100)</f>
        <v>0.89200000001642477</v>
      </c>
      <c r="D101" s="300">
        <f t="shared" ref="D101" si="233">SUM(D99:D100)</f>
        <v>0.79500000001597804</v>
      </c>
      <c r="E101" s="300">
        <f t="shared" si="227"/>
        <v>13.954999999965091</v>
      </c>
      <c r="F101" s="300"/>
      <c r="G101" s="300">
        <f>SUM(G99:G100)</f>
        <v>13.65499999992867</v>
      </c>
      <c r="H101" s="300">
        <f t="shared" ref="H101" si="234">SUM(H99:H100)</f>
        <v>0.55700000001195282</v>
      </c>
      <c r="I101" s="300">
        <f t="shared" ref="I101" si="235">SUM(I99:I100)</f>
        <v>1.2420000000085396</v>
      </c>
      <c r="J101" s="300">
        <f t="shared" si="228"/>
        <v>15.453999999949163</v>
      </c>
      <c r="K101" s="300"/>
      <c r="L101" s="300">
        <f>SUM(L99:L100)</f>
        <v>14.041999999926954</v>
      </c>
      <c r="M101" s="300">
        <f t="shared" ref="M101" si="236">SUM(M99:M100)</f>
        <v>0.77600000002002045</v>
      </c>
      <c r="N101" s="300">
        <f t="shared" ref="N101" si="237">SUM(N99:N100)</f>
        <v>0.95400000000727236</v>
      </c>
      <c r="O101" s="300">
        <f t="shared" si="229"/>
        <v>15.771999999954248</v>
      </c>
      <c r="P101" s="300"/>
      <c r="Q101" s="300">
        <f>SUM(Q99:Q100)</f>
        <v>13.584000000112109</v>
      </c>
      <c r="R101" s="300">
        <f t="shared" ref="R101" si="238">SUM(R99:R100)</f>
        <v>0.77900000000797509</v>
      </c>
      <c r="S101" s="300">
        <f t="shared" ref="S101" si="239">SUM(S99:S100)</f>
        <v>0.91200000002385773</v>
      </c>
      <c r="T101" s="300">
        <f t="shared" si="230"/>
        <v>15.275000000143942</v>
      </c>
      <c r="U101" s="300"/>
      <c r="V101" s="300">
        <f>SUM(V99:V100)</f>
        <v>12.091000000037319</v>
      </c>
      <c r="W101" s="300">
        <f t="shared" ref="W101" si="240">SUM(W99:W100)</f>
        <v>0.73399999999380694</v>
      </c>
      <c r="X101" s="300">
        <f t="shared" ref="X101" si="241">SUM(X99:X100)</f>
        <v>0.81200000001570571</v>
      </c>
      <c r="Y101" s="300">
        <f t="shared" si="231"/>
        <v>13.637000000046832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1.6859999999851716</v>
      </c>
      <c r="C104" s="300">
        <v>0.12700000000095374</v>
      </c>
      <c r="D104" s="300">
        <v>0.25099999999663997</v>
      </c>
      <c r="E104" s="300">
        <f>SUM(B104:D104)</f>
        <v>2.0639999999827654</v>
      </c>
      <c r="F104" s="300"/>
      <c r="G104" s="300">
        <v>1.3369999999828828</v>
      </c>
      <c r="H104" s="300">
        <v>0.14400000000152019</v>
      </c>
      <c r="I104" s="300">
        <v>5.6999999999289772E-2</v>
      </c>
      <c r="J104" s="300">
        <f>SUM(G104:I104)</f>
        <v>1.5379999999836929</v>
      </c>
      <c r="K104" s="300"/>
      <c r="L104" s="300">
        <v>1.5489999999776931</v>
      </c>
      <c r="M104" s="300">
        <v>0.14500000000235652</v>
      </c>
      <c r="N104" s="300">
        <v>6.39999999992487E-2</v>
      </c>
      <c r="O104" s="300">
        <f>SUM(L104:N104)</f>
        <v>1.7579999999792983</v>
      </c>
      <c r="P104" s="300"/>
      <c r="Q104" s="300">
        <v>1.6900000000435622</v>
      </c>
      <c r="R104" s="300">
        <v>0.17000000000000914</v>
      </c>
      <c r="S104" s="300">
        <v>7.6000000001437307E-2</v>
      </c>
      <c r="T104" s="300">
        <f>SUM(Q104:S104)</f>
        <v>1.9360000000450086</v>
      </c>
      <c r="U104" s="300"/>
      <c r="V104" s="300">
        <v>1.6060000000272439</v>
      </c>
      <c r="W104" s="300">
        <v>0.18899999999885886</v>
      </c>
      <c r="X104" s="300">
        <v>8.4000000002468586E-2</v>
      </c>
      <c r="Y104" s="300">
        <f>SUM(V104:X104)</f>
        <v>1.8790000000285711</v>
      </c>
    </row>
    <row r="105" spans="1:25" x14ac:dyDescent="0.2">
      <c r="A105" s="260" t="s">
        <v>355</v>
      </c>
      <c r="B105" s="300">
        <v>2.1499999999893502</v>
      </c>
      <c r="C105" s="300">
        <v>4.80000000002083E-2</v>
      </c>
      <c r="D105" s="300">
        <v>0.18400000000893382</v>
      </c>
      <c r="E105" s="300">
        <f t="shared" ref="E105:E106" si="242">SUM(B105:D105)</f>
        <v>2.3819999999984924</v>
      </c>
      <c r="F105" s="300"/>
      <c r="G105" s="300">
        <v>1.6639999999939155</v>
      </c>
      <c r="H105" s="300">
        <v>4.2000000000186298E-2</v>
      </c>
      <c r="I105" s="300">
        <v>0.20299999999805471</v>
      </c>
      <c r="J105" s="300">
        <f t="shared" ref="J105:J106" si="243">SUM(G105:I105)</f>
        <v>1.9089999999921565</v>
      </c>
      <c r="K105" s="300"/>
      <c r="L105" s="300">
        <v>1.8689999999888236</v>
      </c>
      <c r="M105" s="300">
        <v>2.3000000000116125E-2</v>
      </c>
      <c r="N105" s="300">
        <v>0.17500000001015467</v>
      </c>
      <c r="O105" s="300">
        <f t="shared" ref="O105:O106" si="244">SUM(L105:N105)</f>
        <v>2.0669999999990942</v>
      </c>
      <c r="P105" s="300"/>
      <c r="Q105" s="300">
        <v>2.0720000000077965</v>
      </c>
      <c r="R105" s="300">
        <v>2.8999999999889624E-2</v>
      </c>
      <c r="S105" s="300">
        <v>0.20300000002152804</v>
      </c>
      <c r="T105" s="300">
        <f t="shared" ref="T105:T106" si="245">SUM(Q105:S105)</f>
        <v>2.3040000000292142</v>
      </c>
      <c r="U105" s="300"/>
      <c r="V105" s="300">
        <v>2.0530000000075046</v>
      </c>
      <c r="W105" s="300">
        <v>3.5999999999830889E-2</v>
      </c>
      <c r="X105" s="300">
        <v>0.21900000001648981</v>
      </c>
      <c r="Y105" s="300">
        <f t="shared" ref="Y105:Y106" si="246">SUM(V105:X105)</f>
        <v>2.3080000000238252</v>
      </c>
    </row>
    <row r="106" spans="1:25" x14ac:dyDescent="0.2">
      <c r="A106" s="260" t="s">
        <v>354</v>
      </c>
      <c r="B106" s="300">
        <f>SUM(B104:B105)</f>
        <v>3.835999999974522</v>
      </c>
      <c r="C106" s="300">
        <f t="shared" ref="C106" si="247">SUM(C104:C105)</f>
        <v>0.17500000000116203</v>
      </c>
      <c r="D106" s="300">
        <f t="shared" ref="D106" si="248">SUM(D104:D105)</f>
        <v>0.43500000000557382</v>
      </c>
      <c r="E106" s="300">
        <f t="shared" si="242"/>
        <v>4.4459999999812583</v>
      </c>
      <c r="F106" s="300"/>
      <c r="G106" s="300">
        <f>SUM(G104:G105)</f>
        <v>3.0009999999767984</v>
      </c>
      <c r="H106" s="300">
        <f t="shared" ref="H106" si="249">SUM(H104:H105)</f>
        <v>0.18600000000170649</v>
      </c>
      <c r="I106" s="300">
        <f t="shared" ref="I106" si="250">SUM(I104:I105)</f>
        <v>0.25999999999734447</v>
      </c>
      <c r="J106" s="300">
        <f t="shared" si="243"/>
        <v>3.4469999999758496</v>
      </c>
      <c r="K106" s="300"/>
      <c r="L106" s="300">
        <f>SUM(L104:L105)</f>
        <v>3.4179999999665167</v>
      </c>
      <c r="M106" s="300">
        <f t="shared" ref="M106" si="251">SUM(M104:M105)</f>
        <v>0.16800000000247264</v>
      </c>
      <c r="N106" s="300">
        <f t="shared" ref="N106" si="252">SUM(N104:N105)</f>
        <v>0.23900000000940336</v>
      </c>
      <c r="O106" s="300">
        <f t="shared" si="244"/>
        <v>3.824999999978393</v>
      </c>
      <c r="P106" s="300"/>
      <c r="Q106" s="300">
        <f>SUM(Q104:Q105)</f>
        <v>3.7620000000513585</v>
      </c>
      <c r="R106" s="300">
        <f t="shared" ref="R106" si="253">SUM(R104:R105)</f>
        <v>0.19899999999989876</v>
      </c>
      <c r="S106" s="300">
        <f t="shared" ref="S106" si="254">SUM(S104:S105)</f>
        <v>0.27900000002296532</v>
      </c>
      <c r="T106" s="300">
        <f t="shared" si="245"/>
        <v>4.2400000000742226</v>
      </c>
      <c r="U106" s="300"/>
      <c r="V106" s="300">
        <f>SUM(V104:V105)</f>
        <v>3.6590000000347485</v>
      </c>
      <c r="W106" s="300">
        <f t="shared" ref="W106" si="255">SUM(W104:W105)</f>
        <v>0.22499999999868975</v>
      </c>
      <c r="X106" s="300">
        <f t="shared" ref="X106" si="256">SUM(X104:X105)</f>
        <v>0.30300000001895838</v>
      </c>
      <c r="Y106" s="300">
        <f t="shared" si="246"/>
        <v>4.1870000000523966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2.2389999999863255</v>
      </c>
      <c r="C109" s="300">
        <v>1.0370000000206094</v>
      </c>
      <c r="D109" s="300">
        <v>0.39300000001261454</v>
      </c>
      <c r="E109" s="300">
        <f>SUM(B109:D109)</f>
        <v>3.6690000000195493</v>
      </c>
      <c r="F109" s="300"/>
      <c r="G109" s="300">
        <v>2.1479999999766566</v>
      </c>
      <c r="H109" s="300">
        <v>1.0230000000241555</v>
      </c>
      <c r="I109" s="300">
        <v>5.0000000001793939E-3</v>
      </c>
      <c r="J109" s="300">
        <f>SUM(G109:I109)</f>
        <v>3.1760000000009914</v>
      </c>
      <c r="K109" s="300"/>
      <c r="L109" s="300">
        <v>2.6249999999960103</v>
      </c>
      <c r="M109" s="300">
        <v>1.2850000000516499</v>
      </c>
      <c r="N109" s="300">
        <v>0.18000000000094529</v>
      </c>
      <c r="O109" s="300">
        <f>SUM(L109:N109)</f>
        <v>4.0900000000486054</v>
      </c>
      <c r="P109" s="300"/>
      <c r="Q109" s="300">
        <v>2.3650000000616167</v>
      </c>
      <c r="R109" s="300">
        <v>1.2040000000014659</v>
      </c>
      <c r="S109" s="300">
        <v>0.16199999999697359</v>
      </c>
      <c r="T109" s="300">
        <f>SUM(Q109:S109)</f>
        <v>3.7310000000600563</v>
      </c>
      <c r="U109" s="300"/>
      <c r="V109" s="300">
        <v>1.934999999991047</v>
      </c>
      <c r="W109" s="300">
        <v>1.0709999999707891</v>
      </c>
      <c r="X109" s="300">
        <v>0.13200000000616455</v>
      </c>
      <c r="Y109" s="300">
        <f>SUM(V109:X109)</f>
        <v>3.1379999999680006</v>
      </c>
    </row>
    <row r="110" spans="1:25" x14ac:dyDescent="0.2">
      <c r="A110" s="260" t="s">
        <v>355</v>
      </c>
      <c r="B110" s="300">
        <v>14.678999999973529</v>
      </c>
      <c r="C110" s="300">
        <v>0.16200000000110448</v>
      </c>
      <c r="D110" s="300">
        <v>1.2060000000008033</v>
      </c>
      <c r="E110" s="300">
        <f t="shared" ref="E110:E111" si="257">SUM(B110:D110)</f>
        <v>16.046999999975437</v>
      </c>
      <c r="F110" s="300"/>
      <c r="G110" s="300">
        <v>14.747000000008077</v>
      </c>
      <c r="H110" s="300">
        <v>0.14200000000096696</v>
      </c>
      <c r="I110" s="300">
        <v>0.76999999999785584</v>
      </c>
      <c r="J110" s="300">
        <f t="shared" ref="J110:J111" si="258">SUM(G110:I110)</f>
        <v>15.6590000000069</v>
      </c>
      <c r="K110" s="300"/>
      <c r="L110" s="300">
        <v>16.152000000058969</v>
      </c>
      <c r="M110" s="300">
        <v>0.4280000000016253</v>
      </c>
      <c r="N110" s="300">
        <v>0.47900000000182641</v>
      </c>
      <c r="O110" s="300">
        <f t="shared" ref="O110:O111" si="259">SUM(L110:N110)</f>
        <v>17.059000000062419</v>
      </c>
      <c r="P110" s="300"/>
      <c r="Q110" s="300">
        <v>14.883999999948506</v>
      </c>
      <c r="R110" s="300">
        <v>0.40399999999893621</v>
      </c>
      <c r="S110" s="300">
        <v>0.43200000000840505</v>
      </c>
      <c r="T110" s="300">
        <f t="shared" ref="T110:T111" si="260">SUM(Q110:S110)</f>
        <v>15.719999999955846</v>
      </c>
      <c r="U110" s="300"/>
      <c r="V110" s="300">
        <v>12.655999999907348</v>
      </c>
      <c r="W110" s="300">
        <v>0.35599999999943105</v>
      </c>
      <c r="X110" s="300">
        <v>0.37200000000785421</v>
      </c>
      <c r="Y110" s="300">
        <f t="shared" ref="Y110:Y111" si="261">SUM(V110:X110)</f>
        <v>13.383999999914634</v>
      </c>
    </row>
    <row r="111" spans="1:25" x14ac:dyDescent="0.2">
      <c r="A111" s="260" t="s">
        <v>354</v>
      </c>
      <c r="B111" s="300">
        <f>SUM(B109:B110)</f>
        <v>16.917999999959854</v>
      </c>
      <c r="C111" s="300">
        <f t="shared" ref="C111" si="262">SUM(C109:C110)</f>
        <v>1.199000000021714</v>
      </c>
      <c r="D111" s="300">
        <f t="shared" ref="D111" si="263">SUM(D109:D110)</f>
        <v>1.5990000000134179</v>
      </c>
      <c r="E111" s="300">
        <f t="shared" si="257"/>
        <v>19.715999999994985</v>
      </c>
      <c r="F111" s="300"/>
      <c r="G111" s="300">
        <f>SUM(G109:G110)</f>
        <v>16.894999999984734</v>
      </c>
      <c r="H111" s="300">
        <f t="shared" ref="H111" si="264">SUM(H109:H110)</f>
        <v>1.1650000000251224</v>
      </c>
      <c r="I111" s="300">
        <f t="shared" ref="I111" si="265">SUM(I109:I110)</f>
        <v>0.77499999999803526</v>
      </c>
      <c r="J111" s="300">
        <f t="shared" si="258"/>
        <v>18.835000000007891</v>
      </c>
      <c r="K111" s="300"/>
      <c r="L111" s="300">
        <f>SUM(L109:L110)</f>
        <v>18.777000000054979</v>
      </c>
      <c r="M111" s="300">
        <f t="shared" ref="M111" si="266">SUM(M109:M110)</f>
        <v>1.7130000000532752</v>
      </c>
      <c r="N111" s="300">
        <f t="shared" ref="N111" si="267">SUM(N109:N110)</f>
        <v>0.6590000000027717</v>
      </c>
      <c r="O111" s="300">
        <f t="shared" si="259"/>
        <v>21.149000000111023</v>
      </c>
      <c r="P111" s="300"/>
      <c r="Q111" s="300">
        <f>SUM(Q109:Q110)</f>
        <v>17.24900000001012</v>
      </c>
      <c r="R111" s="300">
        <f t="shared" ref="R111" si="268">SUM(R109:R110)</f>
        <v>1.608000000000402</v>
      </c>
      <c r="S111" s="300">
        <f t="shared" ref="S111" si="269">SUM(S109:S110)</f>
        <v>0.59400000000537867</v>
      </c>
      <c r="T111" s="300">
        <f t="shared" si="260"/>
        <v>19.451000000015902</v>
      </c>
      <c r="U111" s="300"/>
      <c r="V111" s="300">
        <f>SUM(V109:V110)</f>
        <v>14.590999999898395</v>
      </c>
      <c r="W111" s="300">
        <f t="shared" ref="W111" si="270">SUM(W109:W110)</f>
        <v>1.4269999999702201</v>
      </c>
      <c r="X111" s="300">
        <f t="shared" ref="X111" si="271">SUM(X109:X110)</f>
        <v>0.50400000001401879</v>
      </c>
      <c r="Y111" s="300">
        <f t="shared" si="261"/>
        <v>16.521999999882635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1.6229999999866913</v>
      </c>
      <c r="C114" s="300">
        <v>0.22600000000574519</v>
      </c>
      <c r="D114" s="300">
        <v>0.16100000000349488</v>
      </c>
      <c r="E114" s="300">
        <f>SUM(B114:D114)</f>
        <v>2.0099999999959315</v>
      </c>
      <c r="F114" s="300"/>
      <c r="G114" s="300">
        <v>1.8529999999760274</v>
      </c>
      <c r="H114" s="300">
        <v>0.39400000001113317</v>
      </c>
      <c r="I114" s="300">
        <v>0.26700000000631718</v>
      </c>
      <c r="J114" s="300">
        <f>SUM(G114:I114)</f>
        <v>2.5139999999934775</v>
      </c>
      <c r="K114" s="300"/>
      <c r="L114" s="300">
        <v>2.2649999999814794</v>
      </c>
      <c r="M114" s="300">
        <v>0.49500000002258882</v>
      </c>
      <c r="N114" s="300">
        <v>9.0999999999117162E-2</v>
      </c>
      <c r="O114" s="300">
        <f>SUM(L114:N114)</f>
        <v>2.8510000000031854</v>
      </c>
      <c r="P114" s="300"/>
      <c r="Q114" s="300">
        <v>2.0400000000573661</v>
      </c>
      <c r="R114" s="300">
        <v>0.46400000000521585</v>
      </c>
      <c r="S114" s="300">
        <v>8.1999999999290543E-2</v>
      </c>
      <c r="T114" s="300">
        <f>SUM(Q114:S114)</f>
        <v>2.5860000000618726</v>
      </c>
      <c r="U114" s="300"/>
      <c r="V114" s="300">
        <v>1.669000000005983</v>
      </c>
      <c r="W114" s="300">
        <v>0.41199999999076981</v>
      </c>
      <c r="X114" s="300">
        <v>6.6999999999602711E-2</v>
      </c>
      <c r="Y114" s="300">
        <f>SUM(V114:X114)</f>
        <v>2.1479999999963555</v>
      </c>
    </row>
    <row r="115" spans="1:25" x14ac:dyDescent="0.2">
      <c r="A115" s="260" t="s">
        <v>355</v>
      </c>
      <c r="B115" s="300">
        <v>10.083999999988407</v>
      </c>
      <c r="C115" s="300">
        <v>6.5999999999530948E-2</v>
      </c>
      <c r="D115" s="300">
        <v>0.85199999998991693</v>
      </c>
      <c r="E115" s="300">
        <f t="shared" ref="E115:E116" si="272">SUM(B115:D115)</f>
        <v>11.001999999977857</v>
      </c>
      <c r="F115" s="300"/>
      <c r="G115" s="300">
        <v>12.055000000015353</v>
      </c>
      <c r="H115" s="300">
        <v>0.10199999999934317</v>
      </c>
      <c r="I115" s="300">
        <v>0.67200000000584892</v>
      </c>
      <c r="J115" s="300">
        <f t="shared" ref="J115:J116" si="273">SUM(G115:I115)</f>
        <v>12.829000000020544</v>
      </c>
      <c r="K115" s="300"/>
      <c r="L115" s="300">
        <v>13.204000000065522</v>
      </c>
      <c r="M115" s="300">
        <v>0.30599999999745964</v>
      </c>
      <c r="N115" s="300">
        <v>0.15399999999868863</v>
      </c>
      <c r="O115" s="300">
        <f t="shared" ref="O115:O116" si="274">SUM(L115:N115)</f>
        <v>13.664000000061669</v>
      </c>
      <c r="P115" s="300"/>
      <c r="Q115" s="300">
        <v>12.166999999944716</v>
      </c>
      <c r="R115" s="300">
        <v>0.28800000000205378</v>
      </c>
      <c r="S115" s="300">
        <v>0.16799999999345891</v>
      </c>
      <c r="T115" s="300">
        <f t="shared" ref="T115:T116" si="275">SUM(Q115:S115)</f>
        <v>12.622999999940228</v>
      </c>
      <c r="U115" s="300"/>
      <c r="V115" s="300">
        <v>10.345999999907947</v>
      </c>
      <c r="W115" s="300">
        <v>0.25400000000275308</v>
      </c>
      <c r="X115" s="300">
        <v>0.17499999999530214</v>
      </c>
      <c r="Y115" s="300">
        <f t="shared" ref="Y115:Y116" si="276">SUM(V115:X115)</f>
        <v>10.774999999906003</v>
      </c>
    </row>
    <row r="116" spans="1:25" x14ac:dyDescent="0.2">
      <c r="A116" s="260" t="s">
        <v>354</v>
      </c>
      <c r="B116" s="300">
        <f>SUM(B114:B115)</f>
        <v>11.706999999975098</v>
      </c>
      <c r="C116" s="300">
        <f t="shared" ref="C116" si="277">SUM(C114:C115)</f>
        <v>0.29200000000527615</v>
      </c>
      <c r="D116" s="300">
        <f t="shared" ref="D116" si="278">SUM(D114:D115)</f>
        <v>1.0129999999934118</v>
      </c>
      <c r="E116" s="300">
        <f t="shared" si="272"/>
        <v>13.011999999973785</v>
      </c>
      <c r="F116" s="300"/>
      <c r="G116" s="300">
        <f>SUM(G114:G115)</f>
        <v>13.907999999991381</v>
      </c>
      <c r="H116" s="300">
        <f t="shared" ref="H116" si="279">SUM(H114:H115)</f>
        <v>0.49600000001047634</v>
      </c>
      <c r="I116" s="300">
        <f t="shared" ref="I116" si="280">SUM(I114:I115)</f>
        <v>0.9390000000121661</v>
      </c>
      <c r="J116" s="300">
        <f t="shared" si="273"/>
        <v>15.343000000014023</v>
      </c>
      <c r="K116" s="300"/>
      <c r="L116" s="300">
        <f>SUM(L114:L115)</f>
        <v>15.469000000047</v>
      </c>
      <c r="M116" s="300">
        <f t="shared" ref="M116" si="281">SUM(M114:M115)</f>
        <v>0.80100000002004845</v>
      </c>
      <c r="N116" s="300">
        <f t="shared" ref="N116" si="282">SUM(N114:N115)</f>
        <v>0.24499999999780581</v>
      </c>
      <c r="O116" s="300">
        <f t="shared" si="274"/>
        <v>16.515000000064855</v>
      </c>
      <c r="P116" s="300"/>
      <c r="Q116" s="300">
        <f>SUM(Q114:Q115)</f>
        <v>14.207000000002083</v>
      </c>
      <c r="R116" s="300">
        <f t="shared" ref="R116" si="283">SUM(R114:R115)</f>
        <v>0.75200000000726963</v>
      </c>
      <c r="S116" s="300">
        <f t="shared" ref="S116" si="284">SUM(S114:S115)</f>
        <v>0.24999999999274947</v>
      </c>
      <c r="T116" s="300">
        <f t="shared" si="275"/>
        <v>15.209000000002101</v>
      </c>
      <c r="U116" s="300"/>
      <c r="V116" s="300">
        <f>SUM(V114:V115)</f>
        <v>12.014999999913931</v>
      </c>
      <c r="W116" s="300">
        <f t="shared" ref="W116" si="285">SUM(W114:W115)</f>
        <v>0.66599999999352288</v>
      </c>
      <c r="X116" s="300">
        <f t="shared" ref="X116" si="286">SUM(X114:X115)</f>
        <v>0.24199999999490485</v>
      </c>
      <c r="Y116" s="300">
        <f t="shared" si="276"/>
        <v>12.922999999902357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0.42999999999679583</v>
      </c>
      <c r="C119" s="300">
        <v>0.60100000000983345</v>
      </c>
      <c r="D119" s="300">
        <v>1.5000000000089291E-2</v>
      </c>
      <c r="E119" s="300">
        <f>SUM(B119:D119)</f>
        <v>1.0460000000067187</v>
      </c>
      <c r="F119" s="300"/>
      <c r="G119" s="300">
        <v>0.35499999999559229</v>
      </c>
      <c r="H119" s="300">
        <v>7.4000000001496785E-2</v>
      </c>
      <c r="I119" s="300">
        <v>4.3000000000245023E-2</v>
      </c>
      <c r="J119" s="300">
        <f>SUM(G119:I119)</f>
        <v>0.47199999999733405</v>
      </c>
      <c r="K119" s="300"/>
      <c r="L119" s="300">
        <v>0.3519999999966068</v>
      </c>
      <c r="M119" s="300">
        <v>7.2000000002460582E-2</v>
      </c>
      <c r="N119" s="300">
        <v>2.6999999999510419E-2</v>
      </c>
      <c r="O119" s="300">
        <f>SUM(L119:N119)</f>
        <v>0.45099999999857782</v>
      </c>
      <c r="P119" s="300"/>
      <c r="Q119" s="300">
        <v>0.354000000009906</v>
      </c>
      <c r="R119" s="300">
        <v>7.10000000002627E-2</v>
      </c>
      <c r="S119" s="300">
        <v>2.7000000000290857E-2</v>
      </c>
      <c r="T119" s="300">
        <f>SUM(Q119:S119)</f>
        <v>0.45200000001045954</v>
      </c>
      <c r="U119" s="300"/>
      <c r="V119" s="300">
        <v>0.33200000000351942</v>
      </c>
      <c r="W119" s="300">
        <v>6.3999999998717874E-2</v>
      </c>
      <c r="X119" s="300">
        <v>2.6000000000588951E-2</v>
      </c>
      <c r="Y119" s="300">
        <f>SUM(V119:X119)</f>
        <v>0.42200000000282623</v>
      </c>
    </row>
    <row r="120" spans="1:25" x14ac:dyDescent="0.2">
      <c r="A120" s="260" t="s">
        <v>355</v>
      </c>
      <c r="B120" s="300">
        <v>10.081999999980676</v>
      </c>
      <c r="C120" s="300">
        <v>0.53000000000412706</v>
      </c>
      <c r="D120" s="300">
        <v>0.38399999999747431</v>
      </c>
      <c r="E120" s="300">
        <f t="shared" ref="E120:E121" si="287">SUM(B120:D120)</f>
        <v>10.995999999982278</v>
      </c>
      <c r="F120" s="300"/>
      <c r="G120" s="300">
        <v>9.5080000000044684</v>
      </c>
      <c r="H120" s="300">
        <v>8.100000000066325E-2</v>
      </c>
      <c r="I120" s="300">
        <v>0.44400000000059819</v>
      </c>
      <c r="J120" s="300">
        <f t="shared" ref="J120:J121" si="288">SUM(G120:I120)</f>
        <v>10.03300000000573</v>
      </c>
      <c r="K120" s="300"/>
      <c r="L120" s="300">
        <v>8.4970000000292494</v>
      </c>
      <c r="M120" s="300">
        <v>0.12800000000063913</v>
      </c>
      <c r="N120" s="300">
        <v>6.5999999999855813E-2</v>
      </c>
      <c r="O120" s="300">
        <f t="shared" ref="O120:O121" si="289">SUM(L120:N120)</f>
        <v>8.691000000029744</v>
      </c>
      <c r="P120" s="300"/>
      <c r="Q120" s="300">
        <v>8.2019999999703952</v>
      </c>
      <c r="R120" s="300">
        <v>0.12299999999944999</v>
      </c>
      <c r="S120" s="300">
        <v>6.9999999999216383E-2</v>
      </c>
      <c r="T120" s="300">
        <f t="shared" ref="T120:T121" si="290">SUM(Q120:S120)</f>
        <v>8.3949999999690625</v>
      </c>
      <c r="U120" s="300"/>
      <c r="V120" s="300">
        <v>7.1509999999437985</v>
      </c>
      <c r="W120" s="300">
        <v>0.10599999999950364</v>
      </c>
      <c r="X120" s="300">
        <v>7.2999999999605283E-2</v>
      </c>
      <c r="Y120" s="300">
        <f t="shared" ref="Y120:Y121" si="291">SUM(V120:X120)</f>
        <v>7.3299999999429071</v>
      </c>
    </row>
    <row r="121" spans="1:25" x14ac:dyDescent="0.2">
      <c r="A121" s="260" t="s">
        <v>354</v>
      </c>
      <c r="B121" s="300">
        <f>SUM(B119:B120)</f>
        <v>10.511999999977471</v>
      </c>
      <c r="C121" s="300">
        <f t="shared" ref="C121" si="292">SUM(C119:C120)</f>
        <v>1.1310000000139606</v>
      </c>
      <c r="D121" s="300">
        <f t="shared" ref="D121" si="293">SUM(D119:D120)</f>
        <v>0.39899999999756358</v>
      </c>
      <c r="E121" s="300">
        <f t="shared" si="287"/>
        <v>12.041999999988995</v>
      </c>
      <c r="F121" s="300"/>
      <c r="G121" s="300">
        <f>SUM(G119:G120)</f>
        <v>9.8630000000000599</v>
      </c>
      <c r="H121" s="300">
        <f t="shared" ref="H121" si="294">SUM(H119:H120)</f>
        <v>0.15500000000216002</v>
      </c>
      <c r="I121" s="300">
        <f t="shared" ref="I121" si="295">SUM(I119:I120)</f>
        <v>0.4870000000008432</v>
      </c>
      <c r="J121" s="300">
        <f t="shared" si="288"/>
        <v>10.505000000003063</v>
      </c>
      <c r="K121" s="300"/>
      <c r="L121" s="300">
        <f>SUM(L119:L120)</f>
        <v>8.8490000000258568</v>
      </c>
      <c r="M121" s="300">
        <f t="shared" ref="M121" si="296">SUM(M119:M120)</f>
        <v>0.2000000000030997</v>
      </c>
      <c r="N121" s="300">
        <f t="shared" ref="N121" si="297">SUM(N119:N120)</f>
        <v>9.2999999999366229E-2</v>
      </c>
      <c r="O121" s="300">
        <f t="shared" si="289"/>
        <v>9.1420000000283217</v>
      </c>
      <c r="P121" s="300"/>
      <c r="Q121" s="300">
        <f>SUM(Q119:Q120)</f>
        <v>8.5559999999803011</v>
      </c>
      <c r="R121" s="300">
        <f t="shared" ref="R121" si="298">SUM(R119:R120)</f>
        <v>0.19399999999971268</v>
      </c>
      <c r="S121" s="300">
        <f t="shared" ref="S121" si="299">SUM(S119:S120)</f>
        <v>9.6999999999507244E-2</v>
      </c>
      <c r="T121" s="300">
        <f t="shared" si="290"/>
        <v>8.8469999999795217</v>
      </c>
      <c r="U121" s="300"/>
      <c r="V121" s="300">
        <f>SUM(V119:V120)</f>
        <v>7.4829999999473182</v>
      </c>
      <c r="W121" s="300">
        <f t="shared" ref="W121" si="300">SUM(W119:W120)</f>
        <v>0.16999999999822152</v>
      </c>
      <c r="X121" s="300">
        <f t="shared" ref="X121" si="301">SUM(X119:X120)</f>
        <v>9.9000000000194238E-2</v>
      </c>
      <c r="Y121" s="300">
        <f t="shared" si="291"/>
        <v>7.7519999999457339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3.7649999999653398</v>
      </c>
      <c r="C124" s="300">
        <v>1.580000000022016</v>
      </c>
      <c r="D124" s="300">
        <v>6.9000000000771888E-2</v>
      </c>
      <c r="E124" s="300">
        <f>SUM(B124:D124)</f>
        <v>5.4139999999881274</v>
      </c>
      <c r="F124" s="300"/>
      <c r="G124" s="300">
        <v>3.2169999999531647</v>
      </c>
      <c r="H124" s="300">
        <v>1.9410000000361001</v>
      </c>
      <c r="I124" s="300">
        <v>0.33000000000386415</v>
      </c>
      <c r="J124" s="300">
        <f>SUM(G124:I124)</f>
        <v>5.4879999999931295</v>
      </c>
      <c r="K124" s="300"/>
      <c r="L124" s="300">
        <v>3.1859999999612536</v>
      </c>
      <c r="M124" s="300">
        <v>1.899000000061849</v>
      </c>
      <c r="N124" s="300">
        <v>0.15299999999826461</v>
      </c>
      <c r="O124" s="300">
        <f>SUM(L124:N124)</f>
        <v>5.2380000000213673</v>
      </c>
      <c r="P124" s="300"/>
      <c r="Q124" s="300">
        <v>3.2040000001006783</v>
      </c>
      <c r="R124" s="300">
        <v>1.8659999999944283</v>
      </c>
      <c r="S124" s="300">
        <v>0.15500000000006048</v>
      </c>
      <c r="T124" s="300">
        <f>SUM(Q124:S124)</f>
        <v>5.2250000000951671</v>
      </c>
      <c r="U124" s="300"/>
      <c r="V124" s="300">
        <v>3.0030000000309918</v>
      </c>
      <c r="W124" s="300">
        <v>1.6739999999625805</v>
      </c>
      <c r="X124" s="300">
        <v>0.14500000000133217</v>
      </c>
      <c r="Y124" s="300">
        <f>SUM(V124:X124)</f>
        <v>4.8219999999949046</v>
      </c>
    </row>
    <row r="125" spans="1:25" x14ac:dyDescent="0.2">
      <c r="A125" s="260" t="s">
        <v>355</v>
      </c>
      <c r="B125" s="300">
        <v>29.854999999916295</v>
      </c>
      <c r="C125" s="300">
        <v>0.53700000000400949</v>
      </c>
      <c r="D125" s="300">
        <v>0.97899999999237286</v>
      </c>
      <c r="E125" s="300">
        <f t="shared" ref="E125:E126" si="302">SUM(B125:D125)</f>
        <v>31.370999999912677</v>
      </c>
      <c r="F125" s="300"/>
      <c r="G125" s="300">
        <v>29.092999999983356</v>
      </c>
      <c r="H125" s="300">
        <v>0.81500000000616746</v>
      </c>
      <c r="I125" s="300">
        <v>1.341000000019928</v>
      </c>
      <c r="J125" s="300">
        <f t="shared" ref="J125:J126" si="303">SUM(G125:I125)</f>
        <v>31.249000000009453</v>
      </c>
      <c r="K125" s="300"/>
      <c r="L125" s="300">
        <v>25.998000000036612</v>
      </c>
      <c r="M125" s="300">
        <v>1.2960000000091039</v>
      </c>
      <c r="N125" s="300">
        <v>0.59099999999662334</v>
      </c>
      <c r="O125" s="300">
        <f t="shared" ref="O125:O126" si="304">SUM(L125:N125)</f>
        <v>27.885000000042339</v>
      </c>
      <c r="P125" s="300"/>
      <c r="Q125" s="300">
        <v>25.09599999994651</v>
      </c>
      <c r="R125" s="300">
        <v>1.2469999999931767</v>
      </c>
      <c r="S125" s="300">
        <v>0.54399999998053861</v>
      </c>
      <c r="T125" s="300">
        <f t="shared" ref="T125:T126" si="305">SUM(Q125:S125)</f>
        <v>26.886999999920224</v>
      </c>
      <c r="U125" s="300"/>
      <c r="V125" s="300">
        <v>21.879999999876606</v>
      </c>
      <c r="W125" s="300">
        <v>1.071999999993277</v>
      </c>
      <c r="X125" s="300">
        <v>0.42699999999077143</v>
      </c>
      <c r="Y125" s="300">
        <f t="shared" ref="Y125:Y126" si="306">SUM(V125:X125)</f>
        <v>23.378999999860653</v>
      </c>
    </row>
    <row r="126" spans="1:25" x14ac:dyDescent="0.2">
      <c r="A126" s="260" t="s">
        <v>354</v>
      </c>
      <c r="B126" s="300">
        <f>SUM(B124:B125)</f>
        <v>33.619999999881635</v>
      </c>
      <c r="C126" s="300">
        <f t="shared" ref="C126" si="307">SUM(C124:C125)</f>
        <v>2.1170000000260254</v>
      </c>
      <c r="D126" s="300">
        <f t="shared" ref="D126" si="308">SUM(D124:D125)</f>
        <v>1.0479999999931446</v>
      </c>
      <c r="E126" s="300">
        <f t="shared" si="302"/>
        <v>36.784999999900805</v>
      </c>
      <c r="F126" s="300"/>
      <c r="G126" s="300">
        <f>SUM(G124:G125)</f>
        <v>32.309999999936522</v>
      </c>
      <c r="H126" s="300">
        <f t="shared" ref="H126" si="309">SUM(H124:H125)</f>
        <v>2.7560000000422678</v>
      </c>
      <c r="I126" s="300">
        <f t="shared" ref="I126" si="310">SUM(I124:I125)</f>
        <v>1.6710000000237921</v>
      </c>
      <c r="J126" s="300">
        <f t="shared" si="303"/>
        <v>36.737000000002588</v>
      </c>
      <c r="K126" s="300"/>
      <c r="L126" s="300">
        <f>SUM(L124:L125)</f>
        <v>29.183999999997866</v>
      </c>
      <c r="M126" s="300">
        <f t="shared" ref="M126" si="311">SUM(M124:M125)</f>
        <v>3.1950000000709529</v>
      </c>
      <c r="N126" s="300">
        <f t="shared" ref="N126" si="312">SUM(N124:N125)</f>
        <v>0.74399999999488797</v>
      </c>
      <c r="O126" s="300">
        <f t="shared" si="304"/>
        <v>33.123000000063712</v>
      </c>
      <c r="P126" s="300"/>
      <c r="Q126" s="300">
        <f>SUM(Q124:Q125)</f>
        <v>28.300000000047188</v>
      </c>
      <c r="R126" s="300">
        <f t="shared" ref="R126" si="313">SUM(R124:R125)</f>
        <v>3.112999999987605</v>
      </c>
      <c r="S126" s="300">
        <f t="shared" ref="S126" si="314">SUM(S124:S125)</f>
        <v>0.69899999998059914</v>
      </c>
      <c r="T126" s="300">
        <f t="shared" si="305"/>
        <v>32.112000000015392</v>
      </c>
      <c r="U126" s="300"/>
      <c r="V126" s="300">
        <f>SUM(V124:V125)</f>
        <v>24.882999999907597</v>
      </c>
      <c r="W126" s="300">
        <f t="shared" ref="W126" si="315">SUM(W124:W125)</f>
        <v>2.7459999999558575</v>
      </c>
      <c r="X126" s="300">
        <f t="shared" ref="X126" si="316">SUM(X124:X125)</f>
        <v>0.5719999999921036</v>
      </c>
      <c r="Y126" s="300">
        <f t="shared" si="306"/>
        <v>28.200999999855558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1.4729999999879091</v>
      </c>
      <c r="C129" s="300">
        <v>0.35500000000523318</v>
      </c>
      <c r="D129" s="300">
        <v>2.5000000000428402E-2</v>
      </c>
      <c r="E129" s="300">
        <f>SUM(B129:D129)</f>
        <v>1.8529999999935707</v>
      </c>
      <c r="F129" s="300"/>
      <c r="G129" s="300">
        <v>1.9469999999750278</v>
      </c>
      <c r="H129" s="300">
        <v>1.3420000000244898</v>
      </c>
      <c r="I129" s="300">
        <v>1.9000000000334971E-2</v>
      </c>
      <c r="J129" s="300">
        <f>SUM(G129:I129)</f>
        <v>3.3079999999998524</v>
      </c>
      <c r="K129" s="300"/>
      <c r="L129" s="300">
        <v>1.643999999984542</v>
      </c>
      <c r="M129" s="300">
        <v>1.2580000000364042</v>
      </c>
      <c r="N129" s="300">
        <v>2.2999999999701818E-2</v>
      </c>
      <c r="O129" s="300">
        <f>SUM(L129:N129)</f>
        <v>2.9250000000206478</v>
      </c>
      <c r="P129" s="300"/>
      <c r="Q129" s="300">
        <v>1.595000000043391</v>
      </c>
      <c r="R129" s="300">
        <v>1.1729999999986556</v>
      </c>
      <c r="S129" s="300">
        <v>2.2000000000074311E-2</v>
      </c>
      <c r="T129" s="300">
        <f>SUM(Q129:S129)</f>
        <v>2.790000000042121</v>
      </c>
      <c r="U129" s="300"/>
      <c r="V129" s="300">
        <v>1.5340000000075118</v>
      </c>
      <c r="W129" s="300">
        <v>0.99799999998681177</v>
      </c>
      <c r="X129" s="300">
        <v>2.1000000000330182E-2</v>
      </c>
      <c r="Y129" s="300">
        <f>SUM(V129:X129)</f>
        <v>2.552999999994654</v>
      </c>
    </row>
    <row r="130" spans="1:25" x14ac:dyDescent="0.2">
      <c r="A130" s="260" t="s">
        <v>355</v>
      </c>
      <c r="B130" s="300">
        <v>9.3029999999735313</v>
      </c>
      <c r="C130" s="300">
        <v>2.2000000000233094E-2</v>
      </c>
      <c r="D130" s="300">
        <v>0.16800000000058679</v>
      </c>
      <c r="E130" s="300">
        <f t="shared" ref="E130:E131" si="317">SUM(B130:D130)</f>
        <v>9.4929999999743515</v>
      </c>
      <c r="F130" s="300"/>
      <c r="G130" s="300">
        <v>9.8719999999927133</v>
      </c>
      <c r="H130" s="300">
        <v>0.25200000000263323</v>
      </c>
      <c r="I130" s="300">
        <v>0.11700000000121492</v>
      </c>
      <c r="J130" s="300">
        <f t="shared" ref="J130:J131" si="318">SUM(G130:I130)</f>
        <v>10.240999999996561</v>
      </c>
      <c r="K130" s="300"/>
      <c r="L130" s="300">
        <v>9.0960000000083419</v>
      </c>
      <c r="M130" s="300">
        <v>0.59500000000353637</v>
      </c>
      <c r="N130" s="300">
        <v>9.0000000000146199E-2</v>
      </c>
      <c r="O130" s="300">
        <f t="shared" ref="O130:O131" si="319">SUM(L130:N130)</f>
        <v>9.781000000012023</v>
      </c>
      <c r="P130" s="300"/>
      <c r="Q130" s="300">
        <v>8.5009999999869734</v>
      </c>
      <c r="R130" s="300">
        <v>0.58799999999700003</v>
      </c>
      <c r="S130" s="300">
        <v>8.6999999999578304E-2</v>
      </c>
      <c r="T130" s="300">
        <f t="shared" ref="T130:T131" si="320">SUM(Q130:S130)</f>
        <v>9.1759999999835529</v>
      </c>
      <c r="U130" s="300"/>
      <c r="V130" s="300">
        <v>7.6239999999660437</v>
      </c>
      <c r="W130" s="300">
        <v>0.56899999999785544</v>
      </c>
      <c r="X130" s="300">
        <v>8.2000000000037029E-2</v>
      </c>
      <c r="Y130" s="300">
        <f t="shared" ref="Y130:Y131" si="321">SUM(V130:X130)</f>
        <v>8.274999999963935</v>
      </c>
    </row>
    <row r="131" spans="1:25" x14ac:dyDescent="0.2">
      <c r="A131" s="260" t="s">
        <v>354</v>
      </c>
      <c r="B131" s="300">
        <f>SUM(B129:B130)</f>
        <v>10.77599999996144</v>
      </c>
      <c r="C131" s="300">
        <f t="shared" ref="C131" si="322">SUM(C129:C130)</f>
        <v>0.3770000000054663</v>
      </c>
      <c r="D131" s="300">
        <f t="shared" ref="D131" si="323">SUM(D129:D130)</f>
        <v>0.19300000000101519</v>
      </c>
      <c r="E131" s="300">
        <f t="shared" si="317"/>
        <v>11.345999999967923</v>
      </c>
      <c r="F131" s="300"/>
      <c r="G131" s="300">
        <f>SUM(G129:G130)</f>
        <v>11.81899999996774</v>
      </c>
      <c r="H131" s="300">
        <f t="shared" ref="H131" si="324">SUM(H129:H130)</f>
        <v>1.5940000000271231</v>
      </c>
      <c r="I131" s="300">
        <f t="shared" ref="I131" si="325">SUM(I129:I130)</f>
        <v>0.13600000000154988</v>
      </c>
      <c r="J131" s="300">
        <f t="shared" si="318"/>
        <v>13.548999999996413</v>
      </c>
      <c r="K131" s="300"/>
      <c r="L131" s="300">
        <f>SUM(L129:L130)</f>
        <v>10.739999999992884</v>
      </c>
      <c r="M131" s="300">
        <f t="shared" ref="M131" si="326">SUM(M129:M130)</f>
        <v>1.8530000000399407</v>
      </c>
      <c r="N131" s="300">
        <f t="shared" ref="N131" si="327">SUM(N129:N130)</f>
        <v>0.11299999999984801</v>
      </c>
      <c r="O131" s="300">
        <f t="shared" si="319"/>
        <v>12.706000000032674</v>
      </c>
      <c r="P131" s="300"/>
      <c r="Q131" s="300">
        <f>SUM(Q129:Q130)</f>
        <v>10.096000000030365</v>
      </c>
      <c r="R131" s="300">
        <f t="shared" ref="R131" si="328">SUM(R129:R130)</f>
        <v>1.7609999999956556</v>
      </c>
      <c r="S131" s="300">
        <f t="shared" ref="S131" si="329">SUM(S129:S130)</f>
        <v>0.10899999999965261</v>
      </c>
      <c r="T131" s="300">
        <f t="shared" si="320"/>
        <v>11.966000000025673</v>
      </c>
      <c r="U131" s="300"/>
      <c r="V131" s="300">
        <f>SUM(V129:V130)</f>
        <v>9.1579999999735548</v>
      </c>
      <c r="W131" s="300">
        <f t="shared" ref="W131" si="330">SUM(W129:W130)</f>
        <v>1.5669999999846671</v>
      </c>
      <c r="X131" s="300">
        <f t="shared" ref="X131" si="331">SUM(X129:X130)</f>
        <v>0.10300000000036721</v>
      </c>
      <c r="Y131" s="300">
        <f t="shared" si="321"/>
        <v>10.827999999958589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0.19599999999845033</v>
      </c>
      <c r="C134" s="300">
        <v>1.7000000000250291E-2</v>
      </c>
      <c r="D134" s="300">
        <v>5.0000000000251597E-3</v>
      </c>
      <c r="E134" s="300">
        <f>SUM(B134:D134)</f>
        <v>0.21799999999872577</v>
      </c>
      <c r="F134" s="300"/>
      <c r="G134" s="300">
        <v>0.22499999999727677</v>
      </c>
      <c r="H134" s="300">
        <v>0.21500000000389241</v>
      </c>
      <c r="I134" s="300">
        <v>9.0000000000545442E-3</v>
      </c>
      <c r="J134" s="300">
        <f>SUM(G134:I134)</f>
        <v>0.4490000000012237</v>
      </c>
      <c r="K134" s="300"/>
      <c r="L134" s="300">
        <v>0.26199999999707968</v>
      </c>
      <c r="M134" s="300">
        <v>0.19200000000546749</v>
      </c>
      <c r="N134" s="300">
        <v>3.9999999999564368E-3</v>
      </c>
      <c r="O134" s="300">
        <f>SUM(L134:N134)</f>
        <v>0.45800000000250357</v>
      </c>
      <c r="P134" s="300"/>
      <c r="Q134" s="300">
        <v>0.24600000000621824</v>
      </c>
      <c r="R134" s="300">
        <v>0.17299999999969223</v>
      </c>
      <c r="S134" s="300">
        <v>3.000000000022695E-3</v>
      </c>
      <c r="T134" s="300">
        <f>SUM(Q134:S134)</f>
        <v>0.42200000000593318</v>
      </c>
      <c r="U134" s="300"/>
      <c r="V134" s="300">
        <v>0.24800000000239708</v>
      </c>
      <c r="W134" s="300">
        <v>0.16599999999793053</v>
      </c>
      <c r="X134" s="300">
        <v>3.0000000000488278E-3</v>
      </c>
      <c r="Y134" s="300">
        <f>SUM(V134:X134)</f>
        <v>0.41700000000037646</v>
      </c>
    </row>
    <row r="135" spans="1:25" x14ac:dyDescent="0.2">
      <c r="A135" s="260" t="s">
        <v>355</v>
      </c>
      <c r="B135" s="300">
        <v>1.5429999999937054</v>
      </c>
      <c r="C135" s="300">
        <v>1.9999999999939823E-3</v>
      </c>
      <c r="D135" s="300">
        <v>3.2999999999454084E-2</v>
      </c>
      <c r="E135" s="300">
        <f t="shared" ref="E135:E136" si="332">SUM(B135:D135)</f>
        <v>1.5779999999931535</v>
      </c>
      <c r="F135" s="300"/>
      <c r="G135" s="300">
        <v>1.6839999999960344</v>
      </c>
      <c r="H135" s="300">
        <v>4.7999999999849365E-2</v>
      </c>
      <c r="I135" s="300">
        <v>2.7000000000378062E-2</v>
      </c>
      <c r="J135" s="300">
        <f t="shared" ref="J135:J136" si="333">SUM(G135:I135)</f>
        <v>1.7589999999962618</v>
      </c>
      <c r="K135" s="300"/>
      <c r="L135" s="300">
        <v>1.7119999999958488</v>
      </c>
      <c r="M135" s="300">
        <v>6.5999999999581602E-2</v>
      </c>
      <c r="N135" s="300">
        <v>5.9999999999301966E-2</v>
      </c>
      <c r="O135" s="300">
        <f t="shared" ref="O135:O136" si="334">SUM(L135:N135)</f>
        <v>1.8379999999947323</v>
      </c>
      <c r="P135" s="300"/>
      <c r="Q135" s="300">
        <v>1.5140000000015157</v>
      </c>
      <c r="R135" s="300">
        <v>6.0000000000239952E-2</v>
      </c>
      <c r="S135" s="300">
        <v>5.2999999997185396E-2</v>
      </c>
      <c r="T135" s="300">
        <f t="shared" ref="T135:T136" si="335">SUM(Q135:S135)</f>
        <v>1.6269999999989408</v>
      </c>
      <c r="U135" s="300"/>
      <c r="V135" s="300">
        <v>1.3569999999993649</v>
      </c>
      <c r="W135" s="300">
        <v>5.7000000000268107E-2</v>
      </c>
      <c r="X135" s="300">
        <v>4.7999999998194834E-2</v>
      </c>
      <c r="Y135" s="300">
        <f t="shared" ref="Y135:Y136" si="336">SUM(V135:X135)</f>
        <v>1.4619999999978279</v>
      </c>
    </row>
    <row r="136" spans="1:25" x14ac:dyDescent="0.2">
      <c r="A136" s="260" t="s">
        <v>354</v>
      </c>
      <c r="B136" s="300">
        <f>SUM(B134:B135)</f>
        <v>1.7389999999921557</v>
      </c>
      <c r="C136" s="300">
        <f t="shared" ref="C136" si="337">SUM(C134:C135)</f>
        <v>1.9000000000244273E-2</v>
      </c>
      <c r="D136" s="300">
        <f t="shared" ref="D136" si="338">SUM(D134:D135)</f>
        <v>3.7999999999479242E-2</v>
      </c>
      <c r="E136" s="300">
        <f t="shared" si="332"/>
        <v>1.7959999999918794</v>
      </c>
      <c r="F136" s="300"/>
      <c r="G136" s="300">
        <f>SUM(G134:G135)</f>
        <v>1.9089999999933112</v>
      </c>
      <c r="H136" s="300">
        <f t="shared" ref="H136" si="339">SUM(H134:H135)</f>
        <v>0.2630000000037418</v>
      </c>
      <c r="I136" s="300">
        <f t="shared" ref="I136" si="340">SUM(I134:I135)</f>
        <v>3.6000000000432603E-2</v>
      </c>
      <c r="J136" s="300">
        <f t="shared" si="333"/>
        <v>2.2079999999974853</v>
      </c>
      <c r="K136" s="300"/>
      <c r="L136" s="300">
        <f>SUM(L134:L135)</f>
        <v>1.9739999999929285</v>
      </c>
      <c r="M136" s="300">
        <f t="shared" ref="M136" si="341">SUM(M134:M135)</f>
        <v>0.25800000000504908</v>
      </c>
      <c r="N136" s="300">
        <f t="shared" ref="N136" si="342">SUM(N134:N135)</f>
        <v>6.39999999992584E-2</v>
      </c>
      <c r="O136" s="300">
        <f t="shared" si="334"/>
        <v>2.2959999999972363</v>
      </c>
      <c r="P136" s="300"/>
      <c r="Q136" s="300">
        <f>SUM(Q134:Q135)</f>
        <v>1.760000000007734</v>
      </c>
      <c r="R136" s="300">
        <f t="shared" ref="R136" si="343">SUM(R134:R135)</f>
        <v>0.23299999999993218</v>
      </c>
      <c r="S136" s="300">
        <f t="shared" ref="S136" si="344">SUM(S134:S135)</f>
        <v>5.5999999997208089E-2</v>
      </c>
      <c r="T136" s="300">
        <f t="shared" si="335"/>
        <v>2.0490000000048743</v>
      </c>
      <c r="U136" s="300"/>
      <c r="V136" s="300">
        <f>SUM(V134:V135)</f>
        <v>1.6050000000017621</v>
      </c>
      <c r="W136" s="300">
        <f t="shared" ref="W136" si="345">SUM(W134:W135)</f>
        <v>0.22299999999819864</v>
      </c>
      <c r="X136" s="300">
        <f t="shared" ref="X136" si="346">SUM(X134:X135)</f>
        <v>5.0999999998243659E-2</v>
      </c>
      <c r="Y136" s="300">
        <f t="shared" si="336"/>
        <v>1.8789999999982043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1.8969999999884366</v>
      </c>
      <c r="C139" s="300">
        <v>0.39400000000746493</v>
      </c>
      <c r="D139" s="300">
        <v>0.79400000001029913</v>
      </c>
      <c r="E139" s="300">
        <f>SUM(B139:D139)</f>
        <v>3.0850000000062003</v>
      </c>
      <c r="F139" s="300"/>
      <c r="G139" s="300">
        <v>2.2809999999749246</v>
      </c>
      <c r="H139" s="300">
        <v>0.48800000001048277</v>
      </c>
      <c r="I139" s="300">
        <v>4.2000000000363115E-2</v>
      </c>
      <c r="J139" s="300">
        <f>SUM(G139:I139)</f>
        <v>2.8109999999857704</v>
      </c>
      <c r="K139" s="300"/>
      <c r="L139" s="300">
        <v>2.5999999999833618</v>
      </c>
      <c r="M139" s="300">
        <v>0.47000000001619086</v>
      </c>
      <c r="N139" s="300">
        <v>0.4599999999811048</v>
      </c>
      <c r="O139" s="300">
        <f>SUM(L139:N139)</f>
        <v>3.5299999999806575</v>
      </c>
      <c r="P139" s="300"/>
      <c r="Q139" s="300">
        <v>2.2510000000596215</v>
      </c>
      <c r="R139" s="300">
        <v>0.40600000000390446</v>
      </c>
      <c r="S139" s="300">
        <v>0.38100000000748913</v>
      </c>
      <c r="T139" s="300">
        <f>SUM(Q139:S139)</f>
        <v>3.0380000000710154</v>
      </c>
      <c r="U139" s="300"/>
      <c r="V139" s="300">
        <v>2.0550000000198669</v>
      </c>
      <c r="W139" s="300">
        <v>0.3689999999938065</v>
      </c>
      <c r="X139" s="300">
        <v>0.32700000001218116</v>
      </c>
      <c r="Y139" s="300">
        <f>SUM(V139:X139)</f>
        <v>2.7510000000258548</v>
      </c>
    </row>
    <row r="140" spans="1:25" x14ac:dyDescent="0.2">
      <c r="A140" s="260" t="s">
        <v>355</v>
      </c>
      <c r="B140" s="300">
        <v>11.675999999982729</v>
      </c>
      <c r="C140" s="300">
        <v>0.18800000000178058</v>
      </c>
      <c r="D140" s="300">
        <v>3.1529999999710268</v>
      </c>
      <c r="E140" s="300">
        <f t="shared" ref="E140:E141" si="347">SUM(B140:D140)</f>
        <v>15.016999999955535</v>
      </c>
      <c r="F140" s="300"/>
      <c r="G140" s="300">
        <v>12.197000000011769</v>
      </c>
      <c r="H140" s="300">
        <v>0.22400000000216355</v>
      </c>
      <c r="I140" s="300">
        <v>1.4140000000056461</v>
      </c>
      <c r="J140" s="300">
        <f t="shared" ref="J140:J141" si="348">SUM(G140:I140)</f>
        <v>13.83500000001958</v>
      </c>
      <c r="K140" s="300"/>
      <c r="L140" s="300">
        <v>13.536000000063087</v>
      </c>
      <c r="M140" s="300">
        <v>0.46500000000274588</v>
      </c>
      <c r="N140" s="300">
        <v>0.55199999999611382</v>
      </c>
      <c r="O140" s="300">
        <f t="shared" ref="O140:O141" si="349">SUM(L140:N140)</f>
        <v>14.553000000061946</v>
      </c>
      <c r="P140" s="300"/>
      <c r="Q140" s="300">
        <v>11.699999999948822</v>
      </c>
      <c r="R140" s="300">
        <v>0.39499999999781182</v>
      </c>
      <c r="S140" s="300">
        <v>0.48899999998774024</v>
      </c>
      <c r="T140" s="300">
        <f t="shared" ref="T140:T141" si="350">SUM(Q140:S140)</f>
        <v>12.583999999934374</v>
      </c>
      <c r="U140" s="300"/>
      <c r="V140" s="300">
        <v>10.570999999904991</v>
      </c>
      <c r="W140" s="300">
        <v>0.35099999999806136</v>
      </c>
      <c r="X140" s="300">
        <v>0.41299999999303905</v>
      </c>
      <c r="Y140" s="300">
        <f t="shared" ref="Y140:Y141" si="351">SUM(V140:X140)</f>
        <v>11.334999999896091</v>
      </c>
    </row>
    <row r="141" spans="1:25" x14ac:dyDescent="0.2">
      <c r="A141" s="260" t="s">
        <v>354</v>
      </c>
      <c r="B141" s="300">
        <f>SUM(B139:B140)</f>
        <v>13.572999999971165</v>
      </c>
      <c r="C141" s="300">
        <f t="shared" ref="C141" si="352">SUM(C139:C140)</f>
        <v>0.58200000000924557</v>
      </c>
      <c r="D141" s="300">
        <f t="shared" ref="D141" si="353">SUM(D139:D140)</f>
        <v>3.9469999999813261</v>
      </c>
      <c r="E141" s="300">
        <f t="shared" si="347"/>
        <v>18.101999999961734</v>
      </c>
      <c r="F141" s="300"/>
      <c r="G141" s="300">
        <f>SUM(G139:G140)</f>
        <v>14.477999999986693</v>
      </c>
      <c r="H141" s="300">
        <f t="shared" ref="H141" si="354">SUM(H139:H140)</f>
        <v>0.71200000001264629</v>
      </c>
      <c r="I141" s="300">
        <f t="shared" ref="I141" si="355">SUM(I139:I140)</f>
        <v>1.4560000000060092</v>
      </c>
      <c r="J141" s="300">
        <f t="shared" si="348"/>
        <v>16.646000000005348</v>
      </c>
      <c r="K141" s="300"/>
      <c r="L141" s="300">
        <f>SUM(L139:L140)</f>
        <v>16.136000000046447</v>
      </c>
      <c r="M141" s="300">
        <f t="shared" ref="M141" si="356">SUM(M139:M140)</f>
        <v>0.93500000001893668</v>
      </c>
      <c r="N141" s="300">
        <f t="shared" ref="N141" si="357">SUM(N139:N140)</f>
        <v>1.0119999999772187</v>
      </c>
      <c r="O141" s="300">
        <f t="shared" si="349"/>
        <v>18.083000000042603</v>
      </c>
      <c r="P141" s="300"/>
      <c r="Q141" s="300">
        <f>SUM(Q139:Q140)</f>
        <v>13.951000000008444</v>
      </c>
      <c r="R141" s="300">
        <f t="shared" ref="R141" si="358">SUM(R139:R140)</f>
        <v>0.80100000000171634</v>
      </c>
      <c r="S141" s="300">
        <f t="shared" ref="S141" si="359">SUM(S139:S140)</f>
        <v>0.86999999999522937</v>
      </c>
      <c r="T141" s="300">
        <f t="shared" si="350"/>
        <v>15.622000000005389</v>
      </c>
      <c r="U141" s="300"/>
      <c r="V141" s="300">
        <f>SUM(V139:V140)</f>
        <v>12.625999999924858</v>
      </c>
      <c r="W141" s="300">
        <f t="shared" ref="W141" si="360">SUM(W139:W140)</f>
        <v>0.71999999999186781</v>
      </c>
      <c r="X141" s="300">
        <f t="shared" ref="X141" si="361">SUM(X139:X140)</f>
        <v>0.74000000000522026</v>
      </c>
      <c r="Y141" s="300">
        <f t="shared" si="351"/>
        <v>14.085999999921947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3.183999999980232</v>
      </c>
      <c r="C144" s="300">
        <v>1.2150000000230416</v>
      </c>
      <c r="D144" s="300">
        <v>0.80100000001043892</v>
      </c>
      <c r="E144" s="300">
        <f>SUM(B144:D144)</f>
        <v>5.2000000000137128</v>
      </c>
      <c r="F144" s="300"/>
      <c r="G144" s="300">
        <v>2.7609999999691972</v>
      </c>
      <c r="H144" s="300">
        <v>1.4560000000312991</v>
      </c>
      <c r="I144" s="300">
        <v>0.65200000000676073</v>
      </c>
      <c r="J144" s="300">
        <f>SUM(G144:I144)</f>
        <v>4.8690000000072571</v>
      </c>
      <c r="K144" s="300"/>
      <c r="L144" s="300">
        <v>3.1469999999787199</v>
      </c>
      <c r="M144" s="300">
        <v>1.4010000000483165</v>
      </c>
      <c r="N144" s="300">
        <v>0.39099999998797808</v>
      </c>
      <c r="O144" s="300">
        <f>SUM(L144:N144)</f>
        <v>4.9390000000150138</v>
      </c>
      <c r="P144" s="300"/>
      <c r="Q144" s="300">
        <v>2.7250000000727947</v>
      </c>
      <c r="R144" s="300">
        <v>1.2110000000116248</v>
      </c>
      <c r="S144" s="300">
        <v>0.32500000000364815</v>
      </c>
      <c r="T144" s="300">
        <f>SUM(Q144:S144)</f>
        <v>4.2610000000880675</v>
      </c>
      <c r="U144" s="300"/>
      <c r="V144" s="300">
        <v>2.488000000024881</v>
      </c>
      <c r="W144" s="300">
        <v>1.1009999999816007</v>
      </c>
      <c r="X144" s="300">
        <v>0.27800000001020148</v>
      </c>
      <c r="Y144" s="300">
        <f>SUM(V144:X144)</f>
        <v>3.8670000000166831</v>
      </c>
    </row>
    <row r="145" spans="1:25" x14ac:dyDescent="0.2">
      <c r="A145" s="260" t="s">
        <v>355</v>
      </c>
      <c r="B145" s="300">
        <v>4.1459999999935269</v>
      </c>
      <c r="C145" s="300">
        <v>0.27100000000253704</v>
      </c>
      <c r="D145" s="300">
        <v>1.0439999999906076</v>
      </c>
      <c r="E145" s="300">
        <f t="shared" ref="E145:E146" si="362">SUM(B145:D145)</f>
        <v>5.4609999999866723</v>
      </c>
      <c r="F145" s="300"/>
      <c r="G145" s="300">
        <v>3.124000000002614</v>
      </c>
      <c r="H145" s="300">
        <v>0.31200000000296357</v>
      </c>
      <c r="I145" s="300">
        <v>0.39500000000154623</v>
      </c>
      <c r="J145" s="300">
        <f t="shared" ref="J145:J146" si="363">SUM(G145:I145)</f>
        <v>3.831000000007124</v>
      </c>
      <c r="K145" s="300"/>
      <c r="L145" s="300">
        <v>3.4660000000151499</v>
      </c>
      <c r="M145" s="300">
        <v>0.649000000003781</v>
      </c>
      <c r="N145" s="300">
        <v>0.410999999997326</v>
      </c>
      <c r="O145" s="300">
        <f t="shared" ref="O145:O146" si="364">SUM(L145:N145)</f>
        <v>4.526000000016257</v>
      </c>
      <c r="P145" s="300"/>
      <c r="Q145" s="300">
        <v>2.9959999999876588</v>
      </c>
      <c r="R145" s="300">
        <v>0.55199999999700622</v>
      </c>
      <c r="S145" s="300">
        <v>0.32599999999224138</v>
      </c>
      <c r="T145" s="300">
        <f t="shared" ref="T145:T146" si="365">SUM(Q145:S145)</f>
        <v>3.8739999999769061</v>
      </c>
      <c r="U145" s="300"/>
      <c r="V145" s="300">
        <v>2.7069999999769356</v>
      </c>
      <c r="W145" s="300">
        <v>0.48899999999735433</v>
      </c>
      <c r="X145" s="300">
        <v>0.25699999999601525</v>
      </c>
      <c r="Y145" s="300">
        <f t="shared" ref="Y145:Y146" si="366">SUM(V145:X145)</f>
        <v>3.4529999999703054</v>
      </c>
    </row>
    <row r="146" spans="1:25" x14ac:dyDescent="0.2">
      <c r="A146" s="260" t="s">
        <v>354</v>
      </c>
      <c r="B146" s="300">
        <f>SUM(B144:B145)</f>
        <v>7.3299999999737588</v>
      </c>
      <c r="C146" s="300">
        <f t="shared" ref="C146" si="367">SUM(C144:C145)</f>
        <v>1.4860000000255786</v>
      </c>
      <c r="D146" s="300">
        <f t="shared" ref="D146" si="368">SUM(D144:D145)</f>
        <v>1.8450000000010465</v>
      </c>
      <c r="E146" s="300">
        <f t="shared" si="362"/>
        <v>10.661000000000385</v>
      </c>
      <c r="F146" s="300"/>
      <c r="G146" s="300">
        <f>SUM(G144:G145)</f>
        <v>5.8849999999718108</v>
      </c>
      <c r="H146" s="300">
        <f t="shared" ref="H146" si="369">SUM(H144:H145)</f>
        <v>1.7680000000342626</v>
      </c>
      <c r="I146" s="300">
        <f t="shared" ref="I146" si="370">SUM(I144:I145)</f>
        <v>1.0470000000083068</v>
      </c>
      <c r="J146" s="300">
        <f t="shared" si="363"/>
        <v>8.7000000000143807</v>
      </c>
      <c r="K146" s="300"/>
      <c r="L146" s="300">
        <f>SUM(L144:L145)</f>
        <v>6.6129999999938693</v>
      </c>
      <c r="M146" s="300">
        <f t="shared" ref="M146" si="371">SUM(M144:M145)</f>
        <v>2.0500000000520977</v>
      </c>
      <c r="N146" s="300">
        <f t="shared" ref="N146" si="372">SUM(N144:N145)</f>
        <v>0.80199999998530402</v>
      </c>
      <c r="O146" s="300">
        <f t="shared" si="364"/>
        <v>9.4650000000312708</v>
      </c>
      <c r="P146" s="300"/>
      <c r="Q146" s="300">
        <f>SUM(Q144:Q145)</f>
        <v>5.7210000000604531</v>
      </c>
      <c r="R146" s="300">
        <f t="shared" ref="R146" si="373">SUM(R144:R145)</f>
        <v>1.763000000008631</v>
      </c>
      <c r="S146" s="300">
        <f t="shared" ref="S146" si="374">SUM(S144:S145)</f>
        <v>0.65099999999588953</v>
      </c>
      <c r="T146" s="300">
        <f t="shared" si="365"/>
        <v>8.1350000000649736</v>
      </c>
      <c r="U146" s="300"/>
      <c r="V146" s="300">
        <f>SUM(V144:V145)</f>
        <v>5.1950000000018166</v>
      </c>
      <c r="W146" s="300">
        <f t="shared" ref="W146" si="375">SUM(W144:W145)</f>
        <v>1.5899999999789549</v>
      </c>
      <c r="X146" s="300">
        <f t="shared" ref="X146" si="376">SUM(X144:X145)</f>
        <v>0.53500000000621672</v>
      </c>
      <c r="Y146" s="300">
        <f t="shared" si="366"/>
        <v>7.3199999999869876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0.57999999999540952</v>
      </c>
      <c r="C149" s="300">
        <v>0.52700000000660807</v>
      </c>
      <c r="D149" s="300">
        <v>0.43100000000678523</v>
      </c>
      <c r="E149" s="300">
        <f>SUM(B149:D149)</f>
        <v>1.538000000008803</v>
      </c>
      <c r="F149" s="300"/>
      <c r="G149" s="300">
        <v>0.71199999999132446</v>
      </c>
      <c r="H149" s="300">
        <v>0.30500000000505745</v>
      </c>
      <c r="I149" s="300">
        <v>0.12800000000210637</v>
      </c>
      <c r="J149" s="300">
        <f>SUM(G149:I149)</f>
        <v>1.1449999999984883</v>
      </c>
      <c r="K149" s="300"/>
      <c r="L149" s="300">
        <v>0.81199999999208383</v>
      </c>
      <c r="M149" s="300">
        <v>0.29300000000822396</v>
      </c>
      <c r="N149" s="300">
        <v>0.23699999999747229</v>
      </c>
      <c r="O149" s="300">
        <f>SUM(L149:N149)</f>
        <v>1.3419999999977801</v>
      </c>
      <c r="P149" s="300"/>
      <c r="Q149" s="300">
        <v>0.70300000001786134</v>
      </c>
      <c r="R149" s="300">
        <v>0.25299999999883666</v>
      </c>
      <c r="S149" s="300">
        <v>0.19599999999957132</v>
      </c>
      <c r="T149" s="300">
        <f>SUM(Q149:S149)</f>
        <v>1.1520000000162693</v>
      </c>
      <c r="U149" s="300"/>
      <c r="V149" s="300">
        <v>0.64200000000487689</v>
      </c>
      <c r="W149" s="300">
        <v>0.2299999999957251</v>
      </c>
      <c r="X149" s="300">
        <v>0.16800000000101223</v>
      </c>
      <c r="Y149" s="300">
        <f>SUM(V149:X149)</f>
        <v>1.0400000000016143</v>
      </c>
    </row>
    <row r="150" spans="1:25" x14ac:dyDescent="0.2">
      <c r="A150" s="260" t="s">
        <v>355</v>
      </c>
      <c r="B150" s="300">
        <v>8.9089999999657081</v>
      </c>
      <c r="C150" s="300">
        <v>0.23700000000051183</v>
      </c>
      <c r="D150" s="300">
        <v>2.5940000000044976</v>
      </c>
      <c r="E150" s="300">
        <f t="shared" ref="E150:E151" si="377">SUM(B150:D150)</f>
        <v>11.739999999970717</v>
      </c>
      <c r="F150" s="300"/>
      <c r="G150" s="300">
        <v>9.5139999999812392</v>
      </c>
      <c r="H150" s="300">
        <v>0.13200000000024684</v>
      </c>
      <c r="I150" s="300">
        <v>1.1040000000118486</v>
      </c>
      <c r="J150" s="300">
        <f t="shared" ref="J150:J151" si="378">SUM(G150:I150)</f>
        <v>10.749999999993335</v>
      </c>
      <c r="K150" s="300"/>
      <c r="L150" s="300">
        <v>10.557999999982895</v>
      </c>
      <c r="M150" s="300">
        <v>0.27399999999987712</v>
      </c>
      <c r="N150" s="300">
        <v>1.6000000000006624</v>
      </c>
      <c r="O150" s="300">
        <f t="shared" ref="O150:O151" si="379">SUM(L150:N150)</f>
        <v>12.431999999983434</v>
      </c>
      <c r="P150" s="300"/>
      <c r="Q150" s="300">
        <v>9.1260000000024686</v>
      </c>
      <c r="R150" s="300">
        <v>0.23300000000005067</v>
      </c>
      <c r="S150" s="300">
        <v>1.4579999999829631</v>
      </c>
      <c r="T150" s="300">
        <f t="shared" ref="T150:T151" si="380">SUM(Q150:S150)</f>
        <v>10.816999999985482</v>
      </c>
      <c r="U150" s="300"/>
      <c r="V150" s="300">
        <v>8.2449999999858878</v>
      </c>
      <c r="W150" s="300">
        <v>0.20600000000010724</v>
      </c>
      <c r="X150" s="300">
        <v>1.5409999999908452</v>
      </c>
      <c r="Y150" s="300">
        <f t="shared" ref="Y150:Y151" si="381">SUM(V150:X150)</f>
        <v>9.9919999999768407</v>
      </c>
    </row>
    <row r="151" spans="1:25" x14ac:dyDescent="0.2">
      <c r="A151" s="260" t="s">
        <v>354</v>
      </c>
      <c r="B151" s="300">
        <f>SUM(B149:B150)</f>
        <v>9.4889999999611181</v>
      </c>
      <c r="C151" s="300">
        <f t="shared" ref="C151" si="382">SUM(C149:C150)</f>
        <v>0.76400000000711987</v>
      </c>
      <c r="D151" s="300">
        <f t="shared" ref="D151" si="383">SUM(D149:D150)</f>
        <v>3.0250000000112829</v>
      </c>
      <c r="E151" s="300">
        <f t="shared" si="377"/>
        <v>13.277999999979521</v>
      </c>
      <c r="F151" s="300"/>
      <c r="G151" s="300">
        <f>SUM(G149:G150)</f>
        <v>10.225999999972563</v>
      </c>
      <c r="H151" s="300">
        <f t="shared" ref="H151" si="384">SUM(H149:H150)</f>
        <v>0.43700000000530426</v>
      </c>
      <c r="I151" s="300">
        <f t="shared" ref="I151" si="385">SUM(I149:I150)</f>
        <v>1.232000000013955</v>
      </c>
      <c r="J151" s="300">
        <f t="shared" si="378"/>
        <v>11.894999999991821</v>
      </c>
      <c r="K151" s="300"/>
      <c r="L151" s="300">
        <f>SUM(L149:L150)</f>
        <v>11.369999999974979</v>
      </c>
      <c r="M151" s="300">
        <f t="shared" ref="M151" si="386">SUM(M149:M150)</f>
        <v>0.56700000000810102</v>
      </c>
      <c r="N151" s="300">
        <f t="shared" ref="N151" si="387">SUM(N149:N150)</f>
        <v>1.8369999999981348</v>
      </c>
      <c r="O151" s="300">
        <f t="shared" si="379"/>
        <v>13.773999999981214</v>
      </c>
      <c r="P151" s="300"/>
      <c r="Q151" s="300">
        <f>SUM(Q149:Q150)</f>
        <v>9.8290000000203293</v>
      </c>
      <c r="R151" s="300">
        <f t="shared" ref="R151" si="388">SUM(R149:R150)</f>
        <v>0.48599999999888732</v>
      </c>
      <c r="S151" s="300">
        <f t="shared" ref="S151" si="389">SUM(S149:S150)</f>
        <v>1.6539999999825346</v>
      </c>
      <c r="T151" s="300">
        <f t="shared" si="380"/>
        <v>11.969000000001751</v>
      </c>
      <c r="U151" s="300"/>
      <c r="V151" s="300">
        <f>SUM(V149:V150)</f>
        <v>8.8869999999907652</v>
      </c>
      <c r="W151" s="300">
        <f t="shared" ref="W151" si="390">SUM(W149:W150)</f>
        <v>0.43599999999583233</v>
      </c>
      <c r="X151" s="300">
        <f t="shared" ref="X151" si="391">SUM(X149:X150)</f>
        <v>1.7089999999918575</v>
      </c>
      <c r="Y151" s="300">
        <f t="shared" si="381"/>
        <v>11.031999999978455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28.896999999780405</v>
      </c>
      <c r="C154" s="300">
        <f t="shared" ref="C154:D155" si="392">SUM(C74,C79,C84,C89,C94,C99,C104,C109,C114,C119,C124,C129,C134,C139,C144,C149)</f>
        <v>9.2090000001671299</v>
      </c>
      <c r="D154" s="300">
        <f t="shared" si="392"/>
        <v>6.1440000001168817</v>
      </c>
      <c r="E154" s="300">
        <f>SUM(B154:D154)</f>
        <v>44.250000000064418</v>
      </c>
      <c r="F154" s="300"/>
      <c r="G154" s="300">
        <f>SUM(G74,G79,G84,G89,G94,G99,G104,G109,G114,G119,G124,G129,G134,G139,G144,G149)</f>
        <v>27.254999999660832</v>
      </c>
      <c r="H154" s="300">
        <f t="shared" ref="H154:I154" si="393">SUM(H74,H79,H84,H89,H94,H99,H104,H109,H114,H119,H124,H129,H134,H139,H144,H149)</f>
        <v>11.760000000251805</v>
      </c>
      <c r="I154" s="300">
        <f t="shared" si="393"/>
        <v>4.0620000000707606</v>
      </c>
      <c r="J154" s="300">
        <f>SUM(G154:I154)</f>
        <v>43.0769999999834</v>
      </c>
      <c r="K154" s="300"/>
      <c r="L154" s="300">
        <f>SUM(L74,L79,L84,L89,L94,L99,L104,L109,L114,L119,L124,L129,L134,L139,L144,L149)</f>
        <v>29.370999999752893</v>
      </c>
      <c r="M154" s="300">
        <f t="shared" ref="M154:N154" si="394">SUM(M74,M79,M84,M89,M94,M99,M104,M109,M114,M119,M124,M129,M134,M139,M144,M149)</f>
        <v>11.190000000393942</v>
      </c>
      <c r="N154" s="300">
        <f t="shared" si="394"/>
        <v>5.2099999999222444</v>
      </c>
      <c r="O154" s="300">
        <f>SUM(L154:N154)</f>
        <v>45.77100000006908</v>
      </c>
      <c r="P154" s="300"/>
      <c r="Q154" s="300">
        <f>SUM(Q74,Q79,Q84,Q89,Q94,Q99,Q104,Q109,Q114,Q119,Q124,Q129,Q134,Q139,Q144,Q149)</f>
        <v>27.43200000075915</v>
      </c>
      <c r="R154" s="300">
        <f t="shared" ref="R154:S154" si="395">SUM(R74,R79,R84,R89,R94,R99,R104,R109,R114,R119,R124,R129,R134,R139,R144,R149)</f>
        <v>10.347000000057271</v>
      </c>
      <c r="S154" s="300">
        <f t="shared" si="395"/>
        <v>4.5909999999911744</v>
      </c>
      <c r="T154" s="300">
        <f>SUM(Q154:S154)</f>
        <v>42.3700000008076</v>
      </c>
      <c r="U154" s="300"/>
      <c r="V154" s="300">
        <f>SUM(V74,V79,V84,V89,V94,V99,V104,V109,V114,V119,V124,V129,V134,V139,V144,V149)</f>
        <v>24.62300000018918</v>
      </c>
      <c r="W154" s="300">
        <f t="shared" ref="W154:X154" si="396">SUM(W74,W79,W84,W89,W94,W99,W104,W109,W114,W119,W124,W129,W134,W139,W144,W149)</f>
        <v>9.1879999998394339</v>
      </c>
      <c r="X154" s="300">
        <f t="shared" si="396"/>
        <v>3.9280000000457131</v>
      </c>
      <c r="Y154" s="300">
        <f>SUM(V154:X154)</f>
        <v>37.739000000074327</v>
      </c>
    </row>
    <row r="155" spans="1:25" x14ac:dyDescent="0.2">
      <c r="A155" s="260" t="s">
        <v>355</v>
      </c>
      <c r="B155" s="300">
        <f>SUM(B75,B80,B85,B90,B95,B100,B105,B110,B115,B120,B125,B130,B135,B140,B145,B150)</f>
        <v>141.19999999965316</v>
      </c>
      <c r="C155" s="300">
        <f t="shared" si="392"/>
        <v>2.9760000000201674</v>
      </c>
      <c r="D155" s="300">
        <f t="shared" si="392"/>
        <v>17.00199999995224</v>
      </c>
      <c r="E155" s="300">
        <f t="shared" ref="E155:E156" si="397">SUM(B155:D155)</f>
        <v>161.17799999962557</v>
      </c>
      <c r="F155" s="300"/>
      <c r="G155" s="300">
        <f>SUM(G75,G80,G85,G90,G95,G100,G105,G110,G115,G120,G125,G130,G135,G140,G145,G150)</f>
        <v>137.17299999995302</v>
      </c>
      <c r="H155" s="300">
        <f t="shared" ref="H155:I155" si="398">SUM(H75,H80,H85,H90,H95,H100,H105,H110,H115,H120,H125,H130,H135,H140,H145,H150)</f>
        <v>4.5480000000365299</v>
      </c>
      <c r="I155" s="300">
        <f t="shared" si="398"/>
        <v>9.4380000000606596</v>
      </c>
      <c r="J155" s="300">
        <f t="shared" ref="J155:J156" si="399">SUM(G155:I155)</f>
        <v>151.15900000005021</v>
      </c>
      <c r="K155" s="300"/>
      <c r="L155" s="300">
        <f>SUM(L75,L80,L85,L90,L95,L100,L105,L110,L115,L120,L125,L130,L135,L140,L145,L150)</f>
        <v>138.01700000025443</v>
      </c>
      <c r="M155" s="300">
        <f t="shared" ref="M155:N155" si="400">SUM(M75,M80,M85,M90,M95,M100,M105,M110,M115,M120,M125,M130,M135,M140,M145,M150)</f>
        <v>8.1130000000383049</v>
      </c>
      <c r="N155" s="300">
        <f t="shared" si="400"/>
        <v>7.076000000000354</v>
      </c>
      <c r="O155" s="300">
        <f t="shared" ref="O155:O156" si="401">SUM(L155:N155)</f>
        <v>153.2060000002931</v>
      </c>
      <c r="P155" s="300"/>
      <c r="Q155" s="300">
        <f>SUM(Q75,Q80,Q85,Q90,Q95,Q100,Q105,Q110,Q115,Q120,Q125,Q130,Q135,Q140,Q145,Q150)</f>
        <v>128.02099999971571</v>
      </c>
      <c r="R155" s="300">
        <f t="shared" ref="R155:S155" si="402">SUM(R75,R80,R85,R90,R95,R100,R105,R110,R115,R120,R125,R130,R135,R140,R145,R150)</f>
        <v>7.475999999968872</v>
      </c>
      <c r="S155" s="300">
        <f t="shared" si="402"/>
        <v>6.518999999943409</v>
      </c>
      <c r="T155" s="300">
        <f t="shared" ref="T155:T156" si="403">SUM(Q155:S155)</f>
        <v>142.01599999962801</v>
      </c>
      <c r="U155" s="300"/>
      <c r="V155" s="300">
        <f>SUM(V75,V80,V85,V90,V95,V100,V105,V110,V115,V120,V125,V130,V135,V140,V145,V150)</f>
        <v>112.06799999938133</v>
      </c>
      <c r="W155" s="300">
        <f t="shared" ref="W155" si="404">SUM(W75,W80,W85,W90,W95,W100,W105,W110,W115,W120,W125,W130,W135,W140,W145,W150)</f>
        <v>6.5889999999741562</v>
      </c>
      <c r="X155" s="300">
        <f>SUM(X75,X80,X85,X90,X95,X100,X105,X110,X115,X120,X125,X130,X135,X140,X145,X150)</f>
        <v>5.9819999999765008</v>
      </c>
      <c r="Y155" s="300">
        <f t="shared" ref="Y155:Y156" si="405">SUM(V155:X155)</f>
        <v>124.63899999933199</v>
      </c>
    </row>
    <row r="156" spans="1:25" x14ac:dyDescent="0.2">
      <c r="A156" s="264" t="s">
        <v>354</v>
      </c>
      <c r="B156" s="301">
        <f>SUM(B154:B155)</f>
        <v>170.09699999943356</v>
      </c>
      <c r="C156" s="301">
        <f t="shared" ref="C156" si="406">SUM(C154:C155)</f>
        <v>12.185000000187298</v>
      </c>
      <c r="D156" s="301">
        <f t="shared" ref="D156" si="407">SUM(D154:D155)</f>
        <v>23.146000000069122</v>
      </c>
      <c r="E156" s="301">
        <f t="shared" si="397"/>
        <v>205.42799999968997</v>
      </c>
      <c r="F156" s="301"/>
      <c r="G156" s="301">
        <f>SUM(G154:G155)</f>
        <v>164.42799999961386</v>
      </c>
      <c r="H156" s="301">
        <f t="shared" ref="H156" si="408">SUM(H154:H155)</f>
        <v>16.308000000288335</v>
      </c>
      <c r="I156" s="301">
        <f t="shared" ref="I156" si="409">SUM(I154:I155)</f>
        <v>13.50000000013142</v>
      </c>
      <c r="J156" s="301">
        <f t="shared" si="399"/>
        <v>194.23600000003361</v>
      </c>
      <c r="K156" s="301"/>
      <c r="L156" s="301">
        <f>SUM(L154:L155)</f>
        <v>167.38800000000731</v>
      </c>
      <c r="M156" s="301">
        <f t="shared" ref="M156" si="410">SUM(M154:M155)</f>
        <v>19.303000000432249</v>
      </c>
      <c r="N156" s="301">
        <f t="shared" ref="N156" si="411">SUM(N154:N155)</f>
        <v>12.285999999922598</v>
      </c>
      <c r="O156" s="301">
        <f t="shared" si="401"/>
        <v>198.97700000036215</v>
      </c>
      <c r="P156" s="301"/>
      <c r="Q156" s="301">
        <f>SUM(Q154:Q155)</f>
        <v>155.45300000047487</v>
      </c>
      <c r="R156" s="301">
        <f t="shared" ref="R156" si="412">SUM(R154:R155)</f>
        <v>17.823000000026141</v>
      </c>
      <c r="S156" s="301">
        <f t="shared" ref="S156" si="413">SUM(S154:S155)</f>
        <v>11.109999999934583</v>
      </c>
      <c r="T156" s="301">
        <f t="shared" si="403"/>
        <v>184.38600000043562</v>
      </c>
      <c r="U156" s="301"/>
      <c r="V156" s="301">
        <f>SUM(V154:V155)</f>
        <v>136.69099999957052</v>
      </c>
      <c r="W156" s="301">
        <f t="shared" ref="W156" si="414">SUM(W154:W155)</f>
        <v>15.77699999981359</v>
      </c>
      <c r="X156" s="301">
        <f t="shared" ref="X156" si="415">SUM(X154:X155)</f>
        <v>9.9100000000222135</v>
      </c>
      <c r="Y156" s="301">
        <f t="shared" si="405"/>
        <v>162.37799999940634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2.4149999999867413</v>
      </c>
      <c r="C164" s="300">
        <v>1.0850000000094948</v>
      </c>
      <c r="D164" s="300">
        <v>1.000000000006649E-3</v>
      </c>
      <c r="E164" s="300">
        <f>SUM(B164:D164)</f>
        <v>3.5009999999962425</v>
      </c>
      <c r="F164" s="300"/>
      <c r="G164" s="300">
        <v>1.9689999999888796</v>
      </c>
      <c r="H164" s="300">
        <v>0.53300000000668579</v>
      </c>
      <c r="I164" s="300">
        <v>1.0000000000065642E-3</v>
      </c>
      <c r="J164" s="300">
        <f>SUM(G164:I164)</f>
        <v>2.5029999999955721</v>
      </c>
      <c r="K164" s="300"/>
      <c r="L164" s="300">
        <v>1.7810000000049722</v>
      </c>
      <c r="M164" s="300">
        <v>0.45700000001050367</v>
      </c>
      <c r="N164" s="300">
        <v>0</v>
      </c>
      <c r="O164" s="300">
        <f>SUM(L164:N164)</f>
        <v>2.2380000000154761</v>
      </c>
      <c r="P164" s="300"/>
      <c r="Q164" s="300">
        <v>1.7340000000172726</v>
      </c>
      <c r="R164" s="300">
        <v>0.44100000000078693</v>
      </c>
      <c r="S164" s="300">
        <v>0</v>
      </c>
      <c r="T164" s="300">
        <f>SUM(Q164:S164)</f>
        <v>2.1750000000180596</v>
      </c>
      <c r="U164" s="300"/>
      <c r="V164" s="300">
        <v>1.7629999999538242</v>
      </c>
      <c r="W164" s="300">
        <v>0.43999999998588485</v>
      </c>
      <c r="X164" s="300">
        <v>0</v>
      </c>
      <c r="Y164" s="300">
        <f>SUM(V164:X164)</f>
        <v>2.202999999939709</v>
      </c>
    </row>
    <row r="165" spans="1:25" x14ac:dyDescent="0.2">
      <c r="A165" s="260" t="s">
        <v>355</v>
      </c>
      <c r="B165" s="300">
        <v>7.0169999999496246</v>
      </c>
      <c r="C165" s="300">
        <v>0.18200000000024855</v>
      </c>
      <c r="D165" s="300">
        <v>1.0869999999985069</v>
      </c>
      <c r="E165" s="300">
        <f t="shared" ref="E165:E166" si="416">SUM(B165:D165)</f>
        <v>8.2859999999483804</v>
      </c>
      <c r="F165" s="300"/>
      <c r="G165" s="300">
        <v>6.1739999999635167</v>
      </c>
      <c r="H165" s="300">
        <v>0.10900000000027041</v>
      </c>
      <c r="I165" s="300">
        <v>0</v>
      </c>
      <c r="J165" s="300">
        <f t="shared" ref="J165:J166" si="417">SUM(G165:I165)</f>
        <v>6.2829999999637867</v>
      </c>
      <c r="K165" s="300"/>
      <c r="L165" s="300">
        <v>5.7059999999455302</v>
      </c>
      <c r="M165" s="300">
        <v>0.11199999999983551</v>
      </c>
      <c r="N165" s="300">
        <v>0</v>
      </c>
      <c r="O165" s="300">
        <f t="shared" ref="O165:O166" si="418">SUM(L165:N165)</f>
        <v>5.817999999945366</v>
      </c>
      <c r="P165" s="300"/>
      <c r="Q165" s="300">
        <v>5.4700000000293114</v>
      </c>
      <c r="R165" s="300">
        <v>0.10999999999993089</v>
      </c>
      <c r="S165" s="300">
        <v>0</v>
      </c>
      <c r="T165" s="300">
        <f t="shared" ref="T165:T166" si="419">SUM(Q165:S165)</f>
        <v>5.5800000000292425</v>
      </c>
      <c r="U165" s="300"/>
      <c r="V165" s="300">
        <v>5.3870000000270446</v>
      </c>
      <c r="W165" s="300">
        <v>0.11300000000005694</v>
      </c>
      <c r="X165" s="300">
        <v>0</v>
      </c>
      <c r="Y165" s="300">
        <f t="shared" ref="Y165:Y166" si="420">SUM(V165:X165)</f>
        <v>5.5000000000271019</v>
      </c>
    </row>
    <row r="166" spans="1:25" x14ac:dyDescent="0.2">
      <c r="A166" s="264" t="s">
        <v>354</v>
      </c>
      <c r="B166" s="301">
        <f>SUM(B164:B165)</f>
        <v>9.431999999936366</v>
      </c>
      <c r="C166" s="301">
        <f t="shared" ref="C166" si="421">SUM(C164:C165)</f>
        <v>1.2670000000097434</v>
      </c>
      <c r="D166" s="301">
        <f t="shared" ref="D166" si="422">SUM(D164:D165)</f>
        <v>1.0879999999985135</v>
      </c>
      <c r="E166" s="301">
        <f t="shared" si="416"/>
        <v>11.786999999944623</v>
      </c>
      <c r="F166" s="301"/>
      <c r="G166" s="301">
        <f>SUM(G164:G165)</f>
        <v>8.1429999999523961</v>
      </c>
      <c r="H166" s="301">
        <f t="shared" ref="H166" si="423">SUM(H164:H165)</f>
        <v>0.64200000000695623</v>
      </c>
      <c r="I166" s="301">
        <f t="shared" ref="I166" si="424">SUM(I164:I165)</f>
        <v>1.0000000000065642E-3</v>
      </c>
      <c r="J166" s="301">
        <f t="shared" si="417"/>
        <v>8.7859999999593583</v>
      </c>
      <c r="K166" s="301"/>
      <c r="L166" s="301">
        <f>SUM(L164:L165)</f>
        <v>7.4869999999505019</v>
      </c>
      <c r="M166" s="301">
        <f t="shared" ref="M166" si="425">SUM(M164:M165)</f>
        <v>0.56900000001033924</v>
      </c>
      <c r="N166" s="301">
        <f t="shared" ref="N166" si="426">SUM(N164:N165)</f>
        <v>0</v>
      </c>
      <c r="O166" s="301">
        <f t="shared" si="418"/>
        <v>8.0559999999608412</v>
      </c>
      <c r="P166" s="301"/>
      <c r="Q166" s="301">
        <f>SUM(Q164:Q165)</f>
        <v>7.2040000000465838</v>
      </c>
      <c r="R166" s="301">
        <f t="shared" ref="R166" si="427">SUM(R164:R165)</f>
        <v>0.5510000000007178</v>
      </c>
      <c r="S166" s="301">
        <f t="shared" ref="S166" si="428">SUM(S164:S165)</f>
        <v>0</v>
      </c>
      <c r="T166" s="301">
        <f t="shared" si="419"/>
        <v>7.7550000000473016</v>
      </c>
      <c r="U166" s="301"/>
      <c r="V166" s="301">
        <f>SUM(V164:V165)</f>
        <v>7.149999999980869</v>
      </c>
      <c r="W166" s="301">
        <f t="shared" ref="W166" si="429">SUM(W164:W165)</f>
        <v>0.55299999998594185</v>
      </c>
      <c r="X166" s="301">
        <f t="shared" ref="X166" si="430">SUM(X164:X165)</f>
        <v>0</v>
      </c>
      <c r="Y166" s="301">
        <f t="shared" si="420"/>
        <v>7.7029999999668108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1.0449999999891701</v>
      </c>
      <c r="C174" s="300">
        <v>0.7380000000035537</v>
      </c>
      <c r="D174" s="300">
        <v>0.3210000000013114</v>
      </c>
      <c r="E174" s="300">
        <f>SUM(B174:D174)</f>
        <v>2.1039999999940355</v>
      </c>
      <c r="F174" s="300"/>
      <c r="G174" s="300">
        <v>1.6739999999799615</v>
      </c>
      <c r="H174" s="300">
        <v>0.47500000000426601</v>
      </c>
      <c r="I174" s="300">
        <v>0</v>
      </c>
      <c r="J174" s="300">
        <f>SUM(G174:I174)</f>
        <v>2.1489999999842277</v>
      </c>
      <c r="K174" s="300"/>
      <c r="L174" s="300">
        <v>1.3719999999824695</v>
      </c>
      <c r="M174" s="300">
        <v>0.46000000000624397</v>
      </c>
      <c r="N174" s="300">
        <v>3.0999999999381751E-2</v>
      </c>
      <c r="O174" s="300">
        <f>SUM(L174:N174)</f>
        <v>1.8629999999880951</v>
      </c>
      <c r="P174" s="300"/>
      <c r="Q174" s="300">
        <v>1.4750000000381511</v>
      </c>
      <c r="R174" s="300">
        <v>0.48100000000026238</v>
      </c>
      <c r="S174" s="300">
        <v>3.2000000000243979E-2</v>
      </c>
      <c r="T174" s="300">
        <f>SUM(Q174:S174)</f>
        <v>1.9880000000386575</v>
      </c>
      <c r="U174" s="300"/>
      <c r="V174" s="300">
        <v>1.6620000000202464</v>
      </c>
      <c r="W174" s="300">
        <v>0.51499999999851775</v>
      </c>
      <c r="X174" s="300">
        <v>3.30000000012243E-2</v>
      </c>
      <c r="Y174" s="300">
        <f>SUM(V174:X174)</f>
        <v>2.2100000000199884</v>
      </c>
    </row>
    <row r="175" spans="1:25" x14ac:dyDescent="0.2">
      <c r="A175" s="260" t="s">
        <v>355</v>
      </c>
      <c r="B175" s="300">
        <v>1.9799999999877178</v>
      </c>
      <c r="C175" s="300">
        <v>0.43299999999939209</v>
      </c>
      <c r="D175" s="300">
        <v>8.2999999999450194E-2</v>
      </c>
      <c r="E175" s="300">
        <f t="shared" ref="E175:E176" si="431">SUM(B175:D175)</f>
        <v>2.4959999999865605</v>
      </c>
      <c r="F175" s="300"/>
      <c r="G175" s="300">
        <v>2.9819999999862499</v>
      </c>
      <c r="H175" s="300">
        <v>0.16399999999984433</v>
      </c>
      <c r="I175" s="300">
        <v>0</v>
      </c>
      <c r="J175" s="300">
        <f t="shared" ref="J175:J176" si="432">SUM(G175:I175)</f>
        <v>3.1459999999860941</v>
      </c>
      <c r="K175" s="300"/>
      <c r="L175" s="300">
        <v>2.6289999999807212</v>
      </c>
      <c r="M175" s="300">
        <v>0.36199999999927202</v>
      </c>
      <c r="N175" s="300">
        <v>0.24799999999857503</v>
      </c>
      <c r="O175" s="300">
        <f t="shared" ref="O175:O176" si="433">SUM(L175:N175)</f>
        <v>3.2389999999785686</v>
      </c>
      <c r="P175" s="300"/>
      <c r="Q175" s="300">
        <v>2.7010000000105867</v>
      </c>
      <c r="R175" s="300">
        <v>0.37600000000009315</v>
      </c>
      <c r="S175" s="300">
        <v>0.25199999999423256</v>
      </c>
      <c r="T175" s="300">
        <f t="shared" ref="T175:T176" si="434">SUM(Q175:S175)</f>
        <v>3.3290000000049123</v>
      </c>
      <c r="U175" s="300"/>
      <c r="V175" s="300">
        <v>2.7880000000118592</v>
      </c>
      <c r="W175" s="300">
        <v>0.39399999999990909</v>
      </c>
      <c r="X175" s="300">
        <v>0.25799999999843665</v>
      </c>
      <c r="Y175" s="300">
        <f t="shared" ref="Y175:Y176" si="435">SUM(V175:X175)</f>
        <v>3.4400000000102051</v>
      </c>
    </row>
    <row r="176" spans="1:25" x14ac:dyDescent="0.2">
      <c r="A176" s="260" t="s">
        <v>354</v>
      </c>
      <c r="B176" s="300">
        <f>SUM(B174:B175)</f>
        <v>3.0249999999768882</v>
      </c>
      <c r="C176" s="300">
        <f t="shared" ref="C176" si="436">SUM(C174:C175)</f>
        <v>1.1710000000029459</v>
      </c>
      <c r="D176" s="300">
        <f t="shared" ref="D176" si="437">SUM(D174:D175)</f>
        <v>0.40400000000076158</v>
      </c>
      <c r="E176" s="300">
        <f t="shared" si="431"/>
        <v>4.5999999999805965</v>
      </c>
      <c r="F176" s="300"/>
      <c r="G176" s="300">
        <f>SUM(G174:G175)</f>
        <v>4.6559999999662116</v>
      </c>
      <c r="H176" s="300">
        <f t="shared" ref="H176" si="438">SUM(H174:H175)</f>
        <v>0.63900000000411028</v>
      </c>
      <c r="I176" s="300">
        <f t="shared" ref="I176" si="439">SUM(I174:I175)</f>
        <v>0</v>
      </c>
      <c r="J176" s="300">
        <f t="shared" si="432"/>
        <v>5.2949999999703223</v>
      </c>
      <c r="K176" s="300"/>
      <c r="L176" s="300">
        <f>SUM(L174:L175)</f>
        <v>4.0009999999631907</v>
      </c>
      <c r="M176" s="300">
        <f t="shared" ref="M176" si="440">SUM(M174:M175)</f>
        <v>0.82200000000551599</v>
      </c>
      <c r="N176" s="300">
        <f t="shared" ref="N176" si="441">SUM(N174:N175)</f>
        <v>0.27899999999795677</v>
      </c>
      <c r="O176" s="300">
        <f t="shared" si="433"/>
        <v>5.1019999999666634</v>
      </c>
      <c r="P176" s="300"/>
      <c r="Q176" s="300">
        <f>SUM(Q174:Q175)</f>
        <v>4.1760000000487381</v>
      </c>
      <c r="R176" s="300">
        <f t="shared" ref="R176" si="442">SUM(R174:R175)</f>
        <v>0.85700000000035548</v>
      </c>
      <c r="S176" s="300">
        <f t="shared" ref="S176" si="443">SUM(S174:S175)</f>
        <v>0.28399999999447656</v>
      </c>
      <c r="T176" s="300">
        <f t="shared" si="434"/>
        <v>5.3170000000435698</v>
      </c>
      <c r="U176" s="300"/>
      <c r="V176" s="300">
        <f>SUM(V174:V175)</f>
        <v>4.4500000000321052</v>
      </c>
      <c r="W176" s="300">
        <f t="shared" ref="W176" si="444">SUM(W174:W175)</f>
        <v>0.90899999999842684</v>
      </c>
      <c r="X176" s="300">
        <f t="shared" ref="X176" si="445">SUM(X174:X175)</f>
        <v>0.29099999999966097</v>
      </c>
      <c r="Y176" s="300">
        <f t="shared" si="435"/>
        <v>5.6500000000301931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7.7999999999364744E-2</v>
      </c>
      <c r="C179" s="300">
        <v>9.4000000000393408E-2</v>
      </c>
      <c r="D179" s="300">
        <v>4.0000000000056449E-2</v>
      </c>
      <c r="E179" s="300">
        <f>SUM(B179:D179)</f>
        <v>0.21199999999981461</v>
      </c>
      <c r="F179" s="300"/>
      <c r="G179" s="300">
        <v>0.15699999999851511</v>
      </c>
      <c r="H179" s="300">
        <v>5.5000000000264102E-2</v>
      </c>
      <c r="I179" s="300">
        <v>0</v>
      </c>
      <c r="J179" s="300">
        <f>SUM(G179:I179)</f>
        <v>0.21199999999877922</v>
      </c>
      <c r="K179" s="300"/>
      <c r="L179" s="300">
        <v>0.12899999999878783</v>
      </c>
      <c r="M179" s="300">
        <v>5.3000000000121512E-2</v>
      </c>
      <c r="N179" s="300">
        <v>1.9999999999526894E-3</v>
      </c>
      <c r="O179" s="300">
        <f>SUM(L179:N179)</f>
        <v>0.18399999999886202</v>
      </c>
      <c r="P179" s="300"/>
      <c r="Q179" s="300">
        <v>0.13900000000288629</v>
      </c>
      <c r="R179" s="300">
        <v>5.60000000006418E-2</v>
      </c>
      <c r="S179" s="300">
        <v>2.0000000000230385E-3</v>
      </c>
      <c r="T179" s="300">
        <f>SUM(Q179:S179)</f>
        <v>0.19700000000355111</v>
      </c>
      <c r="U179" s="300"/>
      <c r="V179" s="300">
        <v>0.15600000000258626</v>
      </c>
      <c r="W179" s="300">
        <v>5.9000000001149473E-2</v>
      </c>
      <c r="X179" s="300">
        <v>2.0000000000305247E-3</v>
      </c>
      <c r="Y179" s="300">
        <f>SUM(V179:X179)</f>
        <v>0.21700000000376626</v>
      </c>
    </row>
    <row r="180" spans="1:25" x14ac:dyDescent="0.2">
      <c r="A180" s="260" t="s">
        <v>355</v>
      </c>
      <c r="B180" s="300">
        <v>0.58099999999990215</v>
      </c>
      <c r="C180" s="300">
        <v>4.0000000000303751E-2</v>
      </c>
      <c r="D180" s="300">
        <v>0.1819999999993368</v>
      </c>
      <c r="E180" s="300">
        <f t="shared" ref="E180:E181" si="446">SUM(B180:D180)</f>
        <v>0.80299999999954275</v>
      </c>
      <c r="F180" s="300"/>
      <c r="G180" s="300">
        <v>0.46000000000097374</v>
      </c>
      <c r="H180" s="300">
        <v>1.4000000000114539E-2</v>
      </c>
      <c r="I180" s="300">
        <v>0</v>
      </c>
      <c r="J180" s="300">
        <f t="shared" ref="J180:J181" si="447">SUM(G180:I180)</f>
        <v>0.47400000000108827</v>
      </c>
      <c r="K180" s="300"/>
      <c r="L180" s="300">
        <v>0.40500000000255593</v>
      </c>
      <c r="M180" s="300">
        <v>3.0000000000322651E-2</v>
      </c>
      <c r="N180" s="300">
        <v>7.9999999999831577E-3</v>
      </c>
      <c r="O180" s="300">
        <f t="shared" ref="O180:O181" si="448">SUM(L180:N180)</f>
        <v>0.44300000000286172</v>
      </c>
      <c r="P180" s="300"/>
      <c r="Q180" s="300">
        <v>0.41599999999757525</v>
      </c>
      <c r="R180" s="300">
        <v>3.1999999999793097E-2</v>
      </c>
      <c r="S180" s="300">
        <v>7.9999999999034611E-3</v>
      </c>
      <c r="T180" s="300">
        <f t="shared" ref="T180:T181" si="449">SUM(Q180:S180)</f>
        <v>0.45599999999727181</v>
      </c>
      <c r="U180" s="300"/>
      <c r="V180" s="300">
        <v>0.42999999999544503</v>
      </c>
      <c r="W180" s="300">
        <v>3.2999999999721003E-2</v>
      </c>
      <c r="X180" s="300">
        <v>7.9999999999261478E-3</v>
      </c>
      <c r="Y180" s="300">
        <f t="shared" ref="Y180:Y181" si="450">SUM(V180:X180)</f>
        <v>0.47099999999509218</v>
      </c>
    </row>
    <row r="181" spans="1:25" x14ac:dyDescent="0.2">
      <c r="A181" s="260" t="s">
        <v>354</v>
      </c>
      <c r="B181" s="300">
        <f>SUM(B179:B180)</f>
        <v>0.65899999999926684</v>
      </c>
      <c r="C181" s="300">
        <f t="shared" ref="C181" si="451">SUM(C179:C180)</f>
        <v>0.13400000000069717</v>
      </c>
      <c r="D181" s="300">
        <f t="shared" ref="D181" si="452">SUM(D179:D180)</f>
        <v>0.22199999999939324</v>
      </c>
      <c r="E181" s="300">
        <f t="shared" si="446"/>
        <v>1.0149999999993571</v>
      </c>
      <c r="F181" s="300"/>
      <c r="G181" s="300">
        <f>SUM(G179:G180)</f>
        <v>0.61699999999948885</v>
      </c>
      <c r="H181" s="300">
        <f t="shared" ref="H181" si="453">SUM(H179:H180)</f>
        <v>6.9000000000378647E-2</v>
      </c>
      <c r="I181" s="300">
        <f t="shared" ref="I181" si="454">SUM(I179:I180)</f>
        <v>0</v>
      </c>
      <c r="J181" s="300">
        <f t="shared" si="447"/>
        <v>0.68599999999986749</v>
      </c>
      <c r="K181" s="300"/>
      <c r="L181" s="300">
        <f>SUM(L179:L180)</f>
        <v>0.53400000000134373</v>
      </c>
      <c r="M181" s="300">
        <f t="shared" ref="M181" si="455">SUM(M179:M180)</f>
        <v>8.3000000000444163E-2</v>
      </c>
      <c r="N181" s="300">
        <f t="shared" ref="N181" si="456">SUM(N179:N180)</f>
        <v>9.9999999999358467E-3</v>
      </c>
      <c r="O181" s="300">
        <f t="shared" si="448"/>
        <v>0.62700000000172373</v>
      </c>
      <c r="P181" s="300"/>
      <c r="Q181" s="300">
        <f>SUM(Q179:Q180)</f>
        <v>0.55500000000046157</v>
      </c>
      <c r="R181" s="300">
        <f t="shared" ref="R181" si="457">SUM(R179:R180)</f>
        <v>8.8000000000434897E-2</v>
      </c>
      <c r="S181" s="300">
        <f t="shared" ref="S181" si="458">SUM(S179:S180)</f>
        <v>9.9999999999265E-3</v>
      </c>
      <c r="T181" s="300">
        <f t="shared" si="449"/>
        <v>0.65300000000082292</v>
      </c>
      <c r="U181" s="300"/>
      <c r="V181" s="300">
        <f>SUM(V179:V180)</f>
        <v>0.58599999999803132</v>
      </c>
      <c r="W181" s="300">
        <f t="shared" ref="W181" si="459">SUM(W179:W180)</f>
        <v>9.2000000000870469E-2</v>
      </c>
      <c r="X181" s="300">
        <f t="shared" ref="X181" si="460">SUM(X179:X180)</f>
        <v>9.999999999956672E-3</v>
      </c>
      <c r="Y181" s="300">
        <f t="shared" si="450"/>
        <v>0.68799999999885852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1.3709999999888665</v>
      </c>
      <c r="C184" s="300">
        <v>0.78700000000438819</v>
      </c>
      <c r="D184" s="300">
        <v>0.17700000000241578</v>
      </c>
      <c r="E184" s="300">
        <f>SUM(B184:D184)</f>
        <v>2.3349999999956705</v>
      </c>
      <c r="F184" s="300"/>
      <c r="G184" s="300">
        <v>1.8449999999816769</v>
      </c>
      <c r="H184" s="300">
        <v>1.7550000000117609</v>
      </c>
      <c r="I184" s="300">
        <v>0</v>
      </c>
      <c r="J184" s="300">
        <f>SUM(G184:I184)</f>
        <v>3.5999999999934378</v>
      </c>
      <c r="K184" s="300"/>
      <c r="L184" s="300">
        <v>1.5119999999890588</v>
      </c>
      <c r="M184" s="300">
        <v>1.6970000000150631</v>
      </c>
      <c r="N184" s="300">
        <v>4.5999999999246519E-2</v>
      </c>
      <c r="O184" s="300">
        <f>SUM(L184:N184)</f>
        <v>3.2550000000033683</v>
      </c>
      <c r="P184" s="300"/>
      <c r="Q184" s="300">
        <v>1.6250000000341338</v>
      </c>
      <c r="R184" s="300">
        <v>1.778000000018729</v>
      </c>
      <c r="S184" s="300">
        <v>4.700000000023942E-2</v>
      </c>
      <c r="T184" s="300">
        <f>SUM(Q184:S184)</f>
        <v>3.4500000000531026</v>
      </c>
      <c r="U184" s="300"/>
      <c r="V184" s="300">
        <v>1.8320000000260541</v>
      </c>
      <c r="W184" s="300">
        <v>1.9009999999912932</v>
      </c>
      <c r="X184" s="300">
        <v>4.9000000000383355E-2</v>
      </c>
      <c r="Y184" s="300">
        <f>SUM(V184:X184)</f>
        <v>3.7820000000177307</v>
      </c>
    </row>
    <row r="185" spans="1:25" x14ac:dyDescent="0.2">
      <c r="A185" s="260" t="s">
        <v>355</v>
      </c>
      <c r="B185" s="300">
        <v>7.0059999999940317</v>
      </c>
      <c r="C185" s="300">
        <v>0.27400000000220492</v>
      </c>
      <c r="D185" s="300">
        <v>0.93699999997844097</v>
      </c>
      <c r="E185" s="300">
        <f t="shared" ref="E185:E186" si="461">SUM(B185:D185)</f>
        <v>8.2169999999746786</v>
      </c>
      <c r="F185" s="300"/>
      <c r="G185" s="300">
        <v>7.3270000000112665</v>
      </c>
      <c r="H185" s="300">
        <v>0.39300000000395574</v>
      </c>
      <c r="I185" s="300">
        <v>0</v>
      </c>
      <c r="J185" s="300">
        <f t="shared" ref="J185:J186" si="462">SUM(G185:I185)</f>
        <v>7.7200000000152222</v>
      </c>
      <c r="K185" s="300"/>
      <c r="L185" s="300">
        <v>6.4610000000339296</v>
      </c>
      <c r="M185" s="300">
        <v>0.86800000000563982</v>
      </c>
      <c r="N185" s="300">
        <v>0.55999999999096572</v>
      </c>
      <c r="O185" s="300">
        <f t="shared" ref="O185:O186" si="463">SUM(L185:N185)</f>
        <v>7.8890000000305349</v>
      </c>
      <c r="P185" s="300"/>
      <c r="Q185" s="300">
        <v>6.6379999999668957</v>
      </c>
      <c r="R185" s="300">
        <v>0.90099999999293012</v>
      </c>
      <c r="S185" s="300">
        <v>0.55299999997391447</v>
      </c>
      <c r="T185" s="300">
        <f t="shared" ref="T185:T186" si="464">SUM(Q185:S185)</f>
        <v>8.0919999999337406</v>
      </c>
      <c r="U185" s="300"/>
      <c r="V185" s="300">
        <v>6.8519999999362664</v>
      </c>
      <c r="W185" s="300">
        <v>0.94499999999092765</v>
      </c>
      <c r="X185" s="300">
        <v>0.51799999998456869</v>
      </c>
      <c r="Y185" s="300">
        <f t="shared" ref="Y185:Y186" si="465">SUM(V185:X185)</f>
        <v>8.3149999999117625</v>
      </c>
    </row>
    <row r="186" spans="1:25" x14ac:dyDescent="0.2">
      <c r="A186" s="260" t="s">
        <v>354</v>
      </c>
      <c r="B186" s="300">
        <f>SUM(B184:B185)</f>
        <v>8.3769999999828979</v>
      </c>
      <c r="C186" s="300">
        <f t="shared" ref="C186" si="466">SUM(C184:C185)</f>
        <v>1.0610000000065931</v>
      </c>
      <c r="D186" s="300">
        <f t="shared" ref="D186" si="467">SUM(D184:D185)</f>
        <v>1.1139999999808567</v>
      </c>
      <c r="E186" s="300">
        <f t="shared" si="461"/>
        <v>10.551999999970349</v>
      </c>
      <c r="F186" s="300"/>
      <c r="G186" s="300">
        <f>SUM(G184:G185)</f>
        <v>9.1719999999929431</v>
      </c>
      <c r="H186" s="300">
        <f t="shared" ref="H186" si="468">SUM(H184:H185)</f>
        <v>2.1480000000157169</v>
      </c>
      <c r="I186" s="300">
        <f t="shared" ref="I186" si="469">SUM(I184:I185)</f>
        <v>0</v>
      </c>
      <c r="J186" s="300">
        <f t="shared" si="462"/>
        <v>11.32000000000866</v>
      </c>
      <c r="K186" s="300"/>
      <c r="L186" s="300">
        <f>SUM(L184:L185)</f>
        <v>7.9730000000229886</v>
      </c>
      <c r="M186" s="300">
        <f t="shared" ref="M186" si="470">SUM(M184:M185)</f>
        <v>2.5650000000207029</v>
      </c>
      <c r="N186" s="300">
        <f t="shared" ref="N186" si="471">SUM(N184:N185)</f>
        <v>0.60599999999021226</v>
      </c>
      <c r="O186" s="300">
        <f t="shared" si="463"/>
        <v>11.144000000033904</v>
      </c>
      <c r="P186" s="300"/>
      <c r="Q186" s="300">
        <f>SUM(Q184:Q185)</f>
        <v>8.2630000000010302</v>
      </c>
      <c r="R186" s="300">
        <f t="shared" ref="R186" si="472">SUM(R184:R185)</f>
        <v>2.6790000000116594</v>
      </c>
      <c r="S186" s="300">
        <f t="shared" ref="S186" si="473">SUM(S184:S185)</f>
        <v>0.59999999997415387</v>
      </c>
      <c r="T186" s="300">
        <f t="shared" si="464"/>
        <v>11.541999999986844</v>
      </c>
      <c r="U186" s="300"/>
      <c r="V186" s="300">
        <f>SUM(V184:V185)</f>
        <v>8.683999999962321</v>
      </c>
      <c r="W186" s="300">
        <f t="shared" ref="W186" si="474">SUM(W184:W185)</f>
        <v>2.845999999982221</v>
      </c>
      <c r="X186" s="300">
        <f t="shared" ref="X186" si="475">SUM(X184:X185)</f>
        <v>0.5669999999849521</v>
      </c>
      <c r="Y186" s="300">
        <f t="shared" si="465"/>
        <v>12.096999999929494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2.4939999999774014</v>
      </c>
      <c r="C189" s="300">
        <f t="shared" ref="C189:D189" si="476">SUM(C174,C179,C184)</f>
        <v>1.6190000000083353</v>
      </c>
      <c r="D189" s="300">
        <f t="shared" si="476"/>
        <v>0.53800000000378367</v>
      </c>
      <c r="E189" s="300">
        <f>SUM(B189:D189)</f>
        <v>4.6509999999895211</v>
      </c>
      <c r="F189" s="300"/>
      <c r="G189" s="300">
        <f>SUM(G174,G179,G184)</f>
        <v>3.6759999999601538</v>
      </c>
      <c r="H189" s="300">
        <f t="shared" ref="H189:I189" si="477">SUM(H174,H179,H184)</f>
        <v>2.2850000000162911</v>
      </c>
      <c r="I189" s="300">
        <f t="shared" si="477"/>
        <v>0</v>
      </c>
      <c r="J189" s="300">
        <f>SUM(G189:I189)</f>
        <v>5.9609999999764449</v>
      </c>
      <c r="K189" s="300"/>
      <c r="L189" s="300">
        <f>SUM(L174,L179,L184)</f>
        <v>3.0129999999703161</v>
      </c>
      <c r="M189" s="300">
        <f t="shared" ref="M189:N189" si="478">SUM(M174,M179,M184)</f>
        <v>2.2100000000214286</v>
      </c>
      <c r="N189" s="300">
        <f t="shared" si="478"/>
        <v>7.8999999998580955E-2</v>
      </c>
      <c r="O189" s="300">
        <f>SUM(L189:N189)</f>
        <v>5.3019999999903256</v>
      </c>
      <c r="P189" s="300"/>
      <c r="Q189" s="300">
        <f>SUM(Q174,Q179,Q184)</f>
        <v>3.2390000000751713</v>
      </c>
      <c r="R189" s="300">
        <f t="shared" ref="R189:S189" si="479">SUM(R174,R179,R184)</f>
        <v>2.3150000000196331</v>
      </c>
      <c r="S189" s="300">
        <f t="shared" si="479"/>
        <v>8.1000000000506445E-2</v>
      </c>
      <c r="T189" s="300">
        <f>SUM(Q189:S189)</f>
        <v>5.6350000000953111</v>
      </c>
      <c r="U189" s="300"/>
      <c r="V189" s="300">
        <f>SUM(V174,V179,V184)</f>
        <v>3.6500000000488866</v>
      </c>
      <c r="W189" s="300">
        <f t="shared" ref="W189:X189" si="480">SUM(W174,W179,W184)</f>
        <v>2.4749999999909607</v>
      </c>
      <c r="X189" s="300">
        <f t="shared" si="480"/>
        <v>8.4000000001638181E-2</v>
      </c>
      <c r="Y189" s="300">
        <f>SUM(V189:X189)</f>
        <v>6.2090000000414856</v>
      </c>
    </row>
    <row r="190" spans="1:25" x14ac:dyDescent="0.2">
      <c r="A190" s="260" t="s">
        <v>355</v>
      </c>
      <c r="B190" s="300">
        <f>SUM(B175,B180,B185)</f>
        <v>9.5669999999816522</v>
      </c>
      <c r="C190" s="300">
        <f t="shared" ref="C190:D190" si="481">SUM(C175,C180,C185)</f>
        <v>0.74700000000190081</v>
      </c>
      <c r="D190" s="300">
        <f t="shared" si="481"/>
        <v>1.201999999977228</v>
      </c>
      <c r="E190" s="300">
        <f t="shared" ref="E190:E191" si="482">SUM(B190:D190)</f>
        <v>11.51599999996078</v>
      </c>
      <c r="F190" s="300"/>
      <c r="G190" s="300">
        <f>SUM(G175,G180,G185)</f>
        <v>10.76899999999849</v>
      </c>
      <c r="H190" s="300">
        <f t="shared" ref="H190:I190" si="483">SUM(H175,H180,H185)</f>
        <v>0.5710000000039146</v>
      </c>
      <c r="I190" s="300">
        <f t="shared" si="483"/>
        <v>0</v>
      </c>
      <c r="J190" s="300">
        <f t="shared" ref="J190:J191" si="484">SUM(G190:I190)</f>
        <v>11.340000000002405</v>
      </c>
      <c r="K190" s="300"/>
      <c r="L190" s="300">
        <f>SUM(L175,L180,L185)</f>
        <v>9.4950000000172068</v>
      </c>
      <c r="M190" s="300">
        <f t="shared" ref="M190:N190" si="485">SUM(M175,M180,M185)</f>
        <v>1.2600000000052345</v>
      </c>
      <c r="N190" s="300">
        <f t="shared" si="485"/>
        <v>0.81599999998952388</v>
      </c>
      <c r="O190" s="300">
        <f t="shared" ref="O190:O191" si="486">SUM(L190:N190)</f>
        <v>11.571000000011965</v>
      </c>
      <c r="P190" s="300"/>
      <c r="Q190" s="300">
        <f>SUM(Q175,Q180,Q185)</f>
        <v>9.7549999999750572</v>
      </c>
      <c r="R190" s="300">
        <f t="shared" ref="R190:S190" si="487">SUM(R175,R180,R185)</f>
        <v>1.3089999999928164</v>
      </c>
      <c r="S190" s="300">
        <f t="shared" si="487"/>
        <v>0.8129999999680505</v>
      </c>
      <c r="T190" s="300">
        <f t="shared" ref="T190:T191" si="488">SUM(Q190:S190)</f>
        <v>11.876999999935924</v>
      </c>
      <c r="U190" s="300"/>
      <c r="V190" s="300">
        <f>SUM(V175,V180,V185)</f>
        <v>10.069999999943571</v>
      </c>
      <c r="W190" s="300">
        <f t="shared" ref="W190:X190" si="489">SUM(W175,W180,W185)</f>
        <v>1.3719999999905577</v>
      </c>
      <c r="X190" s="300">
        <f t="shared" si="489"/>
        <v>0.78399999998293146</v>
      </c>
      <c r="Y190" s="300">
        <f t="shared" ref="Y190:Y191" si="490">SUM(V190:X190)</f>
        <v>12.225999999917061</v>
      </c>
    </row>
    <row r="191" spans="1:25" x14ac:dyDescent="0.2">
      <c r="A191" s="264" t="s">
        <v>354</v>
      </c>
      <c r="B191" s="301">
        <f>SUM(B189:B190)</f>
        <v>12.060999999959053</v>
      </c>
      <c r="C191" s="301">
        <f t="shared" ref="C191" si="491">SUM(C189:C190)</f>
        <v>2.3660000000102359</v>
      </c>
      <c r="D191" s="301">
        <f t="shared" ref="D191" si="492">SUM(D189:D190)</f>
        <v>1.7399999999810116</v>
      </c>
      <c r="E191" s="301">
        <f t="shared" si="482"/>
        <v>16.166999999950303</v>
      </c>
      <c r="F191" s="301"/>
      <c r="G191" s="301">
        <f>SUM(G189:G190)</f>
        <v>14.444999999958643</v>
      </c>
      <c r="H191" s="301">
        <f t="shared" ref="H191" si="493">SUM(H189:H190)</f>
        <v>2.8560000000202059</v>
      </c>
      <c r="I191" s="301">
        <f t="shared" ref="I191" si="494">SUM(I189:I190)</f>
        <v>0</v>
      </c>
      <c r="J191" s="301">
        <f t="shared" si="484"/>
        <v>17.300999999978849</v>
      </c>
      <c r="K191" s="301"/>
      <c r="L191" s="301">
        <f>SUM(L189:L190)</f>
        <v>12.507999999987522</v>
      </c>
      <c r="M191" s="301">
        <f t="shared" ref="M191" si="495">SUM(M189:M190)</f>
        <v>3.4700000000266629</v>
      </c>
      <c r="N191" s="301">
        <f t="shared" ref="N191" si="496">SUM(N189:N190)</f>
        <v>0.89499999998810487</v>
      </c>
      <c r="O191" s="301">
        <f t="shared" si="486"/>
        <v>16.873000000002289</v>
      </c>
      <c r="P191" s="301"/>
      <c r="Q191" s="301">
        <f>SUM(Q189:Q190)</f>
        <v>12.994000000050228</v>
      </c>
      <c r="R191" s="301">
        <f t="shared" ref="R191" si="497">SUM(R189:R190)</f>
        <v>3.6240000000124493</v>
      </c>
      <c r="S191" s="301">
        <f t="shared" ref="S191" si="498">SUM(S189:S190)</f>
        <v>0.89399999996855695</v>
      </c>
      <c r="T191" s="301">
        <f t="shared" si="488"/>
        <v>17.512000000031236</v>
      </c>
      <c r="U191" s="301"/>
      <c r="V191" s="301">
        <f>SUM(V189:V190)</f>
        <v>13.719999999992456</v>
      </c>
      <c r="W191" s="301">
        <f t="shared" ref="W191" si="499">SUM(W189:W190)</f>
        <v>3.8469999999815183</v>
      </c>
      <c r="X191" s="301">
        <f t="shared" ref="X191" si="500">SUM(X189:X190)</f>
        <v>0.86799999998456967</v>
      </c>
      <c r="Y191" s="301">
        <f t="shared" si="490"/>
        <v>18.434999999958542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5.3639999999339532</v>
      </c>
      <c r="C199" s="300">
        <v>2.1810000000243037</v>
      </c>
      <c r="D199" s="300">
        <v>0.19800000000362922</v>
      </c>
      <c r="E199" s="300">
        <f>SUM(B199:D199)</f>
        <v>7.7429999999618868</v>
      </c>
      <c r="F199" s="300"/>
      <c r="G199" s="300">
        <v>6.2169999998900627</v>
      </c>
      <c r="H199" s="300">
        <v>2.0900000000305421</v>
      </c>
      <c r="I199" s="300">
        <v>0.22600000000429099</v>
      </c>
      <c r="J199" s="300">
        <f>SUM(G199:I199)</f>
        <v>8.5329999999248951</v>
      </c>
      <c r="K199" s="300"/>
      <c r="L199" s="300">
        <v>7.2999999998129006</v>
      </c>
      <c r="M199" s="300">
        <v>2.1190000000492493</v>
      </c>
      <c r="N199" s="300">
        <v>1.6050000000035194</v>
      </c>
      <c r="O199" s="300">
        <f>SUM(L199:N199)</f>
        <v>11.023999999865669</v>
      </c>
      <c r="P199" s="300"/>
      <c r="Q199" s="300">
        <v>7.2820000002800818</v>
      </c>
      <c r="R199" s="300">
        <v>2.1280000000026598</v>
      </c>
      <c r="S199" s="300">
        <v>1.5689999999776467</v>
      </c>
      <c r="T199" s="300">
        <f>SUM(Q199:S199)</f>
        <v>10.979000000260388</v>
      </c>
      <c r="U199" s="300"/>
      <c r="V199" s="300">
        <v>7.5570000002510875</v>
      </c>
      <c r="W199" s="300">
        <v>2.232999999979576</v>
      </c>
      <c r="X199" s="300">
        <v>1.6569999999634508</v>
      </c>
      <c r="Y199" s="300">
        <f>SUM(V199:X199)</f>
        <v>11.447000000194114</v>
      </c>
    </row>
    <row r="200" spans="1:25" x14ac:dyDescent="0.2">
      <c r="A200" s="260" t="s">
        <v>355</v>
      </c>
      <c r="B200" s="300">
        <v>25.677999999963763</v>
      </c>
      <c r="C200" s="300">
        <v>0.9510000000025336</v>
      </c>
      <c r="D200" s="300">
        <v>19.549999999207426</v>
      </c>
      <c r="E200" s="300">
        <f t="shared" ref="E200:E201" si="501">SUM(B200:D200)</f>
        <v>46.178999999173726</v>
      </c>
      <c r="F200" s="300"/>
      <c r="G200" s="300">
        <v>27.461000000030392</v>
      </c>
      <c r="H200" s="300">
        <v>1.4820000000044848</v>
      </c>
      <c r="I200" s="300">
        <v>17.127000000373808</v>
      </c>
      <c r="J200" s="300">
        <f t="shared" ref="J200:J201" si="502">SUM(G200:I200)</f>
        <v>46.070000000408683</v>
      </c>
      <c r="K200" s="300"/>
      <c r="L200" s="300">
        <v>28.463000000133512</v>
      </c>
      <c r="M200" s="300">
        <v>2.6960000000005238</v>
      </c>
      <c r="N200" s="300">
        <v>16.955999999556777</v>
      </c>
      <c r="O200" s="300">
        <f t="shared" ref="O200:O201" si="503">SUM(L200:N200)</f>
        <v>48.114999999690809</v>
      </c>
      <c r="P200" s="300"/>
      <c r="Q200" s="300">
        <v>27.915999999880171</v>
      </c>
      <c r="R200" s="300">
        <v>2.7269999999974073</v>
      </c>
      <c r="S200" s="300">
        <v>17.010999998078084</v>
      </c>
      <c r="T200" s="300">
        <f t="shared" ref="T200:T201" si="504">SUM(Q200:S200)</f>
        <v>47.653999997955665</v>
      </c>
      <c r="U200" s="300"/>
      <c r="V200" s="300">
        <v>27.674999999771057</v>
      </c>
      <c r="W200" s="300">
        <v>2.893000000002667</v>
      </c>
      <c r="X200" s="300">
        <v>17.798999998439093</v>
      </c>
      <c r="Y200" s="300">
        <f t="shared" ref="Y200:Y201" si="505">SUM(V200:X200)</f>
        <v>48.366999998212819</v>
      </c>
    </row>
    <row r="201" spans="1:25" x14ac:dyDescent="0.2">
      <c r="A201" s="260" t="s">
        <v>354</v>
      </c>
      <c r="B201" s="300">
        <f>SUM(B199:B200)</f>
        <v>31.041999999897715</v>
      </c>
      <c r="C201" s="300">
        <f t="shared" ref="C201" si="506">SUM(C199:C200)</f>
        <v>3.1320000000268373</v>
      </c>
      <c r="D201" s="300">
        <f t="shared" ref="D201" si="507">SUM(D199:D200)</f>
        <v>19.747999999211054</v>
      </c>
      <c r="E201" s="300">
        <f t="shared" si="501"/>
        <v>53.921999999135608</v>
      </c>
      <c r="F201" s="300"/>
      <c r="G201" s="300">
        <f>SUM(G199:G200)</f>
        <v>33.677999999920452</v>
      </c>
      <c r="H201" s="300">
        <f t="shared" ref="H201" si="508">SUM(H199:H200)</f>
        <v>3.5720000000350272</v>
      </c>
      <c r="I201" s="300">
        <f t="shared" ref="I201" si="509">SUM(I199:I200)</f>
        <v>17.353000000378099</v>
      </c>
      <c r="J201" s="300">
        <f t="shared" si="502"/>
        <v>54.60300000033358</v>
      </c>
      <c r="K201" s="300"/>
      <c r="L201" s="300">
        <f>SUM(L199:L200)</f>
        <v>35.762999999946416</v>
      </c>
      <c r="M201" s="300">
        <f t="shared" ref="M201" si="510">SUM(M199:M200)</f>
        <v>4.815000000049773</v>
      </c>
      <c r="N201" s="300">
        <f t="shared" ref="N201" si="511">SUM(N199:N200)</f>
        <v>18.560999999560295</v>
      </c>
      <c r="O201" s="300">
        <f t="shared" si="503"/>
        <v>59.138999999556482</v>
      </c>
      <c r="P201" s="300"/>
      <c r="Q201" s="300">
        <f>SUM(Q199:Q200)</f>
        <v>35.198000000160249</v>
      </c>
      <c r="R201" s="300">
        <f t="shared" ref="R201" si="512">SUM(R199:R200)</f>
        <v>4.855000000000067</v>
      </c>
      <c r="S201" s="300">
        <f t="shared" ref="S201" si="513">SUM(S199:S200)</f>
        <v>18.57999999805573</v>
      </c>
      <c r="T201" s="300">
        <f t="shared" si="504"/>
        <v>58.63299999821605</v>
      </c>
      <c r="U201" s="300"/>
      <c r="V201" s="300">
        <f>SUM(V199:V200)</f>
        <v>35.232000000022147</v>
      </c>
      <c r="W201" s="300">
        <f t="shared" ref="W201" si="514">SUM(W199:W200)</f>
        <v>5.125999999982243</v>
      </c>
      <c r="X201" s="300">
        <f t="shared" ref="X201" si="515">SUM(X199:X200)</f>
        <v>19.455999998402543</v>
      </c>
      <c r="Y201" s="300">
        <f t="shared" si="505"/>
        <v>59.813999998406928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1.9449999999760537</v>
      </c>
      <c r="C204" s="300">
        <v>1.0370000000115571</v>
      </c>
      <c r="D204" s="300">
        <v>6.9000000001264702E-2</v>
      </c>
      <c r="E204" s="300">
        <f>SUM(B204:D204)</f>
        <v>3.0509999999888757</v>
      </c>
      <c r="F204" s="300"/>
      <c r="G204" s="300">
        <v>1.8809999999667406</v>
      </c>
      <c r="H204" s="300">
        <v>0.59200000000865238</v>
      </c>
      <c r="I204" s="300">
        <v>6.4000000001215224E-2</v>
      </c>
      <c r="J204" s="300">
        <f>SUM(G204:I204)</f>
        <v>2.536999999976608</v>
      </c>
      <c r="K204" s="300"/>
      <c r="L204" s="300">
        <v>2.2079999999434112</v>
      </c>
      <c r="M204" s="300">
        <v>0.60000000001394427</v>
      </c>
      <c r="N204" s="300">
        <v>0.11900000000026083</v>
      </c>
      <c r="O204" s="300">
        <f>SUM(L204:N204)</f>
        <v>2.9269999999576166</v>
      </c>
      <c r="P204" s="300"/>
      <c r="Q204" s="300">
        <v>2.2030000000847298</v>
      </c>
      <c r="R204" s="300">
        <v>0.60200000000075216</v>
      </c>
      <c r="S204" s="300">
        <v>0.14399999999794827</v>
      </c>
      <c r="T204" s="300">
        <f>SUM(Q204:S204)</f>
        <v>2.9490000000834304</v>
      </c>
      <c r="U204" s="300"/>
      <c r="V204" s="300">
        <v>2.2860000000759562</v>
      </c>
      <c r="W204" s="300">
        <v>0.63199999999421863</v>
      </c>
      <c r="X204" s="300">
        <v>0.19599999999567694</v>
      </c>
      <c r="Y204" s="300">
        <f>SUM(V204:X204)</f>
        <v>3.1140000000658516</v>
      </c>
    </row>
    <row r="205" spans="1:25" x14ac:dyDescent="0.2">
      <c r="A205" s="260" t="s">
        <v>355</v>
      </c>
      <c r="B205" s="300">
        <v>13.203999999981384</v>
      </c>
      <c r="C205" s="300">
        <v>0.44100000000117495</v>
      </c>
      <c r="D205" s="300">
        <v>10.689999999566625</v>
      </c>
      <c r="E205" s="300">
        <f t="shared" ref="E205:E206" si="516">SUM(B205:D205)</f>
        <v>24.334999999549183</v>
      </c>
      <c r="F205" s="300"/>
      <c r="G205" s="300">
        <v>11.782000000013026</v>
      </c>
      <c r="H205" s="300">
        <v>0.40900000000123798</v>
      </c>
      <c r="I205" s="300">
        <v>7.6280000001664856</v>
      </c>
      <c r="J205" s="300">
        <f t="shared" ref="J205:J206" si="517">SUM(G205:I205)</f>
        <v>19.81900000018075</v>
      </c>
      <c r="K205" s="300"/>
      <c r="L205" s="300">
        <v>12.212000000057259</v>
      </c>
      <c r="M205" s="300">
        <v>0.74400000000014388</v>
      </c>
      <c r="N205" s="300">
        <v>7.5519999998026064</v>
      </c>
      <c r="O205" s="300">
        <f t="shared" ref="O205:O206" si="518">SUM(L205:N205)</f>
        <v>20.507999999860008</v>
      </c>
      <c r="P205" s="300"/>
      <c r="Q205" s="300">
        <v>11.976999999948585</v>
      </c>
      <c r="R205" s="300">
        <v>0.75199999999928524</v>
      </c>
      <c r="S205" s="300">
        <v>7.5769999991439452</v>
      </c>
      <c r="T205" s="300">
        <f t="shared" ref="T205:T206" si="519">SUM(Q205:S205)</f>
        <v>20.305999999091817</v>
      </c>
      <c r="U205" s="300"/>
      <c r="V205" s="300">
        <v>11.873999999901764</v>
      </c>
      <c r="W205" s="300">
        <v>0.7980000000007349</v>
      </c>
      <c r="X205" s="300">
        <v>7.9279999993047365</v>
      </c>
      <c r="Y205" s="300">
        <f t="shared" ref="Y205:Y206" si="520">SUM(V205:X205)</f>
        <v>20.599999999207235</v>
      </c>
    </row>
    <row r="206" spans="1:25" x14ac:dyDescent="0.2">
      <c r="A206" s="260" t="s">
        <v>354</v>
      </c>
      <c r="B206" s="300">
        <f>SUM(B204:B205)</f>
        <v>15.148999999957438</v>
      </c>
      <c r="C206" s="300">
        <f t="shared" ref="C206" si="521">SUM(C204:C205)</f>
        <v>1.478000000012732</v>
      </c>
      <c r="D206" s="300">
        <f t="shared" ref="D206" si="522">SUM(D204:D205)</f>
        <v>10.758999999567889</v>
      </c>
      <c r="E206" s="300">
        <f t="shared" si="516"/>
        <v>27.385999999538058</v>
      </c>
      <c r="F206" s="300"/>
      <c r="G206" s="300">
        <f>SUM(G204:G205)</f>
        <v>13.662999999979768</v>
      </c>
      <c r="H206" s="300">
        <f t="shared" ref="H206" si="523">SUM(H204:H205)</f>
        <v>1.0010000000098904</v>
      </c>
      <c r="I206" s="300">
        <f t="shared" ref="I206" si="524">SUM(I204:I205)</f>
        <v>7.6920000001677007</v>
      </c>
      <c r="J206" s="300">
        <f t="shared" si="517"/>
        <v>22.356000000157358</v>
      </c>
      <c r="K206" s="300"/>
      <c r="L206" s="300">
        <f>SUM(L204:L205)</f>
        <v>14.42000000000067</v>
      </c>
      <c r="M206" s="300">
        <f t="shared" ref="M206" si="525">SUM(M204:M205)</f>
        <v>1.3440000000140881</v>
      </c>
      <c r="N206" s="300">
        <f t="shared" ref="N206" si="526">SUM(N204:N205)</f>
        <v>7.6709999998028673</v>
      </c>
      <c r="O206" s="300">
        <f t="shared" si="518"/>
        <v>23.434999999817624</v>
      </c>
      <c r="P206" s="300"/>
      <c r="Q206" s="300">
        <f>SUM(Q204:Q205)</f>
        <v>14.180000000033315</v>
      </c>
      <c r="R206" s="300">
        <f t="shared" ref="R206" si="527">SUM(R204:R205)</f>
        <v>1.3540000000000374</v>
      </c>
      <c r="S206" s="300">
        <f t="shared" ref="S206" si="528">SUM(S204:S205)</f>
        <v>7.7209999991418936</v>
      </c>
      <c r="T206" s="300">
        <f t="shared" si="519"/>
        <v>23.254999999175247</v>
      </c>
      <c r="U206" s="300"/>
      <c r="V206" s="300">
        <f>SUM(V204:V205)</f>
        <v>14.159999999977721</v>
      </c>
      <c r="W206" s="300">
        <f t="shared" ref="W206" si="529">SUM(W204:W205)</f>
        <v>1.4299999999949535</v>
      </c>
      <c r="X206" s="300">
        <f t="shared" ref="X206" si="530">SUM(X204:X205)</f>
        <v>8.1239999993004126</v>
      </c>
      <c r="Y206" s="300">
        <f t="shared" si="520"/>
        <v>23.713999999273085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4.0939999999495953</v>
      </c>
      <c r="C209" s="300">
        <v>5.6340000000627821</v>
      </c>
      <c r="D209" s="300">
        <v>0.25500000000467404</v>
      </c>
      <c r="E209" s="300">
        <f>SUM(B209:D209)</f>
        <v>9.9830000000170518</v>
      </c>
      <c r="F209" s="300"/>
      <c r="G209" s="300">
        <v>5.6979999998992463</v>
      </c>
      <c r="H209" s="300">
        <v>7.125000000104122</v>
      </c>
      <c r="I209" s="300">
        <v>0.35100000000666454</v>
      </c>
      <c r="J209" s="300">
        <f>SUM(G209:I209)</f>
        <v>13.174000000010032</v>
      </c>
      <c r="K209" s="300"/>
      <c r="L209" s="300">
        <v>6.6899999998285358</v>
      </c>
      <c r="M209" s="300">
        <v>7.225000000167916</v>
      </c>
      <c r="N209" s="300">
        <v>0.93500000000204952</v>
      </c>
      <c r="O209" s="300">
        <f>SUM(L209:N209)</f>
        <v>14.849999999998502</v>
      </c>
      <c r="P209" s="300"/>
      <c r="Q209" s="300">
        <v>6.6740000002566973</v>
      </c>
      <c r="R209" s="300">
        <v>7.2560000000090712</v>
      </c>
      <c r="S209" s="300">
        <v>0.95099999998645091</v>
      </c>
      <c r="T209" s="300">
        <f>SUM(Q209:S209)</f>
        <v>14.881000000252218</v>
      </c>
      <c r="U209" s="300"/>
      <c r="V209" s="300">
        <v>6.9260000002301201</v>
      </c>
      <c r="W209" s="300">
        <v>7.6129999999303628</v>
      </c>
      <c r="X209" s="300">
        <v>0.9899999999781629</v>
      </c>
      <c r="Y209" s="300">
        <f>SUM(V209:X209)</f>
        <v>15.529000000138646</v>
      </c>
    </row>
    <row r="210" spans="1:25" x14ac:dyDescent="0.2">
      <c r="A210" s="260" t="s">
        <v>355</v>
      </c>
      <c r="B210" s="300">
        <v>44.011999999937942</v>
      </c>
      <c r="C210" s="300">
        <v>1.1740000000031265</v>
      </c>
      <c r="D210" s="300">
        <v>34.546999998599439</v>
      </c>
      <c r="E210" s="300">
        <f t="shared" ref="E210:E211" si="531">SUM(B210:D210)</f>
        <v>79.732999998540507</v>
      </c>
      <c r="F210" s="300"/>
      <c r="G210" s="300">
        <v>56.528000000062534</v>
      </c>
      <c r="H210" s="300">
        <v>2.414000000007309</v>
      </c>
      <c r="I210" s="300">
        <v>36.451000000795581</v>
      </c>
      <c r="J210" s="300">
        <f t="shared" ref="J210:J211" si="532">SUM(G210:I210)</f>
        <v>95.393000000865413</v>
      </c>
      <c r="K210" s="300"/>
      <c r="L210" s="300">
        <v>58.590000000274706</v>
      </c>
      <c r="M210" s="300">
        <v>4.39100000000085</v>
      </c>
      <c r="N210" s="300">
        <v>36.086999999056708</v>
      </c>
      <c r="O210" s="300">
        <f t="shared" ref="O210:O211" si="533">SUM(L210:N210)</f>
        <v>99.067999999332272</v>
      </c>
      <c r="P210" s="300"/>
      <c r="Q210" s="300">
        <v>57.463999999753327</v>
      </c>
      <c r="R210" s="300">
        <v>4.4409999999957765</v>
      </c>
      <c r="S210" s="300">
        <v>36.203999995909633</v>
      </c>
      <c r="T210" s="300">
        <f t="shared" ref="T210:T211" si="534">SUM(Q210:S210)</f>
        <v>98.108999995658735</v>
      </c>
      <c r="U210" s="300"/>
      <c r="V210" s="300">
        <v>56.967999999528679</v>
      </c>
      <c r="W210" s="300">
        <v>4.7120000000043349</v>
      </c>
      <c r="X210" s="300">
        <v>37.881999996677841</v>
      </c>
      <c r="Y210" s="300">
        <f t="shared" ref="Y210:Y211" si="535">SUM(V210:X210)</f>
        <v>99.561999996210858</v>
      </c>
    </row>
    <row r="211" spans="1:25" x14ac:dyDescent="0.2">
      <c r="A211" s="260" t="s">
        <v>354</v>
      </c>
      <c r="B211" s="300">
        <f>SUM(B209:B210)</f>
        <v>48.105999999887537</v>
      </c>
      <c r="C211" s="300">
        <f t="shared" ref="C211" si="536">SUM(C209:C210)</f>
        <v>6.8080000000659089</v>
      </c>
      <c r="D211" s="300">
        <f t="shared" ref="D211" si="537">SUM(D209:D210)</f>
        <v>34.80199999860411</v>
      </c>
      <c r="E211" s="300">
        <f t="shared" si="531"/>
        <v>89.71599999855755</v>
      </c>
      <c r="F211" s="300"/>
      <c r="G211" s="300">
        <f>SUM(G209:G210)</f>
        <v>62.225999999961779</v>
      </c>
      <c r="H211" s="300">
        <f t="shared" ref="H211" si="538">SUM(H209:H210)</f>
        <v>9.5390000001114306</v>
      </c>
      <c r="I211" s="300">
        <f t="shared" ref="I211" si="539">SUM(I209:I210)</f>
        <v>36.802000000802245</v>
      </c>
      <c r="J211" s="300">
        <f t="shared" si="532"/>
        <v>108.56700000087545</v>
      </c>
      <c r="K211" s="300"/>
      <c r="L211" s="300">
        <f>SUM(L209:L210)</f>
        <v>65.280000000103243</v>
      </c>
      <c r="M211" s="300">
        <f t="shared" ref="M211" si="540">SUM(M209:M210)</f>
        <v>11.616000000168766</v>
      </c>
      <c r="N211" s="300">
        <f t="shared" ref="N211" si="541">SUM(N209:N210)</f>
        <v>37.021999999058757</v>
      </c>
      <c r="O211" s="300">
        <f t="shared" si="533"/>
        <v>113.91799999933076</v>
      </c>
      <c r="P211" s="300"/>
      <c r="Q211" s="300">
        <f>SUM(Q209:Q210)</f>
        <v>64.138000000010024</v>
      </c>
      <c r="R211" s="300">
        <f t="shared" ref="R211" si="542">SUM(R209:R210)</f>
        <v>11.697000000004849</v>
      </c>
      <c r="S211" s="300">
        <f t="shared" ref="S211" si="543">SUM(S209:S210)</f>
        <v>37.154999995896084</v>
      </c>
      <c r="T211" s="300">
        <f t="shared" si="534"/>
        <v>112.98999999591095</v>
      </c>
      <c r="U211" s="300"/>
      <c r="V211" s="300">
        <f>SUM(V209:V210)</f>
        <v>63.893999999758798</v>
      </c>
      <c r="W211" s="300">
        <f t="shared" ref="W211" si="544">SUM(W209:W210)</f>
        <v>12.324999999934697</v>
      </c>
      <c r="X211" s="300">
        <f t="shared" ref="X211" si="545">SUM(X209:X210)</f>
        <v>38.871999996656001</v>
      </c>
      <c r="Y211" s="300">
        <f t="shared" si="535"/>
        <v>115.0909999963495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11.402999999859603</v>
      </c>
      <c r="C214" s="300">
        <f t="shared" ref="C214:D214" si="546">SUM(C199,C204,C209)</f>
        <v>8.8520000000986432</v>
      </c>
      <c r="D214" s="300">
        <f t="shared" si="546"/>
        <v>0.52200000000956792</v>
      </c>
      <c r="E214" s="300">
        <f>SUM(B214:D214)</f>
        <v>20.776999999967813</v>
      </c>
      <c r="F214" s="300"/>
      <c r="G214" s="300">
        <f>SUM(G199,G204,G209)</f>
        <v>13.795999999756049</v>
      </c>
      <c r="H214" s="300">
        <f t="shared" ref="H214:I214" si="547">SUM(H199,H204,H209)</f>
        <v>9.8070000001433169</v>
      </c>
      <c r="I214" s="300">
        <f t="shared" si="547"/>
        <v>0.64100000001217072</v>
      </c>
      <c r="J214" s="300">
        <f>SUM(G214:I214)</f>
        <v>24.243999999911537</v>
      </c>
      <c r="K214" s="300"/>
      <c r="L214" s="300">
        <f>SUM(L199,L204,L209)</f>
        <v>16.197999999584848</v>
      </c>
      <c r="M214" s="300">
        <f t="shared" ref="M214:N214" si="548">SUM(M199,M204,M209)</f>
        <v>9.9440000002311102</v>
      </c>
      <c r="N214" s="300">
        <f t="shared" si="548"/>
        <v>2.6590000000058298</v>
      </c>
      <c r="O214" s="300">
        <f>SUM(L214:N214)</f>
        <v>28.800999999821787</v>
      </c>
      <c r="P214" s="300"/>
      <c r="Q214" s="300">
        <f>SUM(Q199,Q204,Q209)</f>
        <v>16.159000000621511</v>
      </c>
      <c r="R214" s="300">
        <f t="shared" ref="R214:S214" si="549">SUM(R199,R204,R209)</f>
        <v>9.9860000000124831</v>
      </c>
      <c r="S214" s="300">
        <f t="shared" si="549"/>
        <v>2.6639999999620461</v>
      </c>
      <c r="T214" s="300">
        <f>SUM(Q214:S214)</f>
        <v>28.809000000596036</v>
      </c>
      <c r="U214" s="300"/>
      <c r="V214" s="300">
        <f>SUM(V199,V204,V209)</f>
        <v>16.769000000557163</v>
      </c>
      <c r="W214" s="300">
        <f t="shared" ref="W214:X214" si="550">SUM(W199,W204,W209)</f>
        <v>10.477999999904156</v>
      </c>
      <c r="X214" s="300">
        <f t="shared" si="550"/>
        <v>2.8429999999372906</v>
      </c>
      <c r="Y214" s="300">
        <f>SUM(V214:X214)</f>
        <v>30.090000000398611</v>
      </c>
    </row>
    <row r="215" spans="1:25" x14ac:dyDescent="0.2">
      <c r="A215" s="260" t="s">
        <v>355</v>
      </c>
      <c r="B215" s="300">
        <f>SUM(B200,B205,B210)</f>
        <v>82.893999999883093</v>
      </c>
      <c r="C215" s="300">
        <f t="shared" ref="C215:D215" si="551">SUM(C200,C205,C210)</f>
        <v>2.5660000000068353</v>
      </c>
      <c r="D215" s="300">
        <f t="shared" si="551"/>
        <v>64.786999997373499</v>
      </c>
      <c r="E215" s="300">
        <f t="shared" ref="E215:E216" si="552">SUM(B215:D215)</f>
        <v>150.24699999726343</v>
      </c>
      <c r="F215" s="300"/>
      <c r="G215" s="300">
        <f>SUM(G200,G205,G210)</f>
        <v>95.771000000105943</v>
      </c>
      <c r="H215" s="300">
        <f t="shared" ref="H215:I215" si="553">SUM(H200,H205,H210)</f>
        <v>4.305000000013032</v>
      </c>
      <c r="I215" s="300">
        <f t="shared" si="553"/>
        <v>61.206000001335873</v>
      </c>
      <c r="J215" s="300">
        <f t="shared" ref="J215:J216" si="554">SUM(G215:I215)</f>
        <v>161.28200000145486</v>
      </c>
      <c r="K215" s="300"/>
      <c r="L215" s="300">
        <f>SUM(L200,L205,L210)</f>
        <v>99.265000000465477</v>
      </c>
      <c r="M215" s="300">
        <f t="shared" ref="M215:N215" si="555">SUM(M200,M205,M210)</f>
        <v>7.8310000000015174</v>
      </c>
      <c r="N215" s="300">
        <f t="shared" si="555"/>
        <v>60.594999998416093</v>
      </c>
      <c r="O215" s="300">
        <f t="shared" ref="O215:O216" si="556">SUM(L215:N215)</f>
        <v>167.69099999888309</v>
      </c>
      <c r="P215" s="300"/>
      <c r="Q215" s="300">
        <f>SUM(Q200,Q205,Q210)</f>
        <v>97.356999999582087</v>
      </c>
      <c r="R215" s="300">
        <f t="shared" ref="R215:S215" si="557">SUM(R200,R205,R210)</f>
        <v>7.9199999999924691</v>
      </c>
      <c r="S215" s="300">
        <f t="shared" si="557"/>
        <v>60.791999993131661</v>
      </c>
      <c r="T215" s="300">
        <f t="shared" ref="T215:T216" si="558">SUM(Q215:S215)</f>
        <v>166.06899999270621</v>
      </c>
      <c r="U215" s="300"/>
      <c r="V215" s="300">
        <f>SUM(V200,V205,V210)</f>
        <v>96.516999999201502</v>
      </c>
      <c r="W215" s="300">
        <f t="shared" ref="W215:X215" si="559">SUM(W200,W205,W210)</f>
        <v>8.4030000000077365</v>
      </c>
      <c r="X215" s="300">
        <f t="shared" si="559"/>
        <v>63.608999994421673</v>
      </c>
      <c r="Y215" s="300">
        <f t="shared" ref="Y215:Y216" si="560">SUM(V215:X215)</f>
        <v>168.52899999363092</v>
      </c>
    </row>
    <row r="216" spans="1:25" x14ac:dyDescent="0.2">
      <c r="A216" s="264" t="s">
        <v>354</v>
      </c>
      <c r="B216" s="301">
        <f>SUM(B214:B215)</f>
        <v>94.296999999742695</v>
      </c>
      <c r="C216" s="301">
        <f t="shared" ref="C216" si="561">SUM(C214:C215)</f>
        <v>11.418000000105479</v>
      </c>
      <c r="D216" s="301">
        <f t="shared" ref="D216" si="562">SUM(D214:D215)</f>
        <v>65.308999997383069</v>
      </c>
      <c r="E216" s="301">
        <f t="shared" si="552"/>
        <v>171.02399999723124</v>
      </c>
      <c r="F216" s="301"/>
      <c r="G216" s="301">
        <f>SUM(G214:G215)</f>
        <v>109.56699999986199</v>
      </c>
      <c r="H216" s="301">
        <f t="shared" ref="H216" si="563">SUM(H214:H215)</f>
        <v>14.11200000015635</v>
      </c>
      <c r="I216" s="301">
        <f t="shared" ref="I216" si="564">SUM(I214:I215)</f>
        <v>61.847000001348043</v>
      </c>
      <c r="J216" s="301">
        <f t="shared" si="554"/>
        <v>185.52600000136638</v>
      </c>
      <c r="K216" s="301"/>
      <c r="L216" s="301">
        <f>SUM(L214:L215)</f>
        <v>115.46300000005033</v>
      </c>
      <c r="M216" s="301">
        <f t="shared" ref="M216" si="565">SUM(M214:M215)</f>
        <v>17.775000000232627</v>
      </c>
      <c r="N216" s="301">
        <f t="shared" ref="N216" si="566">SUM(N214:N215)</f>
        <v>63.253999998421925</v>
      </c>
      <c r="O216" s="301">
        <f t="shared" si="556"/>
        <v>196.4919999987049</v>
      </c>
      <c r="P216" s="301"/>
      <c r="Q216" s="301">
        <f>SUM(Q214:Q215)</f>
        <v>113.5160000002036</v>
      </c>
      <c r="R216" s="301">
        <f t="shared" ref="R216" si="567">SUM(R214:R215)</f>
        <v>17.906000000004951</v>
      </c>
      <c r="S216" s="301">
        <f t="shared" ref="S216" si="568">SUM(S214:S215)</f>
        <v>63.455999993093705</v>
      </c>
      <c r="T216" s="301">
        <f t="shared" si="558"/>
        <v>194.87799999330227</v>
      </c>
      <c r="U216" s="301"/>
      <c r="V216" s="301">
        <f>SUM(V214:V215)</f>
        <v>113.28599999975867</v>
      </c>
      <c r="W216" s="301">
        <f t="shared" ref="W216" si="569">SUM(W214:W215)</f>
        <v>18.880999999911893</v>
      </c>
      <c r="X216" s="301">
        <f t="shared" ref="X216" si="570">SUM(X214:X215)</f>
        <v>66.451999994358957</v>
      </c>
      <c r="Y216" s="301">
        <f t="shared" si="560"/>
        <v>198.61899999402954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5.2360000000027238</v>
      </c>
      <c r="C224" s="300">
        <v>2.7150000000928114</v>
      </c>
      <c r="D224" s="300">
        <v>0.52100000000904723</v>
      </c>
      <c r="E224" s="300">
        <f>SUM(B224:D224)</f>
        <v>8.4720000001045825</v>
      </c>
      <c r="F224" s="300"/>
      <c r="G224" s="300">
        <v>4.6890000000032144</v>
      </c>
      <c r="H224" s="300">
        <v>3.0120000001000005</v>
      </c>
      <c r="I224" s="300">
        <v>0.61200000001076971</v>
      </c>
      <c r="J224" s="300">
        <f>SUM(G224:I224)</f>
        <v>8.3130000001139841</v>
      </c>
      <c r="K224" s="300"/>
      <c r="L224" s="300">
        <v>4.2560000000568161</v>
      </c>
      <c r="M224" s="300">
        <v>2.7280000001477207</v>
      </c>
      <c r="N224" s="300">
        <v>0.44099999999738648</v>
      </c>
      <c r="O224" s="300">
        <f>SUM(L224:N224)</f>
        <v>7.4250000002019236</v>
      </c>
      <c r="P224" s="300"/>
      <c r="Q224" s="300">
        <v>4.616000000005462</v>
      </c>
      <c r="R224" s="300">
        <v>2.7010000000580985</v>
      </c>
      <c r="S224" s="300">
        <v>0.45499999999710172</v>
      </c>
      <c r="T224" s="300">
        <f>SUM(Q224:S224)</f>
        <v>7.7720000000606619</v>
      </c>
      <c r="U224" s="300"/>
      <c r="V224" s="300">
        <v>5.1289999998905182</v>
      </c>
      <c r="W224" s="300">
        <v>2.4739999998997253</v>
      </c>
      <c r="X224" s="300">
        <v>0.46199999999833796</v>
      </c>
      <c r="Y224" s="300">
        <f>SUM(V224:X224)</f>
        <v>8.0649999997885828</v>
      </c>
    </row>
    <row r="225" spans="1:25" x14ac:dyDescent="0.2">
      <c r="A225" s="260" t="s">
        <v>355</v>
      </c>
      <c r="B225" s="300">
        <v>31.824000000004904</v>
      </c>
      <c r="C225" s="300">
        <v>2.1150000000255571</v>
      </c>
      <c r="D225" s="300">
        <v>6.2580000000033342</v>
      </c>
      <c r="E225" s="300">
        <f t="shared" ref="E225:E226" si="571">SUM(B225:D225)</f>
        <v>40.197000000033796</v>
      </c>
      <c r="F225" s="300"/>
      <c r="G225" s="300">
        <v>32.573000000070827</v>
      </c>
      <c r="H225" s="300">
        <v>2.0610000000280349</v>
      </c>
      <c r="I225" s="300">
        <v>7.1550000001189424</v>
      </c>
      <c r="J225" s="300">
        <f t="shared" ref="J225:J226" si="572">SUM(G225:I225)</f>
        <v>41.789000000217811</v>
      </c>
      <c r="K225" s="300"/>
      <c r="L225" s="300">
        <v>34.674000000205623</v>
      </c>
      <c r="M225" s="300">
        <v>2.206000000009281</v>
      </c>
      <c r="N225" s="300">
        <v>5.5220000000059697</v>
      </c>
      <c r="O225" s="300">
        <f t="shared" ref="O225:O226" si="573">SUM(L225:N225)</f>
        <v>42.402000000220873</v>
      </c>
      <c r="P225" s="300"/>
      <c r="Q225" s="300">
        <v>36.508999999819402</v>
      </c>
      <c r="R225" s="300">
        <v>2.2999999999850189</v>
      </c>
      <c r="S225" s="300">
        <v>5.8119999998264866</v>
      </c>
      <c r="T225" s="300">
        <f t="shared" ref="T225:T226" si="574">SUM(Q225:S225)</f>
        <v>44.620999999630911</v>
      </c>
      <c r="U225" s="300"/>
      <c r="V225" s="300">
        <v>38.352999999692749</v>
      </c>
      <c r="W225" s="300">
        <v>2.3609999999880276</v>
      </c>
      <c r="X225" s="300">
        <v>6.120999999868288</v>
      </c>
      <c r="Y225" s="300">
        <f t="shared" ref="Y225:Y226" si="575">SUM(V225:X225)</f>
        <v>46.834999999549062</v>
      </c>
    </row>
    <row r="226" spans="1:25" x14ac:dyDescent="0.2">
      <c r="A226" s="260" t="s">
        <v>354</v>
      </c>
      <c r="B226" s="300">
        <f>SUM(B224:B225)</f>
        <v>37.060000000007626</v>
      </c>
      <c r="C226" s="300">
        <f t="shared" ref="C226" si="576">SUM(C224:C225)</f>
        <v>4.8300000001183685</v>
      </c>
      <c r="D226" s="300">
        <f t="shared" ref="D226" si="577">SUM(D224:D225)</f>
        <v>6.7790000000123811</v>
      </c>
      <c r="E226" s="300">
        <f t="shared" si="571"/>
        <v>48.669000000138375</v>
      </c>
      <c r="F226" s="300"/>
      <c r="G226" s="300">
        <f>SUM(G224:G225)</f>
        <v>37.262000000074039</v>
      </c>
      <c r="H226" s="300">
        <f t="shared" ref="H226" si="578">SUM(H224:H225)</f>
        <v>5.0730000001280349</v>
      </c>
      <c r="I226" s="300">
        <f t="shared" ref="I226" si="579">SUM(I224:I225)</f>
        <v>7.7670000001297126</v>
      </c>
      <c r="J226" s="300">
        <f t="shared" si="572"/>
        <v>50.102000000331785</v>
      </c>
      <c r="K226" s="300"/>
      <c r="L226" s="300">
        <f>SUM(L224:L225)</f>
        <v>38.930000000262439</v>
      </c>
      <c r="M226" s="300">
        <f t="shared" ref="M226" si="580">SUM(M224:M225)</f>
        <v>4.9340000001570017</v>
      </c>
      <c r="N226" s="300">
        <f t="shared" ref="N226" si="581">SUM(N224:N225)</f>
        <v>5.9630000000033565</v>
      </c>
      <c r="O226" s="300">
        <f t="shared" si="573"/>
        <v>49.827000000422792</v>
      </c>
      <c r="P226" s="300"/>
      <c r="Q226" s="300">
        <f>SUM(Q224:Q225)</f>
        <v>41.124999999824865</v>
      </c>
      <c r="R226" s="300">
        <f t="shared" ref="R226" si="582">SUM(R224:R225)</f>
        <v>5.001000000043117</v>
      </c>
      <c r="S226" s="300">
        <f t="shared" ref="S226" si="583">SUM(S224:S225)</f>
        <v>6.2669999998235886</v>
      </c>
      <c r="T226" s="300">
        <f t="shared" si="574"/>
        <v>52.392999999691575</v>
      </c>
      <c r="U226" s="300"/>
      <c r="V226" s="300">
        <f>SUM(V224:V225)</f>
        <v>43.481999999583266</v>
      </c>
      <c r="W226" s="300">
        <f t="shared" ref="W226" si="584">SUM(W224:W225)</f>
        <v>4.8349999998877529</v>
      </c>
      <c r="X226" s="300">
        <f t="shared" ref="X226" si="585">SUM(X224:X225)</f>
        <v>6.582999999866626</v>
      </c>
      <c r="Y226" s="300">
        <f t="shared" si="575"/>
        <v>54.899999999337652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22.95199999995862</v>
      </c>
      <c r="C229" s="300">
        <v>11.317000000295071</v>
      </c>
      <c r="D229" s="300">
        <v>2.6270000000428042</v>
      </c>
      <c r="E229" s="300">
        <f>SUM(B229:D229)</f>
        <v>36.896000000296496</v>
      </c>
      <c r="F229" s="300"/>
      <c r="G229" s="300">
        <v>21.756999999908679</v>
      </c>
      <c r="H229" s="300">
        <v>7.6510000002035952</v>
      </c>
      <c r="I229" s="300">
        <v>1.0170000000157251</v>
      </c>
      <c r="J229" s="300">
        <f>SUM(G229:I229)</f>
        <v>30.425000000127998</v>
      </c>
      <c r="K229" s="300"/>
      <c r="L229" s="300">
        <v>19.909000000269273</v>
      </c>
      <c r="M229" s="300">
        <v>7.8780000003534578</v>
      </c>
      <c r="N229" s="300">
        <v>0.74099999999472288</v>
      </c>
      <c r="O229" s="300">
        <f>SUM(L229:N229)</f>
        <v>28.528000000617457</v>
      </c>
      <c r="P229" s="300"/>
      <c r="Q229" s="300">
        <v>20.946000000276289</v>
      </c>
      <c r="R229" s="300">
        <v>7.5700000000816576</v>
      </c>
      <c r="S229" s="300">
        <v>0.73899999999725741</v>
      </c>
      <c r="T229" s="300">
        <f>SUM(Q229:S229)</f>
        <v>29.255000000355206</v>
      </c>
      <c r="U229" s="300"/>
      <c r="V229" s="300">
        <v>23.036999999397551</v>
      </c>
      <c r="W229" s="300">
        <v>6.9279999997437596</v>
      </c>
      <c r="X229" s="300">
        <v>0.73700000000508903</v>
      </c>
      <c r="Y229" s="300">
        <f>SUM(V229:X229)</f>
        <v>30.701999999146402</v>
      </c>
    </row>
    <row r="230" spans="1:25" x14ac:dyDescent="0.2">
      <c r="A230" s="260" t="s">
        <v>355</v>
      </c>
      <c r="B230" s="300">
        <v>62.184000000031538</v>
      </c>
      <c r="C230" s="300">
        <v>5.6200000000535377</v>
      </c>
      <c r="D230" s="300">
        <v>5.3620000000874057</v>
      </c>
      <c r="E230" s="300">
        <f t="shared" ref="E230:E231" si="586">SUM(B230:D230)</f>
        <v>73.166000000172488</v>
      </c>
      <c r="F230" s="300"/>
      <c r="G230" s="300">
        <v>54.461000000129481</v>
      </c>
      <c r="H230" s="300">
        <v>5.6280000000564394</v>
      </c>
      <c r="I230" s="300">
        <v>2.9930000000202361</v>
      </c>
      <c r="J230" s="300">
        <f t="shared" ref="J230:J231" si="587">SUM(G230:I230)</f>
        <v>63.082000000206158</v>
      </c>
      <c r="K230" s="300"/>
      <c r="L230" s="300">
        <v>61.48200000037945</v>
      </c>
      <c r="M230" s="300">
        <v>4.4210000000258614</v>
      </c>
      <c r="N230" s="300">
        <v>5.497000000076782</v>
      </c>
      <c r="O230" s="300">
        <f t="shared" ref="O230:O231" si="588">SUM(L230:N230)</f>
        <v>71.400000000482095</v>
      </c>
      <c r="P230" s="300"/>
      <c r="Q230" s="300">
        <v>60.586999999711317</v>
      </c>
      <c r="R230" s="300">
        <v>4.3859999999753825</v>
      </c>
      <c r="S230" s="300">
        <v>5.5270000001077859</v>
      </c>
      <c r="T230" s="300">
        <f t="shared" ref="T230:T231" si="589">SUM(Q230:S230)</f>
        <v>70.499999999794483</v>
      </c>
      <c r="U230" s="300"/>
      <c r="V230" s="300">
        <v>58.833999999571709</v>
      </c>
      <c r="W230" s="300">
        <v>4.3139999999837677</v>
      </c>
      <c r="X230" s="300">
        <v>5.600000000083929</v>
      </c>
      <c r="Y230" s="300">
        <f t="shared" ref="Y230:Y231" si="590">SUM(V230:X230)</f>
        <v>68.747999999639404</v>
      </c>
    </row>
    <row r="231" spans="1:25" x14ac:dyDescent="0.2">
      <c r="A231" s="260" t="s">
        <v>354</v>
      </c>
      <c r="B231" s="300">
        <f>SUM(B229:B230)</f>
        <v>85.135999999990162</v>
      </c>
      <c r="C231" s="300">
        <f t="shared" ref="C231" si="591">SUM(C229:C230)</f>
        <v>16.937000000348608</v>
      </c>
      <c r="D231" s="300">
        <f t="shared" ref="D231" si="592">SUM(D229:D230)</f>
        <v>7.9890000001302095</v>
      </c>
      <c r="E231" s="300">
        <f t="shared" si="586"/>
        <v>110.06200000046897</v>
      </c>
      <c r="F231" s="300"/>
      <c r="G231" s="300">
        <f>SUM(G229:G230)</f>
        <v>76.21800000003816</v>
      </c>
      <c r="H231" s="300">
        <f t="shared" ref="H231" si="593">SUM(H229:H230)</f>
        <v>13.279000000260034</v>
      </c>
      <c r="I231" s="300">
        <f t="shared" ref="I231" si="594">SUM(I229:I230)</f>
        <v>4.0100000000359612</v>
      </c>
      <c r="J231" s="300">
        <f t="shared" si="587"/>
        <v>93.507000000334145</v>
      </c>
      <c r="K231" s="300"/>
      <c r="L231" s="300">
        <f>SUM(L229:L230)</f>
        <v>81.391000000648717</v>
      </c>
      <c r="M231" s="300">
        <f t="shared" ref="M231" si="595">SUM(M229:M230)</f>
        <v>12.299000000379319</v>
      </c>
      <c r="N231" s="300">
        <f t="shared" ref="N231" si="596">SUM(N229:N230)</f>
        <v>6.238000000071505</v>
      </c>
      <c r="O231" s="300">
        <f t="shared" si="588"/>
        <v>99.928000001099548</v>
      </c>
      <c r="P231" s="300"/>
      <c r="Q231" s="300">
        <f>SUM(Q229:Q230)</f>
        <v>81.532999999987609</v>
      </c>
      <c r="R231" s="300">
        <f t="shared" ref="R231" si="597">SUM(R229:R230)</f>
        <v>11.95600000005704</v>
      </c>
      <c r="S231" s="300">
        <f t="shared" ref="S231" si="598">SUM(S229:S230)</f>
        <v>6.2660000001050431</v>
      </c>
      <c r="T231" s="300">
        <f t="shared" si="589"/>
        <v>99.755000000149693</v>
      </c>
      <c r="U231" s="300"/>
      <c r="V231" s="300">
        <f>SUM(V229:V230)</f>
        <v>81.870999998969268</v>
      </c>
      <c r="W231" s="300">
        <f t="shared" ref="W231" si="599">SUM(W229:W230)</f>
        <v>11.241999999727527</v>
      </c>
      <c r="X231" s="300">
        <f t="shared" ref="X231" si="600">SUM(X229:X230)</f>
        <v>6.3370000000890183</v>
      </c>
      <c r="Y231" s="300">
        <f t="shared" si="590"/>
        <v>99.449999998785813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47.594999999924553</v>
      </c>
      <c r="C234" s="300">
        <v>85.829000004432217</v>
      </c>
      <c r="D234" s="300">
        <v>11.665000000201701</v>
      </c>
      <c r="E234" s="300">
        <f>SUM(B234:D234)</f>
        <v>145.08900000455847</v>
      </c>
      <c r="F234" s="300"/>
      <c r="G234" s="300">
        <v>51.631999999840133</v>
      </c>
      <c r="H234" s="300">
        <v>83.83300000391958</v>
      </c>
      <c r="I234" s="300">
        <v>6.6310000001088323</v>
      </c>
      <c r="J234" s="300">
        <f>SUM(G234:I234)</f>
        <v>142.09600000386854</v>
      </c>
      <c r="K234" s="300"/>
      <c r="L234" s="300">
        <v>46.205000000514183</v>
      </c>
      <c r="M234" s="300">
        <v>85.754000006190495</v>
      </c>
      <c r="N234" s="300">
        <v>6.6239999999227104</v>
      </c>
      <c r="O234" s="300">
        <f>SUM(L234:N234)</f>
        <v>138.5830000066274</v>
      </c>
      <c r="P234" s="300"/>
      <c r="Q234" s="300">
        <v>46.635000000459748</v>
      </c>
      <c r="R234" s="300">
        <v>81.347000003757259</v>
      </c>
      <c r="S234" s="300">
        <v>6.7709999999793364</v>
      </c>
      <c r="T234" s="300">
        <f>SUM(Q234:S234)</f>
        <v>134.75300000419634</v>
      </c>
      <c r="U234" s="300"/>
      <c r="V234" s="300">
        <v>48.559999998990797</v>
      </c>
      <c r="W234" s="300">
        <v>74.696999996862985</v>
      </c>
      <c r="X234" s="300">
        <v>7.2200000000209714</v>
      </c>
      <c r="Y234" s="300">
        <f>SUM(V234:X234)</f>
        <v>130.47699999587476</v>
      </c>
    </row>
    <row r="235" spans="1:25" x14ac:dyDescent="0.2">
      <c r="A235" s="260" t="s">
        <v>355</v>
      </c>
      <c r="B235" s="300">
        <v>50.489000000004282</v>
      </c>
      <c r="C235" s="300">
        <v>28.524000000414894</v>
      </c>
      <c r="D235" s="300">
        <v>11.040000000149986</v>
      </c>
      <c r="E235" s="300">
        <f t="shared" ref="E235:E236" si="601">SUM(B235:D235)</f>
        <v>90.053000000569156</v>
      </c>
      <c r="F235" s="300"/>
      <c r="G235" s="300">
        <v>56.433000000088619</v>
      </c>
      <c r="H235" s="300">
        <v>39.799000000646345</v>
      </c>
      <c r="I235" s="300">
        <v>8.2840000000996739</v>
      </c>
      <c r="J235" s="300">
        <f t="shared" ref="J235:J236" si="602">SUM(G235:I235)</f>
        <v>104.51600000083462</v>
      </c>
      <c r="K235" s="300"/>
      <c r="L235" s="300">
        <v>62.872000000250921</v>
      </c>
      <c r="M235" s="300">
        <v>36.072000000053158</v>
      </c>
      <c r="N235" s="300">
        <v>10.201000000113524</v>
      </c>
      <c r="O235" s="300">
        <f t="shared" ref="O235:O236" si="603">SUM(L235:N235)</f>
        <v>109.1450000004176</v>
      </c>
      <c r="P235" s="300"/>
      <c r="Q235" s="300">
        <v>63.52899999981485</v>
      </c>
      <c r="R235" s="300">
        <v>35.528999999783473</v>
      </c>
      <c r="S235" s="300">
        <v>10.067000000086106</v>
      </c>
      <c r="T235" s="300">
        <f t="shared" ref="T235:T236" si="604">SUM(Q235:S235)</f>
        <v>109.12499999968443</v>
      </c>
      <c r="U235" s="300"/>
      <c r="V235" s="300">
        <v>66.271999999733765</v>
      </c>
      <c r="W235" s="300">
        <v>35.31199999985752</v>
      </c>
      <c r="X235" s="300">
        <v>10.053000000054224</v>
      </c>
      <c r="Y235" s="300">
        <f t="shared" ref="Y235:Y236" si="605">SUM(V235:X235)</f>
        <v>111.63699999964551</v>
      </c>
    </row>
    <row r="236" spans="1:25" x14ac:dyDescent="0.2">
      <c r="A236" s="260" t="s">
        <v>354</v>
      </c>
      <c r="B236" s="300">
        <f>SUM(B234:B235)</f>
        <v>98.083999999928835</v>
      </c>
      <c r="C236" s="300">
        <f t="shared" ref="C236" si="606">SUM(C234:C235)</f>
        <v>114.3530000048471</v>
      </c>
      <c r="D236" s="300">
        <f t="shared" ref="D236" si="607">SUM(D234:D235)</f>
        <v>22.705000000351689</v>
      </c>
      <c r="E236" s="300">
        <f t="shared" si="601"/>
        <v>235.14200000512761</v>
      </c>
      <c r="F236" s="300"/>
      <c r="G236" s="300">
        <f>SUM(G234:G235)</f>
        <v>108.06499999992874</v>
      </c>
      <c r="H236" s="300">
        <f t="shared" ref="H236" si="608">SUM(H234:H235)</f>
        <v>123.63200000456592</v>
      </c>
      <c r="I236" s="300">
        <f t="shared" ref="I236" si="609">SUM(I234:I235)</f>
        <v>14.915000000208506</v>
      </c>
      <c r="J236" s="300">
        <f t="shared" si="602"/>
        <v>246.61200000470316</v>
      </c>
      <c r="K236" s="300"/>
      <c r="L236" s="300">
        <f>SUM(L234:L235)</f>
        <v>109.07700000076511</v>
      </c>
      <c r="M236" s="300">
        <f t="shared" ref="M236" si="610">SUM(M234:M235)</f>
        <v>121.82600000624365</v>
      </c>
      <c r="N236" s="300">
        <f t="shared" ref="N236" si="611">SUM(N234:N235)</f>
        <v>16.825000000036233</v>
      </c>
      <c r="O236" s="300">
        <f t="shared" si="603"/>
        <v>247.72800000704498</v>
      </c>
      <c r="P236" s="300"/>
      <c r="Q236" s="300">
        <f>SUM(Q234:Q235)</f>
        <v>110.1640000002746</v>
      </c>
      <c r="R236" s="300">
        <f t="shared" ref="R236" si="612">SUM(R234:R235)</f>
        <v>116.87600000354072</v>
      </c>
      <c r="S236" s="300">
        <f t="shared" ref="S236" si="613">SUM(S234:S235)</f>
        <v>16.838000000065442</v>
      </c>
      <c r="T236" s="300">
        <f t="shared" si="604"/>
        <v>243.87800000388077</v>
      </c>
      <c r="U236" s="300"/>
      <c r="V236" s="300">
        <f>SUM(V234:V235)</f>
        <v>114.83199999872457</v>
      </c>
      <c r="W236" s="300">
        <f t="shared" ref="W236" si="614">SUM(W234:W235)</f>
        <v>110.0089999967205</v>
      </c>
      <c r="X236" s="300">
        <f t="shared" ref="X236" si="615">SUM(X234:X235)</f>
        <v>17.273000000075196</v>
      </c>
      <c r="Y236" s="300">
        <f t="shared" si="605"/>
        <v>242.11399999552029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75.782999999885902</v>
      </c>
      <c r="C239" s="300">
        <f t="shared" ref="C239:D239" si="616">SUM(C224,C229,C234)</f>
        <v>99.861000004820099</v>
      </c>
      <c r="D239" s="300">
        <f t="shared" si="616"/>
        <v>14.813000000253552</v>
      </c>
      <c r="E239" s="300">
        <f>SUM(B239:D239)</f>
        <v>190.45700000495958</v>
      </c>
      <c r="F239" s="300"/>
      <c r="G239" s="300">
        <f>SUM(G224,G229,G234)</f>
        <v>78.077999999752024</v>
      </c>
      <c r="H239" s="300">
        <f t="shared" ref="H239:I239" si="617">SUM(H224,H229,H234)</f>
        <v>94.496000004223177</v>
      </c>
      <c r="I239" s="300">
        <f t="shared" si="617"/>
        <v>8.260000000135328</v>
      </c>
      <c r="J239" s="300">
        <f>SUM(G239:I239)</f>
        <v>180.83400000411052</v>
      </c>
      <c r="K239" s="300"/>
      <c r="L239" s="300">
        <f>SUM(L224,L229,L234)</f>
        <v>70.370000000840264</v>
      </c>
      <c r="M239" s="300">
        <f t="shared" ref="M239:N239" si="618">SUM(M224,M229,M234)</f>
        <v>96.360000006691678</v>
      </c>
      <c r="N239" s="300">
        <f t="shared" si="618"/>
        <v>7.8059999999148193</v>
      </c>
      <c r="O239" s="300">
        <f>SUM(L239:N239)</f>
        <v>174.53600000744677</v>
      </c>
      <c r="P239" s="300"/>
      <c r="Q239" s="300">
        <f>SUM(Q224,Q229,Q234)</f>
        <v>72.197000000741497</v>
      </c>
      <c r="R239" s="300">
        <f t="shared" ref="R239:S239" si="619">SUM(R224,R229,R234)</f>
        <v>91.618000003897009</v>
      </c>
      <c r="S239" s="300">
        <f t="shared" si="619"/>
        <v>7.9649999999736956</v>
      </c>
      <c r="T239" s="300">
        <f>SUM(Q239:S239)</f>
        <v>171.78000000461219</v>
      </c>
      <c r="U239" s="300"/>
      <c r="V239" s="300">
        <f>SUM(V224,V229,V234)</f>
        <v>76.725999998278866</v>
      </c>
      <c r="W239" s="300">
        <f t="shared" ref="W239:X239" si="620">SUM(W224,W229,W234)</f>
        <v>84.098999996506464</v>
      </c>
      <c r="X239" s="300">
        <f t="shared" si="620"/>
        <v>8.4190000000243987</v>
      </c>
      <c r="Y239" s="300">
        <f>SUM(V239:X239)</f>
        <v>169.24399999480974</v>
      </c>
    </row>
    <row r="240" spans="1:25" x14ac:dyDescent="0.2">
      <c r="A240" s="260" t="s">
        <v>355</v>
      </c>
      <c r="B240" s="300">
        <f>SUM(B225,B230,B235)</f>
        <v>144.49700000004071</v>
      </c>
      <c r="C240" s="300">
        <f t="shared" ref="C240:D240" si="621">SUM(C225,C230,C235)</f>
        <v>36.259000000493991</v>
      </c>
      <c r="D240" s="300">
        <f t="shared" si="621"/>
        <v>22.660000000240728</v>
      </c>
      <c r="E240" s="300">
        <f t="shared" ref="E240:E241" si="622">SUM(B240:D240)</f>
        <v>203.41600000077543</v>
      </c>
      <c r="F240" s="300"/>
      <c r="G240" s="300">
        <f>SUM(G225,G230,G235)</f>
        <v>143.46700000028892</v>
      </c>
      <c r="H240" s="300">
        <f t="shared" ref="H240:I240" si="623">SUM(H225,H230,H235)</f>
        <v>47.488000000730821</v>
      </c>
      <c r="I240" s="300">
        <f t="shared" si="623"/>
        <v>18.432000000238851</v>
      </c>
      <c r="J240" s="300">
        <f t="shared" ref="J240:J241" si="624">SUM(G240:I240)</f>
        <v>209.3870000012586</v>
      </c>
      <c r="K240" s="300"/>
      <c r="L240" s="300">
        <f>SUM(L225,L230,L235)</f>
        <v>159.02800000083599</v>
      </c>
      <c r="M240" s="300">
        <f t="shared" ref="M240:N240" si="625">SUM(M225,M230,M235)</f>
        <v>42.699000000088304</v>
      </c>
      <c r="N240" s="300">
        <f t="shared" si="625"/>
        <v>21.220000000196276</v>
      </c>
      <c r="O240" s="300">
        <f t="shared" ref="O240:O241" si="626">SUM(L240:N240)</f>
        <v>222.94700000112059</v>
      </c>
      <c r="P240" s="300"/>
      <c r="Q240" s="300">
        <f>SUM(Q225,Q230,Q235)</f>
        <v>160.62499999934556</v>
      </c>
      <c r="R240" s="300">
        <f t="shared" ref="R240:S240" si="627">SUM(R225,R230,R235)</f>
        <v>42.214999999743874</v>
      </c>
      <c r="S240" s="300">
        <f t="shared" si="627"/>
        <v>21.406000000020377</v>
      </c>
      <c r="T240" s="300">
        <f t="shared" ref="T240:T241" si="628">SUM(Q240:S240)</f>
        <v>224.24599999910981</v>
      </c>
      <c r="U240" s="300"/>
      <c r="V240" s="300">
        <f>SUM(V225,V230,V235)</f>
        <v>163.45899999899822</v>
      </c>
      <c r="W240" s="300">
        <f t="shared" ref="W240:X240" si="629">SUM(W225,W230,W235)</f>
        <v>41.986999999829315</v>
      </c>
      <c r="X240" s="300">
        <f t="shared" si="629"/>
        <v>21.774000000006438</v>
      </c>
      <c r="Y240" s="300">
        <f t="shared" ref="Y240:Y241" si="630">SUM(V240:X240)</f>
        <v>227.219999998834</v>
      </c>
    </row>
    <row r="241" spans="1:25" x14ac:dyDescent="0.2">
      <c r="A241" s="264" t="s">
        <v>354</v>
      </c>
      <c r="B241" s="301">
        <f>SUM(B239:B240)</f>
        <v>220.27999999992662</v>
      </c>
      <c r="C241" s="301">
        <f t="shared" ref="C241" si="631">SUM(C239:C240)</f>
        <v>136.1200000053141</v>
      </c>
      <c r="D241" s="301">
        <f t="shared" ref="D241" si="632">SUM(D239:D240)</f>
        <v>37.473000000494281</v>
      </c>
      <c r="E241" s="301">
        <f t="shared" si="622"/>
        <v>393.87300000573498</v>
      </c>
      <c r="F241" s="301"/>
      <c r="G241" s="301">
        <f>SUM(G239:G240)</f>
        <v>221.54500000004094</v>
      </c>
      <c r="H241" s="301">
        <f t="shared" ref="H241" si="633">SUM(H239:H240)</f>
        <v>141.984000004954</v>
      </c>
      <c r="I241" s="301">
        <f t="shared" ref="I241" si="634">SUM(I239:I240)</f>
        <v>26.692000000374179</v>
      </c>
      <c r="J241" s="301">
        <f t="shared" si="624"/>
        <v>390.22100000536909</v>
      </c>
      <c r="K241" s="301"/>
      <c r="L241" s="301">
        <f>SUM(L239:L240)</f>
        <v>229.39800000167625</v>
      </c>
      <c r="M241" s="301">
        <f t="shared" ref="M241" si="635">SUM(M239:M240)</f>
        <v>139.05900000677997</v>
      </c>
      <c r="N241" s="301">
        <f t="shared" ref="N241" si="636">SUM(N239:N240)</f>
        <v>29.026000000111097</v>
      </c>
      <c r="O241" s="301">
        <f t="shared" si="626"/>
        <v>397.48300000856733</v>
      </c>
      <c r="P241" s="301"/>
      <c r="Q241" s="301">
        <f>SUM(Q239:Q240)</f>
        <v>232.82200000008706</v>
      </c>
      <c r="R241" s="301">
        <f t="shared" ref="R241" si="637">SUM(R239:R240)</f>
        <v>133.83300000364088</v>
      </c>
      <c r="S241" s="301">
        <f t="shared" ref="S241" si="638">SUM(S239:S240)</f>
        <v>29.370999999994073</v>
      </c>
      <c r="T241" s="301">
        <f t="shared" si="628"/>
        <v>396.026000003722</v>
      </c>
      <c r="U241" s="301"/>
      <c r="V241" s="301">
        <f>SUM(V239:V240)</f>
        <v>240.18499999727709</v>
      </c>
      <c r="W241" s="301">
        <f t="shared" ref="W241" si="639">SUM(W239:W240)</f>
        <v>126.08599999633577</v>
      </c>
      <c r="X241" s="301">
        <f t="shared" ref="X241" si="640">SUM(X239:X240)</f>
        <v>30.193000000030835</v>
      </c>
      <c r="Y241" s="301">
        <f t="shared" si="630"/>
        <v>396.46399999364371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4.9089999999658183</v>
      </c>
      <c r="C249" s="300">
        <v>1.7890000000355655</v>
      </c>
      <c r="D249" s="300">
        <v>0.83100000002011964</v>
      </c>
      <c r="E249" s="300">
        <f>SUM(B249:D249)</f>
        <v>7.5290000000215036</v>
      </c>
      <c r="F249" s="300"/>
      <c r="G249" s="300">
        <v>5.4369999999448186</v>
      </c>
      <c r="H249" s="300">
        <v>2.5500000000615448</v>
      </c>
      <c r="I249" s="300">
        <v>0.68800000002001804</v>
      </c>
      <c r="J249" s="300">
        <f>SUM(G249:I249)</f>
        <v>8.6750000000263814</v>
      </c>
      <c r="K249" s="300"/>
      <c r="L249" s="300">
        <v>5.4279999999783852</v>
      </c>
      <c r="M249" s="300">
        <v>3.3150000001431685</v>
      </c>
      <c r="N249" s="300">
        <v>0.98900000001854593</v>
      </c>
      <c r="O249" s="300">
        <f>SUM(L249:N249)</f>
        <v>9.7320000001401006</v>
      </c>
      <c r="P249" s="300"/>
      <c r="Q249" s="300">
        <v>6.1250000001297753</v>
      </c>
      <c r="R249" s="300">
        <v>3.7879999999728202</v>
      </c>
      <c r="S249" s="300">
        <v>1.108999999978235</v>
      </c>
      <c r="T249" s="300">
        <f>SUM(Q249:S249)</f>
        <v>11.02200000008083</v>
      </c>
      <c r="U249" s="300"/>
      <c r="V249" s="300">
        <v>6.6069999999871882</v>
      </c>
      <c r="W249" s="300">
        <v>4.1279999998398189</v>
      </c>
      <c r="X249" s="300">
        <v>1.1469999999846998</v>
      </c>
      <c r="Y249" s="300">
        <f>SUM(V249:X249)</f>
        <v>11.881999999811708</v>
      </c>
    </row>
    <row r="250" spans="1:25" x14ac:dyDescent="0.2">
      <c r="A250" s="260" t="s">
        <v>355</v>
      </c>
      <c r="B250" s="300">
        <v>37.429000000001025</v>
      </c>
      <c r="C250" s="300">
        <v>2.1200000000252088</v>
      </c>
      <c r="D250" s="300">
        <v>20.870000000096493</v>
      </c>
      <c r="E250" s="300">
        <f t="shared" ref="E250:E251" si="641">SUM(B250:D250)</f>
        <v>60.419000000122722</v>
      </c>
      <c r="F250" s="300"/>
      <c r="G250" s="300">
        <v>34.404000000072344</v>
      </c>
      <c r="H250" s="300">
        <v>3.7800000000501468</v>
      </c>
      <c r="I250" s="300">
        <v>15.218999998942575</v>
      </c>
      <c r="J250" s="300">
        <f t="shared" ref="J250:J251" si="642">SUM(G250:I250)</f>
        <v>53.402999999065059</v>
      </c>
      <c r="K250" s="300"/>
      <c r="L250" s="300">
        <v>35.73200000022657</v>
      </c>
      <c r="M250" s="300">
        <v>3.8630000000352203</v>
      </c>
      <c r="N250" s="300">
        <v>13.133000000434023</v>
      </c>
      <c r="O250" s="300">
        <f t="shared" ref="O250:O251" si="643">SUM(L250:N250)</f>
        <v>52.728000000695815</v>
      </c>
      <c r="P250" s="300"/>
      <c r="Q250" s="300">
        <v>38.660999999811722</v>
      </c>
      <c r="R250" s="300">
        <v>4.3109999999605773</v>
      </c>
      <c r="S250" s="300">
        <v>14.940000001032603</v>
      </c>
      <c r="T250" s="300">
        <f t="shared" ref="T250:T251" si="644">SUM(Q250:S250)</f>
        <v>57.912000000804902</v>
      </c>
      <c r="U250" s="300"/>
      <c r="V250" s="300">
        <v>37.799999999719155</v>
      </c>
      <c r="W250" s="300">
        <v>4.5489999999469628</v>
      </c>
      <c r="X250" s="300">
        <v>16.256000000799336</v>
      </c>
      <c r="Y250" s="300">
        <f t="shared" ref="Y250:Y251" si="645">SUM(V250:X250)</f>
        <v>58.605000000465452</v>
      </c>
    </row>
    <row r="251" spans="1:25" x14ac:dyDescent="0.2">
      <c r="A251" s="260" t="s">
        <v>354</v>
      </c>
      <c r="B251" s="300">
        <f>SUM(B249:B250)</f>
        <v>42.33799999996684</v>
      </c>
      <c r="C251" s="300">
        <f t="shared" ref="C251" si="646">SUM(C249:C250)</f>
        <v>3.9090000000607743</v>
      </c>
      <c r="D251" s="300">
        <f t="shared" ref="D251" si="647">SUM(D249:D250)</f>
        <v>21.701000000116611</v>
      </c>
      <c r="E251" s="300">
        <f t="shared" si="641"/>
        <v>67.948000000144219</v>
      </c>
      <c r="F251" s="300"/>
      <c r="G251" s="300">
        <f>SUM(G249:G250)</f>
        <v>39.841000000017161</v>
      </c>
      <c r="H251" s="300">
        <f t="shared" ref="H251" si="648">SUM(H249:H250)</f>
        <v>6.3300000001116921</v>
      </c>
      <c r="I251" s="300">
        <f t="shared" ref="I251" si="649">SUM(I249:I250)</f>
        <v>15.906999998962593</v>
      </c>
      <c r="J251" s="300">
        <f t="shared" si="642"/>
        <v>62.077999999091446</v>
      </c>
      <c r="K251" s="300"/>
      <c r="L251" s="300">
        <f>SUM(L249:L250)</f>
        <v>41.160000000204953</v>
      </c>
      <c r="M251" s="300">
        <f t="shared" ref="M251" si="650">SUM(M249:M250)</f>
        <v>7.1780000001783888</v>
      </c>
      <c r="N251" s="300">
        <f t="shared" ref="N251" si="651">SUM(N249:N250)</f>
        <v>14.122000000452569</v>
      </c>
      <c r="O251" s="300">
        <f t="shared" si="643"/>
        <v>62.460000000835905</v>
      </c>
      <c r="P251" s="300"/>
      <c r="Q251" s="300">
        <f>SUM(Q249:Q250)</f>
        <v>44.785999999941495</v>
      </c>
      <c r="R251" s="300">
        <f t="shared" ref="R251" si="652">SUM(R249:R250)</f>
        <v>8.0989999999333975</v>
      </c>
      <c r="S251" s="300">
        <f t="shared" ref="S251" si="653">SUM(S249:S250)</f>
        <v>16.049000001010839</v>
      </c>
      <c r="T251" s="300">
        <f t="shared" si="644"/>
        <v>68.934000000885732</v>
      </c>
      <c r="U251" s="300"/>
      <c r="V251" s="300">
        <f>SUM(V249:V250)</f>
        <v>44.406999999706343</v>
      </c>
      <c r="W251" s="300">
        <f t="shared" ref="W251" si="654">SUM(W249:W250)</f>
        <v>8.6769999997867817</v>
      </c>
      <c r="X251" s="300">
        <f t="shared" ref="X251" si="655">SUM(X249:X250)</f>
        <v>17.403000000784036</v>
      </c>
      <c r="Y251" s="300">
        <f t="shared" si="645"/>
        <v>70.487000000277163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8.8999999999473611E-2</v>
      </c>
      <c r="C254" s="300">
        <v>8.7000000001531616E-2</v>
      </c>
      <c r="D254" s="300">
        <v>1.4000000000238658E-2</v>
      </c>
      <c r="E254" s="300">
        <f>SUM(B254:D254)</f>
        <v>0.1900000000012439</v>
      </c>
      <c r="F254" s="300"/>
      <c r="G254" s="300">
        <v>3.5999999999667194E-2</v>
      </c>
      <c r="H254" s="300">
        <v>7.5000000001657713E-2</v>
      </c>
      <c r="I254" s="300">
        <v>4.000000000085816E-3</v>
      </c>
      <c r="J254" s="300">
        <f>SUM(G254:I254)</f>
        <v>0.11500000000141071</v>
      </c>
      <c r="K254" s="300"/>
      <c r="L254" s="300">
        <v>3.1999999999935018E-2</v>
      </c>
      <c r="M254" s="300">
        <v>0.10300000000404055</v>
      </c>
      <c r="N254" s="300">
        <v>4.0000000000691748E-3</v>
      </c>
      <c r="O254" s="300">
        <f>SUM(L254:N254)</f>
        <v>0.13900000000404475</v>
      </c>
      <c r="P254" s="300"/>
      <c r="Q254" s="300">
        <v>2.8000000000519845E-2</v>
      </c>
      <c r="R254" s="300">
        <v>9.0999999999383671E-2</v>
      </c>
      <c r="S254" s="300">
        <v>2.999999999959329E-3</v>
      </c>
      <c r="T254" s="300">
        <f>SUM(Q254:S254)</f>
        <v>0.12199999999986284</v>
      </c>
      <c r="U254" s="300"/>
      <c r="V254" s="300">
        <v>2.8999999999834297E-2</v>
      </c>
      <c r="W254" s="300">
        <v>9.4999999996635345E-2</v>
      </c>
      <c r="X254" s="300">
        <v>3.9999999999634434E-3</v>
      </c>
      <c r="Y254" s="300">
        <f>SUM(V254:X254)</f>
        <v>0.12799999999643308</v>
      </c>
    </row>
    <row r="255" spans="1:25" x14ac:dyDescent="0.2">
      <c r="A255" s="260" t="s">
        <v>355</v>
      </c>
      <c r="B255" s="300">
        <v>0.42399999999967758</v>
      </c>
      <c r="C255" s="300">
        <v>4.4999999999965797E-2</v>
      </c>
      <c r="D255" s="300">
        <v>1.2000000000194761E-2</v>
      </c>
      <c r="E255" s="300">
        <f t="shared" ref="E255:E256" si="656">SUM(B255:D255)</f>
        <v>0.48099999999983811</v>
      </c>
      <c r="F255" s="300"/>
      <c r="G255" s="300">
        <v>0.16500000000000595</v>
      </c>
      <c r="H255" s="300">
        <v>6.699999999995343E-2</v>
      </c>
      <c r="I255" s="300">
        <v>6.4000000000502752E-2</v>
      </c>
      <c r="J255" s="300">
        <f t="shared" ref="J255:J256" si="657">SUM(G255:I255)</f>
        <v>0.29600000000046212</v>
      </c>
      <c r="K255" s="300"/>
      <c r="L255" s="300">
        <v>0.1730000000000797</v>
      </c>
      <c r="M255" s="300">
        <v>5.1999999999934349E-2</v>
      </c>
      <c r="N255" s="300">
        <v>0.10800000000165054</v>
      </c>
      <c r="O255" s="300">
        <f t="shared" ref="O255:O256" si="658">SUM(L255:N255)</f>
        <v>0.33300000000166458</v>
      </c>
      <c r="P255" s="300"/>
      <c r="Q255" s="300">
        <v>0.15499999999993283</v>
      </c>
      <c r="R255" s="300">
        <v>4.5000000000084021E-2</v>
      </c>
      <c r="S255" s="300">
        <v>9.3000000002741223E-2</v>
      </c>
      <c r="T255" s="300">
        <f t="shared" ref="T255:T256" si="659">SUM(Q255:S255)</f>
        <v>0.29300000000275805</v>
      </c>
      <c r="U255" s="300"/>
      <c r="V255" s="300">
        <v>0.16499999999964587</v>
      </c>
      <c r="W255" s="300">
        <v>4.7000000000306449E-2</v>
      </c>
      <c r="X255" s="300">
        <v>9.0000000002411332E-2</v>
      </c>
      <c r="Y255" s="300">
        <f t="shared" ref="Y255:Y256" si="660">SUM(V255:X255)</f>
        <v>0.30200000000236366</v>
      </c>
    </row>
    <row r="256" spans="1:25" x14ac:dyDescent="0.2">
      <c r="A256" s="260" t="s">
        <v>354</v>
      </c>
      <c r="B256" s="300">
        <f>SUM(B254:B255)</f>
        <v>0.51299999999915125</v>
      </c>
      <c r="C256" s="300">
        <f t="shared" ref="C256" si="661">SUM(C254:C255)</f>
        <v>0.13200000000149742</v>
      </c>
      <c r="D256" s="300">
        <f t="shared" ref="D256" si="662">SUM(D254:D255)</f>
        <v>2.6000000000433419E-2</v>
      </c>
      <c r="E256" s="300">
        <f t="shared" si="656"/>
        <v>0.67100000000108206</v>
      </c>
      <c r="F256" s="300"/>
      <c r="G256" s="300">
        <f>SUM(G254:G255)</f>
        <v>0.20099999999967313</v>
      </c>
      <c r="H256" s="300">
        <f t="shared" ref="H256" si="663">SUM(H254:H255)</f>
        <v>0.14200000000161114</v>
      </c>
      <c r="I256" s="300">
        <f t="shared" ref="I256" si="664">SUM(I254:I255)</f>
        <v>6.8000000000588562E-2</v>
      </c>
      <c r="J256" s="300">
        <f t="shared" si="657"/>
        <v>0.41100000000187287</v>
      </c>
      <c r="K256" s="300"/>
      <c r="L256" s="300">
        <f>SUM(L254:L255)</f>
        <v>0.20500000000001473</v>
      </c>
      <c r="M256" s="300">
        <f t="shared" ref="M256" si="665">SUM(M254:M255)</f>
        <v>0.1550000000039749</v>
      </c>
      <c r="N256" s="300">
        <f t="shared" ref="N256" si="666">SUM(N254:N255)</f>
        <v>0.11200000000171971</v>
      </c>
      <c r="O256" s="300">
        <f t="shared" si="658"/>
        <v>0.47200000000570935</v>
      </c>
      <c r="P256" s="300"/>
      <c r="Q256" s="300">
        <f>SUM(Q254:Q255)</f>
        <v>0.18300000000045269</v>
      </c>
      <c r="R256" s="300">
        <f t="shared" ref="R256" si="667">SUM(R254:R255)</f>
        <v>0.13599999999946769</v>
      </c>
      <c r="S256" s="300">
        <f t="shared" ref="S256" si="668">SUM(S254:S255)</f>
        <v>9.600000000270055E-2</v>
      </c>
      <c r="T256" s="300">
        <f t="shared" si="659"/>
        <v>0.41500000000262088</v>
      </c>
      <c r="U256" s="300"/>
      <c r="V256" s="300">
        <f>SUM(V254:V255)</f>
        <v>0.19399999999948017</v>
      </c>
      <c r="W256" s="300">
        <f t="shared" ref="W256" si="669">SUM(W254:W255)</f>
        <v>0.14199999999694179</v>
      </c>
      <c r="X256" s="300">
        <f t="shared" ref="X256" si="670">SUM(X254:X255)</f>
        <v>9.4000000002374781E-2</v>
      </c>
      <c r="Y256" s="300">
        <f t="shared" si="660"/>
        <v>0.42999999999879673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0.85699999999714793</v>
      </c>
      <c r="C259" s="300">
        <v>0.13800000000203233</v>
      </c>
      <c r="D259" s="300">
        <v>9.0000000000805998E-3</v>
      </c>
      <c r="E259" s="300">
        <f>SUM(B259:D259)</f>
        <v>1.0039999999992608</v>
      </c>
      <c r="F259" s="300"/>
      <c r="G259" s="300">
        <v>1.5639999999900156</v>
      </c>
      <c r="H259" s="300">
        <v>0.21900000000394818</v>
      </c>
      <c r="I259" s="300">
        <v>2.9000000000326653E-2</v>
      </c>
      <c r="J259" s="300">
        <f>SUM(G259:I259)</f>
        <v>1.8119999999942906</v>
      </c>
      <c r="K259" s="300"/>
      <c r="L259" s="300">
        <v>1.200000000006187</v>
      </c>
      <c r="M259" s="300">
        <v>0.19800000000649851</v>
      </c>
      <c r="N259" s="300">
        <v>1.0000000000023075E-2</v>
      </c>
      <c r="O259" s="300">
        <f>SUM(L259:N259)</f>
        <v>1.4080000000127086</v>
      </c>
      <c r="P259" s="300"/>
      <c r="Q259" s="300">
        <v>1.81300000002631</v>
      </c>
      <c r="R259" s="300">
        <v>0.32699999999938884</v>
      </c>
      <c r="S259" s="300">
        <v>1.2999999999924614E-2</v>
      </c>
      <c r="T259" s="300">
        <f>SUM(Q259:S259)</f>
        <v>2.1530000000256231</v>
      </c>
      <c r="U259" s="300"/>
      <c r="V259" s="300">
        <v>2.163999999964088</v>
      </c>
      <c r="W259" s="300">
        <v>0.40499999998669289</v>
      </c>
      <c r="X259" s="300">
        <v>1.5999999999901038E-2</v>
      </c>
      <c r="Y259" s="300">
        <f>SUM(V259:X259)</f>
        <v>2.5849999999506816</v>
      </c>
    </row>
    <row r="260" spans="1:25" x14ac:dyDescent="0.2">
      <c r="A260" s="260" t="s">
        <v>355</v>
      </c>
      <c r="B260" s="300">
        <v>1.3719999999993078</v>
      </c>
      <c r="C260" s="300">
        <v>0.31200000000129108</v>
      </c>
      <c r="D260" s="300">
        <v>1.0999999999973769E-2</v>
      </c>
      <c r="E260" s="300">
        <f t="shared" ref="E260:E261" si="671">SUM(B260:D260)</f>
        <v>1.6950000000005725</v>
      </c>
      <c r="F260" s="300"/>
      <c r="G260" s="300">
        <v>2.3100000000019056</v>
      </c>
      <c r="H260" s="300">
        <v>0.50400000000207246</v>
      </c>
      <c r="I260" s="300">
        <v>3.0000000000181301E-3</v>
      </c>
      <c r="J260" s="300">
        <f t="shared" ref="J260:J261" si="672">SUM(G260:I260)</f>
        <v>2.8170000000039965</v>
      </c>
      <c r="K260" s="300"/>
      <c r="L260" s="300">
        <v>2.1350000000062601</v>
      </c>
      <c r="M260" s="300">
        <v>0.29500000000234244</v>
      </c>
      <c r="N260" s="300">
        <v>0.13100000000015138</v>
      </c>
      <c r="O260" s="300">
        <f t="shared" ref="O260:O261" si="673">SUM(L260:N260)</f>
        <v>2.5610000000087538</v>
      </c>
      <c r="P260" s="300"/>
      <c r="Q260" s="300">
        <v>3.2109999999927283</v>
      </c>
      <c r="R260" s="300">
        <v>0.46099999999827951</v>
      </c>
      <c r="S260" s="300">
        <v>0.20499999999639679</v>
      </c>
      <c r="T260" s="300">
        <f t="shared" ref="T260:T261" si="674">SUM(Q260:S260)</f>
        <v>3.8769999999874045</v>
      </c>
      <c r="U260" s="300"/>
      <c r="V260" s="300">
        <v>3.6559999999868764</v>
      </c>
      <c r="W260" s="300">
        <v>0.54099999999765502</v>
      </c>
      <c r="X260" s="300">
        <v>0.24199999999632107</v>
      </c>
      <c r="Y260" s="300">
        <f t="shared" ref="Y260:Y261" si="675">SUM(V260:X260)</f>
        <v>4.4389999999808527</v>
      </c>
    </row>
    <row r="261" spans="1:25" x14ac:dyDescent="0.2">
      <c r="A261" s="260" t="s">
        <v>354</v>
      </c>
      <c r="B261" s="300">
        <f>SUM(B259:B260)</f>
        <v>2.2289999999964558</v>
      </c>
      <c r="C261" s="300">
        <f t="shared" ref="C261" si="676">SUM(C259:C260)</f>
        <v>0.45000000000332341</v>
      </c>
      <c r="D261" s="300">
        <f t="shared" ref="D261" si="677">SUM(D259:D260)</f>
        <v>2.000000000005437E-2</v>
      </c>
      <c r="E261" s="300">
        <f t="shared" si="671"/>
        <v>2.6989999999998333</v>
      </c>
      <c r="F261" s="300"/>
      <c r="G261" s="300">
        <f>SUM(G259:G260)</f>
        <v>3.8739999999919212</v>
      </c>
      <c r="H261" s="300">
        <f t="shared" ref="H261" si="678">SUM(H259:H260)</f>
        <v>0.7230000000060206</v>
      </c>
      <c r="I261" s="300">
        <f t="shared" ref="I261" si="679">SUM(I259:I260)</f>
        <v>3.200000000034478E-2</v>
      </c>
      <c r="J261" s="300">
        <f t="shared" si="672"/>
        <v>4.6289999999982863</v>
      </c>
      <c r="K261" s="300"/>
      <c r="L261" s="300">
        <f>SUM(L259:L260)</f>
        <v>3.3350000000124469</v>
      </c>
      <c r="M261" s="300">
        <f t="shared" ref="M261" si="680">SUM(M259:M260)</f>
        <v>0.49300000000884092</v>
      </c>
      <c r="N261" s="300">
        <f t="shared" ref="N261" si="681">SUM(N259:N260)</f>
        <v>0.14100000000017446</v>
      </c>
      <c r="O261" s="300">
        <f t="shared" si="673"/>
        <v>3.9690000000214622</v>
      </c>
      <c r="P261" s="300"/>
      <c r="Q261" s="300">
        <f>SUM(Q259:Q260)</f>
        <v>5.0240000000190381</v>
      </c>
      <c r="R261" s="300">
        <f t="shared" ref="R261" si="682">SUM(R259:R260)</f>
        <v>0.78799999999766834</v>
      </c>
      <c r="S261" s="300">
        <f t="shared" ref="S261" si="683">SUM(S259:S260)</f>
        <v>0.21799999999632141</v>
      </c>
      <c r="T261" s="300">
        <f t="shared" si="674"/>
        <v>6.0300000000130272</v>
      </c>
      <c r="U261" s="300"/>
      <c r="V261" s="300">
        <f>SUM(V259:V260)</f>
        <v>5.819999999950964</v>
      </c>
      <c r="W261" s="300">
        <f t="shared" ref="W261" si="684">SUM(W259:W260)</f>
        <v>0.94599999998434792</v>
      </c>
      <c r="X261" s="300">
        <f t="shared" ref="X261" si="685">SUM(X259:X260)</f>
        <v>0.25799999999622214</v>
      </c>
      <c r="Y261" s="300">
        <f t="shared" si="675"/>
        <v>7.0239999999315348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4.2219999999786788</v>
      </c>
      <c r="C264" s="300">
        <v>3.6100000000678385</v>
      </c>
      <c r="D264" s="300">
        <v>0.62700000001508516</v>
      </c>
      <c r="E264" s="300">
        <f>SUM(B264:D264)</f>
        <v>8.4590000000616019</v>
      </c>
      <c r="F264" s="300"/>
      <c r="G264" s="300">
        <v>6.5419999999470928</v>
      </c>
      <c r="H264" s="300">
        <v>3.8660000000862547</v>
      </c>
      <c r="I264" s="300">
        <v>0.86800000002416611</v>
      </c>
      <c r="J264" s="300">
        <f>SUM(G264:I264)</f>
        <v>11.276000000057513</v>
      </c>
      <c r="K264" s="300"/>
      <c r="L264" s="300">
        <v>6.2900000000305232</v>
      </c>
      <c r="M264" s="300">
        <v>5.0490000001993991</v>
      </c>
      <c r="N264" s="300">
        <v>9.9999999999166589E-3</v>
      </c>
      <c r="O264" s="300">
        <f>SUM(L264:N264)</f>
        <v>11.349000000229839</v>
      </c>
      <c r="P264" s="300"/>
      <c r="Q264" s="300">
        <v>7.0040000001262648</v>
      </c>
      <c r="R264" s="300">
        <v>5.7280000000046103</v>
      </c>
      <c r="S264" s="300">
        <v>1.1999999999850909E-2</v>
      </c>
      <c r="T264" s="300">
        <f>SUM(Q264:S264)</f>
        <v>12.744000000130725</v>
      </c>
      <c r="U264" s="300"/>
      <c r="V264" s="300">
        <v>7.5129999998812664</v>
      </c>
      <c r="W264" s="300">
        <v>6.4869999997814016</v>
      </c>
      <c r="X264" s="300">
        <v>1.2999999999865354E-2</v>
      </c>
      <c r="Y264" s="300">
        <f>SUM(V264:X264)</f>
        <v>14.012999999662533</v>
      </c>
    </row>
    <row r="265" spans="1:25" x14ac:dyDescent="0.2">
      <c r="A265" s="260" t="s">
        <v>355</v>
      </c>
      <c r="B265" s="300">
        <v>30.323000000006214</v>
      </c>
      <c r="C265" s="300">
        <v>3.927000000033396</v>
      </c>
      <c r="D265" s="300">
        <v>2.0000000000249467</v>
      </c>
      <c r="E265" s="300">
        <f t="shared" ref="E265:E266" si="686">SUM(B265:D265)</f>
        <v>36.25000000006456</v>
      </c>
      <c r="F265" s="300"/>
      <c r="G265" s="300">
        <v>34.772000000070797</v>
      </c>
      <c r="H265" s="300">
        <v>6.5470000000627513</v>
      </c>
      <c r="I265" s="300">
        <v>1.1310000000001275</v>
      </c>
      <c r="J265" s="300">
        <f t="shared" ref="J265:J266" si="687">SUM(G265:I265)</f>
        <v>42.450000000133677</v>
      </c>
      <c r="K265" s="300"/>
      <c r="L265" s="300">
        <v>37.569000000214785</v>
      </c>
      <c r="M265" s="300">
        <v>6.1380000000441397</v>
      </c>
      <c r="N265" s="300">
        <v>2.052000000031204</v>
      </c>
      <c r="O265" s="300">
        <f t="shared" ref="O265:O266" si="688">SUM(L265:N265)</f>
        <v>45.759000000290129</v>
      </c>
      <c r="P265" s="300"/>
      <c r="Q265" s="300">
        <v>40.568999999821962</v>
      </c>
      <c r="R265" s="300">
        <v>6.5589999999551356</v>
      </c>
      <c r="S265" s="300">
        <v>2.0480000000516121</v>
      </c>
      <c r="T265" s="300">
        <f t="shared" ref="T265:T266" si="689">SUM(Q265:S265)</f>
        <v>49.175999999828704</v>
      </c>
      <c r="U265" s="300"/>
      <c r="V265" s="300">
        <v>41.877999999699142</v>
      </c>
      <c r="W265" s="300">
        <v>7.028999999946631</v>
      </c>
      <c r="X265" s="300">
        <v>2.0690000000382653</v>
      </c>
      <c r="Y265" s="300">
        <f t="shared" ref="Y265:Y266" si="690">SUM(V265:X265)</f>
        <v>50.975999999684042</v>
      </c>
    </row>
    <row r="266" spans="1:25" x14ac:dyDescent="0.2">
      <c r="A266" s="260" t="s">
        <v>354</v>
      </c>
      <c r="B266" s="300">
        <f>SUM(B264:B265)</f>
        <v>34.544999999984896</v>
      </c>
      <c r="C266" s="300">
        <f t="shared" ref="C266" si="691">SUM(C264:C265)</f>
        <v>7.5370000001012345</v>
      </c>
      <c r="D266" s="300">
        <f t="shared" ref="D266" si="692">SUM(D264:D265)</f>
        <v>2.6270000000400318</v>
      </c>
      <c r="E266" s="300">
        <f t="shared" si="686"/>
        <v>44.709000000126167</v>
      </c>
      <c r="F266" s="300"/>
      <c r="G266" s="300">
        <f>SUM(G264:G265)</f>
        <v>41.314000000017892</v>
      </c>
      <c r="H266" s="300">
        <f t="shared" ref="H266" si="693">SUM(H264:H265)</f>
        <v>10.413000000149006</v>
      </c>
      <c r="I266" s="300">
        <f t="shared" ref="I266" si="694">SUM(I264:I265)</f>
        <v>1.9990000000242936</v>
      </c>
      <c r="J266" s="300">
        <f t="shared" si="687"/>
        <v>53.726000000191192</v>
      </c>
      <c r="K266" s="300"/>
      <c r="L266" s="300">
        <f>SUM(L264:L265)</f>
        <v>43.85900000024531</v>
      </c>
      <c r="M266" s="300">
        <f t="shared" ref="M266" si="695">SUM(M264:M265)</f>
        <v>11.18700000024354</v>
      </c>
      <c r="N266" s="300">
        <f t="shared" ref="N266" si="696">SUM(N264:N265)</f>
        <v>2.0620000000311207</v>
      </c>
      <c r="O266" s="300">
        <f t="shared" si="688"/>
        <v>57.108000000519965</v>
      </c>
      <c r="P266" s="300"/>
      <c r="Q266" s="300">
        <f>SUM(Q264:Q265)</f>
        <v>47.572999999948223</v>
      </c>
      <c r="R266" s="300">
        <f t="shared" ref="R266" si="697">SUM(R264:R265)</f>
        <v>12.286999999959747</v>
      </c>
      <c r="S266" s="300">
        <f t="shared" ref="S266" si="698">SUM(S264:S265)</f>
        <v>2.0600000000514629</v>
      </c>
      <c r="T266" s="300">
        <f t="shared" si="689"/>
        <v>61.91999999995943</v>
      </c>
      <c r="U266" s="300"/>
      <c r="V266" s="300">
        <f>SUM(V264:V265)</f>
        <v>49.390999999580409</v>
      </c>
      <c r="W266" s="300">
        <f t="shared" ref="W266" si="699">SUM(W264:W265)</f>
        <v>13.515999999728033</v>
      </c>
      <c r="X266" s="300">
        <f t="shared" ref="X266" si="700">SUM(X264:X265)</f>
        <v>2.0820000000381307</v>
      </c>
      <c r="Y266" s="300">
        <f t="shared" si="690"/>
        <v>64.988999999346575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5.7109999999788883</v>
      </c>
      <c r="C269" s="300">
        <v>4.3260000001078494</v>
      </c>
      <c r="D269" s="300">
        <v>0.20400000000495191</v>
      </c>
      <c r="E269" s="300">
        <f>SUM(B269:D269)</f>
        <v>10.24100000009169</v>
      </c>
      <c r="F269" s="300"/>
      <c r="G269" s="300">
        <v>6.3919999999567878</v>
      </c>
      <c r="H269" s="300">
        <v>4.7020000001289288</v>
      </c>
      <c r="I269" s="300">
        <v>0.21200000000576916</v>
      </c>
      <c r="J269" s="300">
        <f>SUM(G269:I269)</f>
        <v>11.306000000091487</v>
      </c>
      <c r="K269" s="300"/>
      <c r="L269" s="300">
        <v>6.1460000000278017</v>
      </c>
      <c r="M269" s="300">
        <v>6.1410000002857892</v>
      </c>
      <c r="N269" s="300">
        <v>0.30900000000292749</v>
      </c>
      <c r="O269" s="300">
        <f>SUM(L269:N269)</f>
        <v>12.596000000316517</v>
      </c>
      <c r="P269" s="300"/>
      <c r="Q269" s="300">
        <v>6.8430000001091802</v>
      </c>
      <c r="R269" s="300">
        <v>6.9670000000800654</v>
      </c>
      <c r="S269" s="300">
        <v>0.29499999999473758</v>
      </c>
      <c r="T269" s="300">
        <f>SUM(Q269:S269)</f>
        <v>14.105000000183983</v>
      </c>
      <c r="U269" s="300"/>
      <c r="V269" s="300">
        <v>7.3409999999162272</v>
      </c>
      <c r="W269" s="300">
        <v>7.8899999996865429</v>
      </c>
      <c r="X269" s="300">
        <v>0.28499999999445225</v>
      </c>
      <c r="Y269" s="300">
        <f>SUM(V269:X269)</f>
        <v>15.515999999597222</v>
      </c>
    </row>
    <row r="270" spans="1:25" x14ac:dyDescent="0.2">
      <c r="A270" s="260" t="s">
        <v>355</v>
      </c>
      <c r="B270" s="300">
        <v>7.9740000000120377</v>
      </c>
      <c r="C270" s="300">
        <v>1.6860000000191131</v>
      </c>
      <c r="D270" s="300">
        <v>0.74600000000095468</v>
      </c>
      <c r="E270" s="300">
        <f t="shared" ref="E270:E271" si="701">SUM(B270:D270)</f>
        <v>10.406000000032105</v>
      </c>
      <c r="F270" s="300"/>
      <c r="G270" s="300">
        <v>6.6040000000236283</v>
      </c>
      <c r="H270" s="300">
        <v>2.8530000000357454</v>
      </c>
      <c r="I270" s="300">
        <v>0.31699999999406842</v>
      </c>
      <c r="J270" s="300">
        <f t="shared" ref="J270:J271" si="702">SUM(G270:I270)</f>
        <v>9.7740000000534426</v>
      </c>
      <c r="K270" s="300"/>
      <c r="L270" s="300">
        <v>7.1360000000629062</v>
      </c>
      <c r="M270" s="300">
        <v>2.6740000000227724</v>
      </c>
      <c r="N270" s="300">
        <v>0.57500000000891349</v>
      </c>
      <c r="O270" s="300">
        <f t="shared" ref="O270:O271" si="703">SUM(L270:N270)</f>
        <v>10.385000000094593</v>
      </c>
      <c r="P270" s="300"/>
      <c r="Q270" s="300">
        <v>7.7049999999454135</v>
      </c>
      <c r="R270" s="300">
        <v>2.8579999999745698</v>
      </c>
      <c r="S270" s="300">
        <v>0.57400000000886187</v>
      </c>
      <c r="T270" s="300">
        <f t="shared" ref="T270:T271" si="704">SUM(Q270:S270)</f>
        <v>11.136999999928845</v>
      </c>
      <c r="U270" s="300"/>
      <c r="V270" s="300">
        <v>7.9539999999049238</v>
      </c>
      <c r="W270" s="300">
        <v>3.0629999999676238</v>
      </c>
      <c r="X270" s="300">
        <v>0.58000000000612673</v>
      </c>
      <c r="Y270" s="300">
        <f t="shared" ref="Y270:Y271" si="705">SUM(V270:X270)</f>
        <v>11.596999999878674</v>
      </c>
    </row>
    <row r="271" spans="1:25" x14ac:dyDescent="0.2">
      <c r="A271" s="260" t="s">
        <v>354</v>
      </c>
      <c r="B271" s="300">
        <f>SUM(B269:B270)</f>
        <v>13.684999999990925</v>
      </c>
      <c r="C271" s="300">
        <f t="shared" ref="C271" si="706">SUM(C269:C270)</f>
        <v>6.012000000126962</v>
      </c>
      <c r="D271" s="300">
        <f t="shared" ref="D271" si="707">SUM(D269:D270)</f>
        <v>0.95000000000590656</v>
      </c>
      <c r="E271" s="300">
        <f t="shared" si="701"/>
        <v>20.647000000123796</v>
      </c>
      <c r="F271" s="300"/>
      <c r="G271" s="300">
        <f>SUM(G269:G270)</f>
        <v>12.995999999980416</v>
      </c>
      <c r="H271" s="300">
        <f t="shared" ref="H271" si="708">SUM(H269:H270)</f>
        <v>7.5550000001646742</v>
      </c>
      <c r="I271" s="300">
        <f t="shared" ref="I271" si="709">SUM(I269:I270)</f>
        <v>0.5289999999998376</v>
      </c>
      <c r="J271" s="300">
        <f t="shared" si="702"/>
        <v>21.080000000144928</v>
      </c>
      <c r="K271" s="300"/>
      <c r="L271" s="300">
        <f>SUM(L269:L270)</f>
        <v>13.282000000090708</v>
      </c>
      <c r="M271" s="300">
        <f t="shared" ref="M271" si="710">SUM(M269:M270)</f>
        <v>8.8150000003085616</v>
      </c>
      <c r="N271" s="300">
        <f t="shared" ref="N271" si="711">SUM(N269:N270)</f>
        <v>0.88400000001184098</v>
      </c>
      <c r="O271" s="300">
        <f t="shared" si="703"/>
        <v>22.981000000411111</v>
      </c>
      <c r="P271" s="300"/>
      <c r="Q271" s="300">
        <f>SUM(Q269:Q270)</f>
        <v>14.548000000054593</v>
      </c>
      <c r="R271" s="300">
        <f t="shared" ref="R271" si="712">SUM(R269:R270)</f>
        <v>9.8250000000546347</v>
      </c>
      <c r="S271" s="300">
        <f t="shared" ref="S271" si="713">SUM(S269:S270)</f>
        <v>0.86900000000359945</v>
      </c>
      <c r="T271" s="300">
        <f t="shared" si="704"/>
        <v>25.242000000112828</v>
      </c>
      <c r="U271" s="300"/>
      <c r="V271" s="300">
        <f>SUM(V269:V270)</f>
        <v>15.294999999821151</v>
      </c>
      <c r="W271" s="300">
        <f t="shared" ref="W271" si="714">SUM(W269:W270)</f>
        <v>10.952999999654168</v>
      </c>
      <c r="X271" s="300">
        <f t="shared" ref="X271" si="715">SUM(X269:X270)</f>
        <v>0.86500000000057897</v>
      </c>
      <c r="Y271" s="300">
        <f t="shared" si="705"/>
        <v>27.112999999475896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15.787999999920007</v>
      </c>
      <c r="C274" s="300">
        <f t="shared" ref="C274:D275" si="716">SUM(C249,C254,C259,C264,C269)</f>
        <v>9.9500000002148177</v>
      </c>
      <c r="D274" s="300">
        <f t="shared" si="716"/>
        <v>1.6850000000404761</v>
      </c>
      <c r="E274" s="300">
        <f>SUM(B274:D274)</f>
        <v>27.4230000001753</v>
      </c>
      <c r="F274" s="300"/>
      <c r="G274" s="300">
        <f>SUM(G249,G254,G259,G264,G269)</f>
        <v>19.970999999838384</v>
      </c>
      <c r="H274" s="300">
        <f t="shared" ref="H274:I274" si="717">SUM(H249,H254,H259,H264,H269)</f>
        <v>11.412000000282333</v>
      </c>
      <c r="I274" s="300">
        <f t="shared" si="717"/>
        <v>1.8010000000503659</v>
      </c>
      <c r="J274" s="300">
        <f>SUM(G274:I274)</f>
        <v>33.184000000171082</v>
      </c>
      <c r="K274" s="300"/>
      <c r="L274" s="300">
        <f>SUM(L249,L254,L259,L264,L269)</f>
        <v>19.096000000042832</v>
      </c>
      <c r="M274" s="300">
        <f t="shared" ref="M274:N274" si="718">SUM(M249,M254,M259,M264,M269)</f>
        <v>14.806000000638896</v>
      </c>
      <c r="N274" s="300">
        <f t="shared" si="718"/>
        <v>1.3220000000214824</v>
      </c>
      <c r="O274" s="300">
        <f>SUM(L274:N274)</f>
        <v>35.224000000703207</v>
      </c>
      <c r="P274" s="300"/>
      <c r="Q274" s="300">
        <f>SUM(Q249,Q254,Q259,Q264,Q269)</f>
        <v>21.813000000392051</v>
      </c>
      <c r="R274" s="300">
        <f t="shared" ref="R274:S274" si="719">SUM(R249,R254,R259,R264,R269)</f>
        <v>16.901000000056268</v>
      </c>
      <c r="S274" s="300">
        <f t="shared" si="719"/>
        <v>1.4319999999727075</v>
      </c>
      <c r="T274" s="300">
        <f>SUM(Q274:S274)</f>
        <v>40.146000000421033</v>
      </c>
      <c r="U274" s="300"/>
      <c r="V274" s="300">
        <f>SUM(V249,V254,V259,V264,V269)</f>
        <v>23.653999999748606</v>
      </c>
      <c r="W274" s="300">
        <f t="shared" ref="W274:X274" si="720">SUM(W249,W254,W259,W264,W269)</f>
        <v>19.004999999291094</v>
      </c>
      <c r="X274" s="300">
        <f t="shared" si="720"/>
        <v>1.4649999999788816</v>
      </c>
      <c r="Y274" s="300">
        <f>SUM(V274:X274)</f>
        <v>44.123999999018579</v>
      </c>
    </row>
    <row r="275" spans="1:25" x14ac:dyDescent="0.2">
      <c r="A275" s="260" t="s">
        <v>355</v>
      </c>
      <c r="B275" s="300">
        <f>SUM(B250,B255,B260,B265,B270)</f>
        <v>77.522000000018267</v>
      </c>
      <c r="C275" s="300">
        <f t="shared" si="716"/>
        <v>8.0900000000789749</v>
      </c>
      <c r="D275" s="300">
        <f t="shared" si="716"/>
        <v>23.639000000122564</v>
      </c>
      <c r="E275" s="300">
        <f t="shared" ref="E275:E276" si="721">SUM(B275:D275)</f>
        <v>109.2510000002198</v>
      </c>
      <c r="F275" s="300"/>
      <c r="G275" s="300">
        <f>SUM(G250,G255,G260,G265,G270)</f>
        <v>78.255000000168678</v>
      </c>
      <c r="H275" s="300">
        <f t="shared" ref="H275:I275" si="722">SUM(H250,H255,H260,H265,H270)</f>
        <v>13.751000000150668</v>
      </c>
      <c r="I275" s="300">
        <f t="shared" si="722"/>
        <v>16.733999998937289</v>
      </c>
      <c r="J275" s="300">
        <f t="shared" ref="J275:J276" si="723">SUM(G275:I275)</f>
        <v>108.73999999925664</v>
      </c>
      <c r="K275" s="300"/>
      <c r="L275" s="300">
        <f>SUM(L250,L255,L260,L265,L270)</f>
        <v>82.745000000510601</v>
      </c>
      <c r="M275" s="300">
        <f t="shared" ref="M275:N275" si="724">SUM(M250,M255,M260,M265,M270)</f>
        <v>13.022000000104409</v>
      </c>
      <c r="N275" s="300">
        <f t="shared" si="724"/>
        <v>15.999000000475942</v>
      </c>
      <c r="O275" s="300">
        <f t="shared" ref="O275:O276" si="725">SUM(L275:N275)</f>
        <v>111.76600000109096</v>
      </c>
      <c r="P275" s="300"/>
      <c r="Q275" s="300">
        <f>SUM(Q250,Q255,Q260,Q265,Q270)</f>
        <v>90.300999999571758</v>
      </c>
      <c r="R275" s="300">
        <f t="shared" ref="R275:S275" si="726">SUM(R250,R255,R260,R265,R270)</f>
        <v>14.233999999888647</v>
      </c>
      <c r="S275" s="300">
        <f t="shared" si="726"/>
        <v>17.860000001092214</v>
      </c>
      <c r="T275" s="300">
        <f t="shared" ref="T275:T276" si="727">SUM(Q275:S275)</f>
        <v>122.39500000055263</v>
      </c>
      <c r="U275" s="300"/>
      <c r="V275" s="300">
        <f>SUM(V250,V255,V260,V265,V270)</f>
        <v>91.452999999309739</v>
      </c>
      <c r="W275" s="300">
        <f t="shared" ref="W275:X275" si="728">SUM(W250,W255,W260,W265,W270)</f>
        <v>15.228999999859177</v>
      </c>
      <c r="X275" s="300">
        <f t="shared" si="728"/>
        <v>19.23700000084246</v>
      </c>
      <c r="Y275" s="300">
        <f t="shared" ref="Y275:Y276" si="729">SUM(V275:X275)</f>
        <v>125.91900000001137</v>
      </c>
    </row>
    <row r="276" spans="1:25" x14ac:dyDescent="0.2">
      <c r="A276" s="264" t="s">
        <v>354</v>
      </c>
      <c r="B276" s="301">
        <f>SUM(B274:B275)</f>
        <v>93.30999999993827</v>
      </c>
      <c r="C276" s="301">
        <f t="shared" ref="C276" si="730">SUM(C274:C275)</f>
        <v>18.040000000293794</v>
      </c>
      <c r="D276" s="301">
        <f t="shared" ref="D276" si="731">SUM(D274:D275)</f>
        <v>25.324000000163039</v>
      </c>
      <c r="E276" s="301">
        <f t="shared" si="721"/>
        <v>136.6740000003951</v>
      </c>
      <c r="F276" s="301"/>
      <c r="G276" s="301">
        <f>SUM(G274:G275)</f>
        <v>98.226000000007062</v>
      </c>
      <c r="H276" s="301">
        <f t="shared" ref="H276" si="732">SUM(H274:H275)</f>
        <v>25.163000000433001</v>
      </c>
      <c r="I276" s="301">
        <f t="shared" ref="I276" si="733">SUM(I274:I275)</f>
        <v>18.534999998987654</v>
      </c>
      <c r="J276" s="301">
        <f t="shared" si="723"/>
        <v>141.92399999942771</v>
      </c>
      <c r="K276" s="301"/>
      <c r="L276" s="301">
        <f>SUM(L274:L275)</f>
        <v>101.84100000055344</v>
      </c>
      <c r="M276" s="301">
        <f t="shared" ref="M276" si="734">SUM(M274:M275)</f>
        <v>27.828000000743305</v>
      </c>
      <c r="N276" s="301">
        <f t="shared" ref="N276" si="735">SUM(N274:N275)</f>
        <v>17.321000000497424</v>
      </c>
      <c r="O276" s="301">
        <f t="shared" si="725"/>
        <v>146.99000000179419</v>
      </c>
      <c r="P276" s="301"/>
      <c r="Q276" s="301">
        <f>SUM(Q274:Q275)</f>
        <v>112.11399999996381</v>
      </c>
      <c r="R276" s="301">
        <f t="shared" ref="R276" si="736">SUM(R274:R275)</f>
        <v>31.134999999944917</v>
      </c>
      <c r="S276" s="301">
        <f t="shared" ref="S276" si="737">SUM(S274:S275)</f>
        <v>19.29200000106492</v>
      </c>
      <c r="T276" s="301">
        <f t="shared" si="727"/>
        <v>162.54100000097367</v>
      </c>
      <c r="U276" s="301"/>
      <c r="V276" s="301">
        <f>SUM(V274:V275)</f>
        <v>115.10699999905835</v>
      </c>
      <c r="W276" s="301">
        <f t="shared" ref="W276" si="738">SUM(W274:W275)</f>
        <v>34.233999999150271</v>
      </c>
      <c r="X276" s="301">
        <f t="shared" ref="X276" si="739">SUM(X274:X275)</f>
        <v>20.702000000821343</v>
      </c>
      <c r="Y276" s="301">
        <f t="shared" si="729"/>
        <v>170.04299999902997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6.5080000000037836</v>
      </c>
      <c r="C284" s="300">
        <v>8.0790000002435676</v>
      </c>
      <c r="D284" s="300">
        <v>2.0390000000549309</v>
      </c>
      <c r="E284" s="300">
        <f>SUM(B284:D284)</f>
        <v>16.62600000030228</v>
      </c>
      <c r="F284" s="300"/>
      <c r="G284" s="300">
        <v>7.8459999999932792</v>
      </c>
      <c r="H284" s="300">
        <v>7.7790000002450306</v>
      </c>
      <c r="I284" s="300">
        <v>4.9320000001406559</v>
      </c>
      <c r="J284" s="300">
        <f>SUM(G284:I284)</f>
        <v>20.557000000378963</v>
      </c>
      <c r="K284" s="300"/>
      <c r="L284" s="300">
        <v>5.374000000062777</v>
      </c>
      <c r="M284" s="300">
        <v>7.7180000003980407</v>
      </c>
      <c r="N284" s="300">
        <v>2.2109999999911873</v>
      </c>
      <c r="O284" s="300">
        <f>SUM(L284:N284)</f>
        <v>15.303000000452005</v>
      </c>
      <c r="P284" s="300"/>
      <c r="Q284" s="300">
        <v>5.8400000000395567</v>
      </c>
      <c r="R284" s="300">
        <v>8.6780000001989279</v>
      </c>
      <c r="S284" s="300">
        <v>2.450999999958845</v>
      </c>
      <c r="T284" s="300">
        <f>SUM(Q284:S284)</f>
        <v>16.96900000019733</v>
      </c>
      <c r="U284" s="300"/>
      <c r="V284" s="300">
        <v>6.6919999999338957</v>
      </c>
      <c r="W284" s="300">
        <v>10.559999999657562</v>
      </c>
      <c r="X284" s="300">
        <v>2.9059999999511565</v>
      </c>
      <c r="Y284" s="300">
        <f>SUM(V284:X284)</f>
        <v>20.157999999542614</v>
      </c>
    </row>
    <row r="285" spans="1:25" x14ac:dyDescent="0.2">
      <c r="A285" s="260" t="s">
        <v>355</v>
      </c>
      <c r="B285" s="300">
        <v>7.029999999985983</v>
      </c>
      <c r="C285" s="300">
        <v>3.9060000000504083</v>
      </c>
      <c r="D285" s="300">
        <v>1.9170000000316538</v>
      </c>
      <c r="E285" s="300">
        <f t="shared" ref="E285:E286" si="740">SUM(B285:D285)</f>
        <v>12.853000000068045</v>
      </c>
      <c r="F285" s="300"/>
      <c r="G285" s="300">
        <v>6.0519999999948926</v>
      </c>
      <c r="H285" s="300">
        <v>4.0190000000557813</v>
      </c>
      <c r="I285" s="300">
        <v>1.7790000000149404</v>
      </c>
      <c r="J285" s="300">
        <f t="shared" ref="J285:J286" si="741">SUM(G285:I285)</f>
        <v>11.850000000065615</v>
      </c>
      <c r="K285" s="300"/>
      <c r="L285" s="300">
        <v>5.5799999999999512</v>
      </c>
      <c r="M285" s="300">
        <v>4.2350000000130841</v>
      </c>
      <c r="N285" s="300">
        <v>1.5400000000199108</v>
      </c>
      <c r="O285" s="300">
        <f t="shared" ref="O285:O286" si="742">SUM(L285:N285)</f>
        <v>11.355000000032947</v>
      </c>
      <c r="P285" s="300"/>
      <c r="Q285" s="300">
        <v>6.0320000000000729</v>
      </c>
      <c r="R285" s="300">
        <v>4.6759999999735467</v>
      </c>
      <c r="S285" s="300">
        <v>1.7090000000263295</v>
      </c>
      <c r="T285" s="300">
        <f t="shared" ref="T285:T286" si="743">SUM(Q285:S285)</f>
        <v>12.416999999999948</v>
      </c>
      <c r="U285" s="300"/>
      <c r="V285" s="300">
        <v>6.8660000000024377</v>
      </c>
      <c r="W285" s="300">
        <v>5.4649999999903649</v>
      </c>
      <c r="X285" s="300">
        <v>2.0230000000314092</v>
      </c>
      <c r="Y285" s="300">
        <f t="shared" ref="Y285:Y286" si="744">SUM(V285:X285)</f>
        <v>14.354000000024211</v>
      </c>
    </row>
    <row r="286" spans="1:25" x14ac:dyDescent="0.2">
      <c r="A286" s="260" t="s">
        <v>354</v>
      </c>
      <c r="B286" s="300">
        <f>SUM(B284:B285)</f>
        <v>13.537999999989767</v>
      </c>
      <c r="C286" s="300">
        <f t="shared" ref="C286" si="745">SUM(C284:C285)</f>
        <v>11.985000000293976</v>
      </c>
      <c r="D286" s="300">
        <f t="shared" ref="D286" si="746">SUM(D284:D285)</f>
        <v>3.9560000000865845</v>
      </c>
      <c r="E286" s="300">
        <f t="shared" si="740"/>
        <v>29.479000000370327</v>
      </c>
      <c r="F286" s="300"/>
      <c r="G286" s="300">
        <f>SUM(G284:G285)</f>
        <v>13.897999999988173</v>
      </c>
      <c r="H286" s="300">
        <f t="shared" ref="H286" si="747">SUM(H284:H285)</f>
        <v>11.798000000300812</v>
      </c>
      <c r="I286" s="300">
        <f t="shared" ref="I286" si="748">SUM(I284:I285)</f>
        <v>6.7110000001555967</v>
      </c>
      <c r="J286" s="300">
        <f t="shared" si="741"/>
        <v>32.407000000444583</v>
      </c>
      <c r="K286" s="300"/>
      <c r="L286" s="300">
        <f>SUM(L284:L285)</f>
        <v>10.954000000062727</v>
      </c>
      <c r="M286" s="300">
        <f t="shared" ref="M286" si="749">SUM(M284:M285)</f>
        <v>11.953000000411125</v>
      </c>
      <c r="N286" s="300">
        <f t="shared" ref="N286" si="750">SUM(N284:N285)</f>
        <v>3.7510000000110981</v>
      </c>
      <c r="O286" s="300">
        <f t="shared" si="742"/>
        <v>26.658000000484947</v>
      </c>
      <c r="P286" s="300"/>
      <c r="Q286" s="300">
        <f>SUM(Q284:Q285)</f>
        <v>11.87200000003963</v>
      </c>
      <c r="R286" s="300">
        <f t="shared" ref="R286" si="751">SUM(R284:R285)</f>
        <v>13.354000000172475</v>
      </c>
      <c r="S286" s="300">
        <f t="shared" ref="S286" si="752">SUM(S284:S285)</f>
        <v>4.1599999999851747</v>
      </c>
      <c r="T286" s="300">
        <f t="shared" si="743"/>
        <v>29.386000000197278</v>
      </c>
      <c r="U286" s="300"/>
      <c r="V286" s="300">
        <f>SUM(V284:V285)</f>
        <v>13.557999999936333</v>
      </c>
      <c r="W286" s="300">
        <f t="shared" ref="W286" si="753">SUM(W284:W285)</f>
        <v>16.024999999647925</v>
      </c>
      <c r="X286" s="300">
        <f t="shared" ref="X286" si="754">SUM(X284:X285)</f>
        <v>4.9289999999825653</v>
      </c>
      <c r="Y286" s="300">
        <f t="shared" si="744"/>
        <v>34.511999999566825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19.454000000011305</v>
      </c>
      <c r="C289" s="300">
        <v>49.019000001477828</v>
      </c>
      <c r="D289" s="300">
        <v>4.0090000001080064</v>
      </c>
      <c r="E289" s="300">
        <f>SUM(B289:D289)</f>
        <v>72.482000001597143</v>
      </c>
      <c r="F289" s="300"/>
      <c r="G289" s="300">
        <v>28.220999999975817</v>
      </c>
      <c r="H289" s="300">
        <v>48.698000001533941</v>
      </c>
      <c r="I289" s="300">
        <v>6.207000000177028</v>
      </c>
      <c r="J289" s="300">
        <f>SUM(G289:I289)</f>
        <v>83.126000001686791</v>
      </c>
      <c r="K289" s="300"/>
      <c r="L289" s="300">
        <v>23.767000000277637</v>
      </c>
      <c r="M289" s="300">
        <v>44.791000002310021</v>
      </c>
      <c r="N289" s="300">
        <v>4.1149999999835929</v>
      </c>
      <c r="O289" s="300">
        <f>SUM(L289:N289)</f>
        <v>72.673000002571257</v>
      </c>
      <c r="P289" s="300"/>
      <c r="Q289" s="300">
        <v>23.299000000157825</v>
      </c>
      <c r="R289" s="300">
        <v>43.405000000994981</v>
      </c>
      <c r="S289" s="300">
        <v>4.051999999931958</v>
      </c>
      <c r="T289" s="300">
        <f>SUM(Q289:S289)</f>
        <v>70.756000001084772</v>
      </c>
      <c r="U289" s="300"/>
      <c r="V289" s="300">
        <v>25.612999999747004</v>
      </c>
      <c r="W289" s="300">
        <v>46.403999998495223</v>
      </c>
      <c r="X289" s="300">
        <v>4.4539999999251405</v>
      </c>
      <c r="Y289" s="300">
        <f>SUM(V289:X289)</f>
        <v>76.470999998167372</v>
      </c>
    </row>
    <row r="290" spans="1:25" x14ac:dyDescent="0.2">
      <c r="A290" s="260" t="s">
        <v>355</v>
      </c>
      <c r="B290" s="300">
        <v>28.105999999943982</v>
      </c>
      <c r="C290" s="300">
        <v>32.674000000421657</v>
      </c>
      <c r="D290" s="300">
        <v>8.466000000139795</v>
      </c>
      <c r="E290" s="300">
        <f t="shared" ref="E290:E291" si="755">SUM(B290:D290)</f>
        <v>69.246000000505433</v>
      </c>
      <c r="F290" s="300"/>
      <c r="G290" s="300">
        <v>28.410999999976049</v>
      </c>
      <c r="H290" s="300">
        <v>31.471000000436774</v>
      </c>
      <c r="I290" s="300">
        <v>6.8490000000575186</v>
      </c>
      <c r="J290" s="300">
        <f t="shared" ref="J290:J291" si="756">SUM(G290:I290)</f>
        <v>66.731000000470345</v>
      </c>
      <c r="K290" s="300"/>
      <c r="L290" s="300">
        <v>28.822999999999755</v>
      </c>
      <c r="M290" s="300">
        <v>31.413000000097039</v>
      </c>
      <c r="N290" s="300">
        <v>3.3690000000435578</v>
      </c>
      <c r="O290" s="300">
        <f t="shared" ref="O290:O291" si="757">SUM(L290:N290)</f>
        <v>63.60500000014035</v>
      </c>
      <c r="P290" s="300"/>
      <c r="Q290" s="300">
        <v>28.406000000000336</v>
      </c>
      <c r="R290" s="300">
        <v>30.503999999827435</v>
      </c>
      <c r="S290" s="300">
        <v>3.3070000000509436</v>
      </c>
      <c r="T290" s="300">
        <f t="shared" ref="T290:T291" si="758">SUM(Q290:S290)</f>
        <v>62.216999999878716</v>
      </c>
      <c r="U290" s="300"/>
      <c r="V290" s="300">
        <v>31.576000000011195</v>
      </c>
      <c r="W290" s="300">
        <v>32.848999999942095</v>
      </c>
      <c r="X290" s="300">
        <v>3.6310000000563725</v>
      </c>
      <c r="Y290" s="300">
        <f t="shared" ref="Y290:Y291" si="759">SUM(V290:X290)</f>
        <v>68.056000000009661</v>
      </c>
    </row>
    <row r="291" spans="1:25" x14ac:dyDescent="0.2">
      <c r="A291" s="260" t="s">
        <v>354</v>
      </c>
      <c r="B291" s="300">
        <f>SUM(B289:B290)</f>
        <v>47.559999999955288</v>
      </c>
      <c r="C291" s="300">
        <f t="shared" ref="C291" si="760">SUM(C289:C290)</f>
        <v>81.693000001899492</v>
      </c>
      <c r="D291" s="300">
        <f t="shared" ref="D291" si="761">SUM(D289:D290)</f>
        <v>12.475000000247801</v>
      </c>
      <c r="E291" s="300">
        <f t="shared" si="755"/>
        <v>141.72800000210259</v>
      </c>
      <c r="F291" s="300"/>
      <c r="G291" s="300">
        <f>SUM(G289:G290)</f>
        <v>56.631999999951866</v>
      </c>
      <c r="H291" s="300">
        <f t="shared" ref="H291" si="762">SUM(H289:H290)</f>
        <v>80.169000001970716</v>
      </c>
      <c r="I291" s="300">
        <f t="shared" ref="I291" si="763">SUM(I289:I290)</f>
        <v>13.056000000234548</v>
      </c>
      <c r="J291" s="300">
        <f t="shared" si="756"/>
        <v>149.85700000215712</v>
      </c>
      <c r="K291" s="300"/>
      <c r="L291" s="300">
        <f>SUM(L289:L290)</f>
        <v>52.590000000277392</v>
      </c>
      <c r="M291" s="300">
        <f t="shared" ref="M291" si="764">SUM(M289:M290)</f>
        <v>76.204000002407057</v>
      </c>
      <c r="N291" s="300">
        <f t="shared" ref="N291" si="765">SUM(N289:N290)</f>
        <v>7.4840000000271507</v>
      </c>
      <c r="O291" s="300">
        <f t="shared" si="757"/>
        <v>136.27800000271159</v>
      </c>
      <c r="P291" s="300"/>
      <c r="Q291" s="300">
        <f>SUM(Q289:Q290)</f>
        <v>51.705000000158165</v>
      </c>
      <c r="R291" s="300">
        <f t="shared" ref="R291" si="766">SUM(R289:R290)</f>
        <v>73.909000000822417</v>
      </c>
      <c r="S291" s="300">
        <f t="shared" ref="S291" si="767">SUM(S289:S290)</f>
        <v>7.3589999999829017</v>
      </c>
      <c r="T291" s="300">
        <f t="shared" si="758"/>
        <v>132.97300000096348</v>
      </c>
      <c r="U291" s="300"/>
      <c r="V291" s="300">
        <f>SUM(V289:V290)</f>
        <v>57.188999999758195</v>
      </c>
      <c r="W291" s="300">
        <f t="shared" ref="W291" si="768">SUM(W289:W290)</f>
        <v>79.252999998437318</v>
      </c>
      <c r="X291" s="300">
        <f t="shared" ref="X291" si="769">SUM(X289:X290)</f>
        <v>8.0849999999815125</v>
      </c>
      <c r="Y291" s="300">
        <f t="shared" si="759"/>
        <v>144.52699999817702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25.962000000015088</v>
      </c>
      <c r="C294" s="300">
        <f t="shared" ref="C294:D295" si="770">SUM(C284,C289)</f>
        <v>57.098000001721395</v>
      </c>
      <c r="D294" s="300">
        <f t="shared" si="770"/>
        <v>6.0480000001629373</v>
      </c>
      <c r="E294" s="300">
        <f>SUM(B294:D294)</f>
        <v>89.108000001899427</v>
      </c>
      <c r="F294" s="300"/>
      <c r="G294" s="300">
        <f>SUM(G284,G289)</f>
        <v>36.066999999969099</v>
      </c>
      <c r="H294" s="300">
        <f t="shared" ref="H294:I294" si="771">SUM(H284,H289)</f>
        <v>56.477000001778976</v>
      </c>
      <c r="I294" s="300">
        <f t="shared" si="771"/>
        <v>11.139000000317683</v>
      </c>
      <c r="J294" s="300">
        <f>SUM(G294:I294)</f>
        <v>103.68300000206575</v>
      </c>
      <c r="K294" s="300"/>
      <c r="L294" s="300">
        <f>SUM(L284,L289)</f>
        <v>29.141000000340412</v>
      </c>
      <c r="M294" s="300">
        <f t="shared" ref="M294:N294" si="772">SUM(M284,M289)</f>
        <v>52.509000002708063</v>
      </c>
      <c r="N294" s="300">
        <f t="shared" si="772"/>
        <v>6.3259999999747798</v>
      </c>
      <c r="O294" s="300">
        <f>SUM(L294:N294)</f>
        <v>87.976000003023259</v>
      </c>
      <c r="P294" s="300"/>
      <c r="Q294" s="300">
        <f>SUM(Q284,Q289)</f>
        <v>29.139000000197381</v>
      </c>
      <c r="R294" s="300">
        <f t="shared" ref="R294:S294" si="773">SUM(R284,R289)</f>
        <v>52.083000001193909</v>
      </c>
      <c r="S294" s="300">
        <f t="shared" si="773"/>
        <v>6.502999999890803</v>
      </c>
      <c r="T294" s="300">
        <f>SUM(Q294:S294)</f>
        <v>87.725000001282098</v>
      </c>
      <c r="U294" s="300"/>
      <c r="V294" s="300">
        <f>SUM(V284,V289)</f>
        <v>32.304999999680902</v>
      </c>
      <c r="W294" s="300">
        <f t="shared" ref="W294:X294" si="774">SUM(W284,W289)</f>
        <v>56.963999998152786</v>
      </c>
      <c r="X294" s="300">
        <f t="shared" si="774"/>
        <v>7.3599999998762975</v>
      </c>
      <c r="Y294" s="300">
        <f>SUM(V294:X294)</f>
        <v>96.628999997709982</v>
      </c>
    </row>
    <row r="295" spans="1:25" x14ac:dyDescent="0.2">
      <c r="A295" s="260" t="s">
        <v>355</v>
      </c>
      <c r="B295" s="300">
        <f>SUM(B285,B290)</f>
        <v>35.135999999929965</v>
      </c>
      <c r="C295" s="300">
        <f t="shared" si="770"/>
        <v>36.580000000472069</v>
      </c>
      <c r="D295" s="300">
        <f t="shared" si="770"/>
        <v>10.38300000017145</v>
      </c>
      <c r="E295" s="300">
        <f t="shared" ref="E295:E296" si="775">SUM(B295:D295)</f>
        <v>82.099000000573483</v>
      </c>
      <c r="F295" s="300"/>
      <c r="G295" s="300">
        <f>SUM(G285,G290)</f>
        <v>34.46299999997094</v>
      </c>
      <c r="H295" s="300">
        <f t="shared" ref="H295:I295" si="776">SUM(H285,H290)</f>
        <v>35.490000000492557</v>
      </c>
      <c r="I295" s="300">
        <f t="shared" si="776"/>
        <v>8.6280000000724595</v>
      </c>
      <c r="J295" s="300">
        <f t="shared" ref="J295:J296" si="777">SUM(G295:I295)</f>
        <v>78.581000000535965</v>
      </c>
      <c r="K295" s="300"/>
      <c r="L295" s="300">
        <f>SUM(L285,L290)</f>
        <v>34.402999999999707</v>
      </c>
      <c r="M295" s="300">
        <f t="shared" ref="M295:N295" si="778">SUM(M285,M290)</f>
        <v>35.648000000110123</v>
      </c>
      <c r="N295" s="300">
        <f t="shared" si="778"/>
        <v>4.9090000000634681</v>
      </c>
      <c r="O295" s="300">
        <f t="shared" ref="O295:O296" si="779">SUM(L295:N295)</f>
        <v>74.960000000173309</v>
      </c>
      <c r="P295" s="300"/>
      <c r="Q295" s="300">
        <f>SUM(Q285,Q290)</f>
        <v>34.438000000000407</v>
      </c>
      <c r="R295" s="300">
        <f t="shared" ref="R295:S295" si="780">SUM(R285,R290)</f>
        <v>35.179999999800984</v>
      </c>
      <c r="S295" s="300">
        <f t="shared" si="780"/>
        <v>5.0160000000772733</v>
      </c>
      <c r="T295" s="300">
        <f t="shared" ref="T295:T296" si="781">SUM(Q295:S295)</f>
        <v>74.633999999878654</v>
      </c>
      <c r="U295" s="300"/>
      <c r="V295" s="300">
        <f>SUM(V285,V290)</f>
        <v>38.442000000013635</v>
      </c>
      <c r="W295" s="300">
        <f t="shared" ref="W295:X295" si="782">SUM(W285,W290)</f>
        <v>38.313999999932463</v>
      </c>
      <c r="X295" s="300">
        <f t="shared" si="782"/>
        <v>5.6540000000877821</v>
      </c>
      <c r="Y295" s="300">
        <f t="shared" ref="Y295:Y296" si="783">SUM(V295:X295)</f>
        <v>82.410000000033875</v>
      </c>
    </row>
    <row r="296" spans="1:25" x14ac:dyDescent="0.2">
      <c r="A296" s="264" t="s">
        <v>354</v>
      </c>
      <c r="B296" s="301">
        <f>SUM(B294:B295)</f>
        <v>61.097999999945053</v>
      </c>
      <c r="C296" s="301">
        <f t="shared" ref="C296" si="784">SUM(C294:C295)</f>
        <v>93.678000002193471</v>
      </c>
      <c r="D296" s="301">
        <f t="shared" ref="D296" si="785">SUM(D294:D295)</f>
        <v>16.431000000334386</v>
      </c>
      <c r="E296" s="301">
        <f t="shared" si="775"/>
        <v>171.20700000247291</v>
      </c>
      <c r="F296" s="301"/>
      <c r="G296" s="301">
        <f>SUM(G294:G295)</f>
        <v>70.529999999940031</v>
      </c>
      <c r="H296" s="301">
        <f t="shared" ref="H296" si="786">SUM(H294:H295)</f>
        <v>91.967000002271533</v>
      </c>
      <c r="I296" s="301">
        <f t="shared" ref="I296" si="787">SUM(I294:I295)</f>
        <v>19.767000000390141</v>
      </c>
      <c r="J296" s="301">
        <f t="shared" si="777"/>
        <v>182.2640000026017</v>
      </c>
      <c r="K296" s="301"/>
      <c r="L296" s="301">
        <f>SUM(L294:L295)</f>
        <v>63.54400000034012</v>
      </c>
      <c r="M296" s="301">
        <f t="shared" ref="M296" si="788">SUM(M294:M295)</f>
        <v>88.157000002818194</v>
      </c>
      <c r="N296" s="301">
        <f t="shared" ref="N296" si="789">SUM(N294:N295)</f>
        <v>11.235000000038248</v>
      </c>
      <c r="O296" s="301">
        <f t="shared" si="779"/>
        <v>162.93600000319654</v>
      </c>
      <c r="P296" s="301"/>
      <c r="Q296" s="301">
        <f>SUM(Q294:Q295)</f>
        <v>63.577000000197785</v>
      </c>
      <c r="R296" s="301">
        <f t="shared" ref="R296" si="790">SUM(R294:R295)</f>
        <v>87.263000000994893</v>
      </c>
      <c r="S296" s="301">
        <f t="shared" ref="S296" si="791">SUM(S294:S295)</f>
        <v>11.518999999968077</v>
      </c>
      <c r="T296" s="301">
        <f t="shared" si="781"/>
        <v>162.35900000116075</v>
      </c>
      <c r="U296" s="301"/>
      <c r="V296" s="301">
        <f>SUM(V294:V295)</f>
        <v>70.746999999694538</v>
      </c>
      <c r="W296" s="301">
        <f t="shared" ref="W296" si="792">SUM(W294:W295)</f>
        <v>95.277999998085249</v>
      </c>
      <c r="X296" s="301">
        <f t="shared" ref="X296" si="793">SUM(X294:X295)</f>
        <v>13.01399999996408</v>
      </c>
      <c r="Y296" s="301">
        <f t="shared" si="783"/>
        <v>179.03899999774387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1.112999999987907</v>
      </c>
      <c r="C304" s="300">
        <v>1.2050000000159087</v>
      </c>
      <c r="D304" s="300">
        <v>0.55100000001510629</v>
      </c>
      <c r="E304" s="300">
        <f>SUM(B304:D304)</f>
        <v>2.869000000018922</v>
      </c>
      <c r="F304" s="300"/>
      <c r="G304" s="300">
        <v>0.48499999999297472</v>
      </c>
      <c r="H304" s="300">
        <v>0.28800000000420711</v>
      </c>
      <c r="I304" s="300">
        <v>1.6240000000487558</v>
      </c>
      <c r="J304" s="300">
        <f>SUM(G304:I304)</f>
        <v>2.3970000000459377</v>
      </c>
      <c r="K304" s="300"/>
      <c r="L304" s="300">
        <v>0.4109999999939567</v>
      </c>
      <c r="M304" s="300">
        <v>0.3090000000069712</v>
      </c>
      <c r="N304" s="300">
        <v>0.60899999999702004</v>
      </c>
      <c r="O304" s="300">
        <f>SUM(L304:N304)</f>
        <v>1.328999999997948</v>
      </c>
      <c r="P304" s="300"/>
      <c r="Q304" s="300">
        <v>0.40300000001173586</v>
      </c>
      <c r="R304" s="300">
        <v>0.30800000000314592</v>
      </c>
      <c r="S304" s="300">
        <v>0.57899999998905605</v>
      </c>
      <c r="T304" s="300">
        <f>SUM(Q304:S304)</f>
        <v>1.2900000000039378</v>
      </c>
      <c r="U304" s="300"/>
      <c r="V304" s="300">
        <v>0.41400000000324999</v>
      </c>
      <c r="W304" s="300">
        <v>0.31399999999604994</v>
      </c>
      <c r="X304" s="300">
        <v>0.54299999998681991</v>
      </c>
      <c r="Y304" s="300">
        <f>SUM(V304:X304)</f>
        <v>1.2709999999861199</v>
      </c>
    </row>
    <row r="305" spans="1:25" x14ac:dyDescent="0.2">
      <c r="A305" s="260" t="s">
        <v>355</v>
      </c>
      <c r="B305" s="300">
        <v>1.6029999999900189</v>
      </c>
      <c r="C305" s="300">
        <v>0.60500000000344667</v>
      </c>
      <c r="D305" s="300">
        <v>1.6010000000160518</v>
      </c>
      <c r="E305" s="300">
        <f t="shared" ref="E305:E306" si="794">SUM(B305:D305)</f>
        <v>3.809000000009517</v>
      </c>
      <c r="F305" s="300"/>
      <c r="G305" s="300">
        <v>1.172999999994158</v>
      </c>
      <c r="H305" s="300">
        <v>7.0000000000441431E-2</v>
      </c>
      <c r="I305" s="300">
        <v>0.80799999999602867</v>
      </c>
      <c r="J305" s="300">
        <f t="shared" ref="J305:J306" si="795">SUM(G305:I305)</f>
        <v>2.0509999999906281</v>
      </c>
      <c r="K305" s="300"/>
      <c r="L305" s="300">
        <v>1.2949999999905413</v>
      </c>
      <c r="M305" s="300">
        <v>8.9000000000330204E-2</v>
      </c>
      <c r="N305" s="300">
        <v>0.43399999999859268</v>
      </c>
      <c r="O305" s="300">
        <f t="shared" ref="O305:O306" si="796">SUM(L305:N305)</f>
        <v>1.817999999989464</v>
      </c>
      <c r="P305" s="300"/>
      <c r="Q305" s="300">
        <v>1.265000000005728</v>
      </c>
      <c r="R305" s="300">
        <v>9.1999999999601595E-2</v>
      </c>
      <c r="S305" s="300">
        <v>0.42900000001956989</v>
      </c>
      <c r="T305" s="300">
        <f t="shared" ref="T305:T306" si="797">SUM(Q305:S305)</f>
        <v>1.7860000000248994</v>
      </c>
      <c r="U305" s="300"/>
      <c r="V305" s="300">
        <v>1.2750000000060391</v>
      </c>
      <c r="W305" s="300">
        <v>9.9999999999510286E-2</v>
      </c>
      <c r="X305" s="300">
        <v>0.44100000001650252</v>
      </c>
      <c r="Y305" s="300">
        <f t="shared" ref="Y305:Y306" si="798">SUM(V305:X305)</f>
        <v>1.816000000022052</v>
      </c>
    </row>
    <row r="306" spans="1:25" x14ac:dyDescent="0.2">
      <c r="A306" s="260" t="s">
        <v>354</v>
      </c>
      <c r="B306" s="300">
        <f>SUM(B304:B305)</f>
        <v>2.7159999999779258</v>
      </c>
      <c r="C306" s="300">
        <f t="shared" ref="C306" si="799">SUM(C304:C305)</f>
        <v>1.8100000000193552</v>
      </c>
      <c r="D306" s="300">
        <f t="shared" ref="D306" si="800">SUM(D304:D305)</f>
        <v>2.1520000000311583</v>
      </c>
      <c r="E306" s="300">
        <f t="shared" si="794"/>
        <v>6.6780000000284394</v>
      </c>
      <c r="F306" s="300"/>
      <c r="G306" s="300">
        <f>SUM(G304:G305)</f>
        <v>1.6579999999871329</v>
      </c>
      <c r="H306" s="300">
        <f t="shared" ref="H306" si="801">SUM(H304:H305)</f>
        <v>0.35800000000464854</v>
      </c>
      <c r="I306" s="300">
        <f t="shared" ref="I306" si="802">SUM(I304:I305)</f>
        <v>2.4320000000447846</v>
      </c>
      <c r="J306" s="300">
        <f t="shared" si="795"/>
        <v>4.4480000000365658</v>
      </c>
      <c r="K306" s="300"/>
      <c r="L306" s="300">
        <f>SUM(L304:L305)</f>
        <v>1.7059999999844979</v>
      </c>
      <c r="M306" s="300">
        <f t="shared" ref="M306" si="803">SUM(M304:M305)</f>
        <v>0.3980000000073014</v>
      </c>
      <c r="N306" s="300">
        <f t="shared" ref="N306" si="804">SUM(N304:N305)</f>
        <v>1.0429999999956128</v>
      </c>
      <c r="O306" s="300">
        <f t="shared" si="796"/>
        <v>3.1469999999874121</v>
      </c>
      <c r="P306" s="300"/>
      <c r="Q306" s="300">
        <f>SUM(Q304:Q305)</f>
        <v>1.668000000017464</v>
      </c>
      <c r="R306" s="300">
        <f t="shared" ref="R306" si="805">SUM(R304:R305)</f>
        <v>0.40000000000274749</v>
      </c>
      <c r="S306" s="300">
        <f t="shared" ref="S306" si="806">SUM(S304:S305)</f>
        <v>1.008000000008626</v>
      </c>
      <c r="T306" s="300">
        <f t="shared" si="797"/>
        <v>3.0760000000288374</v>
      </c>
      <c r="U306" s="300"/>
      <c r="V306" s="300">
        <f>SUM(V304:V305)</f>
        <v>1.6890000000092891</v>
      </c>
      <c r="W306" s="300">
        <f t="shared" ref="W306" si="807">SUM(W304:W305)</f>
        <v>0.41399999999556025</v>
      </c>
      <c r="X306" s="300">
        <f t="shared" ref="X306" si="808">SUM(X304:X305)</f>
        <v>0.98400000000332244</v>
      </c>
      <c r="Y306" s="300">
        <f t="shared" si="798"/>
        <v>3.0870000000081719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0.84499999999269737</v>
      </c>
      <c r="C309" s="300">
        <v>0.68600000000732098</v>
      </c>
      <c r="D309" s="300">
        <v>0.21800000000108599</v>
      </c>
      <c r="E309" s="300">
        <f>SUM(B309:D309)</f>
        <v>1.7490000000011043</v>
      </c>
      <c r="F309" s="300"/>
      <c r="G309" s="300">
        <v>3.2819999999610672</v>
      </c>
      <c r="H309" s="300">
        <v>1.10400000001314</v>
      </c>
      <c r="I309" s="300">
        <v>1.4590000000010617</v>
      </c>
      <c r="J309" s="300">
        <f>SUM(G309:I309)</f>
        <v>5.8449999999752693</v>
      </c>
      <c r="K309" s="300"/>
      <c r="L309" s="300">
        <v>2.7769999999633854</v>
      </c>
      <c r="M309" s="300">
        <v>1.1830000000224135</v>
      </c>
      <c r="N309" s="300">
        <v>0.77399999995430691</v>
      </c>
      <c r="O309" s="300">
        <f>SUM(L309:N309)</f>
        <v>4.7339999999401057</v>
      </c>
      <c r="P309" s="300"/>
      <c r="Q309" s="300">
        <v>2.7250000000634049</v>
      </c>
      <c r="R309" s="300">
        <v>1.1790000000031808</v>
      </c>
      <c r="S309" s="300">
        <v>0.7750000000231213</v>
      </c>
      <c r="T309" s="300">
        <f>SUM(Q309:S309)</f>
        <v>4.6790000000897072</v>
      </c>
      <c r="U309" s="300"/>
      <c r="V309" s="300">
        <v>2.7980000000225682</v>
      </c>
      <c r="W309" s="300">
        <v>1.20299999998597</v>
      </c>
      <c r="X309" s="300">
        <v>0.7950000000372377</v>
      </c>
      <c r="Y309" s="300">
        <f>SUM(V309:X309)</f>
        <v>4.7960000000457761</v>
      </c>
    </row>
    <row r="310" spans="1:25" x14ac:dyDescent="0.2">
      <c r="A310" s="260" t="s">
        <v>355</v>
      </c>
      <c r="B310" s="300">
        <v>0.46299999999855351</v>
      </c>
      <c r="C310" s="300">
        <v>0.34700000000233211</v>
      </c>
      <c r="D310" s="300">
        <v>1.0560000000236298</v>
      </c>
      <c r="E310" s="300">
        <f t="shared" ref="E310:E311" si="809">SUM(B310:D310)</f>
        <v>1.8660000000245154</v>
      </c>
      <c r="F310" s="300"/>
      <c r="G310" s="300">
        <v>3.0219999999951255</v>
      </c>
      <c r="H310" s="300">
        <v>0.27000000000217705</v>
      </c>
      <c r="I310" s="300">
        <v>4.2190000000023309</v>
      </c>
      <c r="J310" s="300">
        <f t="shared" ref="J310:J311" si="810">SUM(G310:I310)</f>
        <v>7.5109999999996333</v>
      </c>
      <c r="K310" s="300"/>
      <c r="L310" s="300">
        <v>3.3369999999948341</v>
      </c>
      <c r="M310" s="300">
        <v>0.34400000000158387</v>
      </c>
      <c r="N310" s="300">
        <v>2.2670000000319597</v>
      </c>
      <c r="O310" s="300">
        <f t="shared" ref="O310:O311" si="811">SUM(L310:N310)</f>
        <v>5.9480000000283777</v>
      </c>
      <c r="P310" s="300"/>
      <c r="Q310" s="300">
        <v>3.2600000000007072</v>
      </c>
      <c r="R310" s="300">
        <v>0.35399999999808024</v>
      </c>
      <c r="S310" s="300">
        <v>2.2410000001504109</v>
      </c>
      <c r="T310" s="300">
        <f t="shared" ref="T310:T311" si="812">SUM(Q310:S310)</f>
        <v>5.8550000001491984</v>
      </c>
      <c r="U310" s="300"/>
      <c r="V310" s="300">
        <v>3.2849999999941781</v>
      </c>
      <c r="W310" s="300">
        <v>0.38499999999728568</v>
      </c>
      <c r="X310" s="300">
        <v>2.3050000001174404</v>
      </c>
      <c r="Y310" s="300">
        <f t="shared" ref="Y310:Y311" si="813">SUM(V310:X310)</f>
        <v>5.9750000001089045</v>
      </c>
    </row>
    <row r="311" spans="1:25" x14ac:dyDescent="0.2">
      <c r="A311" s="260" t="s">
        <v>354</v>
      </c>
      <c r="B311" s="300">
        <f>SUM(B309:B310)</f>
        <v>1.3079999999912508</v>
      </c>
      <c r="C311" s="300">
        <f t="shared" ref="C311" si="814">SUM(C309:C310)</f>
        <v>1.0330000000096531</v>
      </c>
      <c r="D311" s="300">
        <f t="shared" ref="D311" si="815">SUM(D309:D310)</f>
        <v>1.2740000000247158</v>
      </c>
      <c r="E311" s="300">
        <f t="shared" si="809"/>
        <v>3.6150000000256197</v>
      </c>
      <c r="F311" s="300"/>
      <c r="G311" s="300">
        <f>SUM(G309:G310)</f>
        <v>6.3039999999561926</v>
      </c>
      <c r="H311" s="300">
        <f t="shared" ref="H311" si="816">SUM(H309:H310)</f>
        <v>1.3740000000153172</v>
      </c>
      <c r="I311" s="300">
        <f t="shared" ref="I311" si="817">SUM(I309:I310)</f>
        <v>5.6780000000033928</v>
      </c>
      <c r="J311" s="300">
        <f t="shared" si="810"/>
        <v>13.355999999974902</v>
      </c>
      <c r="K311" s="300"/>
      <c r="L311" s="300">
        <f>SUM(L309:L310)</f>
        <v>6.1139999999582191</v>
      </c>
      <c r="M311" s="300">
        <f t="shared" ref="M311" si="818">SUM(M309:M310)</f>
        <v>1.5270000000239974</v>
      </c>
      <c r="N311" s="300">
        <f t="shared" ref="N311" si="819">SUM(N309:N310)</f>
        <v>3.0409999999862665</v>
      </c>
      <c r="O311" s="300">
        <f t="shared" si="811"/>
        <v>10.681999999968482</v>
      </c>
      <c r="P311" s="300"/>
      <c r="Q311" s="300">
        <f>SUM(Q309:Q310)</f>
        <v>5.9850000000641117</v>
      </c>
      <c r="R311" s="300">
        <f t="shared" ref="R311" si="820">SUM(R309:R310)</f>
        <v>1.5330000000012611</v>
      </c>
      <c r="S311" s="300">
        <f t="shared" ref="S311" si="821">SUM(S309:S310)</f>
        <v>3.0160000001735323</v>
      </c>
      <c r="T311" s="300">
        <f t="shared" si="812"/>
        <v>10.534000000238905</v>
      </c>
      <c r="U311" s="300"/>
      <c r="V311" s="300">
        <f>SUM(V309:V310)</f>
        <v>6.0830000000167459</v>
      </c>
      <c r="W311" s="300">
        <f t="shared" ref="W311" si="822">SUM(W309:W310)</f>
        <v>1.5879999999832557</v>
      </c>
      <c r="X311" s="300">
        <f t="shared" ref="X311" si="823">SUM(X309:X310)</f>
        <v>3.1000000001546781</v>
      </c>
      <c r="Y311" s="300">
        <f t="shared" si="813"/>
        <v>10.771000000154679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4.1999999999555442E-2</v>
      </c>
      <c r="C314" s="300">
        <v>1.4000000000147225E-2</v>
      </c>
      <c r="D314" s="300">
        <v>3.1000000000151826E-2</v>
      </c>
      <c r="E314" s="300">
        <f>SUM(B314:D314)</f>
        <v>8.6999999999854485E-2</v>
      </c>
      <c r="F314" s="300"/>
      <c r="G314" s="300">
        <v>5.0999999999288337E-2</v>
      </c>
      <c r="H314" s="300">
        <v>2.9000000000363322E-2</v>
      </c>
      <c r="I314" s="300">
        <v>0.5270000000004208</v>
      </c>
      <c r="J314" s="300">
        <f>SUM(G314:I314)</f>
        <v>0.60700000000007248</v>
      </c>
      <c r="K314" s="300"/>
      <c r="L314" s="300">
        <v>4.2999999999301493E-2</v>
      </c>
      <c r="M314" s="300">
        <v>3.1000000000616087E-2</v>
      </c>
      <c r="N314" s="300">
        <v>0.30499999998222521</v>
      </c>
      <c r="O314" s="300">
        <f>SUM(L314:N314)</f>
        <v>0.37899999998214279</v>
      </c>
      <c r="P314" s="300"/>
      <c r="Q314" s="300">
        <v>4.2000000001084337E-2</v>
      </c>
      <c r="R314" s="300">
        <v>3.100000000014777E-2</v>
      </c>
      <c r="S314" s="300">
        <v>0.28600000000831627</v>
      </c>
      <c r="T314" s="300">
        <f>SUM(Q314:S314)</f>
        <v>0.35900000000954835</v>
      </c>
      <c r="U314" s="300"/>
      <c r="V314" s="300">
        <v>4.3000000000374586E-2</v>
      </c>
      <c r="W314" s="300">
        <v>3.1999999999654742E-2</v>
      </c>
      <c r="X314" s="300">
        <v>0.26100000001180335</v>
      </c>
      <c r="Y314" s="300">
        <f>SUM(V314:X314)</f>
        <v>0.33600000001183267</v>
      </c>
    </row>
    <row r="315" spans="1:25" x14ac:dyDescent="0.2">
      <c r="A315" s="260" t="s">
        <v>355</v>
      </c>
      <c r="B315" s="300">
        <v>0.38099999999776435</v>
      </c>
      <c r="C315" s="300">
        <v>2.9000000000152831E-2</v>
      </c>
      <c r="D315" s="300">
        <v>0.29800000000700583</v>
      </c>
      <c r="E315" s="300">
        <f t="shared" ref="E315:E316" si="824">SUM(B315:D315)</f>
        <v>0.70800000000492302</v>
      </c>
      <c r="F315" s="300"/>
      <c r="G315" s="300">
        <v>0.78199999999636849</v>
      </c>
      <c r="H315" s="300">
        <v>2.8000000000184638E-2</v>
      </c>
      <c r="I315" s="300">
        <v>0.59499999999928888</v>
      </c>
      <c r="J315" s="300">
        <f t="shared" ref="J315:J316" si="825">SUM(G315:I315)</f>
        <v>1.404999999995842</v>
      </c>
      <c r="K315" s="300"/>
      <c r="L315" s="300">
        <v>0.86399999999350874</v>
      </c>
      <c r="M315" s="300">
        <v>3.6000000000130691E-2</v>
      </c>
      <c r="N315" s="300">
        <v>0.32000000000412443</v>
      </c>
      <c r="O315" s="300">
        <f t="shared" ref="O315:O316" si="826">SUM(L315:N315)</f>
        <v>1.2199999999977638</v>
      </c>
      <c r="P315" s="300"/>
      <c r="Q315" s="300">
        <v>0.84400000000366293</v>
      </c>
      <c r="R315" s="300">
        <v>3.6999999999837559E-2</v>
      </c>
      <c r="S315" s="300">
        <v>0.31600000002517065</v>
      </c>
      <c r="T315" s="300">
        <f t="shared" ref="T315:T316" si="827">SUM(Q315:S315)</f>
        <v>1.1970000000286711</v>
      </c>
      <c r="U315" s="300"/>
      <c r="V315" s="300">
        <v>0.85000000000342779</v>
      </c>
      <c r="W315" s="300">
        <v>3.9999999999771302E-2</v>
      </c>
      <c r="X315" s="300">
        <v>0.32500000002097812</v>
      </c>
      <c r="Y315" s="300">
        <f t="shared" ref="Y315:Y316" si="828">SUM(V315:X315)</f>
        <v>1.2150000000241772</v>
      </c>
    </row>
    <row r="316" spans="1:25" x14ac:dyDescent="0.2">
      <c r="A316" s="260" t="s">
        <v>354</v>
      </c>
      <c r="B316" s="300">
        <f>SUM(B314:B315)</f>
        <v>0.4229999999973198</v>
      </c>
      <c r="C316" s="300">
        <f t="shared" ref="C316" si="829">SUM(C314:C315)</f>
        <v>4.3000000000300055E-2</v>
      </c>
      <c r="D316" s="300">
        <f t="shared" ref="D316" si="830">SUM(D314:D315)</f>
        <v>0.32900000000715768</v>
      </c>
      <c r="E316" s="300">
        <f t="shared" si="824"/>
        <v>0.79500000000477755</v>
      </c>
      <c r="F316" s="300"/>
      <c r="G316" s="300">
        <f>SUM(G314:G315)</f>
        <v>0.83299999999565677</v>
      </c>
      <c r="H316" s="300">
        <f t="shared" ref="H316" si="831">SUM(H314:H315)</f>
        <v>5.700000000054796E-2</v>
      </c>
      <c r="I316" s="300">
        <f t="shared" ref="I316" si="832">SUM(I314:I315)</f>
        <v>1.1219999999997097</v>
      </c>
      <c r="J316" s="300">
        <f t="shared" si="825"/>
        <v>2.0119999999959144</v>
      </c>
      <c r="K316" s="300"/>
      <c r="L316" s="300">
        <f>SUM(L314:L315)</f>
        <v>0.90699999999281022</v>
      </c>
      <c r="M316" s="300">
        <f t="shared" ref="M316" si="833">SUM(M314:M315)</f>
        <v>6.7000000000746782E-2</v>
      </c>
      <c r="N316" s="300">
        <f t="shared" ref="N316" si="834">SUM(N314:N315)</f>
        <v>0.62499999998634959</v>
      </c>
      <c r="O316" s="300">
        <f t="shared" si="826"/>
        <v>1.5989999999799065</v>
      </c>
      <c r="P316" s="300"/>
      <c r="Q316" s="300">
        <f>SUM(Q314:Q315)</f>
        <v>0.88600000000474721</v>
      </c>
      <c r="R316" s="300">
        <f t="shared" ref="R316" si="835">SUM(R314:R315)</f>
        <v>6.7999999999985322E-2</v>
      </c>
      <c r="S316" s="300">
        <f t="shared" ref="S316" si="836">SUM(S314:S315)</f>
        <v>0.60200000003348686</v>
      </c>
      <c r="T316" s="300">
        <f t="shared" si="827"/>
        <v>1.5560000000382193</v>
      </c>
      <c r="U316" s="300"/>
      <c r="V316" s="300">
        <f>SUM(V314:V315)</f>
        <v>0.89300000000380242</v>
      </c>
      <c r="W316" s="300">
        <f t="shared" ref="W316" si="837">SUM(W314:W315)</f>
        <v>7.1999999999426051E-2</v>
      </c>
      <c r="X316" s="300">
        <f t="shared" ref="X316" si="838">SUM(X314:X315)</f>
        <v>0.58600000003278141</v>
      </c>
      <c r="Y316" s="300">
        <f t="shared" si="828"/>
        <v>1.55100000003601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1.9999999999801599</v>
      </c>
      <c r="C319" s="300">
        <f t="shared" ref="C319:D319" si="839">SUM(C304,C309,C314)</f>
        <v>1.9050000000233769</v>
      </c>
      <c r="D319" s="300">
        <f t="shared" si="839"/>
        <v>0.80000000001634408</v>
      </c>
      <c r="E319" s="300">
        <f>SUM(B319:D319)</f>
        <v>4.7050000000198811</v>
      </c>
      <c r="F319" s="300"/>
      <c r="G319" s="300">
        <f>SUM(G304,G309,G314)</f>
        <v>3.8179999999533303</v>
      </c>
      <c r="H319" s="300">
        <f t="shared" ref="H319:I319" si="840">SUM(H304,H309,H314)</f>
        <v>1.4210000000177105</v>
      </c>
      <c r="I319" s="300">
        <f t="shared" si="840"/>
        <v>3.6100000000502379</v>
      </c>
      <c r="J319" s="300">
        <f>SUM(G319:I319)</f>
        <v>8.8490000000212792</v>
      </c>
      <c r="K319" s="300"/>
      <c r="L319" s="300">
        <f>SUM(L304,L309,L314)</f>
        <v>3.2309999999566439</v>
      </c>
      <c r="M319" s="300">
        <f t="shared" ref="M319:N319" si="841">SUM(M304,M309,M314)</f>
        <v>1.5230000000300008</v>
      </c>
      <c r="N319" s="300">
        <f t="shared" si="841"/>
        <v>1.6879999999335522</v>
      </c>
      <c r="O319" s="300">
        <f>SUM(L319:N319)</f>
        <v>6.4419999999201973</v>
      </c>
      <c r="P319" s="300"/>
      <c r="Q319" s="300">
        <f>SUM(Q304,Q309,Q314)</f>
        <v>3.1700000000762252</v>
      </c>
      <c r="R319" s="300">
        <f t="shared" ref="R319:S319" si="842">SUM(R304,R309,R314)</f>
        <v>1.5180000000064746</v>
      </c>
      <c r="S319" s="300">
        <f t="shared" si="842"/>
        <v>1.6400000000204937</v>
      </c>
      <c r="T319" s="300">
        <f>SUM(Q319:S319)</f>
        <v>6.3280000001031933</v>
      </c>
      <c r="U319" s="300"/>
      <c r="V319" s="300">
        <f>SUM(V304,V309,V314)</f>
        <v>3.2550000000261927</v>
      </c>
      <c r="W319" s="300">
        <f t="shared" ref="W319:X319" si="843">SUM(W304,W309,W314)</f>
        <v>1.5489999999816746</v>
      </c>
      <c r="X319" s="300">
        <f t="shared" si="843"/>
        <v>1.5990000000358611</v>
      </c>
      <c r="Y319" s="300">
        <f>SUM(V319:X319)</f>
        <v>6.403000000043729</v>
      </c>
    </row>
    <row r="320" spans="1:25" x14ac:dyDescent="0.2">
      <c r="A320" s="260" t="s">
        <v>355</v>
      </c>
      <c r="B320" s="300">
        <f>SUM(B305,B310,B315)</f>
        <v>2.4469999999863368</v>
      </c>
      <c r="C320" s="300">
        <f t="shared" ref="C320:D320" si="844">SUM(C305,C310,C315)</f>
        <v>0.98100000000593157</v>
      </c>
      <c r="D320" s="300">
        <f t="shared" si="844"/>
        <v>2.9550000000466876</v>
      </c>
      <c r="E320" s="300">
        <f t="shared" ref="E320:E321" si="845">SUM(B320:D320)</f>
        <v>6.3830000000389564</v>
      </c>
      <c r="F320" s="300"/>
      <c r="G320" s="300">
        <f>SUM(G305,G310,G315)</f>
        <v>4.9769999999856518</v>
      </c>
      <c r="H320" s="300">
        <f t="shared" ref="H320:I320" si="846">SUM(H305,H310,H315)</f>
        <v>0.36800000000280314</v>
      </c>
      <c r="I320" s="300">
        <f t="shared" si="846"/>
        <v>5.6219999999976489</v>
      </c>
      <c r="J320" s="300">
        <f t="shared" ref="J320:J321" si="847">SUM(G320:I320)</f>
        <v>10.966999999986104</v>
      </c>
      <c r="K320" s="300"/>
      <c r="L320" s="300">
        <f>SUM(L305,L310,L315)</f>
        <v>5.495999999978884</v>
      </c>
      <c r="M320" s="300">
        <f t="shared" ref="M320:N320" si="848">SUM(M305,M310,M315)</f>
        <v>0.46900000000204478</v>
      </c>
      <c r="N320" s="300">
        <f t="shared" si="848"/>
        <v>3.0210000000346771</v>
      </c>
      <c r="O320" s="300">
        <f t="shared" ref="O320:O321" si="849">SUM(L320:N320)</f>
        <v>8.9860000000156059</v>
      </c>
      <c r="P320" s="300"/>
      <c r="Q320" s="300">
        <f>SUM(Q305,Q310,Q315)</f>
        <v>5.3690000000100984</v>
      </c>
      <c r="R320" s="300">
        <f t="shared" ref="R320:S320" si="850">SUM(R305,R310,R315)</f>
        <v>0.48299999999751936</v>
      </c>
      <c r="S320" s="300">
        <f t="shared" si="850"/>
        <v>2.9860000001951517</v>
      </c>
      <c r="T320" s="300">
        <f t="shared" ref="T320:T321" si="851">SUM(Q320:S320)</f>
        <v>8.8380000002027685</v>
      </c>
      <c r="U320" s="300"/>
      <c r="V320" s="300">
        <f>SUM(V305,V310,V315)</f>
        <v>5.4100000000036452</v>
      </c>
      <c r="W320" s="300">
        <f t="shared" ref="W320:X320" si="852">SUM(W305,W310,W315)</f>
        <v>0.52499999999656732</v>
      </c>
      <c r="X320" s="300">
        <f t="shared" si="852"/>
        <v>3.0710000001549211</v>
      </c>
      <c r="Y320" s="300">
        <f t="shared" ref="Y320:Y321" si="853">SUM(V320:X320)</f>
        <v>9.006000000155133</v>
      </c>
    </row>
    <row r="321" spans="1:25" x14ac:dyDescent="0.2">
      <c r="A321" s="264" t="s">
        <v>354</v>
      </c>
      <c r="B321" s="301">
        <f>SUM(B319:B320)</f>
        <v>4.4469999999664971</v>
      </c>
      <c r="C321" s="301">
        <f t="shared" ref="C321" si="854">SUM(C319:C320)</f>
        <v>2.8860000000293082</v>
      </c>
      <c r="D321" s="301">
        <f t="shared" ref="D321" si="855">SUM(D319:D320)</f>
        <v>3.7550000000630317</v>
      </c>
      <c r="E321" s="301">
        <f t="shared" si="845"/>
        <v>11.088000000058837</v>
      </c>
      <c r="F321" s="301"/>
      <c r="G321" s="301">
        <f>SUM(G319:G320)</f>
        <v>8.7949999999389821</v>
      </c>
      <c r="H321" s="301">
        <f t="shared" ref="H321" si="856">SUM(H319:H320)</f>
        <v>1.7890000000205137</v>
      </c>
      <c r="I321" s="301">
        <f t="shared" ref="I321" si="857">SUM(I319:I320)</f>
        <v>9.2320000000478863</v>
      </c>
      <c r="J321" s="301">
        <f t="shared" si="847"/>
        <v>19.816000000007381</v>
      </c>
      <c r="K321" s="301"/>
      <c r="L321" s="301">
        <f>SUM(L319:L320)</f>
        <v>8.7269999999355274</v>
      </c>
      <c r="M321" s="301">
        <f t="shared" ref="M321" si="858">SUM(M319:M320)</f>
        <v>1.9920000000320455</v>
      </c>
      <c r="N321" s="301">
        <f t="shared" ref="N321" si="859">SUM(N319:N320)</f>
        <v>4.7089999999682295</v>
      </c>
      <c r="O321" s="301">
        <f t="shared" si="849"/>
        <v>15.427999999935802</v>
      </c>
      <c r="P321" s="301"/>
      <c r="Q321" s="301">
        <f>SUM(Q319:Q320)</f>
        <v>8.5390000000863235</v>
      </c>
      <c r="R321" s="301">
        <f t="shared" ref="R321" si="860">SUM(R319:R320)</f>
        <v>2.001000000003994</v>
      </c>
      <c r="S321" s="301">
        <f t="shared" ref="S321" si="861">SUM(S319:S320)</f>
        <v>4.6260000002156456</v>
      </c>
      <c r="T321" s="301">
        <f t="shared" si="851"/>
        <v>15.166000000305964</v>
      </c>
      <c r="U321" s="301"/>
      <c r="V321" s="301">
        <f>SUM(V319:V320)</f>
        <v>8.6650000000298384</v>
      </c>
      <c r="W321" s="301">
        <f t="shared" ref="W321" si="862">SUM(W319:W320)</f>
        <v>2.0739999999782421</v>
      </c>
      <c r="X321" s="301">
        <f t="shared" ref="X321" si="863">SUM(X319:X320)</f>
        <v>4.6700000001907824</v>
      </c>
      <c r="Y321" s="301">
        <f t="shared" si="853"/>
        <v>15.409000000198862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2.3619999999745964</v>
      </c>
      <c r="C329" s="300">
        <v>0.97700000001490761</v>
      </c>
      <c r="D329" s="300">
        <v>0.11400000000085637</v>
      </c>
      <c r="E329" s="300">
        <f>SUM(B329:D329)</f>
        <v>3.4529999999903604</v>
      </c>
      <c r="F329" s="300"/>
      <c r="G329" s="300">
        <v>3.1039999999587486</v>
      </c>
      <c r="H329" s="300">
        <v>0.74700000000882405</v>
      </c>
      <c r="I329" s="300">
        <v>5.6000000000452438E-2</v>
      </c>
      <c r="J329" s="300">
        <f>SUM(G329:I329)</f>
        <v>3.9069999999680252</v>
      </c>
      <c r="K329" s="300"/>
      <c r="L329" s="300">
        <v>3.017999999965336</v>
      </c>
      <c r="M329" s="300">
        <v>0.52700000000543135</v>
      </c>
      <c r="N329" s="300">
        <v>1.7999999999661228E-2</v>
      </c>
      <c r="O329" s="300">
        <f>SUM(L329:N329)</f>
        <v>3.5629999999704287</v>
      </c>
      <c r="P329" s="300"/>
      <c r="Q329" s="300">
        <v>3.2780000000916165</v>
      </c>
      <c r="R329" s="300">
        <v>0.55100000002530813</v>
      </c>
      <c r="S329" s="300">
        <v>1.6000000000023697E-2</v>
      </c>
      <c r="T329" s="300">
        <f>SUM(Q329:S329)</f>
        <v>3.8450000001169484</v>
      </c>
      <c r="U329" s="300"/>
      <c r="V329" s="300">
        <v>3.6010000000231006</v>
      </c>
      <c r="W329" s="300">
        <v>0.56100000001685724</v>
      </c>
      <c r="X329" s="300">
        <v>1.3999999999989087E-2</v>
      </c>
      <c r="Y329" s="300">
        <f>SUM(V329:X329)</f>
        <v>4.1760000000399469</v>
      </c>
    </row>
    <row r="330" spans="1:25" x14ac:dyDescent="0.2">
      <c r="A330" s="260" t="s">
        <v>355</v>
      </c>
      <c r="B330" s="300">
        <v>8.7819999999034959</v>
      </c>
      <c r="C330" s="300">
        <v>0.64600000000101954</v>
      </c>
      <c r="D330" s="300">
        <v>1.1940000000061801</v>
      </c>
      <c r="E330" s="300">
        <f t="shared" ref="E330:E331" si="864">SUM(B330:D330)</f>
        <v>10.621999999910695</v>
      </c>
      <c r="F330" s="300"/>
      <c r="G330" s="300">
        <v>12.723999999864665</v>
      </c>
      <c r="H330" s="300">
        <v>0.30400000000086513</v>
      </c>
      <c r="I330" s="300">
        <v>1.1659999999993764</v>
      </c>
      <c r="J330" s="300">
        <f t="shared" ref="J330:J331" si="865">SUM(G330:I330)</f>
        <v>14.193999999864907</v>
      </c>
      <c r="K330" s="300"/>
      <c r="L330" s="300">
        <v>12.773999999757558</v>
      </c>
      <c r="M330" s="300">
        <v>0.42699999999984889</v>
      </c>
      <c r="N330" s="300">
        <v>1.080999999994914</v>
      </c>
      <c r="O330" s="300">
        <f t="shared" ref="O330:O331" si="866">SUM(L330:N330)</f>
        <v>14.281999999752321</v>
      </c>
      <c r="P330" s="300"/>
      <c r="Q330" s="300">
        <v>13.461000000161921</v>
      </c>
      <c r="R330" s="300">
        <v>0.45699999999909263</v>
      </c>
      <c r="S330" s="300">
        <v>1.174000000037053</v>
      </c>
      <c r="T330" s="300">
        <f t="shared" ref="T330:T331" si="867">SUM(Q330:S330)</f>
        <v>15.092000000198066</v>
      </c>
      <c r="U330" s="300"/>
      <c r="V330" s="300">
        <v>14.025000000191341</v>
      </c>
      <c r="W330" s="300">
        <v>0.48499999999865701</v>
      </c>
      <c r="X330" s="300">
        <v>1.2650000000340169</v>
      </c>
      <c r="Y330" s="300">
        <f t="shared" ref="Y330:Y331" si="868">SUM(V330:X330)</f>
        <v>15.775000000224015</v>
      </c>
    </row>
    <row r="331" spans="1:25" x14ac:dyDescent="0.2">
      <c r="A331" s="260" t="s">
        <v>354</v>
      </c>
      <c r="B331" s="300">
        <f>SUM(B329:B330)</f>
        <v>11.143999999878092</v>
      </c>
      <c r="C331" s="300">
        <f t="shared" ref="C331" si="869">SUM(C329:C330)</f>
        <v>1.623000000015927</v>
      </c>
      <c r="D331" s="300">
        <f t="shared" ref="D331" si="870">SUM(D329:D330)</f>
        <v>1.3080000000070364</v>
      </c>
      <c r="E331" s="300">
        <f t="shared" si="864"/>
        <v>14.074999999901054</v>
      </c>
      <c r="F331" s="300"/>
      <c r="G331" s="300">
        <f>SUM(G329:G330)</f>
        <v>15.827999999823414</v>
      </c>
      <c r="H331" s="300">
        <f t="shared" ref="H331" si="871">SUM(H329:H330)</f>
        <v>1.0510000000096893</v>
      </c>
      <c r="I331" s="300">
        <f t="shared" ref="I331" si="872">SUM(I329:I330)</f>
        <v>1.2219999999998288</v>
      </c>
      <c r="J331" s="300">
        <f t="shared" si="865"/>
        <v>18.100999999832929</v>
      </c>
      <c r="K331" s="300"/>
      <c r="L331" s="300">
        <f>SUM(L329:L330)</f>
        <v>15.791999999722893</v>
      </c>
      <c r="M331" s="300">
        <f t="shared" ref="M331" si="873">SUM(M329:M330)</f>
        <v>0.95400000000528018</v>
      </c>
      <c r="N331" s="300">
        <f t="shared" ref="N331" si="874">SUM(N329:N330)</f>
        <v>1.0989999999945752</v>
      </c>
      <c r="O331" s="300">
        <f t="shared" si="866"/>
        <v>17.844999999722749</v>
      </c>
      <c r="P331" s="300"/>
      <c r="Q331" s="300">
        <f>SUM(Q329:Q330)</f>
        <v>16.739000000253537</v>
      </c>
      <c r="R331" s="300">
        <f t="shared" ref="R331" si="875">SUM(R329:R330)</f>
        <v>1.0080000000244007</v>
      </c>
      <c r="S331" s="300">
        <f t="shared" ref="S331" si="876">SUM(S329:S330)</f>
        <v>1.1900000000370767</v>
      </c>
      <c r="T331" s="300">
        <f t="shared" si="867"/>
        <v>18.937000000315013</v>
      </c>
      <c r="U331" s="300"/>
      <c r="V331" s="300">
        <f>SUM(V329:V330)</f>
        <v>17.626000000214439</v>
      </c>
      <c r="W331" s="300">
        <f t="shared" ref="W331" si="877">SUM(W329:W330)</f>
        <v>1.0460000000155143</v>
      </c>
      <c r="X331" s="300">
        <f t="shared" ref="X331" si="878">SUM(X329:X330)</f>
        <v>1.279000000034006</v>
      </c>
      <c r="Y331" s="300">
        <f t="shared" si="868"/>
        <v>19.95100000026396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5.9449999999258285</v>
      </c>
      <c r="C334" s="300">
        <v>3.1849999999653233</v>
      </c>
      <c r="D334" s="300">
        <v>0.30999999999910394</v>
      </c>
      <c r="E334" s="300">
        <f>SUM(B334:D334)</f>
        <v>9.4399999998902544</v>
      </c>
      <c r="F334" s="300"/>
      <c r="G334" s="300">
        <v>8.1409999998777955</v>
      </c>
      <c r="H334" s="300">
        <v>3.8959999999629429</v>
      </c>
      <c r="I334" s="300">
        <v>0.28799999999904125</v>
      </c>
      <c r="J334" s="300">
        <f>SUM(G334:I334)</f>
        <v>12.324999999839779</v>
      </c>
      <c r="K334" s="300"/>
      <c r="L334" s="300">
        <v>7.9139999998568955</v>
      </c>
      <c r="M334" s="300">
        <v>2.7479999999429228</v>
      </c>
      <c r="N334" s="300">
        <v>0.5069999999888436</v>
      </c>
      <c r="O334" s="300">
        <f>SUM(L334:N334)</f>
        <v>11.168999999788662</v>
      </c>
      <c r="P334" s="300"/>
      <c r="Q334" s="300">
        <v>8.5970000002361679</v>
      </c>
      <c r="R334" s="300">
        <v>2.8770000000287488</v>
      </c>
      <c r="S334" s="300">
        <v>0.54900000000669602</v>
      </c>
      <c r="T334" s="300">
        <f>SUM(Q334:S334)</f>
        <v>12.023000000271614</v>
      </c>
      <c r="U334" s="300"/>
      <c r="V334" s="300">
        <v>9.4440000000744604</v>
      </c>
      <c r="W334" s="300">
        <v>2.9270000000510499</v>
      </c>
      <c r="X334" s="300">
        <v>0.58700000000394825</v>
      </c>
      <c r="Y334" s="300">
        <f>SUM(V334:X334)</f>
        <v>12.958000000129459</v>
      </c>
    </row>
    <row r="335" spans="1:25" x14ac:dyDescent="0.2">
      <c r="A335" s="260" t="s">
        <v>355</v>
      </c>
      <c r="B335" s="300">
        <v>17.732999999776119</v>
      </c>
      <c r="C335" s="300">
        <v>1.4499999999854967</v>
      </c>
      <c r="D335" s="300">
        <v>2.8250000000237154</v>
      </c>
      <c r="E335" s="300">
        <f t="shared" ref="E335:E336" si="879">SUM(B335:D335)</f>
        <v>22.007999999785334</v>
      </c>
      <c r="F335" s="300"/>
      <c r="G335" s="300">
        <v>26.766999999652434</v>
      </c>
      <c r="H335" s="300">
        <v>1.0909999999895561</v>
      </c>
      <c r="I335" s="300">
        <v>3.0819999999824708</v>
      </c>
      <c r="J335" s="300">
        <f t="shared" ref="J335:J336" si="880">SUM(G335:I335)</f>
        <v>30.939999999624462</v>
      </c>
      <c r="K335" s="300"/>
      <c r="L335" s="300">
        <v>26.872999999353887</v>
      </c>
      <c r="M335" s="300">
        <v>1.5339999999850287</v>
      </c>
      <c r="N335" s="300">
        <v>2.8579999999832628</v>
      </c>
      <c r="O335" s="300">
        <f t="shared" ref="O335:O336" si="881">SUM(L335:N335)</f>
        <v>31.264999999322178</v>
      </c>
      <c r="P335" s="300"/>
      <c r="Q335" s="300">
        <v>28.318000000434772</v>
      </c>
      <c r="R335" s="300">
        <v>1.6410000000109557</v>
      </c>
      <c r="S335" s="300">
        <v>3.1040000001248922</v>
      </c>
      <c r="T335" s="300">
        <f t="shared" ref="T335:T336" si="882">SUM(Q335:S335)</f>
        <v>33.063000000570618</v>
      </c>
      <c r="U335" s="300"/>
      <c r="V335" s="300">
        <v>29.505000000499479</v>
      </c>
      <c r="W335" s="300">
        <v>1.7420000000143792</v>
      </c>
      <c r="X335" s="300">
        <v>3.3420000000996444</v>
      </c>
      <c r="Y335" s="300">
        <f t="shared" ref="Y335:Y336" si="883">SUM(V335:X335)</f>
        <v>34.589000000613503</v>
      </c>
    </row>
    <row r="336" spans="1:25" x14ac:dyDescent="0.2">
      <c r="A336" s="260" t="s">
        <v>354</v>
      </c>
      <c r="B336" s="300">
        <f>SUM(B334:B335)</f>
        <v>23.677999999701946</v>
      </c>
      <c r="C336" s="300">
        <f t="shared" ref="C336" si="884">SUM(C334:C335)</f>
        <v>4.6349999999508196</v>
      </c>
      <c r="D336" s="300">
        <f t="shared" ref="D336" si="885">SUM(D334:D335)</f>
        <v>3.1350000000228193</v>
      </c>
      <c r="E336" s="300">
        <f t="shared" si="879"/>
        <v>31.447999999675588</v>
      </c>
      <c r="F336" s="300"/>
      <c r="G336" s="300">
        <f>SUM(G334:G335)</f>
        <v>34.907999999530233</v>
      </c>
      <c r="H336" s="300">
        <f t="shared" ref="H336" si="886">SUM(H334:H335)</f>
        <v>4.9869999999524985</v>
      </c>
      <c r="I336" s="300">
        <f t="shared" ref="I336" si="887">SUM(I334:I335)</f>
        <v>3.3699999999815118</v>
      </c>
      <c r="J336" s="300">
        <f t="shared" si="880"/>
        <v>43.264999999464244</v>
      </c>
      <c r="K336" s="300"/>
      <c r="L336" s="300">
        <f>SUM(L334:L335)</f>
        <v>34.786999999210785</v>
      </c>
      <c r="M336" s="300">
        <f t="shared" ref="M336" si="888">SUM(M334:M335)</f>
        <v>4.281999999927951</v>
      </c>
      <c r="N336" s="300">
        <f t="shared" ref="N336" si="889">SUM(N334:N335)</f>
        <v>3.3649999999721065</v>
      </c>
      <c r="O336" s="300">
        <f t="shared" si="881"/>
        <v>42.433999999110846</v>
      </c>
      <c r="P336" s="300"/>
      <c r="Q336" s="300">
        <f>SUM(Q334:Q335)</f>
        <v>36.915000000670943</v>
      </c>
      <c r="R336" s="300">
        <f t="shared" ref="R336" si="890">SUM(R334:R335)</f>
        <v>4.518000000039704</v>
      </c>
      <c r="S336" s="300">
        <f t="shared" ref="S336" si="891">SUM(S334:S335)</f>
        <v>3.6530000001315881</v>
      </c>
      <c r="T336" s="300">
        <f t="shared" si="882"/>
        <v>45.08600000084224</v>
      </c>
      <c r="U336" s="300"/>
      <c r="V336" s="300">
        <f>SUM(V334:V335)</f>
        <v>38.949000000573939</v>
      </c>
      <c r="W336" s="300">
        <f t="shared" ref="W336" si="892">SUM(W334:W335)</f>
        <v>4.669000000065429</v>
      </c>
      <c r="X336" s="300">
        <f t="shared" ref="X336" si="893">SUM(X334:X335)</f>
        <v>3.9290000001035925</v>
      </c>
      <c r="Y336" s="300">
        <f t="shared" si="883"/>
        <v>47.547000000742962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0.58899999999619934</v>
      </c>
      <c r="C339" s="300">
        <v>0.16400000000228021</v>
      </c>
      <c r="D339" s="300">
        <v>5.7000000000594492E-2</v>
      </c>
      <c r="E339" s="300">
        <f>SUM(B339:D339)</f>
        <v>0.80999999999907402</v>
      </c>
      <c r="F339" s="300"/>
      <c r="G339" s="300">
        <v>0.47799999999632359</v>
      </c>
      <c r="H339" s="300">
        <v>0.34300000000544961</v>
      </c>
      <c r="I339" s="300">
        <v>7.8000000000828421E-2</v>
      </c>
      <c r="J339" s="300">
        <f>SUM(G339:I339)</f>
        <v>0.89900000000260161</v>
      </c>
      <c r="K339" s="300"/>
      <c r="L339" s="300">
        <v>0.46499999999833913</v>
      </c>
      <c r="M339" s="300">
        <v>0.24200000000566496</v>
      </c>
      <c r="N339" s="300">
        <v>8.5999999998340557E-2</v>
      </c>
      <c r="O339" s="300">
        <f>SUM(L339:N339)</f>
        <v>0.79300000000234461</v>
      </c>
      <c r="P339" s="300"/>
      <c r="Q339" s="300">
        <v>0.50500000000783174</v>
      </c>
      <c r="R339" s="300">
        <v>0.253000000001806</v>
      </c>
      <c r="S339" s="300">
        <v>9.3000000000132366E-2</v>
      </c>
      <c r="T339" s="300">
        <f>SUM(Q339:S339)</f>
        <v>0.85100000000977016</v>
      </c>
      <c r="U339" s="300"/>
      <c r="V339" s="300">
        <v>0.55499999999829241</v>
      </c>
      <c r="W339" s="300">
        <v>0.25700000000061685</v>
      </c>
      <c r="X339" s="300">
        <v>9.3999999999433384E-2</v>
      </c>
      <c r="Y339" s="300">
        <f>SUM(V339:X339)</f>
        <v>0.90599999999834269</v>
      </c>
    </row>
    <row r="340" spans="1:25" x14ac:dyDescent="0.2">
      <c r="A340" s="260" t="s">
        <v>355</v>
      </c>
      <c r="B340" s="300">
        <v>1.6939999999869937</v>
      </c>
      <c r="C340" s="300">
        <v>0.42300000000265908</v>
      </c>
      <c r="D340" s="300">
        <v>0.20100000000180937</v>
      </c>
      <c r="E340" s="300">
        <f t="shared" ref="E340:E341" si="894">SUM(B340:D340)</f>
        <v>2.317999999991462</v>
      </c>
      <c r="F340" s="300"/>
      <c r="G340" s="300">
        <v>1.5179999999892633</v>
      </c>
      <c r="H340" s="300">
        <v>0.54300000000319293</v>
      </c>
      <c r="I340" s="300">
        <v>0.20599999999972263</v>
      </c>
      <c r="J340" s="300">
        <f t="shared" ref="J340:J341" si="895">SUM(G340:I340)</f>
        <v>2.266999999992179</v>
      </c>
      <c r="K340" s="300"/>
      <c r="L340" s="300">
        <v>1.5239999999813885</v>
      </c>
      <c r="M340" s="300">
        <v>0.76300000000183521</v>
      </c>
      <c r="N340" s="300">
        <v>0.19100000000018194</v>
      </c>
      <c r="O340" s="300">
        <f t="shared" ref="O340:O341" si="896">SUM(L340:N340)</f>
        <v>2.4779999999834055</v>
      </c>
      <c r="P340" s="300"/>
      <c r="Q340" s="300">
        <v>1.6050000000116367</v>
      </c>
      <c r="R340" s="300">
        <v>0.81599999999748662</v>
      </c>
      <c r="S340" s="300">
        <v>0.20800000000709151</v>
      </c>
      <c r="T340" s="300">
        <f t="shared" ref="T340:T341" si="897">SUM(Q340:S340)</f>
        <v>2.6290000000162146</v>
      </c>
      <c r="U340" s="300"/>
      <c r="V340" s="300">
        <v>1.6730000000116869</v>
      </c>
      <c r="W340" s="300">
        <v>0.8669999999970458</v>
      </c>
      <c r="X340" s="300">
        <v>0.22400000000535414</v>
      </c>
      <c r="Y340" s="300">
        <f t="shared" ref="Y340:Y341" si="898">SUM(V340:X340)</f>
        <v>2.7640000000140867</v>
      </c>
    </row>
    <row r="341" spans="1:25" x14ac:dyDescent="0.2">
      <c r="A341" s="260" t="s">
        <v>354</v>
      </c>
      <c r="B341" s="300">
        <f>SUM(B339:B340)</f>
        <v>2.2829999999831929</v>
      </c>
      <c r="C341" s="300">
        <f t="shared" ref="C341" si="899">SUM(C339:C340)</f>
        <v>0.58700000000493935</v>
      </c>
      <c r="D341" s="300">
        <f t="shared" ref="D341" si="900">SUM(D339:D340)</f>
        <v>0.25800000000240386</v>
      </c>
      <c r="E341" s="300">
        <f t="shared" si="894"/>
        <v>3.1279999999905361</v>
      </c>
      <c r="F341" s="300"/>
      <c r="G341" s="300">
        <f>SUM(G339:G340)</f>
        <v>1.9959999999855869</v>
      </c>
      <c r="H341" s="300">
        <f t="shared" ref="H341" si="901">SUM(H339:H340)</f>
        <v>0.88600000000864254</v>
      </c>
      <c r="I341" s="300">
        <f t="shared" ref="I341" si="902">SUM(I339:I340)</f>
        <v>0.28400000000055103</v>
      </c>
      <c r="J341" s="300">
        <f t="shared" si="895"/>
        <v>3.1659999999947801</v>
      </c>
      <c r="K341" s="300"/>
      <c r="L341" s="300">
        <f>SUM(L339:L340)</f>
        <v>1.9889999999797277</v>
      </c>
      <c r="M341" s="300">
        <f t="shared" ref="M341" si="903">SUM(M339:M340)</f>
        <v>1.0050000000075001</v>
      </c>
      <c r="N341" s="300">
        <f t="shared" ref="N341" si="904">SUM(N339:N340)</f>
        <v>0.27699999999852248</v>
      </c>
      <c r="O341" s="300">
        <f t="shared" si="896"/>
        <v>3.2709999999857504</v>
      </c>
      <c r="P341" s="300"/>
      <c r="Q341" s="300">
        <f>SUM(Q339:Q340)</f>
        <v>2.1100000000194683</v>
      </c>
      <c r="R341" s="300">
        <f t="shared" ref="R341" si="905">SUM(R339:R340)</f>
        <v>1.0689999999992925</v>
      </c>
      <c r="S341" s="300">
        <f t="shared" ref="S341" si="906">SUM(S339:S340)</f>
        <v>0.30100000000722388</v>
      </c>
      <c r="T341" s="300">
        <f t="shared" si="897"/>
        <v>3.4800000000259845</v>
      </c>
      <c r="U341" s="300"/>
      <c r="V341" s="300">
        <f>SUM(V339:V340)</f>
        <v>2.2280000000099793</v>
      </c>
      <c r="W341" s="300">
        <f t="shared" ref="W341" si="907">SUM(W339:W340)</f>
        <v>1.1239999999976626</v>
      </c>
      <c r="X341" s="300">
        <f t="shared" ref="X341" si="908">SUM(X339:X340)</f>
        <v>0.31800000000478751</v>
      </c>
      <c r="Y341" s="300">
        <f t="shared" si="898"/>
        <v>3.6700000000124295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8.8959999998966239</v>
      </c>
      <c r="C344" s="300">
        <f t="shared" ref="C344:D344" si="909">SUM(C329,C334,C339)</f>
        <v>4.3259999999825114</v>
      </c>
      <c r="D344" s="300">
        <f t="shared" si="909"/>
        <v>0.48100000000055476</v>
      </c>
      <c r="E344" s="300">
        <f>SUM(B344:D344)</f>
        <v>13.702999999879689</v>
      </c>
      <c r="F344" s="300"/>
      <c r="G344" s="300">
        <f>SUM(G329,G334,G339)</f>
        <v>11.722999999832869</v>
      </c>
      <c r="H344" s="300">
        <f t="shared" ref="H344:I344" si="910">SUM(H329,H334,H339)</f>
        <v>4.9859999999772171</v>
      </c>
      <c r="I344" s="300">
        <f t="shared" si="910"/>
        <v>0.42200000000032212</v>
      </c>
      <c r="J344" s="300">
        <f>SUM(G344:I344)</f>
        <v>17.130999999810406</v>
      </c>
      <c r="K344" s="300"/>
      <c r="L344" s="300">
        <f>SUM(L329,L334,L339)</f>
        <v>11.39699999982057</v>
      </c>
      <c r="M344" s="300">
        <f t="shared" ref="M344:N344" si="911">SUM(M329,M334,M339)</f>
        <v>3.5169999999540189</v>
      </c>
      <c r="N344" s="300">
        <f t="shared" si="911"/>
        <v>0.61099999998684529</v>
      </c>
      <c r="O344" s="300">
        <f>SUM(L344:N344)</f>
        <v>15.524999999761434</v>
      </c>
      <c r="P344" s="300"/>
      <c r="Q344" s="300">
        <f>SUM(Q329,Q334,Q339)</f>
        <v>12.380000000335615</v>
      </c>
      <c r="R344" s="300">
        <f t="shared" ref="R344:S344" si="912">SUM(R329,R334,R339)</f>
        <v>3.6810000000558629</v>
      </c>
      <c r="S344" s="300">
        <f t="shared" si="912"/>
        <v>0.65800000000685199</v>
      </c>
      <c r="T344" s="300">
        <f>SUM(Q344:S344)</f>
        <v>16.719000000398328</v>
      </c>
      <c r="U344" s="300"/>
      <c r="V344" s="300">
        <f>SUM(V329,V334,V339)</f>
        <v>13.600000000095854</v>
      </c>
      <c r="W344" s="300">
        <f t="shared" ref="W344:X344" si="913">SUM(W329,W334,W339)</f>
        <v>3.745000000068524</v>
      </c>
      <c r="X344" s="300">
        <f t="shared" si="913"/>
        <v>0.69500000000337081</v>
      </c>
      <c r="Y344" s="300">
        <f>SUM(V344:X344)</f>
        <v>18.040000000167748</v>
      </c>
    </row>
    <row r="345" spans="1:25" x14ac:dyDescent="0.2">
      <c r="A345" s="260" t="s">
        <v>355</v>
      </c>
      <c r="B345" s="300">
        <f>SUM(B330,B335,B340)</f>
        <v>28.208999999666609</v>
      </c>
      <c r="C345" s="300">
        <f t="shared" ref="C345:D345" si="914">SUM(C330,C335,C340)</f>
        <v>2.5189999999891755</v>
      </c>
      <c r="D345" s="300">
        <f t="shared" si="914"/>
        <v>4.2200000000317051</v>
      </c>
      <c r="E345" s="300">
        <f t="shared" ref="E345:E346" si="915">SUM(B345:D345)</f>
        <v>34.947999999687489</v>
      </c>
      <c r="F345" s="300"/>
      <c r="G345" s="300">
        <f>SUM(G330,G335,G340)</f>
        <v>41.008999999506365</v>
      </c>
      <c r="H345" s="300">
        <f t="shared" ref="H345:I345" si="916">SUM(H330,H335,H340)</f>
        <v>1.9379999999936142</v>
      </c>
      <c r="I345" s="300">
        <f t="shared" si="916"/>
        <v>4.4539999999815691</v>
      </c>
      <c r="J345" s="300">
        <f t="shared" ref="J345:J346" si="917">SUM(G345:I345)</f>
        <v>47.400999999481549</v>
      </c>
      <c r="K345" s="300"/>
      <c r="L345" s="300">
        <f>SUM(L330,L335,L340)</f>
        <v>41.170999999092835</v>
      </c>
      <c r="M345" s="300">
        <f t="shared" ref="M345:N345" si="918">SUM(M330,M335,M340)</f>
        <v>2.7239999999867126</v>
      </c>
      <c r="N345" s="300">
        <f t="shared" si="918"/>
        <v>4.1299999999783585</v>
      </c>
      <c r="O345" s="300">
        <f t="shared" ref="O345:O346" si="919">SUM(L345:N345)</f>
        <v>48.024999999057904</v>
      </c>
      <c r="P345" s="300"/>
      <c r="Q345" s="300">
        <f>SUM(Q330,Q335,Q340)</f>
        <v>43.384000000608332</v>
      </c>
      <c r="R345" s="300">
        <f t="shared" ref="R345:S345" si="920">SUM(R330,R335,R340)</f>
        <v>2.914000000007535</v>
      </c>
      <c r="S345" s="300">
        <f t="shared" si="920"/>
        <v>4.486000000169037</v>
      </c>
      <c r="T345" s="300">
        <f t="shared" ref="T345:T346" si="921">SUM(Q345:S345)</f>
        <v>50.7840000007849</v>
      </c>
      <c r="U345" s="300"/>
      <c r="V345" s="300">
        <f>SUM(V330,V335,V340)</f>
        <v>45.203000000702509</v>
      </c>
      <c r="W345" s="300">
        <f t="shared" ref="W345:X345" si="922">SUM(W330,W335,W340)</f>
        <v>3.094000000010082</v>
      </c>
      <c r="X345" s="300">
        <f t="shared" si="922"/>
        <v>4.8310000001390154</v>
      </c>
      <c r="Y345" s="300">
        <f t="shared" ref="Y345:Y346" si="923">SUM(V345:X345)</f>
        <v>53.128000000851607</v>
      </c>
    </row>
    <row r="346" spans="1:25" x14ac:dyDescent="0.2">
      <c r="A346" s="264" t="s">
        <v>354</v>
      </c>
      <c r="B346" s="301">
        <f>SUM(B344:B345)</f>
        <v>37.104999999563233</v>
      </c>
      <c r="C346" s="301">
        <f t="shared" ref="C346" si="924">SUM(C344:C345)</f>
        <v>6.8449999999716873</v>
      </c>
      <c r="D346" s="301">
        <f t="shared" ref="D346" si="925">SUM(D344:D345)</f>
        <v>4.70100000003226</v>
      </c>
      <c r="E346" s="301">
        <f t="shared" si="915"/>
        <v>48.650999999567183</v>
      </c>
      <c r="F346" s="301"/>
      <c r="G346" s="301">
        <f>SUM(G344:G345)</f>
        <v>52.731999999339237</v>
      </c>
      <c r="H346" s="301">
        <f t="shared" ref="H346" si="926">SUM(H344:H345)</f>
        <v>6.9239999999708317</v>
      </c>
      <c r="I346" s="301">
        <f t="shared" ref="I346" si="927">SUM(I344:I345)</f>
        <v>4.8759999999818913</v>
      </c>
      <c r="J346" s="301">
        <f t="shared" si="917"/>
        <v>64.531999999291955</v>
      </c>
      <c r="K346" s="301"/>
      <c r="L346" s="301">
        <f>SUM(L344:L345)</f>
        <v>52.567999998913407</v>
      </c>
      <c r="M346" s="301">
        <f t="shared" ref="M346" si="928">SUM(M344:M345)</f>
        <v>6.2409999999407315</v>
      </c>
      <c r="N346" s="301">
        <f t="shared" ref="N346" si="929">SUM(N344:N345)</f>
        <v>4.7409999999652035</v>
      </c>
      <c r="O346" s="301">
        <f t="shared" si="919"/>
        <v>63.549999998819345</v>
      </c>
      <c r="P346" s="301"/>
      <c r="Q346" s="301">
        <f>SUM(Q344:Q345)</f>
        <v>55.764000000943945</v>
      </c>
      <c r="R346" s="301">
        <f t="shared" ref="R346" si="930">SUM(R344:R345)</f>
        <v>6.5950000000633979</v>
      </c>
      <c r="S346" s="301">
        <f t="shared" ref="S346" si="931">SUM(S344:S345)</f>
        <v>5.1440000001758888</v>
      </c>
      <c r="T346" s="301">
        <f t="shared" si="921"/>
        <v>67.503000001183239</v>
      </c>
      <c r="U346" s="301"/>
      <c r="V346" s="301">
        <f>SUM(V344:V345)</f>
        <v>58.803000000798363</v>
      </c>
      <c r="W346" s="301">
        <f t="shared" ref="W346" si="932">SUM(W344:W345)</f>
        <v>6.839000000078606</v>
      </c>
      <c r="X346" s="301">
        <f t="shared" ref="X346" si="933">SUM(X344:X345)</f>
        <v>5.5260000001423863</v>
      </c>
      <c r="Y346" s="301">
        <f t="shared" si="923"/>
        <v>71.168000001019365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11.686999999862266</v>
      </c>
      <c r="C354" s="300">
        <v>7.8150000000398752</v>
      </c>
      <c r="D354" s="300">
        <v>0.21800000000382336</v>
      </c>
      <c r="E354" s="300">
        <f>SUM(B354:D354)</f>
        <v>19.719999999905962</v>
      </c>
      <c r="F354" s="300"/>
      <c r="G354" s="300">
        <v>10.260999999820051</v>
      </c>
      <c r="H354" s="300">
        <v>6.2110000000411523</v>
      </c>
      <c r="I354" s="300">
        <v>0.11900000000170055</v>
      </c>
      <c r="J354" s="300">
        <f>SUM(G354:I354)</f>
        <v>16.590999999862905</v>
      </c>
      <c r="K354" s="300"/>
      <c r="L354" s="300">
        <v>10.310999999800737</v>
      </c>
      <c r="M354" s="300">
        <v>6.6110000000830782</v>
      </c>
      <c r="N354" s="300">
        <v>0.29499999999322363</v>
      </c>
      <c r="O354" s="300">
        <f>SUM(L354:N354)</f>
        <v>17.216999999877039</v>
      </c>
      <c r="P354" s="300"/>
      <c r="Q354" s="300">
        <v>10.353000000390209</v>
      </c>
      <c r="R354" s="300">
        <v>6.5670000000588766</v>
      </c>
      <c r="S354" s="300">
        <v>0.26700000000089652</v>
      </c>
      <c r="T354" s="300">
        <f>SUM(Q354:S354)</f>
        <v>17.187000000449984</v>
      </c>
      <c r="U354" s="300"/>
      <c r="V354" s="300">
        <v>10.131000000273813</v>
      </c>
      <c r="W354" s="300">
        <v>6.3669999999650644</v>
      </c>
      <c r="X354" s="300">
        <v>0.26400000000516161</v>
      </c>
      <c r="Y354" s="300">
        <f>SUM(V354:X354)</f>
        <v>16.76200000024404</v>
      </c>
    </row>
    <row r="355" spans="1:25" x14ac:dyDescent="0.2">
      <c r="A355" s="260" t="s">
        <v>355</v>
      </c>
      <c r="B355" s="300">
        <v>17.99699999982327</v>
      </c>
      <c r="C355" s="300">
        <v>0.74799999999954869</v>
      </c>
      <c r="D355" s="300">
        <v>0.68500000000976913</v>
      </c>
      <c r="E355" s="300">
        <f t="shared" ref="E355:E356" si="934">SUM(B355:D355)</f>
        <v>19.429999999832589</v>
      </c>
      <c r="F355" s="300"/>
      <c r="G355" s="300">
        <v>17.374999999840171</v>
      </c>
      <c r="H355" s="300">
        <v>0.94000000000183626</v>
      </c>
      <c r="I355" s="300">
        <v>1.1269999999964782</v>
      </c>
      <c r="J355" s="300">
        <f t="shared" ref="J355:J356" si="935">SUM(G355:I355)</f>
        <v>19.441999999838487</v>
      </c>
      <c r="K355" s="300"/>
      <c r="L355" s="300">
        <v>16.942999999730496</v>
      </c>
      <c r="M355" s="300">
        <v>0.92400000000154425</v>
      </c>
      <c r="N355" s="300">
        <v>0.49900000000234451</v>
      </c>
      <c r="O355" s="300">
        <f t="shared" ref="O355:O356" si="936">SUM(L355:N355)</f>
        <v>18.365999999734385</v>
      </c>
      <c r="P355" s="300"/>
      <c r="Q355" s="300">
        <v>17.086000000174973</v>
      </c>
      <c r="R355" s="300">
        <v>0.96999999999653397</v>
      </c>
      <c r="S355" s="300">
        <v>0.45900000002648239</v>
      </c>
      <c r="T355" s="300">
        <f t="shared" ref="T355:T356" si="937">SUM(Q355:S355)</f>
        <v>18.51500000019799</v>
      </c>
      <c r="U355" s="300"/>
      <c r="V355" s="300">
        <v>16.773000000197303</v>
      </c>
      <c r="W355" s="300">
        <v>1.0179999999924119</v>
      </c>
      <c r="X355" s="300">
        <v>0.45000000002083557</v>
      </c>
      <c r="Y355" s="300">
        <f t="shared" ref="Y355:Y356" si="938">SUM(V355:X355)</f>
        <v>18.241000000210551</v>
      </c>
    </row>
    <row r="356" spans="1:25" x14ac:dyDescent="0.2">
      <c r="A356" s="260" t="s">
        <v>354</v>
      </c>
      <c r="B356" s="300">
        <f>SUM(B354:B355)</f>
        <v>29.683999999685536</v>
      </c>
      <c r="C356" s="300">
        <f t="shared" ref="C356" si="939">SUM(C354:C355)</f>
        <v>8.5630000000394233</v>
      </c>
      <c r="D356" s="300">
        <f t="shared" ref="D356" si="940">SUM(D354:D355)</f>
        <v>0.90300000001359249</v>
      </c>
      <c r="E356" s="300">
        <f t="shared" si="934"/>
        <v>39.149999999738554</v>
      </c>
      <c r="F356" s="300"/>
      <c r="G356" s="300">
        <f>SUM(G354:G355)</f>
        <v>27.635999999660221</v>
      </c>
      <c r="H356" s="300">
        <f t="shared" ref="H356" si="941">SUM(H354:H355)</f>
        <v>7.1510000000429885</v>
      </c>
      <c r="I356" s="300">
        <f t="shared" ref="I356" si="942">SUM(I354:I355)</f>
        <v>1.2459999999981788</v>
      </c>
      <c r="J356" s="300">
        <f t="shared" si="935"/>
        <v>36.032999999701389</v>
      </c>
      <c r="K356" s="300"/>
      <c r="L356" s="300">
        <f>SUM(L354:L355)</f>
        <v>27.253999999531231</v>
      </c>
      <c r="M356" s="300">
        <f t="shared" ref="M356" si="943">SUM(M354:M355)</f>
        <v>7.5350000000846222</v>
      </c>
      <c r="N356" s="300">
        <f t="shared" ref="N356" si="944">SUM(N354:N355)</f>
        <v>0.79399999999556814</v>
      </c>
      <c r="O356" s="300">
        <f t="shared" si="936"/>
        <v>35.582999999611424</v>
      </c>
      <c r="P356" s="300"/>
      <c r="Q356" s="300">
        <f>SUM(Q354:Q355)</f>
        <v>27.43900000056518</v>
      </c>
      <c r="R356" s="300">
        <f t="shared" ref="R356" si="945">SUM(R354:R355)</f>
        <v>7.5370000000554107</v>
      </c>
      <c r="S356" s="300">
        <f t="shared" ref="S356" si="946">SUM(S354:S355)</f>
        <v>0.72600000002737897</v>
      </c>
      <c r="T356" s="300">
        <f t="shared" si="937"/>
        <v>35.702000000647963</v>
      </c>
      <c r="U356" s="300"/>
      <c r="V356" s="300">
        <f>SUM(V354:V355)</f>
        <v>26.904000000471115</v>
      </c>
      <c r="W356" s="300">
        <f t="shared" ref="W356" si="947">SUM(W354:W355)</f>
        <v>7.3849999999574765</v>
      </c>
      <c r="X356" s="300">
        <f t="shared" ref="X356" si="948">SUM(X354:X355)</f>
        <v>0.71400000002599717</v>
      </c>
      <c r="Y356" s="300">
        <f t="shared" si="938"/>
        <v>35.003000000454591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2.0999999999782109</v>
      </c>
      <c r="C359" s="300">
        <v>0.54100000000195514</v>
      </c>
      <c r="D359" s="300">
        <v>3.0000000000032436E-3</v>
      </c>
      <c r="E359" s="300">
        <f>SUM(B359:D359)</f>
        <v>2.6439999999801693</v>
      </c>
      <c r="F359" s="300"/>
      <c r="G359" s="300">
        <v>5.5369999999152029</v>
      </c>
      <c r="H359" s="300">
        <v>0.78200000000304148</v>
      </c>
      <c r="I359" s="300">
        <v>1.1999999999984336E-2</v>
      </c>
      <c r="J359" s="300">
        <f>SUM(G359:I359)</f>
        <v>6.3309999999182285</v>
      </c>
      <c r="K359" s="300"/>
      <c r="L359" s="300">
        <v>5.5639999999079777</v>
      </c>
      <c r="M359" s="300">
        <v>0.83300000000541807</v>
      </c>
      <c r="N359" s="300">
        <v>4.5999999998591119E-2</v>
      </c>
      <c r="O359" s="300">
        <f>SUM(L359:N359)</f>
        <v>6.4429999999119865</v>
      </c>
      <c r="P359" s="300"/>
      <c r="Q359" s="300">
        <v>5.5870000001815798</v>
      </c>
      <c r="R359" s="300">
        <v>0.82700000000999119</v>
      </c>
      <c r="S359" s="300">
        <v>3.800000000067872E-2</v>
      </c>
      <c r="T359" s="300">
        <f>SUM(Q359:S359)</f>
        <v>6.4520000001922497</v>
      </c>
      <c r="U359" s="300"/>
      <c r="V359" s="300">
        <v>5.4670000001256174</v>
      </c>
      <c r="W359" s="300">
        <v>0.80200000000142468</v>
      </c>
      <c r="X359" s="300">
        <v>2.9000000000739871E-2</v>
      </c>
      <c r="Y359" s="300">
        <f>SUM(V359:X359)</f>
        <v>6.2980000001277814</v>
      </c>
    </row>
    <row r="360" spans="1:25" x14ac:dyDescent="0.2">
      <c r="A360" s="260" t="s">
        <v>355</v>
      </c>
      <c r="B360" s="300">
        <v>1.2539999999888947</v>
      </c>
      <c r="C360" s="300">
        <v>6.5999999999977521E-2</v>
      </c>
      <c r="D360" s="300">
        <v>5.7000000000577783E-2</v>
      </c>
      <c r="E360" s="300">
        <f t="shared" ref="E360:E361" si="949">SUM(B360:D360)</f>
        <v>1.37699999998945</v>
      </c>
      <c r="F360" s="300"/>
      <c r="G360" s="300">
        <v>3.6369999999703166</v>
      </c>
      <c r="H360" s="300">
        <v>0.1520000000001836</v>
      </c>
      <c r="I360" s="300">
        <v>0.2509999999996263</v>
      </c>
      <c r="J360" s="300">
        <f t="shared" ref="J360:J361" si="950">SUM(G360:I360)</f>
        <v>4.0399999999701262</v>
      </c>
      <c r="K360" s="300"/>
      <c r="L360" s="300">
        <v>3.546999999950347</v>
      </c>
      <c r="M360" s="300">
        <v>0.14900000000042202</v>
      </c>
      <c r="N360" s="300">
        <v>0.11499999999992941</v>
      </c>
      <c r="O360" s="300">
        <f t="shared" ref="O360:O361" si="951">SUM(L360:N360)</f>
        <v>3.8109999999506985</v>
      </c>
      <c r="P360" s="300"/>
      <c r="Q360" s="300">
        <v>3.5770000000318567</v>
      </c>
      <c r="R360" s="300">
        <v>0.15699999999947872</v>
      </c>
      <c r="S360" s="300">
        <v>9.7000000003066911E-2</v>
      </c>
      <c r="T360" s="300">
        <f t="shared" ref="T360:T361" si="952">SUM(Q360:S360)</f>
        <v>3.8310000000344022</v>
      </c>
      <c r="U360" s="300"/>
      <c r="V360" s="300">
        <v>3.5110000000350561</v>
      </c>
      <c r="W360" s="300">
        <v>0.1639999999991652</v>
      </c>
      <c r="X360" s="300">
        <v>7.4000000001829283E-2</v>
      </c>
      <c r="Y360" s="300">
        <f t="shared" ref="Y360:Y361" si="953">SUM(V360:X360)</f>
        <v>3.7490000000360508</v>
      </c>
    </row>
    <row r="361" spans="1:25" x14ac:dyDescent="0.2">
      <c r="A361" s="260" t="s">
        <v>354</v>
      </c>
      <c r="B361" s="300">
        <f>SUM(B359:B360)</f>
        <v>3.3539999999671055</v>
      </c>
      <c r="C361" s="300">
        <f t="shared" ref="C361" si="954">SUM(C359:C360)</f>
        <v>0.60700000000193266</v>
      </c>
      <c r="D361" s="300">
        <f t="shared" ref="D361" si="955">SUM(D359:D360)</f>
        <v>6.0000000000581026E-2</v>
      </c>
      <c r="E361" s="300">
        <f t="shared" si="949"/>
        <v>4.0209999999696198</v>
      </c>
      <c r="F361" s="300"/>
      <c r="G361" s="300">
        <f>SUM(G359:G360)</f>
        <v>9.1739999998855204</v>
      </c>
      <c r="H361" s="300">
        <f t="shared" ref="H361" si="956">SUM(H359:H360)</f>
        <v>0.93400000000322514</v>
      </c>
      <c r="I361" s="300">
        <f t="shared" ref="I361" si="957">SUM(I359:I360)</f>
        <v>0.26299999999961066</v>
      </c>
      <c r="J361" s="300">
        <f t="shared" si="950"/>
        <v>10.370999999888356</v>
      </c>
      <c r="K361" s="300"/>
      <c r="L361" s="300">
        <f>SUM(L359:L360)</f>
        <v>9.1109999998583255</v>
      </c>
      <c r="M361" s="300">
        <f t="shared" ref="M361" si="958">SUM(M359:M360)</f>
        <v>0.98200000000584009</v>
      </c>
      <c r="N361" s="300">
        <f t="shared" ref="N361" si="959">SUM(N359:N360)</f>
        <v>0.16099999999852052</v>
      </c>
      <c r="O361" s="300">
        <f t="shared" si="951"/>
        <v>10.253999999862685</v>
      </c>
      <c r="P361" s="300"/>
      <c r="Q361" s="300">
        <f>SUM(Q359:Q360)</f>
        <v>9.1640000002134361</v>
      </c>
      <c r="R361" s="300">
        <f t="shared" ref="R361" si="960">SUM(R359:R360)</f>
        <v>0.98400000000946997</v>
      </c>
      <c r="S361" s="300">
        <f t="shared" ref="S361" si="961">SUM(S359:S360)</f>
        <v>0.13500000000374562</v>
      </c>
      <c r="T361" s="300">
        <f t="shared" si="952"/>
        <v>10.283000000226652</v>
      </c>
      <c r="U361" s="300"/>
      <c r="V361" s="300">
        <f>SUM(V359:V360)</f>
        <v>8.978000000160673</v>
      </c>
      <c r="W361" s="300">
        <f t="shared" ref="W361" si="962">SUM(W359:W360)</f>
        <v>0.96600000000058994</v>
      </c>
      <c r="X361" s="300">
        <f t="shared" ref="X361" si="963">SUM(X359:X360)</f>
        <v>0.10300000000256915</v>
      </c>
      <c r="Y361" s="300">
        <f t="shared" si="953"/>
        <v>10.047000000163832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15.517999999817304</v>
      </c>
      <c r="C364" s="300">
        <v>3.9630000000175087</v>
      </c>
      <c r="D364" s="300">
        <v>1.0820000000070162</v>
      </c>
      <c r="E364" s="300">
        <f>SUM(B364:D364)</f>
        <v>20.562999999841832</v>
      </c>
      <c r="F364" s="300"/>
      <c r="G364" s="300">
        <v>10.215999999820157</v>
      </c>
      <c r="H364" s="300">
        <v>3.569000000021624</v>
      </c>
      <c r="I364" s="300">
        <v>1.8120000000078309</v>
      </c>
      <c r="J364" s="300">
        <f>SUM(G364:I364)</f>
        <v>15.596999999849613</v>
      </c>
      <c r="K364" s="300"/>
      <c r="L364" s="300">
        <v>10.26599999980272</v>
      </c>
      <c r="M364" s="300">
        <v>3.7990000000432782</v>
      </c>
      <c r="N364" s="300">
        <v>1.7069999999665511</v>
      </c>
      <c r="O364" s="300">
        <f>SUM(L364:N364)</f>
        <v>15.77199999981255</v>
      </c>
      <c r="P364" s="300"/>
      <c r="Q364" s="300">
        <v>10.308000000387166</v>
      </c>
      <c r="R364" s="300">
        <v>3.7740000000256533</v>
      </c>
      <c r="S364" s="300">
        <v>1.8450000000142157</v>
      </c>
      <c r="T364" s="300">
        <f>SUM(Q364:S364)</f>
        <v>15.927000000427034</v>
      </c>
      <c r="U364" s="300"/>
      <c r="V364" s="300">
        <v>10.087000000260623</v>
      </c>
      <c r="W364" s="300">
        <v>3.6589999999867784</v>
      </c>
      <c r="X364" s="300">
        <v>1.8500000000287991</v>
      </c>
      <c r="Y364" s="300">
        <f>SUM(V364:X364)</f>
        <v>15.596000000276202</v>
      </c>
    </row>
    <row r="365" spans="1:25" x14ac:dyDescent="0.2">
      <c r="A365" s="260" t="s">
        <v>355</v>
      </c>
      <c r="B365" s="300">
        <v>14.907999999858164</v>
      </c>
      <c r="C365" s="300">
        <v>0.46899999999902148</v>
      </c>
      <c r="D365" s="300">
        <v>0.6080000000066329</v>
      </c>
      <c r="E365" s="300">
        <f t="shared" ref="E365:E366" si="964">SUM(B365:D365)</f>
        <v>15.984999999863819</v>
      </c>
      <c r="F365" s="300"/>
      <c r="G365" s="300">
        <v>10.792999999905287</v>
      </c>
      <c r="H365" s="300">
        <v>0.6680000000002122</v>
      </c>
      <c r="I365" s="300">
        <v>0.82399999999349827</v>
      </c>
      <c r="J365" s="300">
        <f t="shared" ref="J365:J366" si="965">SUM(G365:I365)</f>
        <v>12.284999999898998</v>
      </c>
      <c r="K365" s="300"/>
      <c r="L365" s="300">
        <v>10.523999999841289</v>
      </c>
      <c r="M365" s="300">
        <v>0.65699999999803915</v>
      </c>
      <c r="N365" s="300">
        <v>1.7140000000123874</v>
      </c>
      <c r="O365" s="300">
        <f t="shared" ref="O365:O366" si="966">SUM(L365:N365)</f>
        <v>12.894999999851715</v>
      </c>
      <c r="P365" s="300"/>
      <c r="Q365" s="300">
        <v>10.613000000102797</v>
      </c>
      <c r="R365" s="300">
        <v>0.68999999999958628</v>
      </c>
      <c r="S365" s="300">
        <v>1.9080000001009825</v>
      </c>
      <c r="T365" s="300">
        <f t="shared" ref="T365:T366" si="967">SUM(Q365:S365)</f>
        <v>13.211000000203365</v>
      </c>
      <c r="U365" s="300"/>
      <c r="V365" s="300">
        <v>10.419000000115823</v>
      </c>
      <c r="W365" s="300">
        <v>0.72399999999877485</v>
      </c>
      <c r="X365" s="300">
        <v>1.9930000000822883</v>
      </c>
      <c r="Y365" s="300">
        <f t="shared" ref="Y365:Y366" si="968">SUM(V365:X365)</f>
        <v>13.136000000196885</v>
      </c>
    </row>
    <row r="366" spans="1:25" x14ac:dyDescent="0.2">
      <c r="A366" s="260" t="s">
        <v>354</v>
      </c>
      <c r="B366" s="300">
        <f>SUM(B364:B365)</f>
        <v>30.425999999675469</v>
      </c>
      <c r="C366" s="300">
        <f t="shared" ref="C366" si="969">SUM(C364:C365)</f>
        <v>4.4320000000165303</v>
      </c>
      <c r="D366" s="300">
        <f t="shared" ref="D366" si="970">SUM(D364:D365)</f>
        <v>1.690000000013649</v>
      </c>
      <c r="E366" s="300">
        <f t="shared" si="964"/>
        <v>36.547999999705645</v>
      </c>
      <c r="F366" s="300"/>
      <c r="G366" s="300">
        <f>SUM(G364:G365)</f>
        <v>21.008999999725447</v>
      </c>
      <c r="H366" s="300">
        <f t="shared" ref="H366" si="971">SUM(H364:H365)</f>
        <v>4.237000000021836</v>
      </c>
      <c r="I366" s="300">
        <f t="shared" ref="I366" si="972">SUM(I364:I365)</f>
        <v>2.6360000000013293</v>
      </c>
      <c r="J366" s="300">
        <f t="shared" si="965"/>
        <v>27.881999999748611</v>
      </c>
      <c r="K366" s="300"/>
      <c r="L366" s="300">
        <f>SUM(L364:L365)</f>
        <v>20.78999999964401</v>
      </c>
      <c r="M366" s="300">
        <f t="shared" ref="M366" si="973">SUM(M364:M365)</f>
        <v>4.4560000000413176</v>
      </c>
      <c r="N366" s="300">
        <f t="shared" ref="N366" si="974">SUM(N364:N365)</f>
        <v>3.4209999999789384</v>
      </c>
      <c r="O366" s="300">
        <f t="shared" si="966"/>
        <v>28.666999999664267</v>
      </c>
      <c r="P366" s="300"/>
      <c r="Q366" s="300">
        <f>SUM(Q364:Q365)</f>
        <v>20.921000000489961</v>
      </c>
      <c r="R366" s="300">
        <f t="shared" ref="R366" si="975">SUM(R364:R365)</f>
        <v>4.4640000000252398</v>
      </c>
      <c r="S366" s="300">
        <f t="shared" ref="S366" si="976">SUM(S364:S365)</f>
        <v>3.7530000001151982</v>
      </c>
      <c r="T366" s="300">
        <f t="shared" si="967"/>
        <v>29.138000000630399</v>
      </c>
      <c r="U366" s="300"/>
      <c r="V366" s="300">
        <f>SUM(V364:V365)</f>
        <v>20.506000000376446</v>
      </c>
      <c r="W366" s="300">
        <f t="shared" ref="W366" si="977">SUM(W364:W365)</f>
        <v>4.3829999999855529</v>
      </c>
      <c r="X366" s="300">
        <f t="shared" ref="X366" si="978">SUM(X364:X365)</f>
        <v>3.8430000001110871</v>
      </c>
      <c r="Y366" s="300">
        <f t="shared" si="968"/>
        <v>28.732000000473086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29.304999999657781</v>
      </c>
      <c r="C369" s="300">
        <f t="shared" ref="C369:D369" si="979">SUM(C354,C359,C364)</f>
        <v>12.319000000059338</v>
      </c>
      <c r="D369" s="300">
        <f t="shared" si="979"/>
        <v>1.3030000000108428</v>
      </c>
      <c r="E369" s="300">
        <f>SUM(B369:D369)</f>
        <v>42.926999999727961</v>
      </c>
      <c r="F369" s="300"/>
      <c r="G369" s="300">
        <f>SUM(G354,G359,G364)</f>
        <v>26.013999999555409</v>
      </c>
      <c r="H369" s="300">
        <f t="shared" ref="H369:I369" si="980">SUM(H354,H359,H364)</f>
        <v>10.562000000065817</v>
      </c>
      <c r="I369" s="300">
        <f t="shared" si="980"/>
        <v>1.9430000000095158</v>
      </c>
      <c r="J369" s="300">
        <f>SUM(G369:I369)</f>
        <v>38.518999999630744</v>
      </c>
      <c r="K369" s="300"/>
      <c r="L369" s="300">
        <f>SUM(L354,L359,L364)</f>
        <v>26.140999999511436</v>
      </c>
      <c r="M369" s="300">
        <f t="shared" ref="M369:N369" si="981">SUM(M354,M359,M364)</f>
        <v>11.243000000131774</v>
      </c>
      <c r="N369" s="300">
        <f t="shared" si="981"/>
        <v>2.0479999999583658</v>
      </c>
      <c r="O369" s="300">
        <f>SUM(L369:N369)</f>
        <v>39.431999999601572</v>
      </c>
      <c r="P369" s="300"/>
      <c r="Q369" s="300">
        <f>SUM(Q354,Q359,Q364)</f>
        <v>26.248000000958953</v>
      </c>
      <c r="R369" s="300">
        <f t="shared" ref="R369:S369" si="982">SUM(R354,R359,R364)</f>
        <v>11.168000000094521</v>
      </c>
      <c r="S369" s="300">
        <f t="shared" si="982"/>
        <v>2.1500000000157908</v>
      </c>
      <c r="T369" s="300">
        <f>SUM(Q369:S369)</f>
        <v>39.56600000106927</v>
      </c>
      <c r="U369" s="300"/>
      <c r="V369" s="300">
        <f>SUM(V354,V359,V364)</f>
        <v>25.685000000660054</v>
      </c>
      <c r="W369" s="300">
        <f t="shared" ref="W369:X369" si="983">SUM(W354,W359,W364)</f>
        <v>10.827999999953267</v>
      </c>
      <c r="X369" s="300">
        <f t="shared" si="983"/>
        <v>2.1430000000347005</v>
      </c>
      <c r="Y369" s="300">
        <f>SUM(V369:X369)</f>
        <v>38.656000000648021</v>
      </c>
    </row>
    <row r="370" spans="1:25" x14ac:dyDescent="0.2">
      <c r="A370" s="260" t="s">
        <v>355</v>
      </c>
      <c r="B370" s="300">
        <f>SUM(B355,B360,B365)</f>
        <v>34.158999999670328</v>
      </c>
      <c r="C370" s="300">
        <f t="shared" ref="C370:D370" si="984">SUM(C355,C360,C365)</f>
        <v>1.2829999999985477</v>
      </c>
      <c r="D370" s="300">
        <f t="shared" si="984"/>
        <v>1.3500000000169798</v>
      </c>
      <c r="E370" s="300">
        <f t="shared" ref="E370:E371" si="985">SUM(B370:D370)</f>
        <v>36.791999999685856</v>
      </c>
      <c r="F370" s="300"/>
      <c r="G370" s="300">
        <f>SUM(G355,G360,G365)</f>
        <v>31.804999999715776</v>
      </c>
      <c r="H370" s="300">
        <f t="shared" ref="H370:I370" si="986">SUM(H355,H360,H365)</f>
        <v>1.760000000002232</v>
      </c>
      <c r="I370" s="300">
        <f t="shared" si="986"/>
        <v>2.2019999999896029</v>
      </c>
      <c r="J370" s="300">
        <f t="shared" ref="J370:J371" si="987">SUM(G370:I370)</f>
        <v>35.766999999707608</v>
      </c>
      <c r="K370" s="300"/>
      <c r="L370" s="300">
        <f>SUM(L355,L360,L365)</f>
        <v>31.013999999522134</v>
      </c>
      <c r="M370" s="300">
        <f t="shared" ref="M370:N370" si="988">SUM(M355,M360,M365)</f>
        <v>1.7300000000000055</v>
      </c>
      <c r="N370" s="300">
        <f t="shared" si="988"/>
        <v>2.3280000000146615</v>
      </c>
      <c r="O370" s="300">
        <f t="shared" ref="O370:O371" si="989">SUM(L370:N370)</f>
        <v>35.0719999995368</v>
      </c>
      <c r="P370" s="300"/>
      <c r="Q370" s="300">
        <f>SUM(Q355,Q360,Q365)</f>
        <v>31.276000000309626</v>
      </c>
      <c r="R370" s="300">
        <f t="shared" ref="R370:S370" si="990">SUM(R355,R360,R365)</f>
        <v>1.816999999995599</v>
      </c>
      <c r="S370" s="300">
        <f t="shared" si="990"/>
        <v>2.4640000001305316</v>
      </c>
      <c r="T370" s="300">
        <f t="shared" ref="T370:T371" si="991">SUM(Q370:S370)</f>
        <v>35.557000000435757</v>
      </c>
      <c r="U370" s="300"/>
      <c r="V370" s="300">
        <f>SUM(V355,V360,V365)</f>
        <v>30.703000000348183</v>
      </c>
      <c r="W370" s="300">
        <f t="shared" ref="W370:X370" si="992">SUM(W355,W360,W365)</f>
        <v>1.9059999999903519</v>
      </c>
      <c r="X370" s="300">
        <f t="shared" si="992"/>
        <v>2.5170000001049533</v>
      </c>
      <c r="Y370" s="300">
        <f t="shared" ref="Y370:Y371" si="993">SUM(V370:X370)</f>
        <v>35.126000000443483</v>
      </c>
    </row>
    <row r="371" spans="1:25" x14ac:dyDescent="0.2">
      <c r="A371" s="264" t="s">
        <v>354</v>
      </c>
      <c r="B371" s="301">
        <f>SUM(B369:B370)</f>
        <v>63.463999999328109</v>
      </c>
      <c r="C371" s="301">
        <f t="shared" ref="C371" si="994">SUM(C369:C370)</f>
        <v>13.602000000057886</v>
      </c>
      <c r="D371" s="301">
        <f t="shared" ref="D371" si="995">SUM(D369:D370)</f>
        <v>2.6530000000278227</v>
      </c>
      <c r="E371" s="301">
        <f t="shared" si="985"/>
        <v>79.718999999413811</v>
      </c>
      <c r="F371" s="301"/>
      <c r="G371" s="301">
        <f>SUM(G369:G370)</f>
        <v>57.818999999271185</v>
      </c>
      <c r="H371" s="301">
        <f t="shared" ref="H371" si="996">SUM(H369:H370)</f>
        <v>12.32200000006805</v>
      </c>
      <c r="I371" s="301">
        <f t="shared" ref="I371" si="997">SUM(I369:I370)</f>
        <v>4.1449999999991185</v>
      </c>
      <c r="J371" s="301">
        <f t="shared" si="987"/>
        <v>74.285999999338344</v>
      </c>
      <c r="K371" s="301"/>
      <c r="L371" s="301">
        <f>SUM(L369:L370)</f>
        <v>57.154999999033571</v>
      </c>
      <c r="M371" s="301">
        <f t="shared" ref="M371" si="998">SUM(M369:M370)</f>
        <v>12.97300000013178</v>
      </c>
      <c r="N371" s="301">
        <f t="shared" ref="N371" si="999">SUM(N369:N370)</f>
        <v>4.3759999999730272</v>
      </c>
      <c r="O371" s="301">
        <f t="shared" si="989"/>
        <v>74.503999999138387</v>
      </c>
      <c r="P371" s="301"/>
      <c r="Q371" s="301">
        <f>SUM(Q369:Q370)</f>
        <v>57.524000001268575</v>
      </c>
      <c r="R371" s="301">
        <f t="shared" ref="R371" si="1000">SUM(R369:R370)</f>
        <v>12.985000000090119</v>
      </c>
      <c r="S371" s="301">
        <f t="shared" ref="S371" si="1001">SUM(S369:S370)</f>
        <v>4.6140000001463228</v>
      </c>
      <c r="T371" s="301">
        <f t="shared" si="991"/>
        <v>75.123000001505019</v>
      </c>
      <c r="U371" s="301"/>
      <c r="V371" s="301">
        <f>SUM(V369:V370)</f>
        <v>56.388000001008237</v>
      </c>
      <c r="W371" s="301">
        <f t="shared" ref="W371" si="1002">SUM(W369:W370)</f>
        <v>12.733999999943618</v>
      </c>
      <c r="X371" s="301">
        <f t="shared" ref="X371" si="1003">SUM(X369:X370)</f>
        <v>4.6600000001396538</v>
      </c>
      <c r="Y371" s="301">
        <f t="shared" si="993"/>
        <v>73.782000001091518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8.8589999999303046</v>
      </c>
      <c r="C379" s="300">
        <v>6.5270000000699309</v>
      </c>
      <c r="D379" s="300">
        <v>1.5950000000179922</v>
      </c>
      <c r="E379" s="300">
        <f>SUM(B379:D379)</f>
        <v>16.981000000018227</v>
      </c>
      <c r="F379" s="300"/>
      <c r="G379" s="300">
        <v>8.6789999999059564</v>
      </c>
      <c r="H379" s="300">
        <v>5.49300000007627</v>
      </c>
      <c r="I379" s="300">
        <v>1.9430000000213343</v>
      </c>
      <c r="J379" s="300">
        <f>SUM(G379:I379)</f>
        <v>16.115000000003562</v>
      </c>
      <c r="K379" s="300"/>
      <c r="L379" s="300">
        <v>11.479999999925578</v>
      </c>
      <c r="M379" s="300">
        <v>5.3660000001192323</v>
      </c>
      <c r="N379" s="300">
        <v>6.9849999998302055</v>
      </c>
      <c r="O379" s="300">
        <f>SUM(L379:N379)</f>
        <v>23.830999999875015</v>
      </c>
      <c r="P379" s="300"/>
      <c r="Q379" s="300">
        <v>10.357000000215232</v>
      </c>
      <c r="R379" s="300">
        <v>4.4710000000203483</v>
      </c>
      <c r="S379" s="300">
        <v>6.1710000000146907</v>
      </c>
      <c r="T379" s="300">
        <f>SUM(Q379:S379)</f>
        <v>20.99900000025027</v>
      </c>
      <c r="U379" s="300"/>
      <c r="V379" s="300">
        <v>11.68299999998291</v>
      </c>
      <c r="W379" s="300">
        <v>4.3119999999542467</v>
      </c>
      <c r="X379" s="300">
        <v>6.5480000000740874</v>
      </c>
      <c r="Y379" s="300">
        <f>SUM(V379:X379)</f>
        <v>22.543000000011244</v>
      </c>
    </row>
    <row r="380" spans="1:25" x14ac:dyDescent="0.2">
      <c r="A380" s="260" t="s">
        <v>355</v>
      </c>
      <c r="B380" s="300">
        <v>10.136999999918253</v>
      </c>
      <c r="C380" s="300">
        <v>1.3409999999942586</v>
      </c>
      <c r="D380" s="300">
        <v>4.3519999999925751</v>
      </c>
      <c r="E380" s="300">
        <f t="shared" ref="E380:E381" si="1004">SUM(B380:D380)</f>
        <v>15.829999999905086</v>
      </c>
      <c r="F380" s="300"/>
      <c r="G380" s="300">
        <v>12.405999999922173</v>
      </c>
      <c r="H380" s="300">
        <v>2.8239999999915648</v>
      </c>
      <c r="I380" s="300">
        <v>6.1590000000553218</v>
      </c>
      <c r="J380" s="300">
        <f t="shared" ref="J380:J381" si="1005">SUM(G380:I380)</f>
        <v>21.388999999969059</v>
      </c>
      <c r="K380" s="300"/>
      <c r="L380" s="300">
        <v>14.460999999859242</v>
      </c>
      <c r="M380" s="300">
        <v>2.2689999999803381</v>
      </c>
      <c r="N380" s="300">
        <v>3.5800000000045116</v>
      </c>
      <c r="O380" s="300">
        <f t="shared" ref="O380:O381" si="1006">SUM(L380:N380)</f>
        <v>20.309999999844091</v>
      </c>
      <c r="P380" s="300"/>
      <c r="Q380" s="300">
        <v>12.589000000066545</v>
      </c>
      <c r="R380" s="300">
        <v>1.9810000000088435</v>
      </c>
      <c r="S380" s="300">
        <v>3.2799999999911389</v>
      </c>
      <c r="T380" s="300">
        <f t="shared" ref="T380:T381" si="1007">SUM(Q380:S380)</f>
        <v>17.85000000006653</v>
      </c>
      <c r="U380" s="300"/>
      <c r="V380" s="300">
        <v>13.257000000054859</v>
      </c>
      <c r="W380" s="300">
        <v>2.1240000000169248</v>
      </c>
      <c r="X380" s="300">
        <v>3.752999999996987</v>
      </c>
      <c r="Y380" s="300">
        <f t="shared" ref="Y380:Y381" si="1008">SUM(V380:X380)</f>
        <v>19.13400000006877</v>
      </c>
    </row>
    <row r="381" spans="1:25" x14ac:dyDescent="0.2">
      <c r="A381" s="264" t="s">
        <v>354</v>
      </c>
      <c r="B381" s="301">
        <f>SUM(B379:B380)</f>
        <v>18.995999999848557</v>
      </c>
      <c r="C381" s="301">
        <f t="shared" ref="C381" si="1009">SUM(C379:C380)</f>
        <v>7.868000000064189</v>
      </c>
      <c r="D381" s="301">
        <f t="shared" ref="D381" si="1010">SUM(D379:D380)</f>
        <v>5.9470000000105676</v>
      </c>
      <c r="E381" s="301">
        <f t="shared" si="1004"/>
        <v>32.810999999923311</v>
      </c>
      <c r="F381" s="301"/>
      <c r="G381" s="301">
        <f>SUM(G379:G380)</f>
        <v>21.084999999828128</v>
      </c>
      <c r="H381" s="301">
        <f t="shared" ref="H381" si="1011">SUM(H379:H380)</f>
        <v>8.3170000000678357</v>
      </c>
      <c r="I381" s="301">
        <f t="shared" ref="I381" si="1012">SUM(I379:I380)</f>
        <v>8.1020000000766554</v>
      </c>
      <c r="J381" s="301">
        <f t="shared" si="1005"/>
        <v>37.503999999972621</v>
      </c>
      <c r="K381" s="301"/>
      <c r="L381" s="301">
        <f>SUM(L379:L380)</f>
        <v>25.940999999784822</v>
      </c>
      <c r="M381" s="301">
        <f t="shared" ref="M381" si="1013">SUM(M379:M380)</f>
        <v>7.6350000000995699</v>
      </c>
      <c r="N381" s="301">
        <f t="shared" ref="N381" si="1014">SUM(N379:N380)</f>
        <v>10.564999999834717</v>
      </c>
      <c r="O381" s="301">
        <f t="shared" si="1006"/>
        <v>44.140999999719106</v>
      </c>
      <c r="P381" s="301"/>
      <c r="Q381" s="301">
        <f>SUM(Q379:Q380)</f>
        <v>22.946000000281778</v>
      </c>
      <c r="R381" s="301">
        <f t="shared" ref="R381" si="1015">SUM(R379:R380)</f>
        <v>6.4520000000291917</v>
      </c>
      <c r="S381" s="301">
        <f t="shared" ref="S381" si="1016">SUM(S379:S380)</f>
        <v>9.4510000000058305</v>
      </c>
      <c r="T381" s="301">
        <f t="shared" si="1007"/>
        <v>38.849000000316799</v>
      </c>
      <c r="U381" s="301"/>
      <c r="V381" s="301">
        <f>SUM(V379:V380)</f>
        <v>24.94000000003777</v>
      </c>
      <c r="W381" s="301">
        <f t="shared" ref="W381" si="1017">SUM(W379:W380)</f>
        <v>6.4359999999711714</v>
      </c>
      <c r="X381" s="301">
        <f t="shared" ref="X381" si="1018">SUM(X379:X380)</f>
        <v>10.301000000071074</v>
      </c>
      <c r="Y381" s="301">
        <f t="shared" si="1008"/>
        <v>41.677000000080014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15.549999999729108</v>
      </c>
      <c r="C389" s="300">
        <v>7.1019999999922065</v>
      </c>
      <c r="D389" s="300">
        <v>1.7710000000019177</v>
      </c>
      <c r="E389" s="300">
        <f>SUM(B389:D389)</f>
        <v>24.422999999723235</v>
      </c>
      <c r="F389" s="300"/>
      <c r="G389" s="300">
        <v>16.457999999611413</v>
      </c>
      <c r="H389" s="300">
        <v>9.2579999999917746</v>
      </c>
      <c r="I389" s="300">
        <v>2.3689999999946401</v>
      </c>
      <c r="J389" s="300">
        <f>SUM(G389:I389)</f>
        <v>28.084999999597827</v>
      </c>
      <c r="K389" s="300"/>
      <c r="L389" s="300">
        <v>20.491999999303239</v>
      </c>
      <c r="M389" s="300">
        <v>10.329999999942538</v>
      </c>
      <c r="N389" s="300">
        <v>2.1759999999053803</v>
      </c>
      <c r="O389" s="300">
        <f>SUM(L389:N389)</f>
        <v>32.997999999151155</v>
      </c>
      <c r="P389" s="300"/>
      <c r="Q389" s="300">
        <v>21.100000000963806</v>
      </c>
      <c r="R389" s="300">
        <v>10.828000000176694</v>
      </c>
      <c r="S389" s="300">
        <v>2.2550000000456936</v>
      </c>
      <c r="T389" s="300">
        <f>SUM(Q389:S389)</f>
        <v>34.183000001186194</v>
      </c>
      <c r="U389" s="300"/>
      <c r="V389" s="300">
        <v>21.487000000745862</v>
      </c>
      <c r="W389" s="300">
        <v>11.416000000232543</v>
      </c>
      <c r="X389" s="300">
        <v>2.3230000000712985</v>
      </c>
      <c r="Y389" s="300">
        <f>SUM(V389:X389)</f>
        <v>35.226000001049705</v>
      </c>
    </row>
    <row r="390" spans="1:25" x14ac:dyDescent="0.2">
      <c r="A390" s="260" t="s">
        <v>355</v>
      </c>
      <c r="B390" s="300">
        <v>12.264999999812886</v>
      </c>
      <c r="C390" s="300">
        <v>1.5539999999907115</v>
      </c>
      <c r="D390" s="300">
        <v>2.5650000000414619</v>
      </c>
      <c r="E390" s="300">
        <f t="shared" ref="E390:E391" si="1019">SUM(B390:D390)</f>
        <v>16.383999999845059</v>
      </c>
      <c r="F390" s="300"/>
      <c r="G390" s="300">
        <v>15.672999999777158</v>
      </c>
      <c r="H390" s="300">
        <v>1.4719999999934876</v>
      </c>
      <c r="I390" s="300">
        <v>5.7189999999682586</v>
      </c>
      <c r="J390" s="300">
        <f t="shared" ref="J390:J391" si="1020">SUM(G390:I390)</f>
        <v>22.863999999738905</v>
      </c>
      <c r="K390" s="300"/>
      <c r="L390" s="300">
        <v>11.753999999707728</v>
      </c>
      <c r="M390" s="300">
        <v>1.9939999999932698</v>
      </c>
      <c r="N390" s="300">
        <v>4.8230000000076121</v>
      </c>
      <c r="O390" s="300">
        <f t="shared" ref="O390:O391" si="1021">SUM(L390:N390)</f>
        <v>18.570999999708611</v>
      </c>
      <c r="P390" s="300"/>
      <c r="Q390" s="300">
        <v>12.358000000187566</v>
      </c>
      <c r="R390" s="300">
        <v>2.1350000000034761</v>
      </c>
      <c r="S390" s="300">
        <v>4.9820000003779583</v>
      </c>
      <c r="T390" s="300">
        <f t="shared" ref="T390:T391" si="1022">SUM(Q390:S390)</f>
        <v>19.475000000569</v>
      </c>
      <c r="U390" s="300"/>
      <c r="V390" s="300">
        <v>13.143000000222271</v>
      </c>
      <c r="W390" s="300">
        <v>2.3480000000031347</v>
      </c>
      <c r="X390" s="300">
        <v>5.1020000002966039</v>
      </c>
      <c r="Y390" s="300">
        <f t="shared" ref="Y390:Y391" si="1023">SUM(V390:X390)</f>
        <v>20.593000000522011</v>
      </c>
    </row>
    <row r="391" spans="1:25" x14ac:dyDescent="0.2">
      <c r="A391" s="260" t="s">
        <v>354</v>
      </c>
      <c r="B391" s="300">
        <f>SUM(B389:B390)</f>
        <v>27.814999999541996</v>
      </c>
      <c r="C391" s="300">
        <f t="shared" ref="C391" si="1024">SUM(C389:C390)</f>
        <v>8.6559999999829174</v>
      </c>
      <c r="D391" s="300">
        <f t="shared" ref="D391" si="1025">SUM(D389:D390)</f>
        <v>4.3360000000433798</v>
      </c>
      <c r="E391" s="300">
        <f t="shared" si="1019"/>
        <v>40.806999999568291</v>
      </c>
      <c r="F391" s="300"/>
      <c r="G391" s="300">
        <f>SUM(G389:G390)</f>
        <v>32.130999999388571</v>
      </c>
      <c r="H391" s="300">
        <f t="shared" ref="H391" si="1026">SUM(H389:H390)</f>
        <v>10.729999999985262</v>
      </c>
      <c r="I391" s="300">
        <f t="shared" ref="I391" si="1027">SUM(I389:I390)</f>
        <v>8.0879999999628982</v>
      </c>
      <c r="J391" s="300">
        <f t="shared" si="1020"/>
        <v>50.948999999336728</v>
      </c>
      <c r="K391" s="300"/>
      <c r="L391" s="300">
        <f>SUM(L389:L390)</f>
        <v>32.245999999010969</v>
      </c>
      <c r="M391" s="300">
        <f t="shared" ref="M391" si="1028">SUM(M389:M390)</f>
        <v>12.323999999935808</v>
      </c>
      <c r="N391" s="300">
        <f t="shared" ref="N391" si="1029">SUM(N389:N390)</f>
        <v>6.9989999999129928</v>
      </c>
      <c r="O391" s="300">
        <f t="shared" si="1021"/>
        <v>51.568999998859766</v>
      </c>
      <c r="P391" s="300"/>
      <c r="Q391" s="300">
        <f>SUM(Q389:Q390)</f>
        <v>33.458000001151376</v>
      </c>
      <c r="R391" s="300">
        <f t="shared" ref="R391" si="1030">SUM(R389:R390)</f>
        <v>12.96300000018017</v>
      </c>
      <c r="S391" s="300">
        <f t="shared" ref="S391" si="1031">SUM(S389:S390)</f>
        <v>7.2370000004236523</v>
      </c>
      <c r="T391" s="300">
        <f t="shared" si="1022"/>
        <v>53.658000001755198</v>
      </c>
      <c r="U391" s="300"/>
      <c r="V391" s="300">
        <f>SUM(V389:V390)</f>
        <v>34.630000000968131</v>
      </c>
      <c r="W391" s="300">
        <f t="shared" ref="W391" si="1032">SUM(W389:W390)</f>
        <v>13.764000000235677</v>
      </c>
      <c r="X391" s="300">
        <f t="shared" ref="X391" si="1033">SUM(X389:X390)</f>
        <v>7.425000000367902</v>
      </c>
      <c r="Y391" s="300">
        <f t="shared" si="1023"/>
        <v>55.819000001571709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14.229999999752112</v>
      </c>
      <c r="C394" s="300">
        <v>6.6379999999927071</v>
      </c>
      <c r="D394" s="300">
        <v>1.5730000000017015</v>
      </c>
      <c r="E394" s="300">
        <f>SUM(B394:D394)</f>
        <v>22.44099999974652</v>
      </c>
      <c r="F394" s="300"/>
      <c r="G394" s="300">
        <v>15.951999999623364</v>
      </c>
      <c r="H394" s="300">
        <v>10.033999999991069</v>
      </c>
      <c r="I394" s="300">
        <v>1.5499999999964909</v>
      </c>
      <c r="J394" s="300">
        <f>SUM(G394:I394)</f>
        <v>27.535999999610926</v>
      </c>
      <c r="K394" s="300"/>
      <c r="L394" s="300">
        <v>18.955999999355456</v>
      </c>
      <c r="M394" s="300">
        <v>9.1869999999488883</v>
      </c>
      <c r="N394" s="300">
        <v>1.5769999999314286</v>
      </c>
      <c r="O394" s="300">
        <f>SUM(L394:N394)</f>
        <v>29.719999999235771</v>
      </c>
      <c r="P394" s="300"/>
      <c r="Q394" s="300">
        <v>19.666000000898332</v>
      </c>
      <c r="R394" s="300">
        <v>9.6190000001569693</v>
      </c>
      <c r="S394" s="300">
        <v>1.5660000000317305</v>
      </c>
      <c r="T394" s="300">
        <f>SUM(Q394:S394)</f>
        <v>30.851000001087034</v>
      </c>
      <c r="U394" s="300"/>
      <c r="V394" s="300">
        <v>20.785000000721535</v>
      </c>
      <c r="W394" s="300">
        <v>10.329000000210378</v>
      </c>
      <c r="X394" s="300">
        <v>1.5050000000461941</v>
      </c>
      <c r="Y394" s="300">
        <f>SUM(V394:X394)</f>
        <v>32.619000000978104</v>
      </c>
    </row>
    <row r="395" spans="1:25" x14ac:dyDescent="0.2">
      <c r="A395" s="260" t="s">
        <v>355</v>
      </c>
      <c r="B395" s="300">
        <v>16.699999999745213</v>
      </c>
      <c r="C395" s="300">
        <v>2.8869999999827431</v>
      </c>
      <c r="D395" s="300">
        <v>1.2960000000209488</v>
      </c>
      <c r="E395" s="300">
        <f t="shared" ref="E395:E396" si="1034">SUM(B395:D395)</f>
        <v>20.882999999748908</v>
      </c>
      <c r="F395" s="300"/>
      <c r="G395" s="300">
        <v>19.368999999724647</v>
      </c>
      <c r="H395" s="300">
        <v>3.660999999983801</v>
      </c>
      <c r="I395" s="300">
        <v>2.4079999999866306</v>
      </c>
      <c r="J395" s="300">
        <f t="shared" ref="J395:J396" si="1035">SUM(G395:I395)</f>
        <v>25.43799999969508</v>
      </c>
      <c r="K395" s="300"/>
      <c r="L395" s="300">
        <v>17.982999999552856</v>
      </c>
      <c r="M395" s="300">
        <v>4.584999999984519</v>
      </c>
      <c r="N395" s="300">
        <v>2.597000000004098</v>
      </c>
      <c r="O395" s="300">
        <f t="shared" ref="O395:O396" si="1036">SUM(L395:N395)</f>
        <v>25.164999999541472</v>
      </c>
      <c r="P395" s="300"/>
      <c r="Q395" s="300">
        <v>18.135000000275269</v>
      </c>
      <c r="R395" s="300">
        <v>4.7810000000077872</v>
      </c>
      <c r="S395" s="300">
        <v>2.6690000002024821</v>
      </c>
      <c r="T395" s="300">
        <f t="shared" ref="T395:T396" si="1037">SUM(Q395:S395)</f>
        <v>25.585000000485536</v>
      </c>
      <c r="U395" s="300"/>
      <c r="V395" s="300">
        <v>18.109000000306253</v>
      </c>
      <c r="W395" s="300">
        <v>5.0990000000068028</v>
      </c>
      <c r="X395" s="300">
        <v>2.7720000001611544</v>
      </c>
      <c r="Y395" s="300">
        <f t="shared" ref="Y395:Y396" si="1038">SUM(V395:X395)</f>
        <v>25.98000000047421</v>
      </c>
    </row>
    <row r="396" spans="1:25" x14ac:dyDescent="0.2">
      <c r="A396" s="260" t="s">
        <v>354</v>
      </c>
      <c r="B396" s="300">
        <f>SUM(B394:B395)</f>
        <v>30.929999999497326</v>
      </c>
      <c r="C396" s="300">
        <f t="shared" ref="C396" si="1039">SUM(C394:C395)</f>
        <v>9.5249999999754493</v>
      </c>
      <c r="D396" s="300">
        <f t="shared" ref="D396" si="1040">SUM(D394:D395)</f>
        <v>2.8690000000226501</v>
      </c>
      <c r="E396" s="300">
        <f t="shared" si="1034"/>
        <v>43.323999999495427</v>
      </c>
      <c r="F396" s="300"/>
      <c r="G396" s="300">
        <f>SUM(G394:G395)</f>
        <v>35.320999999348011</v>
      </c>
      <c r="H396" s="300">
        <f t="shared" ref="H396" si="1041">SUM(H394:H395)</f>
        <v>13.69499999997487</v>
      </c>
      <c r="I396" s="300">
        <f t="shared" ref="I396" si="1042">SUM(I394:I395)</f>
        <v>3.9579999999831212</v>
      </c>
      <c r="J396" s="300">
        <f t="shared" si="1035"/>
        <v>52.973999999306002</v>
      </c>
      <c r="K396" s="300"/>
      <c r="L396" s="300">
        <f>SUM(L394:L395)</f>
        <v>36.938999998908315</v>
      </c>
      <c r="M396" s="300">
        <f t="shared" ref="M396" si="1043">SUM(M394:M395)</f>
        <v>13.771999999933406</v>
      </c>
      <c r="N396" s="300">
        <f t="shared" ref="N396" si="1044">SUM(N394:N395)</f>
        <v>4.1739999999355266</v>
      </c>
      <c r="O396" s="300">
        <f t="shared" si="1036"/>
        <v>54.884999998777246</v>
      </c>
      <c r="P396" s="300"/>
      <c r="Q396" s="300">
        <f>SUM(Q394:Q395)</f>
        <v>37.801000001173605</v>
      </c>
      <c r="R396" s="300">
        <f t="shared" ref="R396" si="1045">SUM(R394:R395)</f>
        <v>14.400000000164756</v>
      </c>
      <c r="S396" s="300">
        <f t="shared" ref="S396" si="1046">SUM(S394:S395)</f>
        <v>4.2350000002342121</v>
      </c>
      <c r="T396" s="300">
        <f t="shared" si="1037"/>
        <v>56.436000001572566</v>
      </c>
      <c r="U396" s="300"/>
      <c r="V396" s="300">
        <f>SUM(V394:V395)</f>
        <v>38.894000001027791</v>
      </c>
      <c r="W396" s="300">
        <f t="shared" ref="W396" si="1047">SUM(W394:W395)</f>
        <v>15.428000000217182</v>
      </c>
      <c r="X396" s="300">
        <f t="shared" ref="X396" si="1048">SUM(X394:X395)</f>
        <v>4.2770000002073481</v>
      </c>
      <c r="Y396" s="300">
        <f t="shared" si="1038"/>
        <v>58.599000001452325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7.1329999998757359</v>
      </c>
      <c r="C399" s="300">
        <v>2.1209999999976685</v>
      </c>
      <c r="D399" s="300">
        <v>0.49500000000053562</v>
      </c>
      <c r="E399" s="300">
        <f>SUM(B399:D399)</f>
        <v>9.7489999998739396</v>
      </c>
      <c r="F399" s="300"/>
      <c r="G399" s="300">
        <v>7.3289999998269542</v>
      </c>
      <c r="H399" s="300">
        <v>3.3719999999970014</v>
      </c>
      <c r="I399" s="300">
        <v>0.36599999999917104</v>
      </c>
      <c r="J399" s="300">
        <f>SUM(G399:I399)</f>
        <v>11.066999999823128</v>
      </c>
      <c r="K399" s="300"/>
      <c r="L399" s="300">
        <v>9.4729999996778922</v>
      </c>
      <c r="M399" s="300">
        <v>2.8479999999841534</v>
      </c>
      <c r="N399" s="300">
        <v>0.56399999997547656</v>
      </c>
      <c r="O399" s="300">
        <f>SUM(L399:N399)</f>
        <v>12.884999999637522</v>
      </c>
      <c r="P399" s="300"/>
      <c r="Q399" s="300">
        <v>9.6620000004413438</v>
      </c>
      <c r="R399" s="300">
        <v>2.8400000000463401</v>
      </c>
      <c r="S399" s="300">
        <v>0.54600000001106286</v>
      </c>
      <c r="T399" s="300">
        <f>SUM(Q399:S399)</f>
        <v>13.048000000498746</v>
      </c>
      <c r="U399" s="300"/>
      <c r="V399" s="300">
        <v>10.696000000371276</v>
      </c>
      <c r="W399" s="300">
        <v>3.0270000000616566</v>
      </c>
      <c r="X399" s="300">
        <v>0.54500000001672799</v>
      </c>
      <c r="Y399" s="300">
        <f>SUM(V399:X399)</f>
        <v>14.268000000449661</v>
      </c>
    </row>
    <row r="400" spans="1:25" x14ac:dyDescent="0.2">
      <c r="A400" s="260" t="s">
        <v>355</v>
      </c>
      <c r="B400" s="300">
        <v>22.501999999656707</v>
      </c>
      <c r="C400" s="300">
        <v>1.1479999999931392</v>
      </c>
      <c r="D400" s="300">
        <v>2.4360000000393756</v>
      </c>
      <c r="E400" s="300">
        <f t="shared" ref="E400:E401" si="1049">SUM(B400:D400)</f>
        <v>26.085999999689221</v>
      </c>
      <c r="F400" s="300"/>
      <c r="G400" s="300">
        <v>29.21399999958464</v>
      </c>
      <c r="H400" s="300">
        <v>2.7409999999878729</v>
      </c>
      <c r="I400" s="300">
        <v>5.8419999999675589</v>
      </c>
      <c r="J400" s="300">
        <f t="shared" ref="J400:J401" si="1050">SUM(G400:I400)</f>
        <v>37.796999999540077</v>
      </c>
      <c r="K400" s="300"/>
      <c r="L400" s="300">
        <v>27.349999999319859</v>
      </c>
      <c r="M400" s="300">
        <v>2.5079999999915343</v>
      </c>
      <c r="N400" s="300">
        <v>6.1730000000097407</v>
      </c>
      <c r="O400" s="300">
        <f t="shared" ref="O400:O401" si="1051">SUM(L400:N400)</f>
        <v>36.030999999321132</v>
      </c>
      <c r="P400" s="300"/>
      <c r="Q400" s="300">
        <v>26.636000000404302</v>
      </c>
      <c r="R400" s="300">
        <v>2.5390000000041368</v>
      </c>
      <c r="S400" s="300">
        <v>6.0250000004570801</v>
      </c>
      <c r="T400" s="300">
        <f t="shared" ref="T400:T401" si="1052">SUM(Q400:S400)</f>
        <v>35.200000000865515</v>
      </c>
      <c r="U400" s="300"/>
      <c r="V400" s="300">
        <v>27.047000000457416</v>
      </c>
      <c r="W400" s="300">
        <v>2.7860000000037197</v>
      </c>
      <c r="X400" s="300">
        <v>6.1490000003574714</v>
      </c>
      <c r="Y400" s="300">
        <f t="shared" ref="Y400:Y401" si="1053">SUM(V400:X400)</f>
        <v>35.982000000818608</v>
      </c>
    </row>
    <row r="401" spans="1:25" x14ac:dyDescent="0.2">
      <c r="A401" s="260" t="s">
        <v>354</v>
      </c>
      <c r="B401" s="300">
        <f>SUM(B399:B400)</f>
        <v>29.634999999532443</v>
      </c>
      <c r="C401" s="300">
        <f t="shared" ref="C401" si="1054">SUM(C399:C400)</f>
        <v>3.2689999999908075</v>
      </c>
      <c r="D401" s="300">
        <f t="shared" ref="D401" si="1055">SUM(D399:D400)</f>
        <v>2.9310000000399112</v>
      </c>
      <c r="E401" s="300">
        <f t="shared" si="1049"/>
        <v>35.834999999563159</v>
      </c>
      <c r="F401" s="300"/>
      <c r="G401" s="300">
        <f>SUM(G399:G400)</f>
        <v>36.542999999411592</v>
      </c>
      <c r="H401" s="300">
        <f t="shared" ref="H401" si="1056">SUM(H399:H400)</f>
        <v>6.1129999999848739</v>
      </c>
      <c r="I401" s="300">
        <f t="shared" ref="I401" si="1057">SUM(I399:I400)</f>
        <v>6.2079999999667299</v>
      </c>
      <c r="J401" s="300">
        <f t="shared" si="1050"/>
        <v>48.863999999363195</v>
      </c>
      <c r="K401" s="300"/>
      <c r="L401" s="300">
        <f>SUM(L399:L400)</f>
        <v>36.822999998997751</v>
      </c>
      <c r="M401" s="300">
        <f t="shared" ref="M401" si="1058">SUM(M399:M400)</f>
        <v>5.3559999999756878</v>
      </c>
      <c r="N401" s="300">
        <f t="shared" ref="N401" si="1059">SUM(N399:N400)</f>
        <v>6.7369999999852173</v>
      </c>
      <c r="O401" s="300">
        <f t="shared" si="1051"/>
        <v>48.915999998958654</v>
      </c>
      <c r="P401" s="300"/>
      <c r="Q401" s="300">
        <f>SUM(Q399:Q400)</f>
        <v>36.298000000845647</v>
      </c>
      <c r="R401" s="300">
        <f t="shared" ref="R401" si="1060">SUM(R399:R400)</f>
        <v>5.3790000000504765</v>
      </c>
      <c r="S401" s="300">
        <f t="shared" ref="S401" si="1061">SUM(S399:S400)</f>
        <v>6.5710000004681426</v>
      </c>
      <c r="T401" s="300">
        <f t="shared" si="1052"/>
        <v>48.248000001364261</v>
      </c>
      <c r="U401" s="300"/>
      <c r="V401" s="300">
        <f>SUM(V399:V400)</f>
        <v>37.743000000828694</v>
      </c>
      <c r="W401" s="300">
        <f t="shared" ref="W401" si="1062">SUM(W399:W400)</f>
        <v>5.8130000000653759</v>
      </c>
      <c r="X401" s="300">
        <f t="shared" ref="X401" si="1063">SUM(X399:X400)</f>
        <v>6.6940000003741993</v>
      </c>
      <c r="Y401" s="300">
        <f t="shared" si="1053"/>
        <v>50.250000001268276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0.65199999999257641</v>
      </c>
      <c r="C404" s="300">
        <v>0.18099999999866942</v>
      </c>
      <c r="D404" s="300">
        <v>0.5410000000005587</v>
      </c>
      <c r="E404" s="300">
        <f>SUM(B404:D404)</f>
        <v>1.3739999999918044</v>
      </c>
      <c r="F404" s="300"/>
      <c r="G404" s="300">
        <v>0.51099999999293522</v>
      </c>
      <c r="H404" s="300">
        <v>0.36299999999732452</v>
      </c>
      <c r="I404" s="300">
        <v>0.51999999999891211</v>
      </c>
      <c r="J404" s="300">
        <f>SUM(G404:I404)</f>
        <v>1.3939999999891719</v>
      </c>
      <c r="K404" s="300"/>
      <c r="L404" s="300">
        <v>0.67199999997587234</v>
      </c>
      <c r="M404" s="300">
        <v>0.34899999999472159</v>
      </c>
      <c r="N404" s="300">
        <v>0.46299999998033614</v>
      </c>
      <c r="O404" s="300">
        <f>SUM(L404:N404)</f>
        <v>1.4839999999509299</v>
      </c>
      <c r="P404" s="300"/>
      <c r="Q404" s="300">
        <v>0.76600000001709345</v>
      </c>
      <c r="R404" s="300">
        <v>0.39400000000124991</v>
      </c>
      <c r="S404" s="300">
        <v>0.54800000001117877</v>
      </c>
      <c r="T404" s="300">
        <f>SUM(Q404:S404)</f>
        <v>1.7080000000295219</v>
      </c>
      <c r="U404" s="300"/>
      <c r="V404" s="300">
        <v>0.88900000004607327</v>
      </c>
      <c r="W404" s="300">
        <v>0.45200000000661272</v>
      </c>
      <c r="X404" s="300">
        <v>0.70100000001767437</v>
      </c>
      <c r="Y404" s="300">
        <f>SUM(V404:X404)</f>
        <v>2.0420000000703604</v>
      </c>
    </row>
    <row r="405" spans="1:25" x14ac:dyDescent="0.2">
      <c r="A405" s="260" t="s">
        <v>355</v>
      </c>
      <c r="B405" s="300">
        <v>3.5049999999688781</v>
      </c>
      <c r="C405" s="300">
        <v>0.19099999999843104</v>
      </c>
      <c r="D405" s="300">
        <v>1.3010000000125428</v>
      </c>
      <c r="E405" s="300">
        <f t="shared" ref="E405:E406" si="1064">SUM(B405:D405)</f>
        <v>4.9969999999798516</v>
      </c>
      <c r="F405" s="300"/>
      <c r="G405" s="300">
        <v>2.4699999999758089</v>
      </c>
      <c r="H405" s="300">
        <v>0.31499999999750278</v>
      </c>
      <c r="I405" s="300">
        <v>1.5369999999854531</v>
      </c>
      <c r="J405" s="300">
        <f t="shared" ref="J405:J406" si="1065">SUM(G405:I405)</f>
        <v>4.3219999999587646</v>
      </c>
      <c r="K405" s="300"/>
      <c r="L405" s="300">
        <v>2.0709999999590623</v>
      </c>
      <c r="M405" s="300">
        <v>0.23999999999971197</v>
      </c>
      <c r="N405" s="300">
        <v>1.4329999999935163</v>
      </c>
      <c r="O405" s="300">
        <f t="shared" ref="O405:O406" si="1066">SUM(L405:N405)</f>
        <v>3.7439999999522904</v>
      </c>
      <c r="P405" s="300"/>
      <c r="Q405" s="300">
        <v>2.3290000000307876</v>
      </c>
      <c r="R405" s="300">
        <v>0.2820000000007617</v>
      </c>
      <c r="S405" s="300">
        <v>1.6450000001007943</v>
      </c>
      <c r="T405" s="300">
        <f t="shared" ref="T405:T406" si="1067">SUM(Q405:S405)</f>
        <v>4.2560000001323433</v>
      </c>
      <c r="U405" s="300"/>
      <c r="V405" s="300">
        <v>2.6240000000477024</v>
      </c>
      <c r="W405" s="300">
        <v>0.35100000000094211</v>
      </c>
      <c r="X405" s="300">
        <v>1.9570000000942078</v>
      </c>
      <c r="Y405" s="300">
        <f t="shared" ref="Y405:Y406" si="1068">SUM(V405:X405)</f>
        <v>4.9320000001428523</v>
      </c>
    </row>
    <row r="406" spans="1:25" x14ac:dyDescent="0.2">
      <c r="A406" s="260" t="s">
        <v>354</v>
      </c>
      <c r="B406" s="300">
        <f>SUM(B404:B405)</f>
        <v>4.1569999999614549</v>
      </c>
      <c r="C406" s="300">
        <f t="shared" ref="C406" si="1069">SUM(C404:C405)</f>
        <v>0.37199999999710043</v>
      </c>
      <c r="D406" s="300">
        <f t="shared" ref="D406" si="1070">SUM(D404:D405)</f>
        <v>1.8420000000131016</v>
      </c>
      <c r="E406" s="300">
        <f t="shared" si="1064"/>
        <v>6.3709999999716569</v>
      </c>
      <c r="F406" s="300"/>
      <c r="G406" s="300">
        <f>SUM(G404:G405)</f>
        <v>2.980999999968744</v>
      </c>
      <c r="H406" s="300">
        <f t="shared" ref="H406" si="1071">SUM(H404:H405)</f>
        <v>0.6779999999948273</v>
      </c>
      <c r="I406" s="300">
        <f t="shared" ref="I406" si="1072">SUM(I404:I405)</f>
        <v>2.0569999999843653</v>
      </c>
      <c r="J406" s="300">
        <f t="shared" si="1065"/>
        <v>5.7159999999479361</v>
      </c>
      <c r="K406" s="300"/>
      <c r="L406" s="300">
        <f>SUM(L404:L405)</f>
        <v>2.7429999999349346</v>
      </c>
      <c r="M406" s="300">
        <f t="shared" ref="M406" si="1073">SUM(M404:M405)</f>
        <v>0.58899999999443353</v>
      </c>
      <c r="N406" s="300">
        <f t="shared" ref="N406" si="1074">SUM(N404:N405)</f>
        <v>1.8959999999738524</v>
      </c>
      <c r="O406" s="300">
        <f t="shared" si="1066"/>
        <v>5.2279999999032203</v>
      </c>
      <c r="P406" s="300"/>
      <c r="Q406" s="300">
        <f>SUM(Q404:Q405)</f>
        <v>3.095000000047881</v>
      </c>
      <c r="R406" s="300">
        <f t="shared" ref="R406" si="1075">SUM(R404:R405)</f>
        <v>0.67600000000201166</v>
      </c>
      <c r="S406" s="300">
        <f t="shared" ref="S406" si="1076">SUM(S404:S405)</f>
        <v>2.1930000001119732</v>
      </c>
      <c r="T406" s="300">
        <f t="shared" si="1067"/>
        <v>5.9640000001618656</v>
      </c>
      <c r="U406" s="300"/>
      <c r="V406" s="300">
        <f>SUM(V404:V405)</f>
        <v>3.5130000000937756</v>
      </c>
      <c r="W406" s="300">
        <f t="shared" ref="W406" si="1077">SUM(W404:W405)</f>
        <v>0.80300000000755478</v>
      </c>
      <c r="X406" s="300">
        <f t="shared" ref="X406" si="1078">SUM(X404:X405)</f>
        <v>2.6580000001118824</v>
      </c>
      <c r="Y406" s="300">
        <f t="shared" si="1068"/>
        <v>6.9740000002132128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7.9459999998615674</v>
      </c>
      <c r="C409" s="300">
        <v>5.5989999999938433</v>
      </c>
      <c r="D409" s="300">
        <v>2.667000000002886</v>
      </c>
      <c r="E409" s="300">
        <f>SUM(B409:D409)</f>
        <v>16.211999999858296</v>
      </c>
      <c r="F409" s="300"/>
      <c r="G409" s="300">
        <v>3.5999999999150036</v>
      </c>
      <c r="H409" s="300">
        <v>0.74599999999933708</v>
      </c>
      <c r="I409" s="300">
        <v>0.83799999999810448</v>
      </c>
      <c r="J409" s="300">
        <f>SUM(G409:I409)</f>
        <v>5.1839999999124453</v>
      </c>
      <c r="K409" s="300"/>
      <c r="L409" s="300">
        <v>4.7329999998390733</v>
      </c>
      <c r="M409" s="300">
        <v>0.71899999999600017</v>
      </c>
      <c r="N409" s="300">
        <v>0.74699999996751898</v>
      </c>
      <c r="O409" s="300">
        <f>SUM(L409:N409)</f>
        <v>6.1989999998025924</v>
      </c>
      <c r="P409" s="300"/>
      <c r="Q409" s="300">
        <v>5.3970000002465275</v>
      </c>
      <c r="R409" s="300">
        <v>0.81000000001321792</v>
      </c>
      <c r="S409" s="300">
        <v>0.88300000001789125</v>
      </c>
      <c r="T409" s="300">
        <f>SUM(Q409:S409)</f>
        <v>7.0900000002776364</v>
      </c>
      <c r="U409" s="300"/>
      <c r="V409" s="300">
        <v>6.2630000002174047</v>
      </c>
      <c r="W409" s="300">
        <v>0.93000000001894412</v>
      </c>
      <c r="X409" s="300">
        <v>1.1290000000346543</v>
      </c>
      <c r="Y409" s="300">
        <f>SUM(V409:X409)</f>
        <v>8.3220000002710037</v>
      </c>
    </row>
    <row r="410" spans="1:25" x14ac:dyDescent="0.2">
      <c r="A410" s="260" t="s">
        <v>355</v>
      </c>
      <c r="B410" s="300">
        <v>5.4159999999173687</v>
      </c>
      <c r="C410" s="300">
        <v>2.1929999999868932</v>
      </c>
      <c r="D410" s="300">
        <v>3.2600000000526945</v>
      </c>
      <c r="E410" s="300">
        <f t="shared" ref="E410:E411" si="1079">SUM(B410:D410)</f>
        <v>10.868999999956955</v>
      </c>
      <c r="F410" s="300"/>
      <c r="G410" s="300">
        <v>2.2069999999686218</v>
      </c>
      <c r="H410" s="300">
        <v>0.24099999999893362</v>
      </c>
      <c r="I410" s="300">
        <v>1.2579999999930171</v>
      </c>
      <c r="J410" s="300">
        <f t="shared" ref="J410:J411" si="1080">SUM(G410:I410)</f>
        <v>3.7059999999605724</v>
      </c>
      <c r="K410" s="300"/>
      <c r="L410" s="300">
        <v>1.8509999999539735</v>
      </c>
      <c r="M410" s="300">
        <v>0.18399999999937877</v>
      </c>
      <c r="N410" s="300">
        <v>1.1730000000018508</v>
      </c>
      <c r="O410" s="300">
        <f t="shared" ref="O410:O411" si="1081">SUM(L410:N410)</f>
        <v>3.2079999999552031</v>
      </c>
      <c r="P410" s="300"/>
      <c r="Q410" s="300">
        <v>2.0810000000315867</v>
      </c>
      <c r="R410" s="300">
        <v>0.21600000000035199</v>
      </c>
      <c r="S410" s="300">
        <v>1.3470000001021887</v>
      </c>
      <c r="T410" s="300">
        <f t="shared" ref="T410:T411" si="1082">SUM(Q410:S410)</f>
        <v>3.6440000001341275</v>
      </c>
      <c r="U410" s="300"/>
      <c r="V410" s="300">
        <v>2.3450000000396591</v>
      </c>
      <c r="W410" s="300">
        <v>0.26900000000035867</v>
      </c>
      <c r="X410" s="300">
        <v>1.6020000000931325</v>
      </c>
      <c r="Y410" s="300">
        <f t="shared" ref="Y410:Y411" si="1083">SUM(V410:X410)</f>
        <v>4.2160000001331497</v>
      </c>
    </row>
    <row r="411" spans="1:25" x14ac:dyDescent="0.2">
      <c r="A411" s="260" t="s">
        <v>354</v>
      </c>
      <c r="B411" s="300">
        <f>SUM(B409:B410)</f>
        <v>13.361999999778936</v>
      </c>
      <c r="C411" s="300">
        <f t="shared" ref="C411" si="1084">SUM(C409:C410)</f>
        <v>7.791999999980737</v>
      </c>
      <c r="D411" s="300">
        <f t="shared" ref="D411" si="1085">SUM(D409:D410)</f>
        <v>5.92700000005558</v>
      </c>
      <c r="E411" s="300">
        <f t="shared" si="1079"/>
        <v>27.080999999815255</v>
      </c>
      <c r="F411" s="300"/>
      <c r="G411" s="300">
        <f>SUM(G409:G410)</f>
        <v>5.8069999998836259</v>
      </c>
      <c r="H411" s="300">
        <f t="shared" ref="H411" si="1086">SUM(H409:H410)</f>
        <v>0.98699999999827071</v>
      </c>
      <c r="I411" s="300">
        <f t="shared" ref="I411" si="1087">SUM(I409:I410)</f>
        <v>2.0959999999911219</v>
      </c>
      <c r="J411" s="300">
        <f t="shared" si="1080"/>
        <v>8.8899999998730195</v>
      </c>
      <c r="K411" s="300"/>
      <c r="L411" s="300">
        <f>SUM(L409:L410)</f>
        <v>6.583999999793047</v>
      </c>
      <c r="M411" s="300">
        <f t="shared" ref="M411" si="1088">SUM(M409:M410)</f>
        <v>0.90299999999537894</v>
      </c>
      <c r="N411" s="300">
        <f t="shared" ref="N411" si="1089">SUM(N409:N410)</f>
        <v>1.9199999999693698</v>
      </c>
      <c r="O411" s="300">
        <f t="shared" si="1081"/>
        <v>9.4069999997577955</v>
      </c>
      <c r="P411" s="300"/>
      <c r="Q411" s="300">
        <f>SUM(Q409:Q410)</f>
        <v>7.4780000002781142</v>
      </c>
      <c r="R411" s="300">
        <f t="shared" ref="R411" si="1090">SUM(R409:R410)</f>
        <v>1.0260000000135698</v>
      </c>
      <c r="S411" s="300">
        <f t="shared" ref="S411" si="1091">SUM(S409:S410)</f>
        <v>2.2300000001200799</v>
      </c>
      <c r="T411" s="300">
        <f t="shared" si="1082"/>
        <v>10.734000000411765</v>
      </c>
      <c r="U411" s="300"/>
      <c r="V411" s="300">
        <f>SUM(V409:V410)</f>
        <v>8.6080000002570642</v>
      </c>
      <c r="W411" s="300">
        <f t="shared" ref="W411" si="1092">SUM(W409:W410)</f>
        <v>1.1990000000193028</v>
      </c>
      <c r="X411" s="300">
        <f t="shared" ref="X411" si="1093">SUM(X409:X410)</f>
        <v>2.7310000001277865</v>
      </c>
      <c r="Y411" s="300">
        <f t="shared" si="1083"/>
        <v>12.538000000404153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0.73299999998999243</v>
      </c>
      <c r="C414" s="300">
        <v>1.5590000000191817</v>
      </c>
      <c r="D414" s="300">
        <v>0.62700000000204692</v>
      </c>
      <c r="E414" s="300">
        <f>SUM(B414:D414)</f>
        <v>2.9190000000112213</v>
      </c>
      <c r="F414" s="300"/>
      <c r="G414" s="300">
        <v>0.66599999998769099</v>
      </c>
      <c r="H414" s="300">
        <v>2.2160000000267273</v>
      </c>
      <c r="I414" s="300">
        <v>0.66400000000008264</v>
      </c>
      <c r="J414" s="300">
        <f>SUM(G414:I414)</f>
        <v>3.5460000000145011</v>
      </c>
      <c r="K414" s="300"/>
      <c r="L414" s="300">
        <v>0.87599999997888167</v>
      </c>
      <c r="M414" s="300">
        <v>2.1350000000345744</v>
      </c>
      <c r="N414" s="300">
        <v>0.59099999997646557</v>
      </c>
      <c r="O414" s="300">
        <f>SUM(L414:N414)</f>
        <v>3.6019999999899217</v>
      </c>
      <c r="P414" s="300"/>
      <c r="Q414" s="300">
        <v>0.99900000003468614</v>
      </c>
      <c r="R414" s="300">
        <v>2.4060000000264177</v>
      </c>
      <c r="S414" s="300">
        <v>0.69900000001286322</v>
      </c>
      <c r="T414" s="300">
        <f>SUM(Q414:S414)</f>
        <v>4.1040000000739667</v>
      </c>
      <c r="U414" s="300"/>
      <c r="V414" s="300">
        <v>1.1590000000258294</v>
      </c>
      <c r="W414" s="300">
        <v>2.7610000000165758</v>
      </c>
      <c r="X414" s="300">
        <v>0.89400000002553337</v>
      </c>
      <c r="Y414" s="300">
        <f>SUM(V414:X414)</f>
        <v>4.8140000000679386</v>
      </c>
    </row>
    <row r="415" spans="1:25" x14ac:dyDescent="0.2">
      <c r="A415" s="260" t="s">
        <v>355</v>
      </c>
      <c r="B415" s="300">
        <v>5.6999999999406734</v>
      </c>
      <c r="C415" s="300">
        <v>0.51100000000316415</v>
      </c>
      <c r="D415" s="300">
        <v>3.00600000004117</v>
      </c>
      <c r="E415" s="300">
        <f t="shared" ref="E415:E416" si="1094">SUM(B415:D415)</f>
        <v>9.2169999999850063</v>
      </c>
      <c r="F415" s="300"/>
      <c r="G415" s="300">
        <v>4.6619999999568194</v>
      </c>
      <c r="H415" s="300">
        <v>0.59800000000411391</v>
      </c>
      <c r="I415" s="300">
        <v>3.9069999999899299</v>
      </c>
      <c r="J415" s="300">
        <f t="shared" ref="J415:J416" si="1095">SUM(G415:I415)</f>
        <v>9.166999999950864</v>
      </c>
      <c r="K415" s="300"/>
      <c r="L415" s="300">
        <v>3.9089999999391374</v>
      </c>
      <c r="M415" s="300">
        <v>0.45700000000173108</v>
      </c>
      <c r="N415" s="300">
        <v>3.6420000000122608</v>
      </c>
      <c r="O415" s="300">
        <f t="shared" ref="O415:O416" si="1096">SUM(L415:N415)</f>
        <v>8.0079999999531282</v>
      </c>
      <c r="P415" s="300"/>
      <c r="Q415" s="300">
        <v>4.397000000042957</v>
      </c>
      <c r="R415" s="300">
        <v>0.53599999999737691</v>
      </c>
      <c r="S415" s="300">
        <v>4.1830000002539363</v>
      </c>
      <c r="T415" s="300">
        <f t="shared" ref="T415:T416" si="1097">SUM(Q415:S415)</f>
        <v>9.1160000002942709</v>
      </c>
      <c r="U415" s="300"/>
      <c r="V415" s="300">
        <v>4.953000000059764</v>
      </c>
      <c r="W415" s="300">
        <v>0.66699999999576276</v>
      </c>
      <c r="X415" s="300">
        <v>4.9750000002323249</v>
      </c>
      <c r="Y415" s="300">
        <f t="shared" ref="Y415:Y416" si="1098">SUM(V415:X415)</f>
        <v>10.59500000028785</v>
      </c>
    </row>
    <row r="416" spans="1:25" x14ac:dyDescent="0.2">
      <c r="A416" s="260" t="s">
        <v>354</v>
      </c>
      <c r="B416" s="300">
        <f>SUM(B414:B415)</f>
        <v>6.432999999930666</v>
      </c>
      <c r="C416" s="300">
        <f t="shared" ref="C416" si="1099">SUM(C414:C415)</f>
        <v>2.070000000022346</v>
      </c>
      <c r="D416" s="300">
        <f t="shared" ref="D416" si="1100">SUM(D414:D415)</f>
        <v>3.633000000043217</v>
      </c>
      <c r="E416" s="300">
        <f t="shared" si="1094"/>
        <v>12.13599999999623</v>
      </c>
      <c r="F416" s="300"/>
      <c r="G416" s="300">
        <f>SUM(G414:G415)</f>
        <v>5.3279999999445105</v>
      </c>
      <c r="H416" s="300">
        <f t="shared" ref="H416" si="1101">SUM(H414:H415)</f>
        <v>2.8140000000308412</v>
      </c>
      <c r="I416" s="300">
        <f t="shared" ref="I416" si="1102">SUM(I414:I415)</f>
        <v>4.5709999999900122</v>
      </c>
      <c r="J416" s="300">
        <f t="shared" si="1095"/>
        <v>12.712999999965362</v>
      </c>
      <c r="K416" s="300"/>
      <c r="L416" s="300">
        <f>SUM(L414:L415)</f>
        <v>4.7849999999180195</v>
      </c>
      <c r="M416" s="300">
        <f t="shared" ref="M416" si="1103">SUM(M414:M415)</f>
        <v>2.5920000000363053</v>
      </c>
      <c r="N416" s="300">
        <f t="shared" ref="N416" si="1104">SUM(N414:N415)</f>
        <v>4.232999999988726</v>
      </c>
      <c r="O416" s="300">
        <f t="shared" si="1096"/>
        <v>11.609999999943051</v>
      </c>
      <c r="P416" s="300"/>
      <c r="Q416" s="300">
        <f>SUM(Q414:Q415)</f>
        <v>5.3960000000776436</v>
      </c>
      <c r="R416" s="300">
        <f t="shared" ref="R416" si="1105">SUM(R414:R415)</f>
        <v>2.9420000000237945</v>
      </c>
      <c r="S416" s="300">
        <f t="shared" ref="S416" si="1106">SUM(S414:S415)</f>
        <v>4.8820000002667996</v>
      </c>
      <c r="T416" s="300">
        <f t="shared" si="1097"/>
        <v>13.220000000368238</v>
      </c>
      <c r="U416" s="300"/>
      <c r="V416" s="300">
        <f>SUM(V414:V415)</f>
        <v>6.1120000000855939</v>
      </c>
      <c r="W416" s="300">
        <f t="shared" ref="W416" si="1107">SUM(W414:W415)</f>
        <v>3.4280000000123385</v>
      </c>
      <c r="X416" s="300">
        <f t="shared" ref="X416" si="1108">SUM(X414:X415)</f>
        <v>5.8690000002578584</v>
      </c>
      <c r="Y416" s="300">
        <f t="shared" si="1098"/>
        <v>15.409000000355793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1.1239999999885384</v>
      </c>
      <c r="C419" s="300">
        <v>1.3229999999768791</v>
      </c>
      <c r="D419" s="300">
        <v>0.9159999999305688</v>
      </c>
      <c r="E419" s="300">
        <f>SUM(B419:D419)</f>
        <v>3.3629999998959863</v>
      </c>
      <c r="F419" s="300"/>
      <c r="G419" s="300">
        <v>1.6769999999812888</v>
      </c>
      <c r="H419" s="300">
        <v>2.820999999964636</v>
      </c>
      <c r="I419" s="300">
        <v>1.5779999998864938</v>
      </c>
      <c r="J419" s="300">
        <f>SUM(G419:I419)</f>
        <v>6.075999999832419</v>
      </c>
      <c r="K419" s="300"/>
      <c r="L419" s="300">
        <v>2.2049999999491861</v>
      </c>
      <c r="M419" s="300">
        <v>2.7179999999619082</v>
      </c>
      <c r="N419" s="300">
        <v>1.4050000000869391</v>
      </c>
      <c r="O419" s="300">
        <f>SUM(L419:N419)</f>
        <v>6.327999999998033</v>
      </c>
      <c r="P419" s="300"/>
      <c r="Q419" s="300">
        <v>2.514000000034919</v>
      </c>
      <c r="R419" s="300">
        <v>3.0619999998963658</v>
      </c>
      <c r="S419" s="300">
        <v>1.6630000000182905</v>
      </c>
      <c r="T419" s="300">
        <f>SUM(Q419:S419)</f>
        <v>7.2389999999495753</v>
      </c>
      <c r="U419" s="300"/>
      <c r="V419" s="300">
        <v>2.9180000000615918</v>
      </c>
      <c r="W419" s="300">
        <v>3.5149999999711126</v>
      </c>
      <c r="X419" s="300">
        <v>2.125999999994276</v>
      </c>
      <c r="Y419" s="300">
        <f>SUM(V419:X419)</f>
        <v>8.5590000000269804</v>
      </c>
    </row>
    <row r="420" spans="1:25" x14ac:dyDescent="0.2">
      <c r="A420" s="260" t="s">
        <v>355</v>
      </c>
      <c r="B420" s="300">
        <v>2.4409999999874343</v>
      </c>
      <c r="C420" s="300">
        <v>0.37099999999777611</v>
      </c>
      <c r="D420" s="300">
        <v>0.62400000002691935</v>
      </c>
      <c r="E420" s="300">
        <f t="shared" ref="E420:E421" si="1109">SUM(B420:D420)</f>
        <v>3.4360000000121298</v>
      </c>
      <c r="F420" s="300"/>
      <c r="G420" s="300">
        <v>3.2759999999827123</v>
      </c>
      <c r="H420" s="300">
        <v>0.651999999996139</v>
      </c>
      <c r="I420" s="300">
        <v>1.3189999999914359</v>
      </c>
      <c r="J420" s="300">
        <f t="shared" ref="J420:J421" si="1110">SUM(G420:I420)</f>
        <v>5.2469999999702877</v>
      </c>
      <c r="K420" s="300"/>
      <c r="L420" s="300">
        <v>2.7469999999670711</v>
      </c>
      <c r="M420" s="300">
        <v>0.49799999999928574</v>
      </c>
      <c r="N420" s="300">
        <v>1.2300000000180928</v>
      </c>
      <c r="O420" s="300">
        <f t="shared" ref="O420:O421" si="1111">SUM(L420:N420)</f>
        <v>4.4749999999844494</v>
      </c>
      <c r="P420" s="300"/>
      <c r="Q420" s="300">
        <v>3.0900000000241534</v>
      </c>
      <c r="R420" s="300">
        <v>0.58400000000218466</v>
      </c>
      <c r="S420" s="300">
        <v>1.4130000001850584</v>
      </c>
      <c r="T420" s="300">
        <f t="shared" ref="T420:T421" si="1112">SUM(Q420:S420)</f>
        <v>5.0870000002113969</v>
      </c>
      <c r="U420" s="300"/>
      <c r="V420" s="300">
        <v>3.48100000003515</v>
      </c>
      <c r="W420" s="300">
        <v>0.72700000000565201</v>
      </c>
      <c r="X420" s="300">
        <v>1.6800000001737236</v>
      </c>
      <c r="Y420" s="300">
        <f t="shared" ref="Y420:Y421" si="1113">SUM(V420:X420)</f>
        <v>5.8880000002145261</v>
      </c>
    </row>
    <row r="421" spans="1:25" x14ac:dyDescent="0.2">
      <c r="A421" s="260" t="s">
        <v>354</v>
      </c>
      <c r="B421" s="300">
        <f>SUM(B419:B420)</f>
        <v>3.5649999999759725</v>
      </c>
      <c r="C421" s="300">
        <f t="shared" ref="C421" si="1114">SUM(C419:C420)</f>
        <v>1.6939999999746553</v>
      </c>
      <c r="D421" s="300">
        <f t="shared" ref="D421" si="1115">SUM(D419:D420)</f>
        <v>1.5399999999574883</v>
      </c>
      <c r="E421" s="300">
        <f t="shared" si="1109"/>
        <v>6.7989999999081165</v>
      </c>
      <c r="F421" s="300"/>
      <c r="G421" s="300">
        <f>SUM(G419:G420)</f>
        <v>4.9529999999640015</v>
      </c>
      <c r="H421" s="300">
        <f t="shared" ref="H421" si="1116">SUM(H419:H420)</f>
        <v>3.4729999999607752</v>
      </c>
      <c r="I421" s="300">
        <f t="shared" ref="I421" si="1117">SUM(I419:I420)</f>
        <v>2.8969999998779299</v>
      </c>
      <c r="J421" s="300">
        <f t="shared" si="1110"/>
        <v>11.322999999802708</v>
      </c>
      <c r="K421" s="300"/>
      <c r="L421" s="300">
        <f>SUM(L419:L420)</f>
        <v>4.9519999999162572</v>
      </c>
      <c r="M421" s="300">
        <f t="shared" ref="M421" si="1118">SUM(M419:M420)</f>
        <v>3.2159999999611939</v>
      </c>
      <c r="N421" s="300">
        <f t="shared" ref="N421" si="1119">SUM(N419:N420)</f>
        <v>2.6350000001050322</v>
      </c>
      <c r="O421" s="300">
        <f t="shared" si="1111"/>
        <v>10.802999999982484</v>
      </c>
      <c r="P421" s="300"/>
      <c r="Q421" s="300">
        <f>SUM(Q419:Q420)</f>
        <v>5.604000000059072</v>
      </c>
      <c r="R421" s="300">
        <f t="shared" ref="R421" si="1120">SUM(R419:R420)</f>
        <v>3.6459999998985504</v>
      </c>
      <c r="S421" s="300">
        <f t="shared" ref="S421" si="1121">SUM(S419:S420)</f>
        <v>3.076000000203349</v>
      </c>
      <c r="T421" s="300">
        <f t="shared" si="1112"/>
        <v>12.326000000160972</v>
      </c>
      <c r="U421" s="300"/>
      <c r="V421" s="300">
        <f>SUM(V419:V420)</f>
        <v>6.3990000000967413</v>
      </c>
      <c r="W421" s="300">
        <f t="shared" ref="W421" si="1122">SUM(W419:W420)</f>
        <v>4.2419999999767644</v>
      </c>
      <c r="X421" s="300">
        <f t="shared" ref="X421" si="1123">SUM(X419:X420)</f>
        <v>3.8060000001679999</v>
      </c>
      <c r="Y421" s="300">
        <f t="shared" si="1113"/>
        <v>14.447000000241506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47.367999999189635</v>
      </c>
      <c r="C424" s="300">
        <f t="shared" ref="C424:D425" si="1124">SUM(C389,C394,C399,C404,C409,C414,C419)</f>
        <v>24.522999999971155</v>
      </c>
      <c r="D424" s="300">
        <f t="shared" si="1124"/>
        <v>8.5899999999402148</v>
      </c>
      <c r="E424" s="300">
        <f>SUM(B424:D424)</f>
        <v>80.480999999101002</v>
      </c>
      <c r="F424" s="300"/>
      <c r="G424" s="300">
        <f>SUM(G389,G394,G399,G404,G409,G414,G419)</f>
        <v>46.192999998938653</v>
      </c>
      <c r="H424" s="300">
        <f t="shared" ref="H424:I424" si="1125">SUM(H389,H394,H399,H404,H409,H414,H419)</f>
        <v>28.809999999967872</v>
      </c>
      <c r="I424" s="300">
        <f t="shared" si="1125"/>
        <v>7.8849999998738953</v>
      </c>
      <c r="J424" s="300">
        <f>SUM(G424:I424)</f>
        <v>82.887999998780415</v>
      </c>
      <c r="K424" s="300"/>
      <c r="L424" s="300">
        <f>SUM(L389,L394,L399,L404,L409,L414,L419)</f>
        <v>57.406999998079598</v>
      </c>
      <c r="M424" s="300">
        <f t="shared" ref="M424:N424" si="1126">SUM(M389,M394,M399,M404,M409,M414,M419)</f>
        <v>28.285999999862781</v>
      </c>
      <c r="N424" s="300">
        <f t="shared" si="1126"/>
        <v>7.5229999998235453</v>
      </c>
      <c r="O424" s="300">
        <f>SUM(L424:N424)</f>
        <v>93.21599999776592</v>
      </c>
      <c r="P424" s="300"/>
      <c r="Q424" s="300">
        <f>SUM(Q389,Q394,Q399,Q404,Q409,Q414,Q419)</f>
        <v>60.10400000263671</v>
      </c>
      <c r="R424" s="300">
        <f t="shared" ref="R424:S424" si="1127">SUM(R389,R394,R399,R404,R409,R414,R419)</f>
        <v>29.959000000317253</v>
      </c>
      <c r="S424" s="300">
        <f t="shared" si="1127"/>
        <v>8.1600000001487096</v>
      </c>
      <c r="T424" s="300">
        <f>SUM(Q424:S424)</f>
        <v>98.223000003102683</v>
      </c>
      <c r="U424" s="300"/>
      <c r="V424" s="300">
        <f>SUM(V389,V394,V399,V404,V409,V414,V419)</f>
        <v>64.197000002189569</v>
      </c>
      <c r="W424" s="300">
        <f t="shared" ref="W424:X424" si="1128">SUM(W389,W394,W399,W404,W409,W414,W419)</f>
        <v>32.430000000517822</v>
      </c>
      <c r="X424" s="300">
        <f t="shared" si="1128"/>
        <v>9.2230000002063584</v>
      </c>
      <c r="Y424" s="300">
        <f>SUM(V424:X424)</f>
        <v>105.85000000291375</v>
      </c>
    </row>
    <row r="425" spans="1:25" x14ac:dyDescent="0.2">
      <c r="A425" s="260" t="s">
        <v>355</v>
      </c>
      <c r="B425" s="300">
        <f>SUM(B390,B395,B400,B405,B410,B415,B420)</f>
        <v>68.528999999029168</v>
      </c>
      <c r="C425" s="300">
        <f t="shared" si="1124"/>
        <v>8.8549999999528595</v>
      </c>
      <c r="D425" s="300">
        <f t="shared" si="1124"/>
        <v>14.488000000235113</v>
      </c>
      <c r="E425" s="300">
        <f t="shared" ref="E425:E426" si="1129">SUM(B425:D425)</f>
        <v>91.871999999217152</v>
      </c>
      <c r="F425" s="300"/>
      <c r="G425" s="300">
        <f>SUM(G390,G395,G400,G405,G410,G415,G420)</f>
        <v>76.870999998970404</v>
      </c>
      <c r="H425" s="300">
        <f t="shared" ref="H425:I425" si="1130">SUM(H390,H395,H400,H405,H410,H415,H420)</f>
        <v>9.6799999999618507</v>
      </c>
      <c r="I425" s="300">
        <f t="shared" si="1130"/>
        <v>21.989999999882283</v>
      </c>
      <c r="J425" s="300">
        <f t="shared" ref="J425:J426" si="1131">SUM(G425:I425)</f>
        <v>108.54099999881454</v>
      </c>
      <c r="K425" s="300"/>
      <c r="L425" s="300">
        <f>SUM(L390,L395,L400,L405,L410,L415,L420)</f>
        <v>67.664999998399679</v>
      </c>
      <c r="M425" s="300">
        <f t="shared" ref="M425:N425" si="1132">SUM(M390,M395,M400,M405,M410,M415,M420)</f>
        <v>10.465999999969432</v>
      </c>
      <c r="N425" s="300">
        <f t="shared" si="1132"/>
        <v>21.071000000047171</v>
      </c>
      <c r="O425" s="300">
        <f t="shared" ref="O425:O426" si="1133">SUM(L425:N425)</f>
        <v>99.201999998416284</v>
      </c>
      <c r="P425" s="300"/>
      <c r="Q425" s="300">
        <f>SUM(Q390,Q395,Q400,Q405,Q410,Q415,Q420)</f>
        <v>69.026000000996618</v>
      </c>
      <c r="R425" s="300">
        <f t="shared" ref="R425:S425" si="1134">SUM(R390,R395,R400,R405,R410,R415,R420)</f>
        <v>11.073000000016076</v>
      </c>
      <c r="S425" s="300">
        <f t="shared" si="1134"/>
        <v>22.264000001679499</v>
      </c>
      <c r="T425" s="300">
        <f t="shared" ref="T425:T426" si="1135">SUM(Q425:S425)</f>
        <v>102.36300000269219</v>
      </c>
      <c r="U425" s="300"/>
      <c r="V425" s="300">
        <f>SUM(V390,V395,V400,V405,V410,V415,V420)</f>
        <v>71.702000001168216</v>
      </c>
      <c r="W425" s="300">
        <f t="shared" ref="W425:X425" si="1136">SUM(W390,W395,W400,W405,W410,W415,W420)</f>
        <v>12.247000000016374</v>
      </c>
      <c r="X425" s="300">
        <f t="shared" si="1136"/>
        <v>24.237000001408617</v>
      </c>
      <c r="Y425" s="300">
        <f t="shared" ref="Y425:Y426" si="1137">SUM(V425:X425)</f>
        <v>108.1860000025932</v>
      </c>
    </row>
    <row r="426" spans="1:25" x14ac:dyDescent="0.2">
      <c r="A426" s="264" t="s">
        <v>354</v>
      </c>
      <c r="B426" s="301">
        <f>SUM(B424:B425)</f>
        <v>115.8969999982188</v>
      </c>
      <c r="C426" s="301">
        <f t="shared" ref="C426" si="1138">SUM(C424:C425)</f>
        <v>33.377999999924015</v>
      </c>
      <c r="D426" s="301">
        <f t="shared" ref="D426" si="1139">SUM(D424:D425)</f>
        <v>23.078000000175329</v>
      </c>
      <c r="E426" s="301">
        <f t="shared" si="1129"/>
        <v>172.35299999831815</v>
      </c>
      <c r="F426" s="301"/>
      <c r="G426" s="301">
        <f>SUM(G424:G425)</f>
        <v>123.06399999790906</v>
      </c>
      <c r="H426" s="301">
        <f t="shared" ref="H426" si="1140">SUM(H424:H425)</f>
        <v>38.489999999929722</v>
      </c>
      <c r="I426" s="301">
        <f t="shared" ref="I426" si="1141">SUM(I424:I425)</f>
        <v>29.874999999756177</v>
      </c>
      <c r="J426" s="301">
        <f t="shared" si="1131"/>
        <v>191.42899999759496</v>
      </c>
      <c r="K426" s="301"/>
      <c r="L426" s="301">
        <f>SUM(L424:L425)</f>
        <v>125.07199999647928</v>
      </c>
      <c r="M426" s="301">
        <f t="shared" ref="M426" si="1142">SUM(M424:M425)</f>
        <v>38.751999999832215</v>
      </c>
      <c r="N426" s="301">
        <f t="shared" ref="N426" si="1143">SUM(N424:N425)</f>
        <v>28.593999999870718</v>
      </c>
      <c r="O426" s="301">
        <f t="shared" si="1133"/>
        <v>192.41799999618223</v>
      </c>
      <c r="P426" s="301"/>
      <c r="Q426" s="301">
        <f>SUM(Q424:Q425)</f>
        <v>129.13000000363331</v>
      </c>
      <c r="R426" s="301">
        <f t="shared" ref="R426" si="1144">SUM(R424:R425)</f>
        <v>41.032000000333326</v>
      </c>
      <c r="S426" s="301">
        <f t="shared" ref="S426" si="1145">SUM(S424:S425)</f>
        <v>30.424000001828208</v>
      </c>
      <c r="T426" s="301">
        <f t="shared" si="1135"/>
        <v>200.58600000579483</v>
      </c>
      <c r="U426" s="301"/>
      <c r="V426" s="301">
        <f>SUM(V424:V425)</f>
        <v>135.8990000033578</v>
      </c>
      <c r="W426" s="301">
        <f t="shared" ref="W426" si="1146">SUM(W424:W425)</f>
        <v>44.677000000534193</v>
      </c>
      <c r="X426" s="301">
        <f t="shared" ref="X426" si="1147">SUM(X424:X425)</f>
        <v>33.460000001614972</v>
      </c>
      <c r="Y426" s="301">
        <f t="shared" si="1137"/>
        <v>214.03600000550693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1.7549999999881614</v>
      </c>
      <c r="C434" s="300">
        <v>0.81600000001701845</v>
      </c>
      <c r="D434" s="300">
        <v>0.40300000000211661</v>
      </c>
      <c r="E434" s="300">
        <f>SUM(B434:D434)</f>
        <v>2.9740000000072961</v>
      </c>
      <c r="F434" s="300"/>
      <c r="G434" s="300">
        <v>1.2109999999889289</v>
      </c>
      <c r="H434" s="300">
        <v>0.32200000000618972</v>
      </c>
      <c r="I434" s="300">
        <v>0.2710000000011582</v>
      </c>
      <c r="J434" s="300">
        <f>SUM(G434:I434)</f>
        <v>1.803999999996277</v>
      </c>
      <c r="K434" s="300"/>
      <c r="L434" s="300">
        <v>1.4099999999998236</v>
      </c>
      <c r="M434" s="300">
        <v>0.324000000008698</v>
      </c>
      <c r="N434" s="300">
        <v>0.37099999999587319</v>
      </c>
      <c r="O434" s="300">
        <f>SUM(L434:N434)</f>
        <v>2.1050000000043947</v>
      </c>
      <c r="P434" s="300"/>
      <c r="Q434" s="300">
        <v>1.5370000000265005</v>
      </c>
      <c r="R434" s="300">
        <v>0.34000000001053271</v>
      </c>
      <c r="S434" s="300">
        <v>0.39000000000273777</v>
      </c>
      <c r="T434" s="300">
        <f>SUM(Q434:S434)</f>
        <v>2.2670000000397712</v>
      </c>
      <c r="U434" s="300"/>
      <c r="V434" s="300">
        <v>1.6909999999708569</v>
      </c>
      <c r="W434" s="300">
        <v>0.35399999999829501</v>
      </c>
      <c r="X434" s="300">
        <v>0.42400000000509214</v>
      </c>
      <c r="Y434" s="300">
        <f>SUM(V434:X434)</f>
        <v>2.468999999974244</v>
      </c>
    </row>
    <row r="435" spans="1:25" x14ac:dyDescent="0.2">
      <c r="A435" s="260" t="s">
        <v>355</v>
      </c>
      <c r="B435" s="300">
        <v>9.4659999999821256</v>
      </c>
      <c r="C435" s="300">
        <v>1.15300000000832</v>
      </c>
      <c r="D435" s="300">
        <v>1.638000000017872</v>
      </c>
      <c r="E435" s="300">
        <f t="shared" ref="E435:E436" si="1148">SUM(B435:D435)</f>
        <v>12.257000000008318</v>
      </c>
      <c r="F435" s="300"/>
      <c r="G435" s="300">
        <v>5.3409999999973516</v>
      </c>
      <c r="H435" s="300">
        <v>0.56500000000492445</v>
      </c>
      <c r="I435" s="300">
        <v>1.3239999999935816</v>
      </c>
      <c r="J435" s="300">
        <f t="shared" ref="J435:J436" si="1149">SUM(G435:I435)</f>
        <v>7.229999999995858</v>
      </c>
      <c r="K435" s="300"/>
      <c r="L435" s="300">
        <v>5.976000000003336</v>
      </c>
      <c r="M435" s="300">
        <v>0.50500000000148926</v>
      </c>
      <c r="N435" s="300">
        <v>0.50900000000441104</v>
      </c>
      <c r="O435" s="300">
        <f t="shared" ref="O435:O436" si="1150">SUM(L435:N435)</f>
        <v>6.9900000000092364</v>
      </c>
      <c r="P435" s="300"/>
      <c r="Q435" s="300">
        <v>6.3989999999945457</v>
      </c>
      <c r="R435" s="300">
        <v>0.53999999999748394</v>
      </c>
      <c r="S435" s="300">
        <v>0.53700000001575254</v>
      </c>
      <c r="T435" s="300">
        <f t="shared" ref="T435:T436" si="1151">SUM(Q435:S435)</f>
        <v>7.4760000000077822</v>
      </c>
      <c r="U435" s="300"/>
      <c r="V435" s="300">
        <v>6.8879999999855324</v>
      </c>
      <c r="W435" s="300">
        <v>0.5759999999977593</v>
      </c>
      <c r="X435" s="300">
        <v>0.57900000001338148</v>
      </c>
      <c r="Y435" s="300">
        <f t="shared" ref="Y435:Y436" si="1152">SUM(V435:X435)</f>
        <v>8.0429999999966739</v>
      </c>
    </row>
    <row r="436" spans="1:25" x14ac:dyDescent="0.2">
      <c r="A436" s="260" t="s">
        <v>354</v>
      </c>
      <c r="B436" s="300">
        <f>SUM(B434:B435)</f>
        <v>11.220999999970287</v>
      </c>
      <c r="C436" s="300">
        <f t="shared" ref="C436" si="1153">SUM(C434:C435)</f>
        <v>1.9690000000253385</v>
      </c>
      <c r="D436" s="300">
        <f t="shared" ref="D436" si="1154">SUM(D434:D435)</f>
        <v>2.0410000000199888</v>
      </c>
      <c r="E436" s="300">
        <f t="shared" si="1148"/>
        <v>15.231000000015616</v>
      </c>
      <c r="F436" s="300"/>
      <c r="G436" s="300">
        <f>SUM(G434:G435)</f>
        <v>6.5519999999862808</v>
      </c>
      <c r="H436" s="300">
        <f t="shared" ref="H436" si="1155">SUM(H434:H435)</f>
        <v>0.88700000001111423</v>
      </c>
      <c r="I436" s="300">
        <f t="shared" ref="I436" si="1156">SUM(I434:I435)</f>
        <v>1.59499999999474</v>
      </c>
      <c r="J436" s="300">
        <f t="shared" si="1149"/>
        <v>9.033999999992135</v>
      </c>
      <c r="K436" s="300"/>
      <c r="L436" s="300">
        <f>SUM(L434:L435)</f>
        <v>7.3860000000031594</v>
      </c>
      <c r="M436" s="300">
        <f t="shared" ref="M436" si="1157">SUM(M434:M435)</f>
        <v>0.82900000001018725</v>
      </c>
      <c r="N436" s="300">
        <f t="shared" ref="N436" si="1158">SUM(N434:N435)</f>
        <v>0.88000000000028422</v>
      </c>
      <c r="O436" s="300">
        <f t="shared" si="1150"/>
        <v>9.0950000000136324</v>
      </c>
      <c r="P436" s="300"/>
      <c r="Q436" s="300">
        <f>SUM(Q434:Q435)</f>
        <v>7.9360000000210462</v>
      </c>
      <c r="R436" s="300">
        <f t="shared" ref="R436" si="1159">SUM(R434:R435)</f>
        <v>0.88000000000801659</v>
      </c>
      <c r="S436" s="300">
        <f t="shared" ref="S436" si="1160">SUM(S434:S435)</f>
        <v>0.92700000001849037</v>
      </c>
      <c r="T436" s="300">
        <f t="shared" si="1151"/>
        <v>9.7430000000475534</v>
      </c>
      <c r="U436" s="300"/>
      <c r="V436" s="300">
        <f>SUM(V434:V435)</f>
        <v>8.5789999999563893</v>
      </c>
      <c r="W436" s="300">
        <f t="shared" ref="W436" si="1161">SUM(W434:W435)</f>
        <v>0.92999999999605432</v>
      </c>
      <c r="X436" s="300">
        <f t="shared" ref="X436" si="1162">SUM(X434:X435)</f>
        <v>1.0030000000184736</v>
      </c>
      <c r="Y436" s="300">
        <f t="shared" si="1152"/>
        <v>10.511999999970918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15.250999999961017</v>
      </c>
      <c r="C439" s="300">
        <v>10.327000000205013</v>
      </c>
      <c r="D439" s="300">
        <v>2.9710000000336549</v>
      </c>
      <c r="E439" s="300">
        <f>SUM(B439:D439)</f>
        <v>28.549000000199683</v>
      </c>
      <c r="F439" s="300"/>
      <c r="G439" s="300">
        <v>18.569999999930015</v>
      </c>
      <c r="H439" s="300">
        <v>8.418000000182845</v>
      </c>
      <c r="I439" s="300">
        <v>3.7070000000376533</v>
      </c>
      <c r="J439" s="300">
        <f>SUM(G439:I439)</f>
        <v>30.695000000150515</v>
      </c>
      <c r="K439" s="300"/>
      <c r="L439" s="300">
        <v>21.616000000121144</v>
      </c>
      <c r="M439" s="300">
        <v>8.4580000002903901</v>
      </c>
      <c r="N439" s="300">
        <v>5.0659999998395948</v>
      </c>
      <c r="O439" s="300">
        <f>SUM(L439:N439)</f>
        <v>35.140000000251128</v>
      </c>
      <c r="P439" s="300"/>
      <c r="Q439" s="300">
        <v>23.564000000177852</v>
      </c>
      <c r="R439" s="300">
        <v>8.8880000000420267</v>
      </c>
      <c r="S439" s="300">
        <v>5.3340000000601977</v>
      </c>
      <c r="T439" s="300">
        <f>SUM(Q439:S439)</f>
        <v>37.786000000280083</v>
      </c>
      <c r="U439" s="300"/>
      <c r="V439" s="300">
        <v>25.927999999548053</v>
      </c>
      <c r="W439" s="300">
        <v>9.238999999912572</v>
      </c>
      <c r="X439" s="300">
        <v>5.7930000001067512</v>
      </c>
      <c r="Y439" s="300">
        <f>SUM(V439:X439)</f>
        <v>40.95999999956738</v>
      </c>
    </row>
    <row r="440" spans="1:25" x14ac:dyDescent="0.2">
      <c r="A440" s="260" t="s">
        <v>355</v>
      </c>
      <c r="B440" s="300">
        <v>32.675999999997934</v>
      </c>
      <c r="C440" s="300">
        <v>17.38900000018425</v>
      </c>
      <c r="D440" s="300">
        <v>6.750000000089222</v>
      </c>
      <c r="E440" s="300">
        <f t="shared" ref="E440:E441" si="1163">SUM(B440:D440)</f>
        <v>56.815000000271404</v>
      </c>
      <c r="F440" s="300"/>
      <c r="G440" s="300">
        <v>32.536000000038385</v>
      </c>
      <c r="H440" s="300">
        <v>17.597000000204087</v>
      </c>
      <c r="I440" s="300">
        <v>10.125000000048981</v>
      </c>
      <c r="J440" s="300">
        <f t="shared" ref="J440:J441" si="1164">SUM(G440:I440)</f>
        <v>60.25800000029146</v>
      </c>
      <c r="K440" s="300"/>
      <c r="L440" s="300">
        <v>36.402000000130855</v>
      </c>
      <c r="M440" s="300">
        <v>15.739000000092979</v>
      </c>
      <c r="N440" s="300">
        <v>3.8910000000382992</v>
      </c>
      <c r="O440" s="300">
        <f t="shared" ref="O440:O441" si="1165">SUM(L440:N440)</f>
        <v>56.03200000026213</v>
      </c>
      <c r="P440" s="300"/>
      <c r="Q440" s="300">
        <v>38.981999999884934</v>
      </c>
      <c r="R440" s="300">
        <v>16.819999999885397</v>
      </c>
      <c r="S440" s="300">
        <v>4.1020000001401069</v>
      </c>
      <c r="T440" s="300">
        <f t="shared" ref="T440:T441" si="1166">SUM(Q440:S440)</f>
        <v>59.90399999991044</v>
      </c>
      <c r="U440" s="300"/>
      <c r="V440" s="300">
        <v>41.956999999794427</v>
      </c>
      <c r="W440" s="300">
        <v>17.937999999858221</v>
      </c>
      <c r="X440" s="300">
        <v>4.4290000001249323</v>
      </c>
      <c r="Y440" s="300">
        <f t="shared" ref="Y440:Y441" si="1167">SUM(V440:X440)</f>
        <v>64.323999999777584</v>
      </c>
    </row>
    <row r="441" spans="1:25" x14ac:dyDescent="0.2">
      <c r="A441" s="260" t="s">
        <v>354</v>
      </c>
      <c r="B441" s="300">
        <f>SUM(B439:B440)</f>
        <v>47.926999999958952</v>
      </c>
      <c r="C441" s="300">
        <f t="shared" ref="C441" si="1168">SUM(C439:C440)</f>
        <v>27.716000000389265</v>
      </c>
      <c r="D441" s="300">
        <f t="shared" ref="D441" si="1169">SUM(D439:D440)</f>
        <v>9.7210000001228778</v>
      </c>
      <c r="E441" s="300">
        <f t="shared" si="1163"/>
        <v>85.364000000471094</v>
      </c>
      <c r="F441" s="300"/>
      <c r="G441" s="300">
        <f>SUM(G439:G440)</f>
        <v>51.105999999968404</v>
      </c>
      <c r="H441" s="300">
        <f t="shared" ref="H441" si="1170">SUM(H439:H440)</f>
        <v>26.015000000386934</v>
      </c>
      <c r="I441" s="300">
        <f t="shared" ref="I441" si="1171">SUM(I439:I440)</f>
        <v>13.832000000086634</v>
      </c>
      <c r="J441" s="300">
        <f t="shared" si="1164"/>
        <v>90.953000000441975</v>
      </c>
      <c r="K441" s="300"/>
      <c r="L441" s="300">
        <f>SUM(L439:L440)</f>
        <v>58.018000000252002</v>
      </c>
      <c r="M441" s="300">
        <f t="shared" ref="M441" si="1172">SUM(M439:M440)</f>
        <v>24.197000000383369</v>
      </c>
      <c r="N441" s="300">
        <f t="shared" ref="N441" si="1173">SUM(N439:N440)</f>
        <v>8.956999999877894</v>
      </c>
      <c r="O441" s="300">
        <f t="shared" si="1165"/>
        <v>91.172000000513265</v>
      </c>
      <c r="P441" s="300"/>
      <c r="Q441" s="300">
        <f>SUM(Q439:Q440)</f>
        <v>62.54600000006279</v>
      </c>
      <c r="R441" s="300">
        <f t="shared" ref="R441" si="1174">SUM(R439:R440)</f>
        <v>25.707999999927424</v>
      </c>
      <c r="S441" s="300">
        <f t="shared" ref="S441" si="1175">SUM(S439:S440)</f>
        <v>9.4360000002003055</v>
      </c>
      <c r="T441" s="300">
        <f t="shared" si="1166"/>
        <v>97.690000000190523</v>
      </c>
      <c r="U441" s="300"/>
      <c r="V441" s="300">
        <f>SUM(V439:V440)</f>
        <v>67.884999999342483</v>
      </c>
      <c r="W441" s="300">
        <f t="shared" ref="W441" si="1176">SUM(W439:W440)</f>
        <v>27.176999999770793</v>
      </c>
      <c r="X441" s="300">
        <f t="shared" ref="X441" si="1177">SUM(X439:X440)</f>
        <v>10.222000000231684</v>
      </c>
      <c r="Y441" s="300">
        <f t="shared" si="1167"/>
        <v>105.28399999934497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0.65299999999722924</v>
      </c>
      <c r="C444" s="300">
        <v>1.1120000000186514</v>
      </c>
      <c r="D444" s="300">
        <v>0.28800000000563669</v>
      </c>
      <c r="E444" s="300">
        <f>SUM(B444:D444)</f>
        <v>2.0530000000215174</v>
      </c>
      <c r="F444" s="300"/>
      <c r="G444" s="300">
        <v>0.72999999999546328</v>
      </c>
      <c r="H444" s="300">
        <v>0.57600000001166385</v>
      </c>
      <c r="I444" s="300">
        <v>0.28000000000575714</v>
      </c>
      <c r="J444" s="300">
        <f>SUM(G444:I444)</f>
        <v>1.5860000000128844</v>
      </c>
      <c r="K444" s="300"/>
      <c r="L444" s="300">
        <v>0.85000000000789588</v>
      </c>
      <c r="M444" s="300">
        <v>0.57900000001861152</v>
      </c>
      <c r="N444" s="300">
        <v>0.3829999999907297</v>
      </c>
      <c r="O444" s="300">
        <f>SUM(L444:N444)</f>
        <v>1.8120000000172372</v>
      </c>
      <c r="P444" s="300"/>
      <c r="Q444" s="300">
        <v>0.92700000001304061</v>
      </c>
      <c r="R444" s="300">
        <v>0.60800000000551924</v>
      </c>
      <c r="S444" s="300">
        <v>0.40299999999949793</v>
      </c>
      <c r="T444" s="300">
        <f>SUM(Q444:S444)</f>
        <v>1.9380000000180579</v>
      </c>
      <c r="U444" s="300"/>
      <c r="V444" s="300">
        <v>1.0189999999722774</v>
      </c>
      <c r="W444" s="300">
        <v>0.63199999999259315</v>
      </c>
      <c r="X444" s="300">
        <v>0.43799999999948164</v>
      </c>
      <c r="Y444" s="300">
        <f>SUM(V444:X444)</f>
        <v>2.088999999964352</v>
      </c>
    </row>
    <row r="445" spans="1:25" x14ac:dyDescent="0.2">
      <c r="A445" s="260" t="s">
        <v>355</v>
      </c>
      <c r="B445" s="300">
        <v>1.5399999999988048</v>
      </c>
      <c r="C445" s="300">
        <v>1.1930000000092909</v>
      </c>
      <c r="D445" s="300">
        <v>0.16100000000196807</v>
      </c>
      <c r="E445" s="300">
        <f t="shared" ref="E445:E446" si="1178">SUM(B445:D445)</f>
        <v>2.8940000000100636</v>
      </c>
      <c r="F445" s="300"/>
      <c r="G445" s="300">
        <v>1.4070000000014773</v>
      </c>
      <c r="H445" s="300">
        <v>0.76800000000713564</v>
      </c>
      <c r="I445" s="300">
        <v>0.18899999999891118</v>
      </c>
      <c r="J445" s="300">
        <f t="shared" ref="J445:J446" si="1179">SUM(G445:I445)</f>
        <v>2.3640000000075241</v>
      </c>
      <c r="K445" s="300"/>
      <c r="L445" s="300">
        <v>1.5750000000063398</v>
      </c>
      <c r="M445" s="300">
        <v>0.6870000000045916</v>
      </c>
      <c r="N445" s="300">
        <v>7.3000000000769699E-2</v>
      </c>
      <c r="O445" s="300">
        <f t="shared" ref="O445:O446" si="1180">SUM(L445:N445)</f>
        <v>2.3350000000117008</v>
      </c>
      <c r="P445" s="300"/>
      <c r="Q445" s="300">
        <v>1.6859999999945996</v>
      </c>
      <c r="R445" s="300">
        <v>0.73399999999501708</v>
      </c>
      <c r="S445" s="300">
        <v>7.6000000002783008E-2</v>
      </c>
      <c r="T445" s="300">
        <f t="shared" ref="T445:T446" si="1181">SUM(Q445:S445)</f>
        <v>2.4959999999923999</v>
      </c>
      <c r="U445" s="300"/>
      <c r="V445" s="300">
        <v>1.8149999999903281</v>
      </c>
      <c r="W445" s="300">
        <v>0.78199999999399727</v>
      </c>
      <c r="X445" s="300">
        <v>8.3000000002451099E-2</v>
      </c>
      <c r="Y445" s="300">
        <f t="shared" ref="Y445:Y446" si="1182">SUM(V445:X445)</f>
        <v>2.6799999999867765</v>
      </c>
    </row>
    <row r="446" spans="1:25" x14ac:dyDescent="0.2">
      <c r="A446" s="260" t="s">
        <v>354</v>
      </c>
      <c r="B446" s="300">
        <f>SUM(B444:B445)</f>
        <v>2.1929999999960339</v>
      </c>
      <c r="C446" s="300">
        <f t="shared" ref="C446" si="1183">SUM(C444:C445)</f>
        <v>2.3050000000279423</v>
      </c>
      <c r="D446" s="300">
        <f t="shared" ref="D446" si="1184">SUM(D444:D445)</f>
        <v>0.44900000000760476</v>
      </c>
      <c r="E446" s="300">
        <f t="shared" si="1178"/>
        <v>4.947000000031581</v>
      </c>
      <c r="F446" s="300"/>
      <c r="G446" s="300">
        <f>SUM(G444:G445)</f>
        <v>2.1369999999969407</v>
      </c>
      <c r="H446" s="300">
        <f t="shared" ref="H446" si="1185">SUM(H444:H445)</f>
        <v>1.3440000000187995</v>
      </c>
      <c r="I446" s="300">
        <f t="shared" ref="I446" si="1186">SUM(I444:I445)</f>
        <v>0.46900000000466835</v>
      </c>
      <c r="J446" s="300">
        <f t="shared" si="1179"/>
        <v>3.9500000000204087</v>
      </c>
      <c r="K446" s="300"/>
      <c r="L446" s="300">
        <f>SUM(L444:L445)</f>
        <v>2.4250000000142355</v>
      </c>
      <c r="M446" s="300">
        <f t="shared" ref="M446" si="1187">SUM(M444:M445)</f>
        <v>1.2660000000232032</v>
      </c>
      <c r="N446" s="300">
        <f t="shared" ref="N446" si="1188">SUM(N444:N445)</f>
        <v>0.45599999999149943</v>
      </c>
      <c r="O446" s="300">
        <f t="shared" si="1180"/>
        <v>4.147000000028938</v>
      </c>
      <c r="P446" s="300"/>
      <c r="Q446" s="300">
        <f>SUM(Q444:Q445)</f>
        <v>2.6130000000076401</v>
      </c>
      <c r="R446" s="300">
        <f t="shared" ref="R446" si="1189">SUM(R444:R445)</f>
        <v>1.3420000000005363</v>
      </c>
      <c r="S446" s="300">
        <f t="shared" ref="S446" si="1190">SUM(S444:S445)</f>
        <v>0.47900000000228093</v>
      </c>
      <c r="T446" s="300">
        <f t="shared" si="1181"/>
        <v>4.4340000000104576</v>
      </c>
      <c r="U446" s="300"/>
      <c r="V446" s="300">
        <f>SUM(V444:V445)</f>
        <v>2.8339999999626055</v>
      </c>
      <c r="W446" s="300">
        <f t="shared" ref="W446" si="1191">SUM(W444:W445)</f>
        <v>1.4139999999865904</v>
      </c>
      <c r="X446" s="300">
        <f t="shared" ref="X446" si="1192">SUM(X444:X445)</f>
        <v>0.52100000000193269</v>
      </c>
      <c r="Y446" s="300">
        <f t="shared" si="1182"/>
        <v>4.7689999999511281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1.9539999999957849</v>
      </c>
      <c r="C449" s="300">
        <v>1.3820000000294184</v>
      </c>
      <c r="D449" s="300">
        <v>0.1410000000017384</v>
      </c>
      <c r="E449" s="300">
        <f>SUM(B449:D449)</f>
        <v>3.4770000000269414</v>
      </c>
      <c r="F449" s="300"/>
      <c r="G449" s="300">
        <v>1.9209999999939606</v>
      </c>
      <c r="H449" s="300">
        <v>0.9550000000226212</v>
      </c>
      <c r="I449" s="300">
        <v>0.14000000000166679</v>
      </c>
      <c r="J449" s="300">
        <f>SUM(G449:I449)</f>
        <v>3.0160000000182485</v>
      </c>
      <c r="K449" s="300"/>
      <c r="L449" s="300">
        <v>2.2370000000156494</v>
      </c>
      <c r="M449" s="300">
        <v>0.96000000003658947</v>
      </c>
      <c r="N449" s="300">
        <v>0.19199999999636225</v>
      </c>
      <c r="O449" s="300">
        <f>SUM(L449:N449)</f>
        <v>3.3890000000486009</v>
      </c>
      <c r="P449" s="300"/>
      <c r="Q449" s="300">
        <v>2.4380000000151569</v>
      </c>
      <c r="R449" s="300">
        <v>1.0080000000046381</v>
      </c>
      <c r="S449" s="300">
        <v>0.20200000000113394</v>
      </c>
      <c r="T449" s="300">
        <f>SUM(Q449:S449)</f>
        <v>3.6480000000209287</v>
      </c>
      <c r="U449" s="300"/>
      <c r="V449" s="300">
        <v>2.6829999999466216</v>
      </c>
      <c r="W449" s="300">
        <v>1.047999999986253</v>
      </c>
      <c r="X449" s="300">
        <v>0.21900000000206699</v>
      </c>
      <c r="Y449" s="300">
        <f>SUM(V449:X449)</f>
        <v>3.949999999934942</v>
      </c>
    </row>
    <row r="450" spans="1:25" x14ac:dyDescent="0.2">
      <c r="A450" s="260" t="s">
        <v>355</v>
      </c>
      <c r="B450" s="300">
        <v>7.5989999999999815</v>
      </c>
      <c r="C450" s="300">
        <v>2.2330000000251338</v>
      </c>
      <c r="D450" s="300">
        <v>1.9690000000236278</v>
      </c>
      <c r="E450" s="300">
        <f t="shared" ref="E450:E451" si="1193">SUM(B450:D450)</f>
        <v>11.801000000048743</v>
      </c>
      <c r="F450" s="300"/>
      <c r="G450" s="300">
        <v>6.1100000000076458</v>
      </c>
      <c r="H450" s="300">
        <v>1.9150000000235878</v>
      </c>
      <c r="I450" s="300">
        <v>2.3540000000130648</v>
      </c>
      <c r="J450" s="300">
        <f t="shared" ref="J450:J451" si="1194">SUM(G450:I450)</f>
        <v>10.379000000044298</v>
      </c>
      <c r="K450" s="300"/>
      <c r="L450" s="300">
        <v>6.8360000000257086</v>
      </c>
      <c r="M450" s="300">
        <v>1.7130000000103236</v>
      </c>
      <c r="N450" s="300">
        <v>0.90500000000876202</v>
      </c>
      <c r="O450" s="300">
        <f t="shared" ref="O450:O451" si="1195">SUM(L450:N450)</f>
        <v>9.454000000044795</v>
      </c>
      <c r="P450" s="300"/>
      <c r="Q450" s="300">
        <v>7.3209999999776381</v>
      </c>
      <c r="R450" s="300">
        <v>1.829999999987066</v>
      </c>
      <c r="S450" s="300">
        <v>0.95400000002871088</v>
      </c>
      <c r="T450" s="300">
        <f t="shared" ref="T450:T451" si="1196">SUM(Q450:S450)</f>
        <v>10.104999999993414</v>
      </c>
      <c r="U450" s="300"/>
      <c r="V450" s="300">
        <v>7.8789999999605982</v>
      </c>
      <c r="W450" s="300">
        <v>1.9519999999838478</v>
      </c>
      <c r="X450" s="300">
        <v>1.0300000000262464</v>
      </c>
      <c r="Y450" s="300">
        <f t="shared" ref="Y450:Y451" si="1197">SUM(V450:X450)</f>
        <v>10.860999999970693</v>
      </c>
    </row>
    <row r="451" spans="1:25" x14ac:dyDescent="0.2">
      <c r="A451" s="260" t="s">
        <v>354</v>
      </c>
      <c r="B451" s="300">
        <f>SUM(B449:B450)</f>
        <v>9.552999999995766</v>
      </c>
      <c r="C451" s="300">
        <f t="shared" ref="C451" si="1198">SUM(C449:C450)</f>
        <v>3.6150000000545521</v>
      </c>
      <c r="D451" s="300">
        <f t="shared" ref="D451" si="1199">SUM(D449:D450)</f>
        <v>2.1100000000253663</v>
      </c>
      <c r="E451" s="300">
        <f t="shared" si="1193"/>
        <v>15.278000000075684</v>
      </c>
      <c r="F451" s="300"/>
      <c r="G451" s="300">
        <f>SUM(G449:G450)</f>
        <v>8.0310000000016064</v>
      </c>
      <c r="H451" s="300">
        <f t="shared" ref="H451" si="1200">SUM(H449:H450)</f>
        <v>2.8700000000462089</v>
      </c>
      <c r="I451" s="300">
        <f t="shared" ref="I451" si="1201">SUM(I449:I450)</f>
        <v>2.4940000000147315</v>
      </c>
      <c r="J451" s="300">
        <f t="shared" si="1194"/>
        <v>13.395000000062547</v>
      </c>
      <c r="K451" s="300"/>
      <c r="L451" s="300">
        <f>SUM(L449:L450)</f>
        <v>9.0730000000413575</v>
      </c>
      <c r="M451" s="300">
        <f t="shared" ref="M451" si="1202">SUM(M449:M450)</f>
        <v>2.6730000000469132</v>
      </c>
      <c r="N451" s="300">
        <f t="shared" ref="N451" si="1203">SUM(N449:N450)</f>
        <v>1.0970000000051243</v>
      </c>
      <c r="O451" s="300">
        <f t="shared" si="1195"/>
        <v>12.843000000093395</v>
      </c>
      <c r="P451" s="300"/>
      <c r="Q451" s="300">
        <f>SUM(Q449:Q450)</f>
        <v>9.7589999999927954</v>
      </c>
      <c r="R451" s="300">
        <f t="shared" ref="R451" si="1204">SUM(R449:R450)</f>
        <v>2.837999999991704</v>
      </c>
      <c r="S451" s="300">
        <f t="shared" ref="S451" si="1205">SUM(S449:S450)</f>
        <v>1.1560000000298447</v>
      </c>
      <c r="T451" s="300">
        <f t="shared" si="1196"/>
        <v>13.753000000014344</v>
      </c>
      <c r="U451" s="300"/>
      <c r="V451" s="300">
        <f>SUM(V449:V450)</f>
        <v>10.56199999990722</v>
      </c>
      <c r="W451" s="300">
        <f t="shared" ref="W451" si="1206">SUM(W449:W450)</f>
        <v>2.9999999999701008</v>
      </c>
      <c r="X451" s="300">
        <f t="shared" ref="X451" si="1207">SUM(X449:X450)</f>
        <v>1.2490000000283135</v>
      </c>
      <c r="Y451" s="300">
        <f t="shared" si="1197"/>
        <v>14.810999999905635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12.319999999972268</v>
      </c>
      <c r="C454" s="300">
        <v>27.835000000475169</v>
      </c>
      <c r="D454" s="300">
        <v>2.3430000000212954</v>
      </c>
      <c r="E454" s="300">
        <f>SUM(B454:D454)</f>
        <v>42.498000000468735</v>
      </c>
      <c r="F454" s="300"/>
      <c r="G454" s="300">
        <v>12.691999999962619</v>
      </c>
      <c r="H454" s="300">
        <v>27.412000000503671</v>
      </c>
      <c r="I454" s="300">
        <v>3.146000000024975</v>
      </c>
      <c r="J454" s="300">
        <f>SUM(G454:I454)</f>
        <v>43.250000000491262</v>
      </c>
      <c r="K454" s="300"/>
      <c r="L454" s="300">
        <v>14.774000000096816</v>
      </c>
      <c r="M454" s="300">
        <v>27.543000000796187</v>
      </c>
      <c r="N454" s="300">
        <v>4.299999999929522</v>
      </c>
      <c r="O454" s="300">
        <f>SUM(L454:N454)</f>
        <v>46.617000000822529</v>
      </c>
      <c r="P454" s="300"/>
      <c r="Q454" s="300">
        <v>16.106000000089299</v>
      </c>
      <c r="R454" s="300">
        <v>28.941000000121875</v>
      </c>
      <c r="S454" s="300">
        <v>4.5280000000312066</v>
      </c>
      <c r="T454" s="300">
        <f>SUM(Q454:S454)</f>
        <v>49.575000000242376</v>
      </c>
      <c r="U454" s="300"/>
      <c r="V454" s="300">
        <v>17.720999999646342</v>
      </c>
      <c r="W454" s="300">
        <v>30.084999999825328</v>
      </c>
      <c r="X454" s="300">
        <v>4.9170000000554426</v>
      </c>
      <c r="Y454" s="300">
        <f>SUM(V454:X454)</f>
        <v>52.722999999527111</v>
      </c>
    </row>
    <row r="455" spans="1:25" x14ac:dyDescent="0.2">
      <c r="A455" s="260" t="s">
        <v>355</v>
      </c>
      <c r="B455" s="300">
        <v>11.653999999995845</v>
      </c>
      <c r="C455" s="300">
        <v>3.8200000000375502</v>
      </c>
      <c r="D455" s="300">
        <v>3.0080000000296163</v>
      </c>
      <c r="E455" s="300">
        <f t="shared" ref="E455:E456" si="1208">SUM(B455:D455)</f>
        <v>18.48200000006301</v>
      </c>
      <c r="F455" s="300"/>
      <c r="G455" s="300">
        <v>9.8170000000088997</v>
      </c>
      <c r="H455" s="300">
        <v>4.6700000000490922</v>
      </c>
      <c r="I455" s="300">
        <v>4.8560000000280228</v>
      </c>
      <c r="J455" s="300">
        <f t="shared" ref="J455:J456" si="1209">SUM(G455:I455)</f>
        <v>19.343000000086015</v>
      </c>
      <c r="K455" s="300"/>
      <c r="L455" s="300">
        <v>10.984000000032795</v>
      </c>
      <c r="M455" s="300">
        <v>4.1770000000209908</v>
      </c>
      <c r="N455" s="300">
        <v>1.866000000015398</v>
      </c>
      <c r="O455" s="300">
        <f t="shared" ref="O455:O456" si="1210">SUM(L455:N455)</f>
        <v>17.027000000069183</v>
      </c>
      <c r="P455" s="300"/>
      <c r="Q455" s="300">
        <v>11.761999999969872</v>
      </c>
      <c r="R455" s="300">
        <v>4.4639999999737814</v>
      </c>
      <c r="S455" s="300">
        <v>1.9670000000530354</v>
      </c>
      <c r="T455" s="300">
        <f t="shared" ref="T455:T456" si="1211">SUM(Q455:S455)</f>
        <v>18.192999999996687</v>
      </c>
      <c r="U455" s="300"/>
      <c r="V455" s="300">
        <v>12.659999999943864</v>
      </c>
      <c r="W455" s="300">
        <v>4.7609999999691599</v>
      </c>
      <c r="X455" s="300">
        <v>2.12400000005128</v>
      </c>
      <c r="Y455" s="300">
        <f t="shared" ref="Y455:Y456" si="1212">SUM(V455:X455)</f>
        <v>19.5449999999643</v>
      </c>
    </row>
    <row r="456" spans="1:25" x14ac:dyDescent="0.2">
      <c r="A456" s="260" t="s">
        <v>354</v>
      </c>
      <c r="B456" s="300">
        <f>SUM(B454:B455)</f>
        <v>23.973999999968115</v>
      </c>
      <c r="C456" s="300">
        <f t="shared" ref="C456" si="1213">SUM(C454:C455)</f>
        <v>31.655000000512718</v>
      </c>
      <c r="D456" s="300">
        <f t="shared" ref="D456" si="1214">SUM(D454:D455)</f>
        <v>5.3510000000509113</v>
      </c>
      <c r="E456" s="300">
        <f t="shared" si="1208"/>
        <v>60.980000000531739</v>
      </c>
      <c r="F456" s="300"/>
      <c r="G456" s="300">
        <f>SUM(G454:G455)</f>
        <v>22.508999999971518</v>
      </c>
      <c r="H456" s="300">
        <f t="shared" ref="H456" si="1215">SUM(H454:H455)</f>
        <v>32.08200000055276</v>
      </c>
      <c r="I456" s="300">
        <f t="shared" ref="I456" si="1216">SUM(I454:I455)</f>
        <v>8.0020000000529983</v>
      </c>
      <c r="J456" s="300">
        <f t="shared" si="1209"/>
        <v>62.593000000577277</v>
      </c>
      <c r="K456" s="300"/>
      <c r="L456" s="300">
        <f>SUM(L454:L455)</f>
        <v>25.758000000129613</v>
      </c>
      <c r="M456" s="300">
        <f t="shared" ref="M456" si="1217">SUM(M454:M455)</f>
        <v>31.72000000081718</v>
      </c>
      <c r="N456" s="300">
        <f t="shared" ref="N456" si="1218">SUM(N454:N455)</f>
        <v>6.16599999994492</v>
      </c>
      <c r="O456" s="300">
        <f t="shared" si="1210"/>
        <v>63.644000000891715</v>
      </c>
      <c r="P456" s="300"/>
      <c r="Q456" s="300">
        <f>SUM(Q454:Q455)</f>
        <v>27.868000000059169</v>
      </c>
      <c r="R456" s="300">
        <f t="shared" ref="R456" si="1219">SUM(R454:R455)</f>
        <v>33.405000000095654</v>
      </c>
      <c r="S456" s="300">
        <f t="shared" ref="S456" si="1220">SUM(S454:S455)</f>
        <v>6.4950000000842421</v>
      </c>
      <c r="T456" s="300">
        <f t="shared" si="1211"/>
        <v>67.76800000023907</v>
      </c>
      <c r="U456" s="300"/>
      <c r="V456" s="300">
        <f>SUM(V454:V455)</f>
        <v>30.380999999590205</v>
      </c>
      <c r="W456" s="300">
        <f t="shared" ref="W456" si="1221">SUM(W454:W455)</f>
        <v>34.845999999794486</v>
      </c>
      <c r="X456" s="300">
        <f t="shared" ref="X456" si="1222">SUM(X454:X455)</f>
        <v>7.0410000001067221</v>
      </c>
      <c r="Y456" s="300">
        <f t="shared" si="1212"/>
        <v>72.267999999491408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6.5489999999858783</v>
      </c>
      <c r="C459" s="300">
        <v>4.1360000000880399</v>
      </c>
      <c r="D459" s="300">
        <v>1.8480000000227854</v>
      </c>
      <c r="E459" s="300">
        <f>SUM(B459:D459)</f>
        <v>12.533000000096704</v>
      </c>
      <c r="F459" s="300"/>
      <c r="G459" s="300">
        <v>5.6859999999821289</v>
      </c>
      <c r="H459" s="300">
        <v>3.0160000000714424</v>
      </c>
      <c r="I459" s="300">
        <v>1.6970000000202019</v>
      </c>
      <c r="J459" s="300">
        <f>SUM(G459:I459)</f>
        <v>10.399000000073773</v>
      </c>
      <c r="K459" s="300"/>
      <c r="L459" s="300">
        <v>6.6190000000463041</v>
      </c>
      <c r="M459" s="300">
        <v>3.0300000001154843</v>
      </c>
      <c r="N459" s="300">
        <v>2.3189999999560613</v>
      </c>
      <c r="O459" s="300">
        <f>SUM(L459:N459)</f>
        <v>11.968000000117849</v>
      </c>
      <c r="P459" s="300"/>
      <c r="Q459" s="300">
        <v>7.2150000000448546</v>
      </c>
      <c r="R459" s="300">
        <v>3.1840000000146516</v>
      </c>
      <c r="S459" s="300">
        <v>2.4420000000137092</v>
      </c>
      <c r="T459" s="300">
        <f>SUM(Q459:S459)</f>
        <v>12.841000000073215</v>
      </c>
      <c r="U459" s="300"/>
      <c r="V459" s="300">
        <v>7.9389999998420491</v>
      </c>
      <c r="W459" s="300">
        <v>3.3099999999565801</v>
      </c>
      <c r="X459" s="300">
        <v>2.652000000025029</v>
      </c>
      <c r="Y459" s="300">
        <f>SUM(V459:X459)</f>
        <v>13.900999999823657</v>
      </c>
    </row>
    <row r="460" spans="1:25" x14ac:dyDescent="0.2">
      <c r="A460" s="260" t="s">
        <v>355</v>
      </c>
      <c r="B460" s="300">
        <v>22.744999999999951</v>
      </c>
      <c r="C460" s="300">
        <v>5.9710000000672077</v>
      </c>
      <c r="D460" s="300">
        <v>3.4010000000408143</v>
      </c>
      <c r="E460" s="300">
        <f t="shared" ref="E460:E461" si="1223">SUM(B460:D460)</f>
        <v>32.117000000107971</v>
      </c>
      <c r="F460" s="300"/>
      <c r="G460" s="300">
        <v>16.147000000020213</v>
      </c>
      <c r="H460" s="300">
        <v>5.4050000000665754</v>
      </c>
      <c r="I460" s="300">
        <v>3.7540000000208353</v>
      </c>
      <c r="J460" s="300">
        <f t="shared" ref="J460:J461" si="1224">SUM(G460:I460)</f>
        <v>25.306000000107623</v>
      </c>
      <c r="K460" s="300"/>
      <c r="L460" s="300">
        <v>18.066000000067923</v>
      </c>
      <c r="M460" s="300">
        <v>4.8350000000291375</v>
      </c>
      <c r="N460" s="300">
        <v>1.4430000000139724</v>
      </c>
      <c r="O460" s="300">
        <f t="shared" ref="O460:O461" si="1225">SUM(L460:N460)</f>
        <v>24.344000000111031</v>
      </c>
      <c r="P460" s="300"/>
      <c r="Q460" s="300">
        <v>19.345999999940904</v>
      </c>
      <c r="R460" s="300">
        <v>5.1669999999634824</v>
      </c>
      <c r="S460" s="300">
        <v>1.5210000000457733</v>
      </c>
      <c r="T460" s="300">
        <f t="shared" ref="T460:T461" si="1226">SUM(Q460:S460)</f>
        <v>26.033999999950161</v>
      </c>
      <c r="U460" s="300"/>
      <c r="V460" s="300">
        <v>20.822999999895838</v>
      </c>
      <c r="W460" s="300">
        <v>5.5099999999544087</v>
      </c>
      <c r="X460" s="300">
        <v>1.6420000000418422</v>
      </c>
      <c r="Y460" s="300">
        <f t="shared" ref="Y460:Y461" si="1227">SUM(V460:X460)</f>
        <v>27.974999999892091</v>
      </c>
    </row>
    <row r="461" spans="1:25" x14ac:dyDescent="0.2">
      <c r="A461" s="260" t="s">
        <v>354</v>
      </c>
      <c r="B461" s="300">
        <f>SUM(B459:B460)</f>
        <v>29.293999999985829</v>
      </c>
      <c r="C461" s="300">
        <f t="shared" ref="C461" si="1228">SUM(C459:C460)</f>
        <v>10.107000000155248</v>
      </c>
      <c r="D461" s="300">
        <f t="shared" ref="D461" si="1229">SUM(D459:D460)</f>
        <v>5.2490000000635995</v>
      </c>
      <c r="E461" s="300">
        <f t="shared" si="1223"/>
        <v>44.65000000020467</v>
      </c>
      <c r="F461" s="300"/>
      <c r="G461" s="300">
        <f>SUM(G459:G460)</f>
        <v>21.833000000002343</v>
      </c>
      <c r="H461" s="300">
        <f t="shared" ref="H461" si="1230">SUM(H459:H460)</f>
        <v>8.4210000001380187</v>
      </c>
      <c r="I461" s="300">
        <f t="shared" ref="I461" si="1231">SUM(I459:I460)</f>
        <v>5.451000000041037</v>
      </c>
      <c r="J461" s="300">
        <f t="shared" si="1224"/>
        <v>35.7050000001814</v>
      </c>
      <c r="K461" s="300"/>
      <c r="L461" s="300">
        <f>SUM(L459:L460)</f>
        <v>24.685000000114229</v>
      </c>
      <c r="M461" s="300">
        <f t="shared" ref="M461" si="1232">SUM(M459:M460)</f>
        <v>7.8650000001446223</v>
      </c>
      <c r="N461" s="300">
        <f t="shared" ref="N461" si="1233">SUM(N459:N460)</f>
        <v>3.7619999999700338</v>
      </c>
      <c r="O461" s="300">
        <f t="shared" si="1225"/>
        <v>36.312000000228885</v>
      </c>
      <c r="P461" s="300"/>
      <c r="Q461" s="300">
        <f>SUM(Q459:Q460)</f>
        <v>26.560999999985761</v>
      </c>
      <c r="R461" s="300">
        <f t="shared" ref="R461" si="1234">SUM(R459:R460)</f>
        <v>8.3509999999781339</v>
      </c>
      <c r="S461" s="300">
        <f t="shared" ref="S461" si="1235">SUM(S459:S460)</f>
        <v>3.9630000000594823</v>
      </c>
      <c r="T461" s="300">
        <f t="shared" si="1226"/>
        <v>38.875000000023377</v>
      </c>
      <c r="U461" s="300"/>
      <c r="V461" s="300">
        <f>SUM(V459:V460)</f>
        <v>28.761999999737888</v>
      </c>
      <c r="W461" s="300">
        <f t="shared" ref="W461" si="1236">SUM(W459:W460)</f>
        <v>8.8199999999109888</v>
      </c>
      <c r="X461" s="300">
        <f t="shared" ref="X461" si="1237">SUM(X459:X460)</f>
        <v>4.2940000000668714</v>
      </c>
      <c r="Y461" s="300">
        <f t="shared" si="1227"/>
        <v>41.875999999715752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38.481999999900339</v>
      </c>
      <c r="C464" s="300">
        <f t="shared" ref="C464:D465" si="1238">SUM(C434,C439,C444,C449,C454,C459)</f>
        <v>45.608000000833307</v>
      </c>
      <c r="D464" s="300">
        <f t="shared" si="1238"/>
        <v>7.9940000000872269</v>
      </c>
      <c r="E464" s="300">
        <f>SUM(B464:D464)</f>
        <v>92.084000000820879</v>
      </c>
      <c r="F464" s="300"/>
      <c r="G464" s="300">
        <f>SUM(G434,G439,G444,G449,G454,G459)</f>
        <v>40.809999999853119</v>
      </c>
      <c r="H464" s="300">
        <f t="shared" ref="H464:I464" si="1239">SUM(H434,H439,H444,H449,H454,H459)</f>
        <v>40.699000000798435</v>
      </c>
      <c r="I464" s="300">
        <f t="shared" si="1239"/>
        <v>9.2410000000914128</v>
      </c>
      <c r="J464" s="300">
        <f>SUM(G464:I464)</f>
        <v>90.750000000742972</v>
      </c>
      <c r="K464" s="300"/>
      <c r="L464" s="300">
        <f>SUM(L434,L439,L444,L449,L454,L459)</f>
        <v>47.506000000287635</v>
      </c>
      <c r="M464" s="300">
        <f t="shared" ref="M464:N464" si="1240">SUM(M434,M439,M444,M449,M454,M459)</f>
        <v>40.894000001265965</v>
      </c>
      <c r="N464" s="300">
        <f t="shared" si="1240"/>
        <v>12.630999999708143</v>
      </c>
      <c r="O464" s="300">
        <f>SUM(L464:N464)</f>
        <v>101.03100000126173</v>
      </c>
      <c r="P464" s="300"/>
      <c r="Q464" s="300">
        <f>SUM(Q434,Q439,Q444,Q449,Q454,Q459)</f>
        <v>51.787000000366703</v>
      </c>
      <c r="R464" s="300">
        <f t="shared" ref="R464:S464" si="1241">SUM(R434,R439,R444,R449,R454,R459)</f>
        <v>42.969000000199244</v>
      </c>
      <c r="S464" s="300">
        <f t="shared" si="1241"/>
        <v>13.299000000108485</v>
      </c>
      <c r="T464" s="300">
        <f>SUM(Q464:S464)</f>
        <v>108.05500000067443</v>
      </c>
      <c r="U464" s="300"/>
      <c r="V464" s="300">
        <f>SUM(V434,V439,V444,V449,V454,V459)</f>
        <v>56.980999998926194</v>
      </c>
      <c r="W464" s="300">
        <f t="shared" ref="W464:X464" si="1242">SUM(W434,W439,W444,W449,W454,W459)</f>
        <v>44.667999999671622</v>
      </c>
      <c r="X464" s="300">
        <f t="shared" si="1242"/>
        <v>14.443000000193866</v>
      </c>
      <c r="Y464" s="300">
        <f>SUM(V464:X464)</f>
        <v>116.09199999879168</v>
      </c>
    </row>
    <row r="465" spans="1:25" x14ac:dyDescent="0.2">
      <c r="A465" s="260" t="s">
        <v>355</v>
      </c>
      <c r="B465" s="300">
        <f>SUM(B435,B440,B445,B450,B455,B460)</f>
        <v>85.67999999997464</v>
      </c>
      <c r="C465" s="300">
        <f t="shared" si="1238"/>
        <v>31.759000000331749</v>
      </c>
      <c r="D465" s="300">
        <f t="shared" si="1238"/>
        <v>16.927000000203122</v>
      </c>
      <c r="E465" s="300">
        <f t="shared" ref="E465:E466" si="1243">SUM(B465:D465)</f>
        <v>134.36600000050953</v>
      </c>
      <c r="F465" s="300"/>
      <c r="G465" s="300">
        <f>SUM(G435,G440,G445,G450,G455,G460)</f>
        <v>71.358000000073972</v>
      </c>
      <c r="H465" s="300">
        <f t="shared" ref="H465:I465" si="1244">SUM(H435,H440,H445,H450,H455,H460)</f>
        <v>30.920000000355405</v>
      </c>
      <c r="I465" s="300">
        <f t="shared" si="1244"/>
        <v>22.602000000103395</v>
      </c>
      <c r="J465" s="300">
        <f t="shared" ref="J465:J466" si="1245">SUM(G465:I465)</f>
        <v>124.88000000053276</v>
      </c>
      <c r="K465" s="300"/>
      <c r="L465" s="300">
        <f>SUM(L435,L440,L445,L450,L455,L460)</f>
        <v>79.839000000266964</v>
      </c>
      <c r="M465" s="300">
        <f t="shared" ref="M465:N465" si="1246">SUM(M435,M440,M445,M450,M455,M460)</f>
        <v>27.656000000159512</v>
      </c>
      <c r="N465" s="300">
        <f t="shared" si="1246"/>
        <v>8.6870000000816123</v>
      </c>
      <c r="O465" s="300">
        <f t="shared" ref="O465:O466" si="1247">SUM(L465:N465)</f>
        <v>116.18200000050808</v>
      </c>
      <c r="P465" s="300"/>
      <c r="Q465" s="300">
        <f>SUM(Q435,Q440,Q445,Q450,Q455,Q460)</f>
        <v>85.495999999762489</v>
      </c>
      <c r="R465" s="300">
        <f t="shared" ref="R465:S465" si="1248">SUM(R435,R440,R445,R450,R455,R460)</f>
        <v>29.554999999802231</v>
      </c>
      <c r="S465" s="300">
        <f t="shared" si="1248"/>
        <v>9.1570000002861622</v>
      </c>
      <c r="T465" s="300">
        <f t="shared" ref="T465:T466" si="1249">SUM(Q465:S465)</f>
        <v>124.20799999985088</v>
      </c>
      <c r="U465" s="300"/>
      <c r="V465" s="300">
        <f>SUM(V435,V440,V445,V450,V455,V460)</f>
        <v>92.021999999570596</v>
      </c>
      <c r="W465" s="300">
        <f t="shared" ref="W465:X465" si="1250">SUM(W435,W440,W445,W450,W455,W460)</f>
        <v>31.518999999757391</v>
      </c>
      <c r="X465" s="300">
        <f t="shared" si="1250"/>
        <v>9.8870000002601319</v>
      </c>
      <c r="Y465" s="300">
        <f t="shared" ref="Y465:Y466" si="1251">SUM(V465:X465)</f>
        <v>133.42799999958814</v>
      </c>
    </row>
    <row r="466" spans="1:25" x14ac:dyDescent="0.2">
      <c r="A466" s="264" t="s">
        <v>354</v>
      </c>
      <c r="B466" s="301">
        <f>SUM(B464:B465)</f>
        <v>124.16199999987498</v>
      </c>
      <c r="C466" s="301">
        <f t="shared" ref="C466" si="1252">SUM(C464:C465)</f>
        <v>77.367000001165053</v>
      </c>
      <c r="D466" s="301">
        <f t="shared" ref="D466" si="1253">SUM(D464:D465)</f>
        <v>24.921000000290348</v>
      </c>
      <c r="E466" s="301">
        <f t="shared" si="1243"/>
        <v>226.45000000133038</v>
      </c>
      <c r="F466" s="301"/>
      <c r="G466" s="301">
        <f>SUM(G464:G465)</f>
        <v>112.16799999992709</v>
      </c>
      <c r="H466" s="301">
        <f t="shared" ref="H466" si="1254">SUM(H464:H465)</f>
        <v>71.619000001153836</v>
      </c>
      <c r="I466" s="301">
        <f t="shared" ref="I466" si="1255">SUM(I464:I465)</f>
        <v>31.843000000194806</v>
      </c>
      <c r="J466" s="301">
        <f t="shared" si="1245"/>
        <v>215.63000000127573</v>
      </c>
      <c r="K466" s="301"/>
      <c r="L466" s="301">
        <f>SUM(L464:L465)</f>
        <v>127.34500000055459</v>
      </c>
      <c r="M466" s="301">
        <f t="shared" ref="M466" si="1256">SUM(M464:M465)</f>
        <v>68.550000001425474</v>
      </c>
      <c r="N466" s="301">
        <f t="shared" ref="N466" si="1257">SUM(N464:N465)</f>
        <v>21.317999999789755</v>
      </c>
      <c r="O466" s="301">
        <f t="shared" si="1247"/>
        <v>217.21300000176981</v>
      </c>
      <c r="P466" s="301"/>
      <c r="Q466" s="301">
        <f>SUM(Q464:Q465)</f>
        <v>137.28300000012919</v>
      </c>
      <c r="R466" s="301">
        <f t="shared" ref="R466" si="1258">SUM(R464:R465)</f>
        <v>72.524000000001479</v>
      </c>
      <c r="S466" s="301">
        <f t="shared" ref="S466" si="1259">SUM(S464:S465)</f>
        <v>22.456000000394646</v>
      </c>
      <c r="T466" s="301">
        <f t="shared" si="1249"/>
        <v>232.26300000052532</v>
      </c>
      <c r="U466" s="301"/>
      <c r="V466" s="301">
        <f>SUM(V464:V465)</f>
        <v>149.00299999849679</v>
      </c>
      <c r="W466" s="301">
        <f t="shared" ref="W466" si="1260">SUM(W464:W465)</f>
        <v>76.18699999942902</v>
      </c>
      <c r="X466" s="301">
        <f t="shared" ref="X466" si="1261">SUM(X464:X465)</f>
        <v>24.330000000454</v>
      </c>
      <c r="Y466" s="301">
        <f t="shared" si="1251"/>
        <v>249.5199999983798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29.93499999967278</v>
      </c>
      <c r="C474" s="300">
        <v>33.814999999770663</v>
      </c>
      <c r="D474" s="300">
        <v>0.5800000000007357</v>
      </c>
      <c r="E474" s="300">
        <f>SUM(B474:D474)</f>
        <v>64.329999999444183</v>
      </c>
      <c r="F474" s="300"/>
      <c r="G474" s="300">
        <v>31.171999999561407</v>
      </c>
      <c r="H474" s="300">
        <v>30.881999999830001</v>
      </c>
      <c r="I474" s="300">
        <v>0.59699999999920017</v>
      </c>
      <c r="J474" s="300">
        <f>SUM(G474:I474)</f>
        <v>62.650999999390606</v>
      </c>
      <c r="K474" s="300"/>
      <c r="L474" s="300">
        <v>32.86399999937499</v>
      </c>
      <c r="M474" s="300">
        <v>32.063999999746777</v>
      </c>
      <c r="N474" s="300">
        <v>1.5069999999607624</v>
      </c>
      <c r="O474" s="300">
        <f>SUM(L474:N474)</f>
        <v>66.434999999082535</v>
      </c>
      <c r="P474" s="300"/>
      <c r="Q474" s="300">
        <v>33.028000000839491</v>
      </c>
      <c r="R474" s="300">
        <v>32.290000000026211</v>
      </c>
      <c r="S474" s="300">
        <v>1.5160000000051626</v>
      </c>
      <c r="T474" s="300">
        <f>SUM(Q474:S474)</f>
        <v>66.834000000870873</v>
      </c>
      <c r="U474" s="300"/>
      <c r="V474" s="300">
        <v>33.514000000655386</v>
      </c>
      <c r="W474" s="300">
        <v>32.779000000112504</v>
      </c>
      <c r="X474" s="300">
        <v>1.5509999999687851</v>
      </c>
      <c r="Y474" s="300">
        <f>SUM(V474:X474)</f>
        <v>67.844000000736671</v>
      </c>
    </row>
    <row r="475" spans="1:25" x14ac:dyDescent="0.2">
      <c r="A475" s="260" t="s">
        <v>355</v>
      </c>
      <c r="B475" s="300">
        <v>35.713999999775091</v>
      </c>
      <c r="C475" s="300">
        <v>6.1969999999293712</v>
      </c>
      <c r="D475" s="300">
        <v>0</v>
      </c>
      <c r="E475" s="300">
        <f t="shared" ref="E475:E476" si="1262">SUM(B475:D475)</f>
        <v>41.910999999704458</v>
      </c>
      <c r="F475" s="300"/>
      <c r="G475" s="300">
        <v>36.731999999797637</v>
      </c>
      <c r="H475" s="300">
        <v>5.6889999999442891</v>
      </c>
      <c r="I475" s="300">
        <v>2.2379999999976286</v>
      </c>
      <c r="J475" s="300">
        <f t="shared" ref="J475:J476" si="1263">SUM(G475:I475)</f>
        <v>44.658999999739549</v>
      </c>
      <c r="K475" s="300"/>
      <c r="L475" s="300">
        <v>38.412999999636355</v>
      </c>
      <c r="M475" s="300">
        <v>5.9009999999188123</v>
      </c>
      <c r="N475" s="300">
        <v>2.273000000004993</v>
      </c>
      <c r="O475" s="300">
        <f t="shared" ref="O475:O476" si="1264">SUM(L475:N475)</f>
        <v>46.586999999560156</v>
      </c>
      <c r="P475" s="300"/>
      <c r="Q475" s="300">
        <v>37.825000000229515</v>
      </c>
      <c r="R475" s="300">
        <v>6.250000000056481</v>
      </c>
      <c r="S475" s="300">
        <v>2.2860000000821268</v>
      </c>
      <c r="T475" s="300">
        <f t="shared" ref="T475:T476" si="1265">SUM(Q475:S475)</f>
        <v>46.361000000368122</v>
      </c>
      <c r="U475" s="300"/>
      <c r="V475" s="300">
        <v>36.818000000265506</v>
      </c>
      <c r="W475" s="300">
        <v>6.9960000000726419</v>
      </c>
      <c r="X475" s="300">
        <v>2.3450000000530151</v>
      </c>
      <c r="Y475" s="300">
        <f t="shared" ref="Y475:Y476" si="1266">SUM(V475:X475)</f>
        <v>46.15900000039116</v>
      </c>
    </row>
    <row r="476" spans="1:25" x14ac:dyDescent="0.2">
      <c r="A476" s="264" t="s">
        <v>354</v>
      </c>
      <c r="B476" s="301">
        <f>SUM(B474:B475)</f>
        <v>65.648999999447867</v>
      </c>
      <c r="C476" s="301">
        <f t="shared" ref="C476" si="1267">SUM(C474:C475)</f>
        <v>40.011999999700038</v>
      </c>
      <c r="D476" s="301">
        <f t="shared" ref="D476" si="1268">SUM(D474:D475)</f>
        <v>0.5800000000007357</v>
      </c>
      <c r="E476" s="301">
        <f t="shared" si="1262"/>
        <v>106.24099999914864</v>
      </c>
      <c r="F476" s="301"/>
      <c r="G476" s="301">
        <f>SUM(G474:G475)</f>
        <v>67.903999999359044</v>
      </c>
      <c r="H476" s="301">
        <f t="shared" ref="H476" si="1269">SUM(H474:H475)</f>
        <v>36.570999999774287</v>
      </c>
      <c r="I476" s="301">
        <f t="shared" ref="I476" si="1270">SUM(I474:I475)</f>
        <v>2.8349999999968287</v>
      </c>
      <c r="J476" s="301">
        <f t="shared" si="1263"/>
        <v>107.30999999913016</v>
      </c>
      <c r="K476" s="301"/>
      <c r="L476" s="301">
        <f>SUM(L474:L475)</f>
        <v>71.276999999011338</v>
      </c>
      <c r="M476" s="301">
        <f t="shared" ref="M476" si="1271">SUM(M474:M475)</f>
        <v>37.964999999665586</v>
      </c>
      <c r="N476" s="301">
        <f t="shared" ref="N476" si="1272">SUM(N474:N475)</f>
        <v>3.7799999999657556</v>
      </c>
      <c r="O476" s="301">
        <f t="shared" si="1264"/>
        <v>113.02199999864268</v>
      </c>
      <c r="P476" s="301"/>
      <c r="Q476" s="301">
        <f>SUM(Q474:Q475)</f>
        <v>70.853000001069006</v>
      </c>
      <c r="R476" s="301">
        <f t="shared" ref="R476" si="1273">SUM(R474:R475)</f>
        <v>38.540000000082692</v>
      </c>
      <c r="S476" s="301">
        <f t="shared" ref="S476" si="1274">SUM(S474:S475)</f>
        <v>3.8020000000872893</v>
      </c>
      <c r="T476" s="301">
        <f t="shared" si="1265"/>
        <v>113.19500000123899</v>
      </c>
      <c r="U476" s="301"/>
      <c r="V476" s="301">
        <f>SUM(V474:V475)</f>
        <v>70.332000000920885</v>
      </c>
      <c r="W476" s="301">
        <f t="shared" ref="W476" si="1275">SUM(W474:W475)</f>
        <v>39.775000000185145</v>
      </c>
      <c r="X476" s="301">
        <f t="shared" ref="X476" si="1276">SUM(X474:X475)</f>
        <v>3.8960000000218002</v>
      </c>
      <c r="Y476" s="301">
        <f t="shared" si="1266"/>
        <v>114.00300000112783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67.373000001435329</v>
      </c>
      <c r="C484" s="300">
        <v>94.064999996415992</v>
      </c>
      <c r="D484" s="300">
        <v>11.92899999984423</v>
      </c>
      <c r="E484" s="300">
        <f>SUM(B484:D484)</f>
        <v>173.36699999769553</v>
      </c>
      <c r="F484" s="300"/>
      <c r="G484" s="300">
        <v>70.275000002562749</v>
      </c>
      <c r="H484" s="300">
        <v>91.498999996280929</v>
      </c>
      <c r="I484" s="300">
        <v>9.5329999998524926</v>
      </c>
      <c r="J484" s="300">
        <f>SUM(G484:I484)</f>
        <v>171.3069999986962</v>
      </c>
      <c r="K484" s="300"/>
      <c r="L484" s="300">
        <v>70.999999999875371</v>
      </c>
      <c r="M484" s="300">
        <v>86.928999994846762</v>
      </c>
      <c r="N484" s="300">
        <v>16.21599999927852</v>
      </c>
      <c r="O484" s="300">
        <f>SUM(L484:N484)</f>
        <v>174.14499999400064</v>
      </c>
      <c r="P484" s="300"/>
      <c r="Q484" s="300">
        <v>72.550999994028658</v>
      </c>
      <c r="R484" s="300">
        <v>85.0269999945249</v>
      </c>
      <c r="S484" s="300">
        <v>16.391000000550264</v>
      </c>
      <c r="T484" s="300">
        <f>SUM(Q484:S484)</f>
        <v>173.96899998910382</v>
      </c>
      <c r="U484" s="300"/>
      <c r="V484" s="300">
        <v>77.998000004316694</v>
      </c>
      <c r="W484" s="300">
        <v>83.561000001770665</v>
      </c>
      <c r="X484" s="300">
        <v>16.864000000738248</v>
      </c>
      <c r="Y484" s="300">
        <f>SUM(V484:X484)</f>
        <v>178.42300000682562</v>
      </c>
    </row>
    <row r="485" spans="1:25" x14ac:dyDescent="0.2">
      <c r="A485" s="260" t="s">
        <v>355</v>
      </c>
      <c r="B485" s="300">
        <v>47.760000001448638</v>
      </c>
      <c r="C485" s="300">
        <v>18.850999999073146</v>
      </c>
      <c r="D485" s="300">
        <v>12.58600000013851</v>
      </c>
      <c r="E485" s="300">
        <f t="shared" ref="E485" si="1277">SUM(B485:D485)</f>
        <v>79.197000000660296</v>
      </c>
      <c r="F485" s="300"/>
      <c r="G485" s="300">
        <v>48.844000000830448</v>
      </c>
      <c r="H485" s="300">
        <v>17.148999999041816</v>
      </c>
      <c r="I485" s="300">
        <v>9.5929999996657003</v>
      </c>
      <c r="J485" s="300">
        <f t="shared" ref="J485:J486" si="1278">SUM(G485:I485)</f>
        <v>75.585999999537961</v>
      </c>
      <c r="K485" s="300"/>
      <c r="L485" s="300">
        <v>46.61300000030208</v>
      </c>
      <c r="M485" s="300">
        <v>16.627000000084056</v>
      </c>
      <c r="N485" s="300">
        <v>7.6420000001379726</v>
      </c>
      <c r="O485" s="300">
        <f t="shared" ref="O485:O486" si="1279">SUM(L485:N485)</f>
        <v>70.882000000524101</v>
      </c>
      <c r="P485" s="300"/>
      <c r="Q485" s="300">
        <v>45.987000000244748</v>
      </c>
      <c r="R485" s="300">
        <v>16.843000000341842</v>
      </c>
      <c r="S485" s="300">
        <v>7.7870000004961781</v>
      </c>
      <c r="T485" s="300">
        <f t="shared" ref="T485:T486" si="1280">SUM(Q485:S485)</f>
        <v>70.617000001082772</v>
      </c>
      <c r="U485" s="300"/>
      <c r="V485" s="300">
        <v>46.055000001123403</v>
      </c>
      <c r="W485" s="300">
        <v>17.680000000293276</v>
      </c>
      <c r="X485" s="300">
        <v>8.2460000003353819</v>
      </c>
      <c r="Y485" s="300">
        <f t="shared" ref="Y485:Y486" si="1281">SUM(V485:X485)</f>
        <v>71.981000001752065</v>
      </c>
    </row>
    <row r="486" spans="1:25" x14ac:dyDescent="0.2">
      <c r="A486" s="264" t="s">
        <v>354</v>
      </c>
      <c r="B486" s="301">
        <f>SUM(B484:B485)</f>
        <v>115.13300000288396</v>
      </c>
      <c r="C486" s="301">
        <f t="shared" ref="C486" si="1282">SUM(C484:C485)</f>
        <v>112.91599999548913</v>
      </c>
      <c r="D486" s="301">
        <f t="shared" ref="D486" si="1283">SUM(D484:D485)</f>
        <v>24.514999999982741</v>
      </c>
      <c r="E486" s="301">
        <f>SUM(B486:D486)</f>
        <v>252.56399999835583</v>
      </c>
      <c r="F486" s="301"/>
      <c r="G486" s="301">
        <f>SUM(G484:G485)</f>
        <v>119.1190000033932</v>
      </c>
      <c r="H486" s="301">
        <f t="shared" ref="H486" si="1284">SUM(H484:H485)</f>
        <v>108.64799999532275</v>
      </c>
      <c r="I486" s="301">
        <f t="shared" ref="I486" si="1285">SUM(I484:I485)</f>
        <v>19.125999999518193</v>
      </c>
      <c r="J486" s="301">
        <f t="shared" si="1278"/>
        <v>246.89299999823416</v>
      </c>
      <c r="K486" s="301"/>
      <c r="L486" s="301">
        <f>SUM(L484:L485)</f>
        <v>117.61300000017745</v>
      </c>
      <c r="M486" s="301">
        <f t="shared" ref="M486" si="1286">SUM(M484:M485)</f>
        <v>103.55599999493081</v>
      </c>
      <c r="N486" s="301">
        <f t="shared" ref="N486" si="1287">SUM(N484:N485)</f>
        <v>23.857999999416492</v>
      </c>
      <c r="O486" s="301">
        <f t="shared" si="1279"/>
        <v>245.02699999452477</v>
      </c>
      <c r="P486" s="301"/>
      <c r="Q486" s="301">
        <f>SUM(Q484:Q485)</f>
        <v>118.53799999427341</v>
      </c>
      <c r="R486" s="301">
        <f t="shared" ref="R486" si="1288">SUM(R484:R485)</f>
        <v>101.86999999486675</v>
      </c>
      <c r="S486" s="301">
        <f t="shared" ref="S486" si="1289">SUM(S484:S485)</f>
        <v>24.178000001046442</v>
      </c>
      <c r="T486" s="301">
        <f t="shared" si="1280"/>
        <v>244.58599999018656</v>
      </c>
      <c r="U486" s="301"/>
      <c r="V486" s="301">
        <f>SUM(V484:V485)</f>
        <v>124.0530000054401</v>
      </c>
      <c r="W486" s="301">
        <f t="shared" ref="W486" si="1290">SUM(W484:W485)</f>
        <v>101.24100000206394</v>
      </c>
      <c r="X486" s="301">
        <f t="shared" ref="X486" si="1291">SUM(X484:X485)</f>
        <v>25.11000000107363</v>
      </c>
      <c r="Y486" s="301">
        <f t="shared" si="1281"/>
        <v>250.40400000857767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76.02799999951354</v>
      </c>
      <c r="C494" s="300">
        <v>72.109999998716802</v>
      </c>
      <c r="D494" s="300">
        <v>7.0529999994529939</v>
      </c>
      <c r="E494" s="300">
        <f>SUM(B494:D494)</f>
        <v>155.19099999768332</v>
      </c>
      <c r="F494" s="300"/>
      <c r="G494" s="300">
        <v>81.20299999954355</v>
      </c>
      <c r="H494" s="300">
        <v>68.774999999122045</v>
      </c>
      <c r="I494" s="300">
        <v>8.5579999993685227</v>
      </c>
      <c r="J494" s="300">
        <f>SUM(G494:I494)</f>
        <v>158.53599999803413</v>
      </c>
      <c r="K494" s="300"/>
      <c r="L494" s="300">
        <v>85.126999999044244</v>
      </c>
      <c r="M494" s="300">
        <v>76.247999999034604</v>
      </c>
      <c r="N494" s="300">
        <v>6.600000000378035</v>
      </c>
      <c r="O494" s="300">
        <f>SUM(L494:N494)</f>
        <v>167.97499999845689</v>
      </c>
      <c r="P494" s="300"/>
      <c r="Q494" s="300">
        <v>90.004000000285686</v>
      </c>
      <c r="R494" s="300">
        <v>78.485999997188358</v>
      </c>
      <c r="S494" s="300">
        <v>7.4020000001115491</v>
      </c>
      <c r="T494" s="300">
        <f>SUM(Q494:S494)</f>
        <v>175.8919999975856</v>
      </c>
      <c r="U494" s="300"/>
      <c r="V494" s="300">
        <v>96.704000000085969</v>
      </c>
      <c r="W494" s="300">
        <v>79.661999998524493</v>
      </c>
      <c r="X494" s="300">
        <v>8.8400000000558006</v>
      </c>
      <c r="Y494" s="300">
        <f>SUM(V494:X494)</f>
        <v>185.20599999866624</v>
      </c>
    </row>
    <row r="495" spans="1:25" x14ac:dyDescent="0.2">
      <c r="A495" s="260" t="s">
        <v>355</v>
      </c>
      <c r="B495" s="300">
        <v>28.398999999793865</v>
      </c>
      <c r="C495" s="300">
        <v>6.7789999999565502</v>
      </c>
      <c r="D495" s="300">
        <v>7.1340000003099844</v>
      </c>
      <c r="E495" s="300">
        <f t="shared" ref="E495:E496" si="1292">SUM(B495:D495)</f>
        <v>42.312000000060394</v>
      </c>
      <c r="F495" s="300"/>
      <c r="G495" s="300">
        <v>34.465999999739964</v>
      </c>
      <c r="H495" s="300">
        <v>8.5699999999510634</v>
      </c>
      <c r="I495" s="300">
        <v>4.6009999999697415</v>
      </c>
      <c r="J495" s="300">
        <f t="shared" ref="J495:J496" si="1293">SUM(G495:I495)</f>
        <v>47.636999999660773</v>
      </c>
      <c r="K495" s="300"/>
      <c r="L495" s="300">
        <v>35.41899999943066</v>
      </c>
      <c r="M495" s="300">
        <v>9.2549999999921901</v>
      </c>
      <c r="N495" s="300">
        <v>6.6740000000907287</v>
      </c>
      <c r="O495" s="300">
        <f t="shared" ref="O495:O496" si="1294">SUM(L495:N495)</f>
        <v>51.347999999513576</v>
      </c>
      <c r="P495" s="300"/>
      <c r="Q495" s="300">
        <v>37.175000000385289</v>
      </c>
      <c r="R495" s="300">
        <v>10.024000000023868</v>
      </c>
      <c r="S495" s="300">
        <v>6.632000000846709</v>
      </c>
      <c r="T495" s="300">
        <f t="shared" ref="T495:T496" si="1295">SUM(Q495:S495)</f>
        <v>53.831000001255866</v>
      </c>
      <c r="U495" s="300"/>
      <c r="V495" s="300">
        <v>39.371000000481466</v>
      </c>
      <c r="W495" s="300">
        <v>11.263000000044395</v>
      </c>
      <c r="X495" s="300">
        <v>6.2520000006229264</v>
      </c>
      <c r="Y495" s="300">
        <f t="shared" ref="Y495:Y496" si="1296">SUM(V495:X495)</f>
        <v>56.886000001148787</v>
      </c>
    </row>
    <row r="496" spans="1:25" x14ac:dyDescent="0.2">
      <c r="A496" s="260" t="s">
        <v>354</v>
      </c>
      <c r="B496" s="300">
        <f>SUM(B494:B495)</f>
        <v>104.42699999930741</v>
      </c>
      <c r="C496" s="300">
        <f t="shared" ref="C496" si="1297">SUM(C494:C495)</f>
        <v>78.888999998673356</v>
      </c>
      <c r="D496" s="300">
        <f t="shared" ref="D496" si="1298">SUM(D494:D495)</f>
        <v>14.186999999762978</v>
      </c>
      <c r="E496" s="300">
        <f t="shared" si="1292"/>
        <v>197.50299999774376</v>
      </c>
      <c r="F496" s="300"/>
      <c r="G496" s="300">
        <f>SUM(G494:G495)</f>
        <v>115.66899999928351</v>
      </c>
      <c r="H496" s="300">
        <f t="shared" ref="H496" si="1299">SUM(H494:H495)</f>
        <v>77.34499999907311</v>
      </c>
      <c r="I496" s="300">
        <f t="shared" ref="I496" si="1300">SUM(I494:I495)</f>
        <v>13.158999999338263</v>
      </c>
      <c r="J496" s="300">
        <f t="shared" si="1293"/>
        <v>206.17299999769489</v>
      </c>
      <c r="K496" s="300"/>
      <c r="L496" s="300">
        <f>SUM(L494:L495)</f>
        <v>120.54599999847491</v>
      </c>
      <c r="M496" s="300">
        <f t="shared" ref="M496" si="1301">SUM(M494:M495)</f>
        <v>85.502999999026798</v>
      </c>
      <c r="N496" s="300">
        <f t="shared" ref="N496" si="1302">SUM(N494:N495)</f>
        <v>13.274000000468764</v>
      </c>
      <c r="O496" s="300">
        <f t="shared" si="1294"/>
        <v>219.32299999797047</v>
      </c>
      <c r="P496" s="300"/>
      <c r="Q496" s="300">
        <f>SUM(Q494:Q495)</f>
        <v>127.17900000067098</v>
      </c>
      <c r="R496" s="300">
        <f t="shared" ref="R496" si="1303">SUM(R494:R495)</f>
        <v>88.509999997212219</v>
      </c>
      <c r="S496" s="300">
        <f t="shared" ref="S496" si="1304">SUM(S494:S495)</f>
        <v>14.034000000958258</v>
      </c>
      <c r="T496" s="300">
        <f t="shared" si="1295"/>
        <v>229.72299999884146</v>
      </c>
      <c r="U496" s="300"/>
      <c r="V496" s="300">
        <f>SUM(V494:V495)</f>
        <v>136.07500000056743</v>
      </c>
      <c r="W496" s="300">
        <f t="shared" ref="W496" si="1305">SUM(W494:W495)</f>
        <v>90.924999998568893</v>
      </c>
      <c r="X496" s="300">
        <f t="shared" ref="X496" si="1306">SUM(X494:X495)</f>
        <v>15.092000000678727</v>
      </c>
      <c r="Y496" s="300">
        <f t="shared" si="1296"/>
        <v>242.09199999981504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27.974999999820959</v>
      </c>
      <c r="C499" s="300">
        <v>21.325999999620514</v>
      </c>
      <c r="D499" s="300">
        <v>3.3179999997426597</v>
      </c>
      <c r="E499" s="300">
        <f>SUM(B499:D499)</f>
        <v>52.618999999184133</v>
      </c>
      <c r="F499" s="300"/>
      <c r="G499" s="300">
        <v>30.287999999829751</v>
      </c>
      <c r="H499" s="300">
        <v>23.244999999703229</v>
      </c>
      <c r="I499" s="300">
        <v>5.0139999996300286</v>
      </c>
      <c r="J499" s="300">
        <f>SUM(G499:I499)</f>
        <v>58.546999999163006</v>
      </c>
      <c r="K499" s="300"/>
      <c r="L499" s="300">
        <v>28.587999999679056</v>
      </c>
      <c r="M499" s="300">
        <v>22.599999999713848</v>
      </c>
      <c r="N499" s="300">
        <v>3.034000000173787</v>
      </c>
      <c r="O499" s="300">
        <f>SUM(L499:N499)</f>
        <v>54.221999999566691</v>
      </c>
      <c r="P499" s="300"/>
      <c r="Q499" s="300">
        <v>33.505000000106328</v>
      </c>
      <c r="R499" s="300">
        <v>23.854999999145438</v>
      </c>
      <c r="S499" s="300">
        <v>3.5030000000527926</v>
      </c>
      <c r="T499" s="300">
        <f>SUM(Q499:S499)</f>
        <v>60.862999999304563</v>
      </c>
      <c r="U499" s="300"/>
      <c r="V499" s="300">
        <v>42.239000000037592</v>
      </c>
      <c r="W499" s="300">
        <v>24.207999999551621</v>
      </c>
      <c r="X499" s="300">
        <v>4.1130000000259654</v>
      </c>
      <c r="Y499" s="300">
        <f>SUM(V499:X499)</f>
        <v>70.559999999615172</v>
      </c>
    </row>
    <row r="500" spans="1:25" x14ac:dyDescent="0.2">
      <c r="A500" s="260" t="s">
        <v>355</v>
      </c>
      <c r="B500" s="300">
        <v>8.3579999999393273</v>
      </c>
      <c r="C500" s="300">
        <v>2.6819999999828101</v>
      </c>
      <c r="D500" s="300">
        <v>0.82900000003602003</v>
      </c>
      <c r="E500" s="300">
        <f t="shared" ref="E500:E501" si="1307">SUM(B500:D500)</f>
        <v>11.868999999958158</v>
      </c>
      <c r="F500" s="300"/>
      <c r="G500" s="300">
        <v>7.7219999999417412</v>
      </c>
      <c r="H500" s="300">
        <v>3.0349999999826673</v>
      </c>
      <c r="I500" s="300">
        <v>0.53599999999647552</v>
      </c>
      <c r="J500" s="300">
        <f t="shared" ref="J500:J501" si="1308">SUM(G500:I500)</f>
        <v>11.292999999920884</v>
      </c>
      <c r="K500" s="300"/>
      <c r="L500" s="300">
        <v>8.20999999986803</v>
      </c>
      <c r="M500" s="300">
        <v>3.4969999999970485</v>
      </c>
      <c r="N500" s="300">
        <v>0.51000000000693313</v>
      </c>
      <c r="O500" s="300">
        <f t="shared" ref="O500:O501" si="1309">SUM(L500:N500)</f>
        <v>12.216999999872012</v>
      </c>
      <c r="P500" s="300"/>
      <c r="Q500" s="300">
        <v>9.191000000095249</v>
      </c>
      <c r="R500" s="300">
        <v>3.9140000000093225</v>
      </c>
      <c r="S500" s="300">
        <v>0.57200000007302887</v>
      </c>
      <c r="T500" s="300">
        <f t="shared" ref="T500:T501" si="1310">SUM(Q500:S500)</f>
        <v>13.6770000001776</v>
      </c>
      <c r="U500" s="300"/>
      <c r="V500" s="300">
        <v>10.683000000130654</v>
      </c>
      <c r="W500" s="300">
        <v>4.5000000000177298</v>
      </c>
      <c r="X500" s="300">
        <v>0.65400000006516223</v>
      </c>
      <c r="Y500" s="300">
        <f t="shared" ref="Y500:Y501" si="1311">SUM(V500:X500)</f>
        <v>15.837000000213546</v>
      </c>
    </row>
    <row r="501" spans="1:25" x14ac:dyDescent="0.2">
      <c r="A501" s="260" t="s">
        <v>354</v>
      </c>
      <c r="B501" s="300">
        <f>SUM(B499:B500)</f>
        <v>36.33299999976029</v>
      </c>
      <c r="C501" s="300">
        <f t="shared" ref="C501" si="1312">SUM(C499:C500)</f>
        <v>24.007999999603324</v>
      </c>
      <c r="D501" s="300">
        <f t="shared" ref="D501" si="1313">SUM(D499:D500)</f>
        <v>4.1469999997786795</v>
      </c>
      <c r="E501" s="300">
        <f t="shared" si="1307"/>
        <v>64.487999999142303</v>
      </c>
      <c r="F501" s="300"/>
      <c r="G501" s="300">
        <f>SUM(G499:G500)</f>
        <v>38.009999999771495</v>
      </c>
      <c r="H501" s="300">
        <f t="shared" ref="H501" si="1314">SUM(H499:H500)</f>
        <v>26.279999999685895</v>
      </c>
      <c r="I501" s="300">
        <f t="shared" ref="I501" si="1315">SUM(I499:I500)</f>
        <v>5.5499999996265039</v>
      </c>
      <c r="J501" s="300">
        <f t="shared" si="1308"/>
        <v>69.839999999083901</v>
      </c>
      <c r="K501" s="300"/>
      <c r="L501" s="300">
        <f>SUM(L499:L500)</f>
        <v>36.797999999547088</v>
      </c>
      <c r="M501" s="300">
        <f t="shared" ref="M501" si="1316">SUM(M499:M500)</f>
        <v>26.096999999710896</v>
      </c>
      <c r="N501" s="300">
        <f t="shared" ref="N501" si="1317">SUM(N499:N500)</f>
        <v>3.5440000001807199</v>
      </c>
      <c r="O501" s="300">
        <f t="shared" si="1309"/>
        <v>66.438999999438707</v>
      </c>
      <c r="P501" s="300"/>
      <c r="Q501" s="300">
        <f>SUM(Q499:Q500)</f>
        <v>42.696000000201579</v>
      </c>
      <c r="R501" s="300">
        <f t="shared" ref="R501" si="1318">SUM(R499:R500)</f>
        <v>27.768999999154762</v>
      </c>
      <c r="S501" s="300">
        <f t="shared" ref="S501" si="1319">SUM(S499:S500)</f>
        <v>4.0750000001258213</v>
      </c>
      <c r="T501" s="300">
        <f t="shared" si="1310"/>
        <v>74.539999999482163</v>
      </c>
      <c r="U501" s="300"/>
      <c r="V501" s="300">
        <f>SUM(V499:V500)</f>
        <v>52.922000000168246</v>
      </c>
      <c r="W501" s="300">
        <f t="shared" ref="W501" si="1320">SUM(W499:W500)</f>
        <v>28.707999999569353</v>
      </c>
      <c r="X501" s="300">
        <f t="shared" ref="X501" si="1321">SUM(X499:X500)</f>
        <v>4.7670000000911275</v>
      </c>
      <c r="Y501" s="300">
        <f t="shared" si="1311"/>
        <v>86.396999999828736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32.78499999979018</v>
      </c>
      <c r="C504" s="300">
        <v>40.423999999280639</v>
      </c>
      <c r="D504" s="300">
        <v>5.0059999996117392</v>
      </c>
      <c r="E504" s="300">
        <f>SUM(B504:D504)</f>
        <v>78.214999998682558</v>
      </c>
      <c r="F504" s="300"/>
      <c r="G504" s="300">
        <v>30.861999999826537</v>
      </c>
      <c r="H504" s="300">
        <v>37.662999999519116</v>
      </c>
      <c r="I504" s="300">
        <v>6.5129999995194181</v>
      </c>
      <c r="J504" s="300">
        <f>SUM(G504:I504)</f>
        <v>75.037999998865075</v>
      </c>
      <c r="K504" s="300"/>
      <c r="L504" s="300">
        <v>29.129999999672989</v>
      </c>
      <c r="M504" s="300">
        <v>36.618999999536371</v>
      </c>
      <c r="N504" s="300">
        <v>3.9410000002257388</v>
      </c>
      <c r="O504" s="300">
        <f>SUM(L504:N504)</f>
        <v>69.689999999435102</v>
      </c>
      <c r="P504" s="300"/>
      <c r="Q504" s="300">
        <v>34.140000000108415</v>
      </c>
      <c r="R504" s="300">
        <v>38.651999998615366</v>
      </c>
      <c r="S504" s="300">
        <v>4.5490000000685544</v>
      </c>
      <c r="T504" s="300">
        <f>SUM(Q504:S504)</f>
        <v>77.340999998792341</v>
      </c>
      <c r="U504" s="300"/>
      <c r="V504" s="300">
        <v>43.039000000038328</v>
      </c>
      <c r="W504" s="300">
        <v>39.224999999273436</v>
      </c>
      <c r="X504" s="300">
        <v>5.3420000000337247</v>
      </c>
      <c r="Y504" s="300">
        <f>SUM(V504:X504)</f>
        <v>87.605999999345485</v>
      </c>
    </row>
    <row r="505" spans="1:25" x14ac:dyDescent="0.2">
      <c r="A505" s="260" t="s">
        <v>355</v>
      </c>
      <c r="B505" s="300">
        <v>11.44799999991691</v>
      </c>
      <c r="C505" s="300">
        <v>4.8529999999689011</v>
      </c>
      <c r="D505" s="300">
        <v>1.4610000000634804</v>
      </c>
      <c r="E505" s="300">
        <f t="shared" ref="E505:E506" si="1322">SUM(B505:D505)</f>
        <v>17.761999999949293</v>
      </c>
      <c r="F505" s="300"/>
      <c r="G505" s="300">
        <v>9.1959999999306117</v>
      </c>
      <c r="H505" s="300">
        <v>4.6939999999731938</v>
      </c>
      <c r="I505" s="300">
        <v>0.81299999999465378</v>
      </c>
      <c r="J505" s="300">
        <f t="shared" ref="J505:J506" si="1323">SUM(G505:I505)</f>
        <v>14.702999999898459</v>
      </c>
      <c r="K505" s="300"/>
      <c r="L505" s="300">
        <v>9.7769999998428361</v>
      </c>
      <c r="M505" s="300">
        <v>5.4079999999954351</v>
      </c>
      <c r="N505" s="300">
        <v>0.77400000001052138</v>
      </c>
      <c r="O505" s="300">
        <f t="shared" ref="O505:O506" si="1324">SUM(L505:N505)</f>
        <v>15.958999999848793</v>
      </c>
      <c r="P505" s="300"/>
      <c r="Q505" s="300">
        <v>10.945000000113447</v>
      </c>
      <c r="R505" s="300">
        <v>6.0530000000144177</v>
      </c>
      <c r="S505" s="300">
        <v>0.86800000011081846</v>
      </c>
      <c r="T505" s="300">
        <f t="shared" ref="T505:T506" si="1325">SUM(Q505:S505)</f>
        <v>17.866000000238685</v>
      </c>
      <c r="U505" s="300"/>
      <c r="V505" s="300">
        <v>12.722000000155584</v>
      </c>
      <c r="W505" s="300">
        <v>6.9590000000274239</v>
      </c>
      <c r="X505" s="300">
        <v>0.99200000009883949</v>
      </c>
      <c r="Y505" s="300">
        <f t="shared" ref="Y505:Y506" si="1326">SUM(V505:X505)</f>
        <v>20.673000000281849</v>
      </c>
    </row>
    <row r="506" spans="1:25" x14ac:dyDescent="0.2">
      <c r="A506" s="260" t="s">
        <v>354</v>
      </c>
      <c r="B506" s="300">
        <f>SUM(B504:B505)</f>
        <v>44.23299999970709</v>
      </c>
      <c r="C506" s="300">
        <f t="shared" ref="C506" si="1327">SUM(C504:C505)</f>
        <v>45.27699999924954</v>
      </c>
      <c r="D506" s="300">
        <f t="shared" ref="D506" si="1328">SUM(D504:D505)</f>
        <v>6.4669999996752194</v>
      </c>
      <c r="E506" s="300">
        <f t="shared" si="1322"/>
        <v>95.976999998631854</v>
      </c>
      <c r="F506" s="300"/>
      <c r="G506" s="300">
        <f>SUM(G504:G505)</f>
        <v>40.057999999757151</v>
      </c>
      <c r="H506" s="300">
        <f t="shared" ref="H506" si="1329">SUM(H504:H505)</f>
        <v>42.356999999492309</v>
      </c>
      <c r="I506" s="300">
        <f t="shared" ref="I506" si="1330">SUM(I504:I505)</f>
        <v>7.3259999995140719</v>
      </c>
      <c r="J506" s="300">
        <f t="shared" si="1323"/>
        <v>89.740999998763527</v>
      </c>
      <c r="K506" s="300"/>
      <c r="L506" s="300">
        <f>SUM(L504:L505)</f>
        <v>38.906999999515826</v>
      </c>
      <c r="M506" s="300">
        <f t="shared" ref="M506" si="1331">SUM(M504:M505)</f>
        <v>42.026999999531803</v>
      </c>
      <c r="N506" s="300">
        <f t="shared" ref="N506" si="1332">SUM(N504:N505)</f>
        <v>4.7150000002362606</v>
      </c>
      <c r="O506" s="300">
        <f t="shared" si="1324"/>
        <v>85.648999999283888</v>
      </c>
      <c r="P506" s="300"/>
      <c r="Q506" s="300">
        <f>SUM(Q504:Q505)</f>
        <v>45.085000000221861</v>
      </c>
      <c r="R506" s="300">
        <f t="shared" ref="R506" si="1333">SUM(R504:R505)</f>
        <v>44.704999998629788</v>
      </c>
      <c r="S506" s="300">
        <f t="shared" ref="S506" si="1334">SUM(S504:S505)</f>
        <v>5.4170000001793728</v>
      </c>
      <c r="T506" s="300">
        <f t="shared" si="1325"/>
        <v>95.206999999031012</v>
      </c>
      <c r="U506" s="300"/>
      <c r="V506" s="300">
        <f>SUM(V504:V505)</f>
        <v>55.76100000019391</v>
      </c>
      <c r="W506" s="300">
        <f t="shared" ref="W506" si="1335">SUM(W504:W505)</f>
        <v>46.183999999300859</v>
      </c>
      <c r="X506" s="300">
        <f t="shared" ref="X506" si="1336">SUM(X504:X505)</f>
        <v>6.3340000001325638</v>
      </c>
      <c r="Y506" s="300">
        <f t="shared" si="1326"/>
        <v>108.27899999962733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136.78799999912468</v>
      </c>
      <c r="C509" s="300">
        <f t="shared" ref="C509:D509" si="1337">SUM(C494,C499,C504)</f>
        <v>133.85999999761793</v>
      </c>
      <c r="D509" s="300">
        <f t="shared" si="1337"/>
        <v>15.376999998807392</v>
      </c>
      <c r="E509" s="300">
        <f>SUM(B509:D509)</f>
        <v>286.02499999554999</v>
      </c>
      <c r="F509" s="300"/>
      <c r="G509" s="300">
        <f>SUM(G494,G499,G504)</f>
        <v>142.35299999919982</v>
      </c>
      <c r="H509" s="300">
        <f t="shared" ref="H509:I509" si="1338">SUM(H494,H499,H504)</f>
        <v>129.68299999834437</v>
      </c>
      <c r="I509" s="300">
        <f t="shared" si="1338"/>
        <v>20.084999998517969</v>
      </c>
      <c r="J509" s="300">
        <f>SUM(G509:I509)</f>
        <v>292.12099999606215</v>
      </c>
      <c r="K509" s="300"/>
      <c r="L509" s="300">
        <f>SUM(L494,L499,L504)</f>
        <v>142.8449999983963</v>
      </c>
      <c r="M509" s="300">
        <f t="shared" ref="M509:N509" si="1339">SUM(M494,M499,M504)</f>
        <v>135.46699999828482</v>
      </c>
      <c r="N509" s="300">
        <f t="shared" si="1339"/>
        <v>13.57500000077756</v>
      </c>
      <c r="O509" s="300">
        <f>SUM(L509:N509)</f>
        <v>291.8869999974587</v>
      </c>
      <c r="P509" s="300"/>
      <c r="Q509" s="300">
        <f>SUM(Q494,Q499,Q504)</f>
        <v>157.64900000050042</v>
      </c>
      <c r="R509" s="300">
        <f t="shared" ref="R509:S509" si="1340">SUM(R494,R499,R504)</f>
        <v>140.99299999494917</v>
      </c>
      <c r="S509" s="300">
        <f t="shared" si="1340"/>
        <v>15.454000000232897</v>
      </c>
      <c r="T509" s="300">
        <f>SUM(Q509:S509)</f>
        <v>314.09599999568252</v>
      </c>
      <c r="U509" s="300"/>
      <c r="V509" s="300">
        <f>SUM(V494,V499,V504)</f>
        <v>181.98200000016189</v>
      </c>
      <c r="W509" s="300">
        <f t="shared" ref="W509:X509" si="1341">SUM(W494,W499,W504)</f>
        <v>143.09499999734953</v>
      </c>
      <c r="X509" s="300">
        <f t="shared" si="1341"/>
        <v>18.29500000011549</v>
      </c>
      <c r="Y509" s="300">
        <f>SUM(V509:X509)</f>
        <v>343.37199999762686</v>
      </c>
    </row>
    <row r="510" spans="1:25" x14ac:dyDescent="0.2">
      <c r="A510" s="260" t="s">
        <v>355</v>
      </c>
      <c r="B510" s="300">
        <f>SUM(B495,B500,B505)</f>
        <v>48.204999999650106</v>
      </c>
      <c r="C510" s="300">
        <f t="shared" ref="C510:D510" si="1342">SUM(C495,C500,C505)</f>
        <v>14.313999999908262</v>
      </c>
      <c r="D510" s="300">
        <f t="shared" si="1342"/>
        <v>9.4240000004094853</v>
      </c>
      <c r="E510" s="300">
        <f t="shared" ref="E510:E511" si="1343">SUM(B510:D510)</f>
        <v>71.942999999967853</v>
      </c>
      <c r="F510" s="300"/>
      <c r="G510" s="300">
        <f>SUM(G495,G500,G505)</f>
        <v>51.383999999612321</v>
      </c>
      <c r="H510" s="300">
        <f t="shared" ref="H510:I510" si="1344">SUM(H495,H500,H505)</f>
        <v>16.298999999906925</v>
      </c>
      <c r="I510" s="300">
        <f t="shared" si="1344"/>
        <v>5.9499999999608706</v>
      </c>
      <c r="J510" s="300">
        <f t="shared" ref="J510:J511" si="1345">SUM(G510:I510)</f>
        <v>73.632999999480106</v>
      </c>
      <c r="K510" s="300"/>
      <c r="L510" s="300">
        <f>SUM(L495,L500,L505)</f>
        <v>53.405999999141528</v>
      </c>
      <c r="M510" s="300">
        <f t="shared" ref="M510:N510" si="1346">SUM(M495,M500,M505)</f>
        <v>18.159999999984674</v>
      </c>
      <c r="N510" s="300">
        <f t="shared" si="1346"/>
        <v>7.958000000108183</v>
      </c>
      <c r="O510" s="300">
        <f t="shared" ref="O510:O511" si="1347">SUM(L510:N510)</f>
        <v>79.523999999234391</v>
      </c>
      <c r="P510" s="300"/>
      <c r="Q510" s="300">
        <f>SUM(Q495,Q500,Q505)</f>
        <v>57.311000000593985</v>
      </c>
      <c r="R510" s="300">
        <f t="shared" ref="R510:S510" si="1348">SUM(R495,R500,R505)</f>
        <v>19.991000000047606</v>
      </c>
      <c r="S510" s="300">
        <f t="shared" si="1348"/>
        <v>8.0720000010305561</v>
      </c>
      <c r="T510" s="300">
        <f t="shared" ref="T510:T511" si="1349">SUM(Q510:S510)</f>
        <v>85.374000001672144</v>
      </c>
      <c r="U510" s="300"/>
      <c r="V510" s="300">
        <f>SUM(V495,V500,V505)</f>
        <v>62.776000000767702</v>
      </c>
      <c r="W510" s="300">
        <f t="shared" ref="W510:X510" si="1350">SUM(W495,W500,W505)</f>
        <v>22.722000000089547</v>
      </c>
      <c r="X510" s="300">
        <f t="shared" si="1350"/>
        <v>7.8980000007869275</v>
      </c>
      <c r="Y510" s="300">
        <f t="shared" ref="Y510:Y511" si="1351">SUM(V510:X510)</f>
        <v>93.396000001644168</v>
      </c>
    </row>
    <row r="511" spans="1:25" x14ac:dyDescent="0.2">
      <c r="A511" s="264" t="s">
        <v>354</v>
      </c>
      <c r="B511" s="301">
        <f>SUM(B509:B510)</f>
        <v>184.99299999877479</v>
      </c>
      <c r="C511" s="301">
        <f t="shared" ref="C511" si="1352">SUM(C509:C510)</f>
        <v>148.17399999752621</v>
      </c>
      <c r="D511" s="301">
        <f t="shared" ref="D511" si="1353">SUM(D509:D510)</f>
        <v>24.800999999216877</v>
      </c>
      <c r="E511" s="301">
        <f t="shared" si="1343"/>
        <v>357.96799999551786</v>
      </c>
      <c r="F511" s="301"/>
      <c r="G511" s="301">
        <f>SUM(G509:G510)</f>
        <v>193.73699999881214</v>
      </c>
      <c r="H511" s="301">
        <f t="shared" ref="H511" si="1354">SUM(H509:H510)</f>
        <v>145.9819999982513</v>
      </c>
      <c r="I511" s="301">
        <f t="shared" ref="I511" si="1355">SUM(I509:I510)</f>
        <v>26.034999998478838</v>
      </c>
      <c r="J511" s="301">
        <f t="shared" si="1345"/>
        <v>365.75399999554224</v>
      </c>
      <c r="K511" s="301"/>
      <c r="L511" s="301">
        <f>SUM(L509:L510)</f>
        <v>196.25099999753783</v>
      </c>
      <c r="M511" s="301">
        <f t="shared" ref="M511" si="1356">SUM(M509:M510)</f>
        <v>153.6269999982695</v>
      </c>
      <c r="N511" s="301">
        <f t="shared" ref="N511" si="1357">SUM(N509:N510)</f>
        <v>21.533000000885743</v>
      </c>
      <c r="O511" s="301">
        <f t="shared" si="1347"/>
        <v>371.41099999669308</v>
      </c>
      <c r="P511" s="301"/>
      <c r="Q511" s="301">
        <f>SUM(Q509:Q510)</f>
        <v>214.96000000109441</v>
      </c>
      <c r="R511" s="301">
        <f t="shared" ref="R511" si="1358">SUM(R509:R510)</f>
        <v>160.98399999499679</v>
      </c>
      <c r="S511" s="301">
        <f t="shared" ref="S511" si="1359">SUM(S509:S510)</f>
        <v>23.526000001263455</v>
      </c>
      <c r="T511" s="301">
        <f t="shared" si="1349"/>
        <v>399.46999999735465</v>
      </c>
      <c r="U511" s="301"/>
      <c r="V511" s="301">
        <f>SUM(V509:V510)</f>
        <v>244.7580000009296</v>
      </c>
      <c r="W511" s="301">
        <f t="shared" ref="W511" si="1360">SUM(W509:W510)</f>
        <v>165.81699999743907</v>
      </c>
      <c r="X511" s="301">
        <f t="shared" ref="X511" si="1361">SUM(X509:X510)</f>
        <v>26.193000000902416</v>
      </c>
      <c r="Y511" s="301">
        <f t="shared" si="1351"/>
        <v>436.76799999927107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1.9889999999760086</v>
      </c>
      <c r="C519" s="300">
        <v>0.89900000000631242</v>
      </c>
      <c r="D519" s="300">
        <v>0.56300000000367301</v>
      </c>
      <c r="E519" s="300">
        <f>SUM(B519:D519)</f>
        <v>3.4509999999859939</v>
      </c>
      <c r="F519" s="300"/>
      <c r="G519" s="300">
        <v>2.770999999955996</v>
      </c>
      <c r="H519" s="300">
        <v>2.6760000000236497</v>
      </c>
      <c r="I519" s="300">
        <v>0.25800000000060574</v>
      </c>
      <c r="J519" s="300">
        <f>SUM(G519:I519)</f>
        <v>5.7049999999802514</v>
      </c>
      <c r="K519" s="300"/>
      <c r="L519" s="300">
        <v>2.1999999999569444</v>
      </c>
      <c r="M519" s="300">
        <v>2.2240000000347395</v>
      </c>
      <c r="N519" s="300">
        <v>1.3049999999278339</v>
      </c>
      <c r="O519" s="300">
        <f>SUM(L519:N519)</f>
        <v>5.7289999999195178</v>
      </c>
      <c r="P519" s="300"/>
      <c r="Q519" s="300">
        <v>1.706000000046819</v>
      </c>
      <c r="R519" s="300">
        <v>1.8580000000032446</v>
      </c>
      <c r="S519" s="300">
        <v>1.0210000000264456</v>
      </c>
      <c r="T519" s="300">
        <f>SUM(Q519:S519)</f>
        <v>4.5850000000765094</v>
      </c>
      <c r="U519" s="300"/>
      <c r="V519" s="300">
        <v>1.6610000000186935</v>
      </c>
      <c r="W519" s="300">
        <v>1.9879999999738567</v>
      </c>
      <c r="X519" s="300">
        <v>1.1370000000441569</v>
      </c>
      <c r="Y519" s="300">
        <f>SUM(V519:X519)</f>
        <v>4.7860000000367071</v>
      </c>
    </row>
    <row r="520" spans="1:25" x14ac:dyDescent="0.2">
      <c r="A520" s="260" t="s">
        <v>355</v>
      </c>
      <c r="B520" s="300">
        <v>0.62199999999759781</v>
      </c>
      <c r="C520" s="300">
        <v>0.45500000000233898</v>
      </c>
      <c r="D520" s="300">
        <v>2.2320000000653288</v>
      </c>
      <c r="E520" s="300">
        <f t="shared" ref="E520:E521" si="1362">SUM(B520:D520)</f>
        <v>3.3090000000652657</v>
      </c>
      <c r="F520" s="300"/>
      <c r="G520" s="300">
        <v>0.7729999999980276</v>
      </c>
      <c r="H520" s="300">
        <v>0.98400000000619436</v>
      </c>
      <c r="I520" s="300">
        <v>3.2370000000042607</v>
      </c>
      <c r="J520" s="300">
        <f t="shared" ref="J520:J521" si="1363">SUM(G520:I520)</f>
        <v>4.9940000000084828</v>
      </c>
      <c r="K520" s="300"/>
      <c r="L520" s="300">
        <v>0.5239999999980145</v>
      </c>
      <c r="M520" s="300">
        <v>1.7940000000060519</v>
      </c>
      <c r="N520" s="300">
        <v>4.3940000000884138</v>
      </c>
      <c r="O520" s="300">
        <f t="shared" ref="O520:O521" si="1364">SUM(L520:N520)</f>
        <v>6.7120000000924804</v>
      </c>
      <c r="P520" s="300"/>
      <c r="Q520" s="300">
        <v>0.41900000000067</v>
      </c>
      <c r="R520" s="300">
        <v>1.4349999999939707</v>
      </c>
      <c r="S520" s="300">
        <v>3.2950000002770823</v>
      </c>
      <c r="T520" s="300">
        <f t="shared" ref="T520:T521" si="1365">SUM(Q520:S520)</f>
        <v>5.1490000002717231</v>
      </c>
      <c r="U520" s="300"/>
      <c r="V520" s="300">
        <v>0.43800000000075551</v>
      </c>
      <c r="W520" s="300">
        <v>1.4409999999919441</v>
      </c>
      <c r="X520" s="300">
        <v>3.1570000002128968</v>
      </c>
      <c r="Y520" s="300">
        <f t="shared" ref="Y520:Y521" si="1366">SUM(V520:X520)</f>
        <v>5.0360000002055969</v>
      </c>
    </row>
    <row r="521" spans="1:25" x14ac:dyDescent="0.2">
      <c r="A521" s="260" t="s">
        <v>354</v>
      </c>
      <c r="B521" s="300">
        <f>SUM(B519:B520)</f>
        <v>2.6109999999736067</v>
      </c>
      <c r="C521" s="300">
        <f t="shared" ref="C521" si="1367">SUM(C519:C520)</f>
        <v>1.3540000000086514</v>
      </c>
      <c r="D521" s="300">
        <f t="shared" ref="D521" si="1368">SUM(D519:D520)</f>
        <v>2.7950000000690016</v>
      </c>
      <c r="E521" s="300">
        <f t="shared" si="1362"/>
        <v>6.7600000000512601</v>
      </c>
      <c r="F521" s="300"/>
      <c r="G521" s="300">
        <f>SUM(G519:G520)</f>
        <v>3.5439999999540235</v>
      </c>
      <c r="H521" s="300">
        <f t="shared" ref="H521" si="1369">SUM(H519:H520)</f>
        <v>3.6600000000298438</v>
      </c>
      <c r="I521" s="300">
        <f t="shared" ref="I521" si="1370">SUM(I519:I520)</f>
        <v>3.4950000000048664</v>
      </c>
      <c r="J521" s="300">
        <f t="shared" si="1363"/>
        <v>10.698999999988734</v>
      </c>
      <c r="K521" s="300"/>
      <c r="L521" s="300">
        <f>SUM(L519:L520)</f>
        <v>2.7239999999549589</v>
      </c>
      <c r="M521" s="300">
        <f t="shared" ref="M521" si="1371">SUM(M519:M520)</f>
        <v>4.0180000000407912</v>
      </c>
      <c r="N521" s="300">
        <f t="shared" ref="N521" si="1372">SUM(N519:N520)</f>
        <v>5.6990000000162482</v>
      </c>
      <c r="O521" s="300">
        <f t="shared" si="1364"/>
        <v>12.441000000011998</v>
      </c>
      <c r="P521" s="300"/>
      <c r="Q521" s="300">
        <f>SUM(Q519:Q520)</f>
        <v>2.1250000000474891</v>
      </c>
      <c r="R521" s="300">
        <f t="shared" ref="R521" si="1373">SUM(R519:R520)</f>
        <v>3.2929999999972153</v>
      </c>
      <c r="S521" s="300">
        <f t="shared" ref="S521" si="1374">SUM(S519:S520)</f>
        <v>4.3160000003035277</v>
      </c>
      <c r="T521" s="300">
        <f t="shared" si="1365"/>
        <v>9.7340000003482317</v>
      </c>
      <c r="U521" s="300"/>
      <c r="V521" s="300">
        <f>SUM(V519:V520)</f>
        <v>2.0990000000194491</v>
      </c>
      <c r="W521" s="300">
        <f t="shared" ref="W521" si="1375">SUM(W519:W520)</f>
        <v>3.428999999965801</v>
      </c>
      <c r="X521" s="300">
        <f t="shared" ref="X521" si="1376">SUM(X519:X520)</f>
        <v>4.2940000002570535</v>
      </c>
      <c r="Y521" s="300">
        <f t="shared" si="1366"/>
        <v>9.8220000002423031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1.1299999999863708</v>
      </c>
      <c r="C524" s="300">
        <v>2.3640000000166013</v>
      </c>
      <c r="D524" s="300">
        <v>1.8300000000119365</v>
      </c>
      <c r="E524" s="300">
        <f>SUM(B524:D524)</f>
        <v>5.3240000000149088</v>
      </c>
      <c r="F524" s="300"/>
      <c r="G524" s="300">
        <v>1.1569999999816252</v>
      </c>
      <c r="H524" s="300">
        <v>3.6860000000325734</v>
      </c>
      <c r="I524" s="300">
        <v>0.54900000000128957</v>
      </c>
      <c r="J524" s="300">
        <f>SUM(G524:I524)</f>
        <v>5.3920000000154875</v>
      </c>
      <c r="K524" s="300"/>
      <c r="L524" s="300">
        <v>0.91899999998201487</v>
      </c>
      <c r="M524" s="300">
        <v>3.0630000000478437</v>
      </c>
      <c r="N524" s="300">
        <v>2.772999999846657</v>
      </c>
      <c r="O524" s="300">
        <f>SUM(L524:N524)</f>
        <v>6.7549999998765156</v>
      </c>
      <c r="P524" s="300"/>
      <c r="Q524" s="300">
        <v>0.71200000001953989</v>
      </c>
      <c r="R524" s="300">
        <v>2.5590000000044673</v>
      </c>
      <c r="S524" s="300">
        <v>2.1700000000562083</v>
      </c>
      <c r="T524" s="300">
        <f>SUM(Q524:S524)</f>
        <v>5.4410000000802157</v>
      </c>
      <c r="U524" s="300"/>
      <c r="V524" s="300">
        <v>0.69400000000781048</v>
      </c>
      <c r="W524" s="300">
        <v>2.736999999964004</v>
      </c>
      <c r="X524" s="300">
        <v>2.4170000000938661</v>
      </c>
      <c r="Y524" s="300">
        <f>SUM(V524:X524)</f>
        <v>5.8480000000656807</v>
      </c>
    </row>
    <row r="525" spans="1:25" x14ac:dyDescent="0.2">
      <c r="A525" s="260" t="s">
        <v>355</v>
      </c>
      <c r="B525" s="300">
        <v>2.7489999999893864</v>
      </c>
      <c r="C525" s="300">
        <v>1.3230000000068003</v>
      </c>
      <c r="D525" s="300">
        <v>2.5800000000755148</v>
      </c>
      <c r="E525" s="300">
        <f t="shared" ref="E525:E526" si="1377">SUM(B525:D525)</f>
        <v>6.6520000000717019</v>
      </c>
      <c r="F525" s="300"/>
      <c r="G525" s="300">
        <v>2.5139999999935863</v>
      </c>
      <c r="H525" s="300">
        <v>1.4990000000094368</v>
      </c>
      <c r="I525" s="300">
        <v>2.4460000000032163</v>
      </c>
      <c r="J525" s="300">
        <f t="shared" ref="J525:J526" si="1378">SUM(G525:I525)</f>
        <v>6.45900000000624</v>
      </c>
      <c r="K525" s="300"/>
      <c r="L525" s="300">
        <v>1.7029999999935486</v>
      </c>
      <c r="M525" s="300">
        <v>2.7330000000092189</v>
      </c>
      <c r="N525" s="300">
        <v>3.321000000066832</v>
      </c>
      <c r="O525" s="300">
        <f t="shared" ref="O525:O526" si="1379">SUM(L525:N525)</f>
        <v>7.7570000000695991</v>
      </c>
      <c r="P525" s="300"/>
      <c r="Q525" s="300">
        <v>1.3610000000021776</v>
      </c>
      <c r="R525" s="300">
        <v>2.1859999999908166</v>
      </c>
      <c r="S525" s="300">
        <v>2.4900000002093883</v>
      </c>
      <c r="T525" s="300">
        <f t="shared" ref="T525:T526" si="1380">SUM(Q525:S525)</f>
        <v>6.0370000002023829</v>
      </c>
      <c r="U525" s="300"/>
      <c r="V525" s="300">
        <v>1.4250000000024572</v>
      </c>
      <c r="W525" s="300">
        <v>2.1949999999877265</v>
      </c>
      <c r="X525" s="300">
        <v>2.3860000001609074</v>
      </c>
      <c r="Y525" s="300">
        <f t="shared" ref="Y525:Y526" si="1381">SUM(V525:X525)</f>
        <v>6.0060000001510918</v>
      </c>
    </row>
    <row r="526" spans="1:25" x14ac:dyDescent="0.2">
      <c r="A526" s="260" t="s">
        <v>354</v>
      </c>
      <c r="B526" s="300">
        <f>SUM(B524:B525)</f>
        <v>3.8789999999757572</v>
      </c>
      <c r="C526" s="300">
        <f t="shared" ref="C526" si="1382">SUM(C524:C525)</f>
        <v>3.6870000000234016</v>
      </c>
      <c r="D526" s="300">
        <f t="shared" ref="D526" si="1383">SUM(D524:D525)</f>
        <v>4.4100000000874511</v>
      </c>
      <c r="E526" s="300">
        <f t="shared" si="1377"/>
        <v>11.976000000086611</v>
      </c>
      <c r="F526" s="300"/>
      <c r="G526" s="300">
        <f>SUM(G524:G525)</f>
        <v>3.6709999999752112</v>
      </c>
      <c r="H526" s="300">
        <f t="shared" ref="H526" si="1384">SUM(H524:H525)</f>
        <v>5.1850000000420104</v>
      </c>
      <c r="I526" s="300">
        <f t="shared" ref="I526" si="1385">SUM(I524:I525)</f>
        <v>2.9950000000045058</v>
      </c>
      <c r="J526" s="300">
        <f t="shared" si="1378"/>
        <v>11.851000000021727</v>
      </c>
      <c r="K526" s="300"/>
      <c r="L526" s="300">
        <f>SUM(L524:L525)</f>
        <v>2.6219999999755634</v>
      </c>
      <c r="M526" s="300">
        <f t="shared" ref="M526" si="1386">SUM(M524:M525)</f>
        <v>5.7960000000570631</v>
      </c>
      <c r="N526" s="300">
        <f t="shared" ref="N526" si="1387">SUM(N524:N525)</f>
        <v>6.0939999999134891</v>
      </c>
      <c r="O526" s="300">
        <f t="shared" si="1379"/>
        <v>14.511999999946116</v>
      </c>
      <c r="P526" s="300"/>
      <c r="Q526" s="300">
        <f>SUM(Q524:Q525)</f>
        <v>2.0730000000217172</v>
      </c>
      <c r="R526" s="300">
        <f t="shared" ref="R526" si="1388">SUM(R524:R525)</f>
        <v>4.7449999999952839</v>
      </c>
      <c r="S526" s="300">
        <f t="shared" ref="S526" si="1389">SUM(S524:S525)</f>
        <v>4.6600000002655966</v>
      </c>
      <c r="T526" s="300">
        <f t="shared" si="1380"/>
        <v>11.478000000282599</v>
      </c>
      <c r="U526" s="300"/>
      <c r="V526" s="300">
        <f>SUM(V524:V525)</f>
        <v>2.1190000000102676</v>
      </c>
      <c r="W526" s="300">
        <f t="shared" ref="W526" si="1390">SUM(W524:W525)</f>
        <v>4.9319999999517306</v>
      </c>
      <c r="X526" s="300">
        <f t="shared" ref="X526" si="1391">SUM(X524:X525)</f>
        <v>4.803000000254773</v>
      </c>
      <c r="Y526" s="300">
        <f t="shared" si="1381"/>
        <v>11.854000000216772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1.3339999999839096</v>
      </c>
      <c r="C529" s="300">
        <v>1.6270000000114258</v>
      </c>
      <c r="D529" s="300">
        <v>0.32900000000214608</v>
      </c>
      <c r="E529" s="300">
        <f>SUM(B529:D529)</f>
        <v>3.2899999999974816</v>
      </c>
      <c r="F529" s="300"/>
      <c r="G529" s="300">
        <v>1.5939999999746843</v>
      </c>
      <c r="H529" s="300">
        <v>1.5710000000138844</v>
      </c>
      <c r="I529" s="300">
        <v>7.0000000000164347E-2</v>
      </c>
      <c r="J529" s="300">
        <f>SUM(G529:I529)</f>
        <v>3.2349999999887329</v>
      </c>
      <c r="K529" s="300"/>
      <c r="L529" s="300">
        <v>1.0399999999796459</v>
      </c>
      <c r="M529" s="300">
        <v>1.3080000000204302</v>
      </c>
      <c r="N529" s="300">
        <v>0.18199999998993535</v>
      </c>
      <c r="O529" s="300">
        <f>SUM(L529:N529)</f>
        <v>2.5299999999900118</v>
      </c>
      <c r="P529" s="300"/>
      <c r="Q529" s="300">
        <v>1.0110000000277446</v>
      </c>
      <c r="R529" s="300">
        <v>1.3100000000022864</v>
      </c>
      <c r="S529" s="300">
        <v>0.17900000000463642</v>
      </c>
      <c r="T529" s="300">
        <f>SUM(Q529:S529)</f>
        <v>2.5000000000346674</v>
      </c>
      <c r="U529" s="300"/>
      <c r="V529" s="300">
        <v>1.0070000000113337</v>
      </c>
      <c r="W529" s="300">
        <v>1.3629999999820759</v>
      </c>
      <c r="X529" s="300">
        <v>0.18400000000714603</v>
      </c>
      <c r="Y529" s="300">
        <f>SUM(V529:X529)</f>
        <v>2.5540000000005558</v>
      </c>
    </row>
    <row r="530" spans="1:25" x14ac:dyDescent="0.2">
      <c r="A530" s="260" t="s">
        <v>355</v>
      </c>
      <c r="B530" s="300">
        <v>3.5239999999863927</v>
      </c>
      <c r="C530" s="300">
        <v>2.2300000000114633</v>
      </c>
      <c r="D530" s="300">
        <v>0.26600000000778529</v>
      </c>
      <c r="E530" s="300">
        <f t="shared" ref="E530:E531" si="1392">SUM(B530:D530)</f>
        <v>6.0200000000056404</v>
      </c>
      <c r="F530" s="300"/>
      <c r="G530" s="300">
        <v>3.7479999999904354</v>
      </c>
      <c r="H530" s="300">
        <v>1.3180000000082972</v>
      </c>
      <c r="I530" s="300">
        <v>0.36500000000048061</v>
      </c>
      <c r="J530" s="300">
        <f t="shared" ref="J530:J531" si="1393">SUM(G530:I530)</f>
        <v>5.4309999999992131</v>
      </c>
      <c r="K530" s="300"/>
      <c r="L530" s="300">
        <v>3.5339999999866114</v>
      </c>
      <c r="M530" s="300">
        <v>1.8200000000061383</v>
      </c>
      <c r="N530" s="300">
        <v>0.52100000001048441</v>
      </c>
      <c r="O530" s="300">
        <f t="shared" ref="O530:O531" si="1394">SUM(L530:N530)</f>
        <v>5.8750000000032347</v>
      </c>
      <c r="P530" s="300"/>
      <c r="Q530" s="300">
        <v>3.5530000000056843</v>
      </c>
      <c r="R530" s="300">
        <v>1.8899999999920589</v>
      </c>
      <c r="S530" s="300">
        <v>0.55900000004700756</v>
      </c>
      <c r="T530" s="300">
        <f t="shared" ref="T530:T531" si="1395">SUM(Q530:S530)</f>
        <v>6.0020000000447515</v>
      </c>
      <c r="U530" s="300"/>
      <c r="V530" s="300">
        <v>3.7690000000064985</v>
      </c>
      <c r="W530" s="300">
        <v>2.1019999999882484</v>
      </c>
      <c r="X530" s="300">
        <v>0.66600000004491289</v>
      </c>
      <c r="Y530" s="300">
        <f t="shared" ref="Y530:Y531" si="1396">SUM(V530:X530)</f>
        <v>6.5370000000396598</v>
      </c>
    </row>
    <row r="531" spans="1:25" x14ac:dyDescent="0.2">
      <c r="A531" s="260" t="s">
        <v>354</v>
      </c>
      <c r="B531" s="300">
        <f>SUM(B529:B530)</f>
        <v>4.8579999999703025</v>
      </c>
      <c r="C531" s="300">
        <f t="shared" ref="C531" si="1397">SUM(C529:C530)</f>
        <v>3.857000000022889</v>
      </c>
      <c r="D531" s="300">
        <f t="shared" ref="D531" si="1398">SUM(D529:D530)</f>
        <v>0.59500000000993136</v>
      </c>
      <c r="E531" s="300">
        <f t="shared" si="1392"/>
        <v>9.3100000000031216</v>
      </c>
      <c r="F531" s="300"/>
      <c r="G531" s="300">
        <f>SUM(G529:G530)</f>
        <v>5.34199999996512</v>
      </c>
      <c r="H531" s="300">
        <f t="shared" ref="H531" si="1399">SUM(H529:H530)</f>
        <v>2.8890000000221816</v>
      </c>
      <c r="I531" s="300">
        <f t="shared" ref="I531" si="1400">SUM(I529:I530)</f>
        <v>0.43500000000064498</v>
      </c>
      <c r="J531" s="300">
        <f t="shared" si="1393"/>
        <v>8.665999999987946</v>
      </c>
      <c r="K531" s="300"/>
      <c r="L531" s="300">
        <f>SUM(L529:L530)</f>
        <v>4.5739999999662571</v>
      </c>
      <c r="M531" s="300">
        <f t="shared" ref="M531" si="1401">SUM(M529:M530)</f>
        <v>3.1280000000265682</v>
      </c>
      <c r="N531" s="300">
        <f t="shared" ref="N531" si="1402">SUM(N529:N530)</f>
        <v>0.70300000000041973</v>
      </c>
      <c r="O531" s="300">
        <f t="shared" si="1394"/>
        <v>8.4049999999932457</v>
      </c>
      <c r="P531" s="300"/>
      <c r="Q531" s="300">
        <f>SUM(Q529:Q530)</f>
        <v>4.5640000000334293</v>
      </c>
      <c r="R531" s="300">
        <f t="shared" ref="R531" si="1403">SUM(R529:R530)</f>
        <v>3.1999999999943451</v>
      </c>
      <c r="S531" s="300">
        <f t="shared" ref="S531" si="1404">SUM(S529:S530)</f>
        <v>0.73800000005164401</v>
      </c>
      <c r="T531" s="300">
        <f t="shared" si="1395"/>
        <v>8.502000000079418</v>
      </c>
      <c r="U531" s="300"/>
      <c r="V531" s="300">
        <f>SUM(V529:V530)</f>
        <v>4.7760000000178326</v>
      </c>
      <c r="W531" s="300">
        <f t="shared" ref="W531" si="1405">SUM(W529:W530)</f>
        <v>3.464999999970324</v>
      </c>
      <c r="X531" s="300">
        <f t="shared" ref="X531" si="1406">SUM(X529:X530)</f>
        <v>0.85000000005205889</v>
      </c>
      <c r="Y531" s="300">
        <f t="shared" si="1396"/>
        <v>9.091000000040216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6.1159999999273529</v>
      </c>
      <c r="C534" s="300">
        <v>13.79100000009848</v>
      </c>
      <c r="D534" s="300">
        <v>1.3150000000099111</v>
      </c>
      <c r="E534" s="300">
        <f>SUM(B534:D534)</f>
        <v>21.222000000035742</v>
      </c>
      <c r="F534" s="300"/>
      <c r="G534" s="300">
        <v>8.0629999998729627</v>
      </c>
      <c r="H534" s="300">
        <v>11.698000000104132</v>
      </c>
      <c r="I534" s="300">
        <v>0.26300000000090307</v>
      </c>
      <c r="J534" s="300">
        <f>SUM(G534:I534)</f>
        <v>20.023999999977999</v>
      </c>
      <c r="K534" s="300"/>
      <c r="L534" s="300">
        <v>5.2619999999006977</v>
      </c>
      <c r="M534" s="300">
        <v>9.7390000001529042</v>
      </c>
      <c r="N534" s="300">
        <v>0.6889999999624693</v>
      </c>
      <c r="O534" s="300">
        <f>SUM(L534:N534)</f>
        <v>15.69000000001607</v>
      </c>
      <c r="P534" s="300"/>
      <c r="Q534" s="300">
        <v>5.117000000140381</v>
      </c>
      <c r="R534" s="300">
        <v>9.7540000000172764</v>
      </c>
      <c r="S534" s="300">
        <v>0.67600000001704297</v>
      </c>
      <c r="T534" s="300">
        <f>SUM(Q534:S534)</f>
        <v>15.5470000001747</v>
      </c>
      <c r="U534" s="300"/>
      <c r="V534" s="300">
        <v>5.092000000056113</v>
      </c>
      <c r="W534" s="300">
        <v>10.148999999865367</v>
      </c>
      <c r="X534" s="300">
        <v>0.69600000002756635</v>
      </c>
      <c r="Y534" s="300">
        <f>SUM(V534:X534)</f>
        <v>15.936999999949048</v>
      </c>
    </row>
    <row r="535" spans="1:25" x14ac:dyDescent="0.2">
      <c r="A535" s="260" t="s">
        <v>355</v>
      </c>
      <c r="B535" s="300">
        <v>7.5089999999731125</v>
      </c>
      <c r="C535" s="300">
        <v>9.1690000000472622</v>
      </c>
      <c r="D535" s="300">
        <v>1.4170000000407688</v>
      </c>
      <c r="E535" s="300">
        <f t="shared" ref="E535:E536" si="1407">SUM(B535:D535)</f>
        <v>18.095000000061145</v>
      </c>
      <c r="F535" s="300"/>
      <c r="G535" s="300">
        <v>8.8149999999801913</v>
      </c>
      <c r="H535" s="300">
        <v>4.7580000000299778</v>
      </c>
      <c r="I535" s="300">
        <v>1.8370000000026037</v>
      </c>
      <c r="J535" s="300">
        <f t="shared" ref="J535:J536" si="1408">SUM(G535:I535)</f>
        <v>15.410000000012772</v>
      </c>
      <c r="K535" s="300"/>
      <c r="L535" s="300">
        <v>8.3099999999734049</v>
      </c>
      <c r="M535" s="300">
        <v>6.5720000000222445</v>
      </c>
      <c r="N535" s="300">
        <v>2.6240000000522561</v>
      </c>
      <c r="O535" s="300">
        <f t="shared" ref="O535:O536" si="1409">SUM(L535:N535)</f>
        <v>17.506000000047905</v>
      </c>
      <c r="P535" s="300"/>
      <c r="Q535" s="300">
        <v>8.3570000000094389</v>
      </c>
      <c r="R535" s="300">
        <v>6.8249999999713564</v>
      </c>
      <c r="S535" s="300">
        <v>2.8140000002300813</v>
      </c>
      <c r="T535" s="300">
        <f t="shared" ref="T535:T536" si="1410">SUM(Q535:S535)</f>
        <v>17.996000000210877</v>
      </c>
      <c r="U535" s="300"/>
      <c r="V535" s="300">
        <v>8.8640000000085539</v>
      </c>
      <c r="W535" s="300">
        <v>7.589999999957695</v>
      </c>
      <c r="X535" s="300">
        <v>3.3530000002197946</v>
      </c>
      <c r="Y535" s="300">
        <f t="shared" ref="Y535:Y536" si="1411">SUM(V535:X535)</f>
        <v>19.807000000186044</v>
      </c>
    </row>
    <row r="536" spans="1:25" x14ac:dyDescent="0.2">
      <c r="A536" s="260" t="s">
        <v>354</v>
      </c>
      <c r="B536" s="300">
        <f>SUM(B534:B535)</f>
        <v>13.624999999900465</v>
      </c>
      <c r="C536" s="300">
        <f t="shared" ref="C536" si="1412">SUM(C534:C535)</f>
        <v>22.96000000014574</v>
      </c>
      <c r="D536" s="300">
        <f t="shared" ref="D536" si="1413">SUM(D534:D535)</f>
        <v>2.7320000000506797</v>
      </c>
      <c r="E536" s="300">
        <f t="shared" si="1407"/>
        <v>39.31700000009689</v>
      </c>
      <c r="F536" s="300"/>
      <c r="G536" s="300">
        <f>SUM(G534:G535)</f>
        <v>16.877999999853152</v>
      </c>
      <c r="H536" s="300">
        <f t="shared" ref="H536" si="1414">SUM(H534:H535)</f>
        <v>16.456000000134111</v>
      </c>
      <c r="I536" s="300">
        <f t="shared" ref="I536" si="1415">SUM(I534:I535)</f>
        <v>2.1000000000035066</v>
      </c>
      <c r="J536" s="300">
        <f t="shared" si="1408"/>
        <v>35.433999999990768</v>
      </c>
      <c r="K536" s="300"/>
      <c r="L536" s="300">
        <f>SUM(L534:L535)</f>
        <v>13.571999999874102</v>
      </c>
      <c r="M536" s="300">
        <f t="shared" ref="M536" si="1416">SUM(M534:M535)</f>
        <v>16.311000000175149</v>
      </c>
      <c r="N536" s="300">
        <f t="shared" ref="N536" si="1417">SUM(N534:N535)</f>
        <v>3.3130000000147253</v>
      </c>
      <c r="O536" s="300">
        <f t="shared" si="1409"/>
        <v>33.196000000063975</v>
      </c>
      <c r="P536" s="300"/>
      <c r="Q536" s="300">
        <f>SUM(Q534:Q535)</f>
        <v>13.47400000014982</v>
      </c>
      <c r="R536" s="300">
        <f t="shared" ref="R536" si="1418">SUM(R534:R535)</f>
        <v>16.578999999988632</v>
      </c>
      <c r="S536" s="300">
        <f t="shared" ref="S536" si="1419">SUM(S534:S535)</f>
        <v>3.4900000002471243</v>
      </c>
      <c r="T536" s="300">
        <f t="shared" si="1410"/>
        <v>33.543000000385575</v>
      </c>
      <c r="U536" s="300"/>
      <c r="V536" s="300">
        <f>SUM(V534:V535)</f>
        <v>13.956000000064666</v>
      </c>
      <c r="W536" s="300">
        <f t="shared" ref="W536" si="1420">SUM(W534:W535)</f>
        <v>17.738999999823061</v>
      </c>
      <c r="X536" s="300">
        <f t="shared" ref="X536" si="1421">SUM(X534:X535)</f>
        <v>4.0490000002473607</v>
      </c>
      <c r="Y536" s="300">
        <f t="shared" si="1411"/>
        <v>35.744000000135088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10.568999999873641</v>
      </c>
      <c r="C539" s="300">
        <f t="shared" ref="C539:D540" si="1422">SUM(C519,C524,C529,C534)</f>
        <v>18.681000000132819</v>
      </c>
      <c r="D539" s="300">
        <f t="shared" si="1422"/>
        <v>4.0370000000276667</v>
      </c>
      <c r="E539" s="300">
        <f>SUM(B539:D539)</f>
        <v>33.287000000034126</v>
      </c>
      <c r="F539" s="300"/>
      <c r="G539" s="300">
        <f>SUM(G519,G524,G529,G534)</f>
        <v>13.584999999785268</v>
      </c>
      <c r="H539" s="300">
        <f t="shared" ref="H539:I539" si="1423">SUM(H519,H524,H529,H534)</f>
        <v>19.63100000017424</v>
      </c>
      <c r="I539" s="300">
        <f t="shared" si="1423"/>
        <v>1.1400000000029626</v>
      </c>
      <c r="J539" s="300">
        <f>SUM(G539:I539)</f>
        <v>34.355999999962471</v>
      </c>
      <c r="K539" s="300"/>
      <c r="L539" s="300">
        <f>SUM(L519,L524,L529,L534)</f>
        <v>9.420999999819303</v>
      </c>
      <c r="M539" s="300">
        <f t="shared" ref="M539:N539" si="1424">SUM(M519,M524,M529,M534)</f>
        <v>16.334000000255919</v>
      </c>
      <c r="N539" s="300">
        <f t="shared" si="1424"/>
        <v>4.9489999997268956</v>
      </c>
      <c r="O539" s="300">
        <f>SUM(L539:N539)</f>
        <v>30.703999999802114</v>
      </c>
      <c r="P539" s="300"/>
      <c r="Q539" s="300">
        <f>SUM(Q519,Q524,Q529,Q534)</f>
        <v>8.5460000002344838</v>
      </c>
      <c r="R539" s="300">
        <f t="shared" ref="R539:S539" si="1425">SUM(R519,R524,R529,R534)</f>
        <v>15.481000000027276</v>
      </c>
      <c r="S539" s="300">
        <f t="shared" si="1425"/>
        <v>4.0460000001043337</v>
      </c>
      <c r="T539" s="300">
        <f>SUM(Q539:S539)</f>
        <v>28.073000000366093</v>
      </c>
      <c r="U539" s="300"/>
      <c r="V539" s="300">
        <f>SUM(V519,V524,V529,V534)</f>
        <v>8.4540000000939504</v>
      </c>
      <c r="W539" s="300">
        <f t="shared" ref="W539:X539" si="1426">SUM(W519,W524,W529,W534)</f>
        <v>16.236999999785304</v>
      </c>
      <c r="X539" s="300">
        <f t="shared" si="1426"/>
        <v>4.4340000001727358</v>
      </c>
      <c r="Y539" s="300">
        <f>SUM(V539:X539)</f>
        <v>29.12500000005199</v>
      </c>
    </row>
    <row r="540" spans="1:25" x14ac:dyDescent="0.2">
      <c r="A540" s="260" t="s">
        <v>355</v>
      </c>
      <c r="B540" s="300">
        <f>SUM(B520,B525,B530,B535)</f>
        <v>14.403999999946489</v>
      </c>
      <c r="C540" s="300">
        <f t="shared" si="1422"/>
        <v>13.177000000067865</v>
      </c>
      <c r="D540" s="300">
        <f t="shared" si="1422"/>
        <v>6.495000000189397</v>
      </c>
      <c r="E540" s="300">
        <f t="shared" ref="E540:E541" si="1427">SUM(B540:D540)</f>
        <v>34.076000000203756</v>
      </c>
      <c r="F540" s="300"/>
      <c r="G540" s="300">
        <f>SUM(G520,G525,G530,G535)</f>
        <v>15.84999999996224</v>
      </c>
      <c r="H540" s="300">
        <f t="shared" ref="H540:I540" si="1428">SUM(H520,H525,H530,H535)</f>
        <v>8.5590000000539064</v>
      </c>
      <c r="I540" s="300">
        <f t="shared" si="1428"/>
        <v>7.8850000000105611</v>
      </c>
      <c r="J540" s="300">
        <f t="shared" ref="J540:J541" si="1429">SUM(G540:I540)</f>
        <v>32.294000000026706</v>
      </c>
      <c r="K540" s="300"/>
      <c r="L540" s="300">
        <f>SUM(L520,L525,L530,L535)</f>
        <v>14.07099999995158</v>
      </c>
      <c r="M540" s="300">
        <f t="shared" ref="M540:N540" si="1430">SUM(M520,M525,M530,M535)</f>
        <v>12.919000000043653</v>
      </c>
      <c r="N540" s="300">
        <f t="shared" si="1430"/>
        <v>10.860000000217987</v>
      </c>
      <c r="O540" s="300">
        <f t="shared" ref="O540:O541" si="1431">SUM(L540:N540)</f>
        <v>37.850000000213221</v>
      </c>
      <c r="P540" s="300"/>
      <c r="Q540" s="300">
        <f>SUM(Q520,Q525,Q530,Q535)</f>
        <v>13.690000000017971</v>
      </c>
      <c r="R540" s="300">
        <f t="shared" ref="R540:S540" si="1432">SUM(R520,R525,R530,R535)</f>
        <v>12.335999999948204</v>
      </c>
      <c r="S540" s="300">
        <f t="shared" si="1432"/>
        <v>9.1580000007635594</v>
      </c>
      <c r="T540" s="300">
        <f t="shared" ref="T540:T541" si="1433">SUM(Q540:S540)</f>
        <v>35.184000000729732</v>
      </c>
      <c r="U540" s="300"/>
      <c r="V540" s="300">
        <f>SUM(V520,V525,V530,V535)</f>
        <v>14.496000000018265</v>
      </c>
      <c r="W540" s="300">
        <f t="shared" ref="W540:X540" si="1434">SUM(W520,W525,W530,W535)</f>
        <v>13.327999999925613</v>
      </c>
      <c r="X540" s="300">
        <f t="shared" si="1434"/>
        <v>9.5620000006385126</v>
      </c>
      <c r="Y540" s="300">
        <f t="shared" ref="Y540:Y541" si="1435">SUM(V540:X540)</f>
        <v>37.386000000582392</v>
      </c>
    </row>
    <row r="541" spans="1:25" x14ac:dyDescent="0.2">
      <c r="A541" s="264" t="s">
        <v>354</v>
      </c>
      <c r="B541" s="301">
        <f>SUM(B539:B540)</f>
        <v>24.972999999820132</v>
      </c>
      <c r="C541" s="301">
        <f t="shared" ref="C541" si="1436">SUM(C539:C540)</f>
        <v>31.858000000200683</v>
      </c>
      <c r="D541" s="301">
        <f t="shared" ref="D541" si="1437">SUM(D539:D540)</f>
        <v>10.532000000217064</v>
      </c>
      <c r="E541" s="301">
        <f t="shared" si="1427"/>
        <v>67.363000000237875</v>
      </c>
      <c r="F541" s="301"/>
      <c r="G541" s="301">
        <f>SUM(G539:G540)</f>
        <v>29.434999999747507</v>
      </c>
      <c r="H541" s="301">
        <f t="shared" ref="H541" si="1438">SUM(H539:H540)</f>
        <v>28.190000000228146</v>
      </c>
      <c r="I541" s="301">
        <f t="shared" ref="I541" si="1439">SUM(I539:I540)</f>
        <v>9.0250000000135238</v>
      </c>
      <c r="J541" s="301">
        <f t="shared" si="1429"/>
        <v>66.649999999989177</v>
      </c>
      <c r="K541" s="301"/>
      <c r="L541" s="301">
        <f>SUM(L539:L540)</f>
        <v>23.491999999770883</v>
      </c>
      <c r="M541" s="301">
        <f t="shared" ref="M541" si="1440">SUM(M539:M540)</f>
        <v>29.253000000299572</v>
      </c>
      <c r="N541" s="301">
        <f t="shared" ref="N541" si="1441">SUM(N539:N540)</f>
        <v>15.808999999944882</v>
      </c>
      <c r="O541" s="301">
        <f t="shared" si="1431"/>
        <v>68.554000000015336</v>
      </c>
      <c r="P541" s="301"/>
      <c r="Q541" s="301">
        <f>SUM(Q539:Q540)</f>
        <v>22.236000000252453</v>
      </c>
      <c r="R541" s="301">
        <f t="shared" ref="R541" si="1442">SUM(R539:R540)</f>
        <v>27.816999999975479</v>
      </c>
      <c r="S541" s="301">
        <f t="shared" ref="S541" si="1443">SUM(S539:S540)</f>
        <v>13.204000000867893</v>
      </c>
      <c r="T541" s="301">
        <f t="shared" si="1433"/>
        <v>63.257000001095825</v>
      </c>
      <c r="U541" s="301"/>
      <c r="V541" s="301">
        <f>SUM(V539:V540)</f>
        <v>22.950000000112215</v>
      </c>
      <c r="W541" s="301">
        <f t="shared" ref="W541" si="1444">SUM(W539:W540)</f>
        <v>29.564999999710917</v>
      </c>
      <c r="X541" s="301">
        <f t="shared" ref="X541" si="1445">SUM(X539:X540)</f>
        <v>13.996000000811248</v>
      </c>
      <c r="Y541" s="301">
        <f t="shared" si="1435"/>
        <v>66.511000000634382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6.5549999999088575</v>
      </c>
      <c r="C549" s="300">
        <v>6.0130000000204218</v>
      </c>
      <c r="D549" s="300">
        <v>5.7450000000144597</v>
      </c>
      <c r="E549" s="300">
        <f>SUM(B549:D549)</f>
        <v>18.312999999943738</v>
      </c>
      <c r="F549" s="300"/>
      <c r="G549" s="300">
        <v>3.9949999999285435</v>
      </c>
      <c r="H549" s="300">
        <v>6.8820000000333019</v>
      </c>
      <c r="I549" s="300">
        <v>8.9699999999958351</v>
      </c>
      <c r="J549" s="300">
        <f>SUM(G549:I549)</f>
        <v>19.846999999957681</v>
      </c>
      <c r="K549" s="300"/>
      <c r="L549" s="300">
        <v>6.7769999998105535</v>
      </c>
      <c r="M549" s="300">
        <v>5.7170000000428294</v>
      </c>
      <c r="N549" s="300">
        <v>7.5999999996618826</v>
      </c>
      <c r="O549" s="300">
        <f>SUM(L549:N549)</f>
        <v>20.093999999515265</v>
      </c>
      <c r="P549" s="300"/>
      <c r="Q549" s="300">
        <v>5.8940000001794104</v>
      </c>
      <c r="R549" s="300">
        <v>5.0600000000113745</v>
      </c>
      <c r="S549" s="300">
        <v>6.8450000001583824</v>
      </c>
      <c r="T549" s="300">
        <f>SUM(Q549:S549)</f>
        <v>17.799000000349167</v>
      </c>
      <c r="U549" s="300"/>
      <c r="V549" s="300">
        <v>5.4430000000993504</v>
      </c>
      <c r="W549" s="300">
        <v>4.7379999999711746</v>
      </c>
      <c r="X549" s="300">
        <v>6.5170000002693191</v>
      </c>
      <c r="Y549" s="300">
        <f>SUM(V549:X549)</f>
        <v>16.698000000339846</v>
      </c>
    </row>
    <row r="550" spans="1:25" x14ac:dyDescent="0.2">
      <c r="A550" s="260" t="s">
        <v>355</v>
      </c>
      <c r="B550" s="300">
        <v>2.3209999999683104</v>
      </c>
      <c r="C550" s="300">
        <v>0.7999999999975258</v>
      </c>
      <c r="D550" s="300">
        <v>3.6500000000643835</v>
      </c>
      <c r="E550" s="300">
        <f t="shared" ref="E550:E551" si="1446">SUM(B550:D550)</f>
        <v>6.7710000000302202</v>
      </c>
      <c r="F550" s="300"/>
      <c r="G550" s="300">
        <v>3.1289999999606612</v>
      </c>
      <c r="H550" s="300">
        <v>1.5389999999956001</v>
      </c>
      <c r="I550" s="300">
        <v>1.6209999999880607</v>
      </c>
      <c r="J550" s="300">
        <f t="shared" ref="J550:J551" si="1447">SUM(G550:I550)</f>
        <v>6.2889999999443225</v>
      </c>
      <c r="K550" s="300"/>
      <c r="L550" s="300">
        <v>4.1349999999088407</v>
      </c>
      <c r="M550" s="300">
        <v>1.679999999999749</v>
      </c>
      <c r="N550" s="300">
        <v>1.2890000000030255</v>
      </c>
      <c r="O550" s="300">
        <f t="shared" ref="O550:O551" si="1448">SUM(L550:N550)</f>
        <v>7.1039999999116157</v>
      </c>
      <c r="P550" s="300"/>
      <c r="Q550" s="300">
        <v>3.8350000000490185</v>
      </c>
      <c r="R550" s="300">
        <v>1.503000000001435</v>
      </c>
      <c r="S550" s="300">
        <v>1.2040000000938031</v>
      </c>
      <c r="T550" s="300">
        <f t="shared" ref="T550:T551" si="1449">SUM(Q550:S550)</f>
        <v>6.542000000144256</v>
      </c>
      <c r="U550" s="300"/>
      <c r="V550" s="300">
        <v>3.8860000000468142</v>
      </c>
      <c r="W550" s="300">
        <v>1.4590000000007446</v>
      </c>
      <c r="X550" s="300">
        <v>1.2780000000770591</v>
      </c>
      <c r="Y550" s="300">
        <f t="shared" ref="Y550:Y551" si="1450">SUM(V550:X550)</f>
        <v>6.6230000001246179</v>
      </c>
    </row>
    <row r="551" spans="1:25" x14ac:dyDescent="0.2">
      <c r="A551" s="260" t="s">
        <v>354</v>
      </c>
      <c r="B551" s="300">
        <f>SUM(B549:B550)</f>
        <v>8.8759999998771679</v>
      </c>
      <c r="C551" s="300">
        <f t="shared" ref="C551" si="1451">SUM(C549:C550)</f>
        <v>6.8130000000179471</v>
      </c>
      <c r="D551" s="300">
        <f t="shared" ref="D551" si="1452">SUM(D549:D550)</f>
        <v>9.3950000000788432</v>
      </c>
      <c r="E551" s="300">
        <f t="shared" si="1446"/>
        <v>25.083999999973958</v>
      </c>
      <c r="F551" s="300"/>
      <c r="G551" s="300">
        <f>SUM(G549:G550)</f>
        <v>7.1239999998892047</v>
      </c>
      <c r="H551" s="300">
        <f t="shared" ref="H551" si="1453">SUM(H549:H550)</f>
        <v>8.4210000000289025</v>
      </c>
      <c r="I551" s="300">
        <f t="shared" ref="I551" si="1454">SUM(I549:I550)</f>
        <v>10.590999999983897</v>
      </c>
      <c r="J551" s="300">
        <f t="shared" si="1447"/>
        <v>26.135999999902005</v>
      </c>
      <c r="K551" s="300"/>
      <c r="L551" s="300">
        <f>SUM(L549:L550)</f>
        <v>10.911999999719395</v>
      </c>
      <c r="M551" s="300">
        <f t="shared" ref="M551" si="1455">SUM(M549:M550)</f>
        <v>7.3970000000425786</v>
      </c>
      <c r="N551" s="300">
        <f t="shared" ref="N551" si="1456">SUM(N549:N550)</f>
        <v>8.8889999996649074</v>
      </c>
      <c r="O551" s="300">
        <f t="shared" si="1448"/>
        <v>27.19799999942688</v>
      </c>
      <c r="P551" s="300"/>
      <c r="Q551" s="300">
        <f>SUM(Q549:Q550)</f>
        <v>9.729000000228428</v>
      </c>
      <c r="R551" s="300">
        <f t="shared" ref="R551" si="1457">SUM(R549:R550)</f>
        <v>6.5630000000128099</v>
      </c>
      <c r="S551" s="300">
        <f t="shared" ref="S551" si="1458">SUM(S549:S550)</f>
        <v>8.0490000002521853</v>
      </c>
      <c r="T551" s="300">
        <f t="shared" si="1449"/>
        <v>24.341000000493423</v>
      </c>
      <c r="U551" s="300"/>
      <c r="V551" s="300">
        <f>SUM(V549:V550)</f>
        <v>9.3290000001461646</v>
      </c>
      <c r="W551" s="300">
        <f t="shared" ref="W551" si="1459">SUM(W549:W550)</f>
        <v>6.1969999999719194</v>
      </c>
      <c r="X551" s="300">
        <f t="shared" ref="X551" si="1460">SUM(X549:X550)</f>
        <v>7.795000000346378</v>
      </c>
      <c r="Y551" s="300">
        <f t="shared" si="1450"/>
        <v>23.321000000464462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3.1999999999624988E-2</v>
      </c>
      <c r="C554" s="300">
        <v>2.5000000001238656E-2</v>
      </c>
      <c r="D554" s="300">
        <v>0.14600000000184299</v>
      </c>
      <c r="E554" s="300">
        <f>SUM(B554:D554)</f>
        <v>0.20300000000270663</v>
      </c>
      <c r="F554" s="300"/>
      <c r="G554" s="300">
        <v>6.0999999999043611E-2</v>
      </c>
      <c r="H554" s="300">
        <v>0.26400000001180995</v>
      </c>
      <c r="I554" s="300">
        <v>0.95000000001082097</v>
      </c>
      <c r="J554" s="300">
        <f>SUM(G554:I554)</f>
        <v>1.2750000000216746</v>
      </c>
      <c r="K554" s="300"/>
      <c r="L554" s="300">
        <v>0.1029999999985108</v>
      </c>
      <c r="M554" s="300">
        <v>0.22000000001462497</v>
      </c>
      <c r="N554" s="300">
        <v>0.80499999998132421</v>
      </c>
      <c r="O554" s="300">
        <f>SUM(L554:N554)</f>
        <v>1.1279999999944601</v>
      </c>
      <c r="P554" s="300"/>
      <c r="Q554" s="300">
        <v>8.9000000002537549E-2</v>
      </c>
      <c r="R554" s="300">
        <v>0.19400000000982415</v>
      </c>
      <c r="S554" s="300">
        <v>0.72500000000182641</v>
      </c>
      <c r="T554" s="300">
        <f>SUM(Q554:S554)</f>
        <v>1.0080000000141882</v>
      </c>
      <c r="U554" s="300"/>
      <c r="V554" s="300">
        <v>8.200000000043936E-2</v>
      </c>
      <c r="W554" s="300">
        <v>0.18199999999499378</v>
      </c>
      <c r="X554" s="300">
        <v>0.69000000000750639</v>
      </c>
      <c r="Y554" s="300">
        <f>SUM(V554:X554)</f>
        <v>0.9540000000029395</v>
      </c>
    </row>
    <row r="555" spans="1:25" x14ac:dyDescent="0.2">
      <c r="A555" s="260" t="s">
        <v>355</v>
      </c>
      <c r="B555" s="300">
        <v>0.43199999999603494</v>
      </c>
      <c r="C555" s="300">
        <v>6.000000000088785E-3</v>
      </c>
      <c r="D555" s="300">
        <v>0.35300000000292625</v>
      </c>
      <c r="E555" s="300">
        <f t="shared" ref="E555:E556" si="1461">SUM(B555:D555)</f>
        <v>0.79099999999905002</v>
      </c>
      <c r="F555" s="300"/>
      <c r="G555" s="300">
        <v>1.8089999999847333</v>
      </c>
      <c r="H555" s="300">
        <v>0.10600000000178357</v>
      </c>
      <c r="I555" s="300">
        <v>0.65500000000386072</v>
      </c>
      <c r="J555" s="300">
        <f t="shared" ref="J555:J556" si="1462">SUM(G555:I555)</f>
        <v>2.5699999999903778</v>
      </c>
      <c r="K555" s="300"/>
      <c r="L555" s="300">
        <v>2.3909999999661844</v>
      </c>
      <c r="M555" s="300">
        <v>0.1160000000004819</v>
      </c>
      <c r="N555" s="300">
        <v>2.3760000000051908</v>
      </c>
      <c r="O555" s="300">
        <f t="shared" ref="O555:O556" si="1463">SUM(L555:N555)</f>
        <v>4.8829999999718572</v>
      </c>
      <c r="P555" s="300"/>
      <c r="Q555" s="300">
        <v>2.217000000019691</v>
      </c>
      <c r="R555" s="300">
        <v>0.10399999999913104</v>
      </c>
      <c r="S555" s="300">
        <v>2.2940000000337122</v>
      </c>
      <c r="T555" s="300">
        <f t="shared" ref="T555:T556" si="1464">SUM(Q555:S555)</f>
        <v>4.6150000000525342</v>
      </c>
      <c r="U555" s="300"/>
      <c r="V555" s="300">
        <v>2.2470000000211163</v>
      </c>
      <c r="W555" s="300">
        <v>0.10099999999905783</v>
      </c>
      <c r="X555" s="300">
        <v>2.3230000000266773</v>
      </c>
      <c r="Y555" s="300">
        <f t="shared" ref="Y555:Y556" si="1465">SUM(V555:X555)</f>
        <v>4.6710000000468508</v>
      </c>
    </row>
    <row r="556" spans="1:25" x14ac:dyDescent="0.2">
      <c r="A556" s="260" t="s">
        <v>354</v>
      </c>
      <c r="B556" s="300">
        <f>SUM(B554:B555)</f>
        <v>0.46399999999565994</v>
      </c>
      <c r="C556" s="300">
        <f t="shared" ref="C556" si="1466">SUM(C554:C555)</f>
        <v>3.1000000001327441E-2</v>
      </c>
      <c r="D556" s="300">
        <f t="shared" ref="D556" si="1467">SUM(D554:D555)</f>
        <v>0.49900000000476924</v>
      </c>
      <c r="E556" s="300">
        <f t="shared" si="1461"/>
        <v>0.99400000000175659</v>
      </c>
      <c r="F556" s="300"/>
      <c r="G556" s="300">
        <f>SUM(G554:G555)</f>
        <v>1.8699999999837769</v>
      </c>
      <c r="H556" s="300">
        <f t="shared" ref="H556" si="1468">SUM(H554:H555)</f>
        <v>0.37000000001359351</v>
      </c>
      <c r="I556" s="300">
        <f t="shared" ref="I556" si="1469">SUM(I554:I555)</f>
        <v>1.6050000000146816</v>
      </c>
      <c r="J556" s="300">
        <f t="shared" si="1462"/>
        <v>3.8450000000120519</v>
      </c>
      <c r="K556" s="300"/>
      <c r="L556" s="300">
        <f>SUM(L554:L555)</f>
        <v>2.4939999999646951</v>
      </c>
      <c r="M556" s="300">
        <f t="shared" ref="M556" si="1470">SUM(M554:M555)</f>
        <v>0.33600000001510688</v>
      </c>
      <c r="N556" s="300">
        <f t="shared" ref="N556" si="1471">SUM(N554:N555)</f>
        <v>3.1809999999865148</v>
      </c>
      <c r="O556" s="300">
        <f t="shared" si="1463"/>
        <v>6.0109999999663168</v>
      </c>
      <c r="P556" s="300"/>
      <c r="Q556" s="300">
        <f>SUM(Q554:Q555)</f>
        <v>2.3060000000222285</v>
      </c>
      <c r="R556" s="300">
        <f t="shared" ref="R556" si="1472">SUM(R554:R555)</f>
        <v>0.29800000000895521</v>
      </c>
      <c r="S556" s="300">
        <f t="shared" ref="S556" si="1473">SUM(S554:S555)</f>
        <v>3.0190000000355388</v>
      </c>
      <c r="T556" s="300">
        <f t="shared" si="1464"/>
        <v>5.6230000000667228</v>
      </c>
      <c r="U556" s="300"/>
      <c r="V556" s="300">
        <f>SUM(V554:V555)</f>
        <v>2.3290000000215558</v>
      </c>
      <c r="W556" s="300">
        <f t="shared" ref="W556" si="1474">SUM(W554:W555)</f>
        <v>0.28299999999405162</v>
      </c>
      <c r="X556" s="300">
        <f t="shared" ref="X556" si="1475">SUM(X554:X555)</f>
        <v>3.0130000000341837</v>
      </c>
      <c r="Y556" s="300">
        <f t="shared" si="1465"/>
        <v>5.6250000000497913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9.1129999999746563</v>
      </c>
      <c r="C559" s="300">
        <v>4.7840000000677749</v>
      </c>
      <c r="D559" s="300">
        <v>7.0940000001723389</v>
      </c>
      <c r="E559" s="300">
        <f>SUM(B559:D559)</f>
        <v>20.991000000214772</v>
      </c>
      <c r="F559" s="300"/>
      <c r="G559" s="300">
        <v>6.2779999999664895</v>
      </c>
      <c r="H559" s="300">
        <v>10.26700000015172</v>
      </c>
      <c r="I559" s="300">
        <v>16.199000000402108</v>
      </c>
      <c r="J559" s="300">
        <f>SUM(G559:I559)</f>
        <v>32.744000000520316</v>
      </c>
      <c r="K559" s="300"/>
      <c r="L559" s="300">
        <v>10.651000000080233</v>
      </c>
      <c r="M559" s="300">
        <v>8.5300000002056837</v>
      </c>
      <c r="N559" s="300">
        <v>13.724999999615068</v>
      </c>
      <c r="O559" s="300">
        <f>SUM(L559:N559)</f>
        <v>32.905999999900985</v>
      </c>
      <c r="P559" s="300"/>
      <c r="Q559" s="300">
        <v>9.2640000001323077</v>
      </c>
      <c r="R559" s="300">
        <v>7.5490000000177417</v>
      </c>
      <c r="S559" s="300">
        <v>12.361000000013821</v>
      </c>
      <c r="T559" s="300">
        <f>SUM(Q559:S559)</f>
        <v>29.174000000163868</v>
      </c>
      <c r="U559" s="300"/>
      <c r="V559" s="300">
        <v>8.5539999999204355</v>
      </c>
      <c r="W559" s="300">
        <v>7.0679999998919705</v>
      </c>
      <c r="X559" s="300">
        <v>11.770000000360499</v>
      </c>
      <c r="Y559" s="300">
        <f>SUM(V559:X559)</f>
        <v>27.392000000172906</v>
      </c>
    </row>
    <row r="560" spans="1:25" x14ac:dyDescent="0.2">
      <c r="A560" s="260" t="s">
        <v>355</v>
      </c>
      <c r="B560" s="300">
        <v>6.1689999999931064</v>
      </c>
      <c r="C560" s="300">
        <v>1.212000000006332</v>
      </c>
      <c r="D560" s="300">
        <v>6.9310000001556542</v>
      </c>
      <c r="E560" s="300">
        <f t="shared" ref="E560:E561" si="1476">SUM(B560:D560)</f>
        <v>14.312000000155093</v>
      </c>
      <c r="F560" s="300"/>
      <c r="G560" s="300">
        <v>9.4029999999998175</v>
      </c>
      <c r="H560" s="300">
        <v>4.3750000000267963</v>
      </c>
      <c r="I560" s="300">
        <v>4.5030000000253017</v>
      </c>
      <c r="J560" s="300">
        <f t="shared" ref="J560:J561" si="1477">SUM(G560:I560)</f>
        <v>18.281000000051915</v>
      </c>
      <c r="K560" s="300"/>
      <c r="L560" s="300">
        <v>12.427000000013287</v>
      </c>
      <c r="M560" s="300">
        <v>4.7760000000158316</v>
      </c>
      <c r="N560" s="300">
        <v>7.9040000001538431</v>
      </c>
      <c r="O560" s="300">
        <f t="shared" ref="O560:O561" si="1478">SUM(L560:N560)</f>
        <v>25.107000000182961</v>
      </c>
      <c r="P560" s="300"/>
      <c r="Q560" s="300">
        <v>11.523999999984243</v>
      </c>
      <c r="R560" s="300">
        <v>4.2729999999832042</v>
      </c>
      <c r="S560" s="300">
        <v>7.2180000002715587</v>
      </c>
      <c r="T560" s="300">
        <f t="shared" ref="T560:T561" si="1479">SUM(Q560:S560)</f>
        <v>23.015000000239006</v>
      </c>
      <c r="U560" s="300"/>
      <c r="V560" s="300">
        <v>11.678999999956853</v>
      </c>
      <c r="W560" s="300">
        <v>4.1469999999753995</v>
      </c>
      <c r="X560" s="300">
        <v>7.2130000001901395</v>
      </c>
      <c r="Y560" s="300">
        <f t="shared" ref="Y560:Y561" si="1480">SUM(V560:X560)</f>
        <v>23.039000000122392</v>
      </c>
    </row>
    <row r="561" spans="1:25" x14ac:dyDescent="0.2">
      <c r="A561" s="260" t="s">
        <v>354</v>
      </c>
      <c r="B561" s="300">
        <f>SUM(B559:B560)</f>
        <v>15.281999999967763</v>
      </c>
      <c r="C561" s="300">
        <f t="shared" ref="C561" si="1481">SUM(C559:C560)</f>
        <v>5.9960000000741065</v>
      </c>
      <c r="D561" s="300">
        <f t="shared" ref="D561" si="1482">SUM(D559:D560)</f>
        <v>14.025000000327992</v>
      </c>
      <c r="E561" s="300">
        <f t="shared" si="1476"/>
        <v>35.303000000369863</v>
      </c>
      <c r="F561" s="300"/>
      <c r="G561" s="300">
        <f>SUM(G559:G560)</f>
        <v>15.680999999966307</v>
      </c>
      <c r="H561" s="300">
        <f t="shared" ref="H561" si="1483">SUM(H559:H560)</f>
        <v>14.642000000178516</v>
      </c>
      <c r="I561" s="300">
        <f t="shared" ref="I561" si="1484">SUM(I559:I560)</f>
        <v>20.702000000427411</v>
      </c>
      <c r="J561" s="300">
        <f t="shared" si="1477"/>
        <v>51.025000000572234</v>
      </c>
      <c r="K561" s="300"/>
      <c r="L561" s="300">
        <f>SUM(L559:L560)</f>
        <v>23.078000000093517</v>
      </c>
      <c r="M561" s="300">
        <f t="shared" ref="M561" si="1485">SUM(M559:M560)</f>
        <v>13.306000000221516</v>
      </c>
      <c r="N561" s="300">
        <f t="shared" ref="N561" si="1486">SUM(N559:N560)</f>
        <v>21.628999999768912</v>
      </c>
      <c r="O561" s="300">
        <f t="shared" si="1478"/>
        <v>58.013000000083949</v>
      </c>
      <c r="P561" s="300"/>
      <c r="Q561" s="300">
        <f>SUM(Q559:Q560)</f>
        <v>20.788000000116551</v>
      </c>
      <c r="R561" s="300">
        <f t="shared" ref="R561" si="1487">SUM(R559:R560)</f>
        <v>11.822000000000946</v>
      </c>
      <c r="S561" s="300">
        <f t="shared" ref="S561" si="1488">SUM(S559:S560)</f>
        <v>19.579000000285379</v>
      </c>
      <c r="T561" s="300">
        <f t="shared" si="1479"/>
        <v>52.189000000402871</v>
      </c>
      <c r="U561" s="300"/>
      <c r="V561" s="300">
        <f>SUM(V559:V560)</f>
        <v>20.232999999877286</v>
      </c>
      <c r="W561" s="300">
        <f t="shared" ref="W561" si="1489">SUM(W559:W560)</f>
        <v>11.21499999986737</v>
      </c>
      <c r="X561" s="300">
        <f t="shared" ref="X561" si="1490">SUM(X559:X560)</f>
        <v>18.983000000550639</v>
      </c>
      <c r="Y561" s="300">
        <f t="shared" si="1480"/>
        <v>50.431000000295299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15.69999999988314</v>
      </c>
      <c r="C564" s="300">
        <f t="shared" ref="C564:D564" si="1491">SUM(C549,C554,C559)</f>
        <v>10.822000000089435</v>
      </c>
      <c r="D564" s="300">
        <f t="shared" si="1491"/>
        <v>12.985000000188641</v>
      </c>
      <c r="E564" s="300">
        <f>SUM(B564:D564)</f>
        <v>39.507000000161213</v>
      </c>
      <c r="F564" s="300"/>
      <c r="G564" s="300">
        <f>SUM(G549,G554,G559)</f>
        <v>10.333999999894075</v>
      </c>
      <c r="H564" s="300">
        <f t="shared" ref="H564:I564" si="1492">SUM(H549,H554,H559)</f>
        <v>17.413000000196831</v>
      </c>
      <c r="I564" s="300">
        <f t="shared" si="1492"/>
        <v>26.119000000408764</v>
      </c>
      <c r="J564" s="300">
        <f>SUM(G564:I564)</f>
        <v>53.866000000499668</v>
      </c>
      <c r="K564" s="300"/>
      <c r="L564" s="300">
        <f>SUM(L549,L554,L559)</f>
        <v>17.530999999889296</v>
      </c>
      <c r="M564" s="300">
        <f t="shared" ref="M564" si="1493">SUM(M549,M554,M559)</f>
        <v>14.467000000263138</v>
      </c>
      <c r="N564" s="300">
        <f>SUM(N549,N554,N559)</f>
        <v>22.129999999258274</v>
      </c>
      <c r="O564" s="300">
        <f>SUM(L564:N564)</f>
        <v>54.127999999410704</v>
      </c>
      <c r="P564" s="300"/>
      <c r="Q564" s="300">
        <f>SUM(Q549,Q554,Q559)</f>
        <v>15.247000000314255</v>
      </c>
      <c r="R564" s="300">
        <f t="shared" ref="R564:S564" si="1494">SUM(R549,R554,R559)</f>
        <v>12.80300000003894</v>
      </c>
      <c r="S564" s="300">
        <f t="shared" si="1494"/>
        <v>19.931000000174031</v>
      </c>
      <c r="T564" s="300">
        <f>SUM(Q564:S564)</f>
        <v>47.981000000527224</v>
      </c>
      <c r="U564" s="300"/>
      <c r="V564" s="300">
        <f>SUM(V549,V554,V559)</f>
        <v>14.079000000020226</v>
      </c>
      <c r="W564" s="300">
        <f t="shared" ref="W564:X564" si="1495">SUM(W549,W554,W559)</f>
        <v>11.98799999985814</v>
      </c>
      <c r="X564" s="300">
        <f t="shared" si="1495"/>
        <v>18.977000000637325</v>
      </c>
      <c r="Y564" s="300">
        <f>SUM(V564:X564)</f>
        <v>45.044000000515695</v>
      </c>
    </row>
    <row r="565" spans="1:25" x14ac:dyDescent="0.2">
      <c r="A565" s="260" t="s">
        <v>355</v>
      </c>
      <c r="B565" s="300">
        <f>SUM(B550,B555,B560)</f>
        <v>8.9219999999574515</v>
      </c>
      <c r="C565" s="300">
        <f t="shared" ref="C565:D565" si="1496">SUM(C550,C555,C560)</f>
        <v>2.0180000000039469</v>
      </c>
      <c r="D565" s="300">
        <f t="shared" si="1496"/>
        <v>10.934000000222964</v>
      </c>
      <c r="E565" s="300">
        <f t="shared" ref="E565:E566" si="1497">SUM(B565:D565)</f>
        <v>21.87400000018436</v>
      </c>
      <c r="F565" s="300"/>
      <c r="G565" s="300">
        <f>SUM(G550,G555,G560)</f>
        <v>14.340999999945211</v>
      </c>
      <c r="H565" s="300">
        <f t="shared" ref="H565:I565" si="1498">SUM(H550,H555,H560)</f>
        <v>6.0200000000241802</v>
      </c>
      <c r="I565" s="300">
        <f t="shared" si="1498"/>
        <v>6.7790000000172235</v>
      </c>
      <c r="J565" s="300">
        <f t="shared" ref="J565:J566" si="1499">SUM(G565:I565)</f>
        <v>27.139999999986614</v>
      </c>
      <c r="K565" s="300"/>
      <c r="L565" s="300">
        <f>SUM(L550,L555,L560)</f>
        <v>18.952999999888313</v>
      </c>
      <c r="M565" s="300">
        <f t="shared" ref="M565:N565" si="1500">SUM(M550,M555,M560)</f>
        <v>6.5720000000160628</v>
      </c>
      <c r="N565" s="300">
        <f t="shared" si="1500"/>
        <v>11.56900000016206</v>
      </c>
      <c r="O565" s="300">
        <f t="shared" ref="O565:O566" si="1501">SUM(L565:N565)</f>
        <v>37.09400000006643</v>
      </c>
      <c r="P565" s="300"/>
      <c r="Q565" s="300">
        <f>SUM(Q550,Q555,Q560)</f>
        <v>17.57600000005295</v>
      </c>
      <c r="R565" s="300">
        <f t="shared" ref="R565:S565" si="1502">SUM(R550,R555,R560)</f>
        <v>5.8799999999837702</v>
      </c>
      <c r="S565" s="300">
        <f t="shared" si="1502"/>
        <v>10.716000000399074</v>
      </c>
      <c r="T565" s="300">
        <f t="shared" ref="T565:T566" si="1503">SUM(Q565:S565)</f>
        <v>34.172000000435794</v>
      </c>
      <c r="U565" s="300"/>
      <c r="V565" s="300">
        <f>SUM(V550,V555,V560)</f>
        <v>17.812000000024781</v>
      </c>
      <c r="W565" s="300">
        <f t="shared" ref="W565:X565" si="1504">SUM(W550,W555,W560)</f>
        <v>5.7069999999752019</v>
      </c>
      <c r="X565" s="300">
        <f t="shared" si="1504"/>
        <v>10.814000000293877</v>
      </c>
      <c r="Y565" s="300">
        <f t="shared" ref="Y565:Y566" si="1505">SUM(V565:X565)</f>
        <v>34.333000000293865</v>
      </c>
    </row>
    <row r="566" spans="1:25" x14ac:dyDescent="0.2">
      <c r="A566" s="264" t="s">
        <v>354</v>
      </c>
      <c r="B566" s="301">
        <f>SUM(B564:B565)</f>
        <v>24.62199999984059</v>
      </c>
      <c r="C566" s="301">
        <f t="shared" ref="C566" si="1506">SUM(C564:C565)</f>
        <v>12.840000000093383</v>
      </c>
      <c r="D566" s="301">
        <f t="shared" ref="D566" si="1507">SUM(D564:D565)</f>
        <v>23.919000000411607</v>
      </c>
      <c r="E566" s="301">
        <f t="shared" si="1497"/>
        <v>61.38100000034558</v>
      </c>
      <c r="F566" s="301"/>
      <c r="G566" s="301">
        <f>SUM(G564:G565)</f>
        <v>24.674999999839287</v>
      </c>
      <c r="H566" s="301">
        <f t="shared" ref="H566" si="1508">SUM(H564:H565)</f>
        <v>23.433000000221011</v>
      </c>
      <c r="I566" s="301">
        <f t="shared" ref="I566" si="1509">SUM(I564:I565)</f>
        <v>32.898000000425988</v>
      </c>
      <c r="J566" s="301">
        <f t="shared" si="1499"/>
        <v>81.006000000486296</v>
      </c>
      <c r="K566" s="301"/>
      <c r="L566" s="301">
        <f>SUM(L564:L565)</f>
        <v>36.483999999777609</v>
      </c>
      <c r="M566" s="301">
        <f t="shared" ref="M566" si="1510">SUM(M564:M565)</f>
        <v>21.039000000279202</v>
      </c>
      <c r="N566" s="301">
        <f t="shared" ref="N566" si="1511">SUM(N564:N565)</f>
        <v>33.698999999420337</v>
      </c>
      <c r="O566" s="301">
        <f t="shared" si="1501"/>
        <v>91.221999999477148</v>
      </c>
      <c r="P566" s="301"/>
      <c r="Q566" s="301">
        <f>SUM(Q564:Q565)</f>
        <v>32.823000000367202</v>
      </c>
      <c r="R566" s="301">
        <f t="shared" ref="R566" si="1512">SUM(R564:R565)</f>
        <v>18.683000000022709</v>
      </c>
      <c r="S566" s="301">
        <f t="shared" ref="S566" si="1513">SUM(S564:S565)</f>
        <v>30.647000000573104</v>
      </c>
      <c r="T566" s="301">
        <f t="shared" si="1503"/>
        <v>82.153000000963019</v>
      </c>
      <c r="U566" s="301"/>
      <c r="V566" s="301">
        <f>SUM(V564:V565)</f>
        <v>31.891000000045008</v>
      </c>
      <c r="W566" s="301">
        <f t="shared" ref="W566" si="1514">SUM(W564:W565)</f>
        <v>17.694999999833342</v>
      </c>
      <c r="X566" s="301">
        <f t="shared" ref="X566" si="1515">SUM(X564:X565)</f>
        <v>29.791000000931202</v>
      </c>
      <c r="Y566" s="301">
        <f t="shared" si="1505"/>
        <v>79.377000000809559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Yorkshire and the Humber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0.71971545036826345</v>
      </c>
      <c r="N7">
        <f>'Ind T4'!C122</f>
        <v>0.25894176474754449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0.74003823222219545</v>
      </c>
      <c r="N9">
        <f>'Ind T4'!C120</f>
        <v>1.086479082262537</v>
      </c>
    </row>
    <row r="10" spans="1:16" x14ac:dyDescent="0.2">
      <c r="L10" s="13" t="str">
        <f>'Ind T4'!A80</f>
        <v>Education</v>
      </c>
      <c r="M10">
        <f>'Ind T4'!B119</f>
        <v>-0.60409344187158931</v>
      </c>
      <c r="N10">
        <f>'Ind T4'!C119</f>
        <v>0.14481946252851152</v>
      </c>
    </row>
    <row r="11" spans="1:16" x14ac:dyDescent="0.2">
      <c r="L11" s="13" t="str">
        <f>'Ind T4'!A79</f>
        <v>Public admin. and defence</v>
      </c>
      <c r="M11">
        <f>'Ind T4'!B118</f>
        <v>1.2451358987034977</v>
      </c>
      <c r="N11">
        <f>'Ind T4'!C118</f>
        <v>5.7631759597209786E-2</v>
      </c>
    </row>
    <row r="12" spans="1:16" x14ac:dyDescent="0.2">
      <c r="L12" s="1" t="str">
        <f>CONCATENATE("[",'Ind T4'!A78,"]")</f>
        <v>[Non-marketed services]</v>
      </c>
      <c r="M12">
        <f>'Ind T4'!B117</f>
        <v>0.35152321551452648</v>
      </c>
      <c r="N12">
        <f>'Ind T4'!C117</f>
        <v>0.62712401151188146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8.2463163274121065</v>
      </c>
      <c r="N14" s="82">
        <f>'Ind T4'!C115</f>
        <v>-0.92296391269011124</v>
      </c>
    </row>
    <row r="15" spans="1:16" x14ac:dyDescent="0.2">
      <c r="L15" s="13" t="str">
        <f>'Ind T4'!A75</f>
        <v>Arts and entertainment</v>
      </c>
      <c r="M15" s="82">
        <f>'Ind T4'!B114</f>
        <v>0.35113203145609173</v>
      </c>
      <c r="N15" s="82">
        <f>'Ind T4'!C114</f>
        <v>-0.20149278584761232</v>
      </c>
    </row>
    <row r="16" spans="1:16" x14ac:dyDescent="0.2">
      <c r="L16" s="13" t="str">
        <f>'Ind T4'!A74</f>
        <v>Support services</v>
      </c>
      <c r="M16" s="82">
        <f>'Ind T4'!B113</f>
        <v>-0.82945549789743556</v>
      </c>
      <c r="N16" s="82">
        <f>'Ind T4'!C113</f>
        <v>0.9286900340323978</v>
      </c>
    </row>
    <row r="17" spans="12:14" x14ac:dyDescent="0.2">
      <c r="L17" s="13" t="str">
        <f>'Ind T4'!A73</f>
        <v>Professional services</v>
      </c>
      <c r="M17" s="82">
        <f>'Ind T4'!B112</f>
        <v>2.2269420557584185</v>
      </c>
      <c r="N17" s="82">
        <f>'Ind T4'!C112</f>
        <v>0.71235282249149101</v>
      </c>
    </row>
    <row r="18" spans="12:14" x14ac:dyDescent="0.2">
      <c r="L18" s="13" t="str">
        <f>'Ind T4'!A72</f>
        <v>Real estate</v>
      </c>
      <c r="M18" s="82">
        <f>'Ind T4'!B111</f>
        <v>6.1120097689123076</v>
      </c>
      <c r="N18" s="82">
        <f>'Ind T4'!C111</f>
        <v>-0.38219867361527493</v>
      </c>
    </row>
    <row r="19" spans="12:14" x14ac:dyDescent="0.2">
      <c r="L19" t="str">
        <f>'Ind T4'!A71</f>
        <v>Finance and insurance</v>
      </c>
      <c r="M19">
        <f>'Ind T4'!B110</f>
        <v>-1.3439894383883266</v>
      </c>
      <c r="N19">
        <f>'Ind T4'!C110</f>
        <v>-6.4899036623433659E-2</v>
      </c>
    </row>
    <row r="20" spans="12:14" x14ac:dyDescent="0.2">
      <c r="L20" t="str">
        <f>'Ind T4'!A70</f>
        <v>Information technology</v>
      </c>
      <c r="M20">
        <f>'Ind T4'!B109</f>
        <v>5.4884125075412182</v>
      </c>
      <c r="N20">
        <f>'Ind T4'!C109</f>
        <v>0.75763081861519588</v>
      </c>
    </row>
    <row r="21" spans="12:14" x14ac:dyDescent="0.2">
      <c r="L21" t="str">
        <f>'Ind T4'!A69</f>
        <v>Media</v>
      </c>
      <c r="M21">
        <f>'Ind T4'!B108</f>
        <v>6.829521360804347</v>
      </c>
      <c r="N21">
        <f>'Ind T4'!C108</f>
        <v>-8.2149027530453722E-3</v>
      </c>
    </row>
    <row r="22" spans="12:14" x14ac:dyDescent="0.2">
      <c r="L22" s="1" t="str">
        <f>CONCATENATE("[",'Ind T4'!A68,"]")</f>
        <v>[Business and other services]</v>
      </c>
      <c r="M22">
        <f>'Ind T4'!B107</f>
        <v>1.8510936152520863</v>
      </c>
      <c r="N22">
        <f>'Ind T4'!C107</f>
        <v>0.37626495202416343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-0.98542980641606048</v>
      </c>
      <c r="N24">
        <f>'Ind T4'!C105</f>
        <v>0.63028581742694545</v>
      </c>
    </row>
    <row r="25" spans="12:14" x14ac:dyDescent="0.2">
      <c r="L25" s="13" t="str">
        <f>'Ind T4'!A65</f>
        <v>Transport and storage</v>
      </c>
      <c r="M25">
        <f>'Ind T4'!B104</f>
        <v>1.4659619319606465</v>
      </c>
      <c r="N25">
        <f>'Ind T4'!C104</f>
        <v>0.97597715360240311</v>
      </c>
    </row>
    <row r="26" spans="12:14" x14ac:dyDescent="0.2">
      <c r="L26" s="13" t="str">
        <f>'Ind T4'!A64</f>
        <v>Wholesale and retail trade</v>
      </c>
      <c r="M26">
        <f>'Ind T4'!B103</f>
        <v>0.18263945464753739</v>
      </c>
      <c r="N26">
        <f>'Ind T4'!C103</f>
        <v>-1.7111358642940555E-2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0.16065058666150378</v>
      </c>
      <c r="N27">
        <f>'Ind T4'!C102</f>
        <v>0.35066564164172309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2.8152563502628514</v>
      </c>
      <c r="N29">
        <f>'Ind T4'!C100</f>
        <v>7.1803757811483848E-2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-0.63609563980062678</v>
      </c>
      <c r="N31">
        <f>'Ind T4'!C98</f>
        <v>-1.345942026382696</v>
      </c>
    </row>
    <row r="32" spans="12:14" x14ac:dyDescent="0.2">
      <c r="L32" s="13" t="str">
        <f>'Ind T4'!A58</f>
        <v>Engineering</v>
      </c>
      <c r="M32">
        <f>'Ind T4'!B97</f>
        <v>-0.557098619429508</v>
      </c>
      <c r="N32">
        <f>'Ind T4'!C97</f>
        <v>0.21763219550505752</v>
      </c>
    </row>
    <row r="33" spans="12:14" x14ac:dyDescent="0.2">
      <c r="L33" s="13" t="str">
        <f>'Ind T4'!A57</f>
        <v>Food drink and tobacco</v>
      </c>
      <c r="M33">
        <f>'Ind T4'!B96</f>
        <v>2.6671962422954554</v>
      </c>
      <c r="N33">
        <f>'Ind T4'!C96</f>
        <v>-1.6751119581020268</v>
      </c>
    </row>
    <row r="34" spans="12:14" x14ac:dyDescent="0.2">
      <c r="L34" s="1" t="str">
        <f>CONCATENATE("[",'Ind T4'!A56,"]")</f>
        <v>[Manufacturing]</v>
      </c>
      <c r="M34">
        <f>'Ind T4'!B95</f>
        <v>2.1020941506999513E-2</v>
      </c>
      <c r="N34">
        <f>'Ind T4'!C95</f>
        <v>-1.216068937863235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0.85851596287924714</v>
      </c>
      <c r="N36">
        <f>'Ind T4'!C93</f>
        <v>0.59198749761100178</v>
      </c>
    </row>
    <row r="37" spans="12:14" x14ac:dyDescent="0.2">
      <c r="L37" s="13" t="str">
        <f>'Ind T4'!A53</f>
        <v>Electricity and gas</v>
      </c>
      <c r="M37">
        <f>'Ind T4'!B92</f>
        <v>-7.3291311568672191</v>
      </c>
      <c r="N37">
        <f>'Ind T4'!C92</f>
        <v>-0.29826957011770405</v>
      </c>
    </row>
    <row r="38" spans="12:14" x14ac:dyDescent="0.2">
      <c r="L38" s="13" t="str">
        <f>'Ind T4'!A52</f>
        <v>Mining and quarrying</v>
      </c>
      <c r="M38">
        <f>'Ind T4'!B91</f>
        <v>-19.974535806287509</v>
      </c>
      <c r="N38">
        <f>'Ind T4'!C91</f>
        <v>-4.7306866580175466</v>
      </c>
    </row>
    <row r="39" spans="12:14" x14ac:dyDescent="0.2">
      <c r="L39" s="44" t="str">
        <f>'Ind T4'!A51</f>
        <v>Agriculture</v>
      </c>
      <c r="M39">
        <f>'Ind T4'!B90</f>
        <v>-7.2031319201024342</v>
      </c>
      <c r="N39">
        <f>'Ind T4'!C90</f>
        <v>0.36072839505740806</v>
      </c>
    </row>
    <row r="40" spans="12:14" x14ac:dyDescent="0.2">
      <c r="L40" s="1" t="str">
        <f>CONCATENATE("[",'Ind T4'!A50,"]")</f>
        <v>[Primary sector and utilities]</v>
      </c>
      <c r="M40">
        <f>'Ind T4'!B89</f>
        <v>-5.4747064596353816</v>
      </c>
      <c r="N40">
        <f>'Ind T4'!C89</f>
        <v>0.21252461036456172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13" width="7.42578125" bestFit="1" customWidth="1"/>
    <col min="14" max="16" width="7.7109375" bestFit="1" customWidth="1"/>
    <col min="17" max="17" width="7.42578125" bestFit="1" customWidth="1"/>
    <col min="18" max="18" width="7.7109375" bestFit="1" customWidth="1"/>
    <col min="19" max="20" width="7.42578125" bestFit="1" customWidth="1"/>
    <col min="21" max="21" width="7.7109375" bestFit="1" customWidth="1"/>
    <col min="22" max="25" width="7.42578125" bestFit="1" customWidth="1"/>
    <col min="26" max="31" width="7.7109375" bestFit="1" customWidth="1"/>
    <col min="32" max="32" width="7.42578125" bestFit="1" customWidth="1"/>
    <col min="33" max="33" width="7.7109375" bestFit="1" customWidth="1"/>
    <col min="34" max="34" width="7.42578125" bestFit="1" customWidth="1"/>
    <col min="35" max="36" width="7.7109375" bestFit="1" customWidth="1"/>
    <col min="37" max="37" width="7.42578125" bestFit="1" customWidth="1"/>
    <col min="38" max="38" width="7.71093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Yorkshire and the Humber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56.205999999914219</v>
      </c>
      <c r="N5" s="86">
        <f t="shared" ref="N5:AL5" si="1">SUM(N6:N9)</f>
        <v>65.02500000000353</v>
      </c>
      <c r="O5" s="86">
        <f t="shared" si="1"/>
        <v>64.517999999899729</v>
      </c>
      <c r="P5" s="86">
        <f t="shared" si="1"/>
        <v>62.687999999492547</v>
      </c>
      <c r="Q5" s="86">
        <f t="shared" si="1"/>
        <v>64.806999999530206</v>
      </c>
      <c r="R5" s="86">
        <f t="shared" si="1"/>
        <v>60.282999999947791</v>
      </c>
      <c r="S5" s="86">
        <f t="shared" si="1"/>
        <v>57.683999999750306</v>
      </c>
      <c r="T5" s="86">
        <f t="shared" si="1"/>
        <v>47.216000000174624</v>
      </c>
      <c r="U5" s="86">
        <f t="shared" si="1"/>
        <v>62.091999999925179</v>
      </c>
      <c r="V5" s="86">
        <f t="shared" si="1"/>
        <v>56.487000000227013</v>
      </c>
      <c r="W5" s="86">
        <f t="shared" si="1"/>
        <v>45.491999999831179</v>
      </c>
      <c r="X5" s="86">
        <f t="shared" si="1"/>
        <v>45.154999999457289</v>
      </c>
      <c r="Y5" s="86">
        <f t="shared" si="1"/>
        <v>45.021999999606919</v>
      </c>
      <c r="Z5" s="86">
        <f t="shared" si="1"/>
        <v>45.284999999540993</v>
      </c>
      <c r="AA5" s="86">
        <f t="shared" si="1"/>
        <v>45.975999999440972</v>
      </c>
      <c r="AB5" s="86">
        <f t="shared" si="1"/>
        <v>46.203999999680633</v>
      </c>
      <c r="AC5" s="86">
        <f t="shared" si="1"/>
        <v>46.405999999605058</v>
      </c>
      <c r="AD5" s="86">
        <f t="shared" si="1"/>
        <v>46.539999999744509</v>
      </c>
      <c r="AE5" s="86">
        <f t="shared" si="1"/>
        <v>46.643999999637202</v>
      </c>
      <c r="AF5" s="86">
        <f t="shared" si="1"/>
        <v>46.671999999747555</v>
      </c>
      <c r="AG5" s="86">
        <f t="shared" si="1"/>
        <v>46.735999999725394</v>
      </c>
      <c r="AH5" s="86">
        <f t="shared" si="1"/>
        <v>46.787999999759691</v>
      </c>
      <c r="AI5" s="86">
        <f t="shared" si="1"/>
        <v>46.860999999757169</v>
      </c>
      <c r="AJ5" s="86">
        <f t="shared" si="1"/>
        <v>46.879999999897763</v>
      </c>
      <c r="AK5" s="86">
        <f t="shared" si="1"/>
        <v>46.981999999766558</v>
      </c>
      <c r="AL5" s="86">
        <f t="shared" si="1"/>
        <v>46.963999999601498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27.667999999859951</v>
      </c>
      <c r="N6" s="11">
        <v>36.236000000099601</v>
      </c>
      <c r="O6" s="11">
        <v>34.62900000000446</v>
      </c>
      <c r="P6" s="11">
        <v>32.103999999654349</v>
      </c>
      <c r="Q6" s="11">
        <v>34.101999999689419</v>
      </c>
      <c r="R6" s="11">
        <v>27.652000000070917</v>
      </c>
      <c r="S6" s="11">
        <v>26.853999999866559</v>
      </c>
      <c r="T6" s="11">
        <v>19.844000000101182</v>
      </c>
      <c r="U6" s="11">
        <v>29.293999999971305</v>
      </c>
      <c r="V6" s="11">
        <v>28.73800000029118</v>
      </c>
      <c r="W6" s="11">
        <v>19.027999999869024</v>
      </c>
      <c r="X6" s="11">
        <v>19.210999999645804</v>
      </c>
      <c r="Y6" s="11">
        <v>19.395999999638757</v>
      </c>
      <c r="Z6" s="11">
        <v>19.607999999583878</v>
      </c>
      <c r="AA6" s="11">
        <v>19.771999999511976</v>
      </c>
      <c r="AB6" s="11">
        <v>19.786999999599313</v>
      </c>
      <c r="AC6" s="11">
        <v>19.816999999557254</v>
      </c>
      <c r="AD6" s="11">
        <v>19.842999999673214</v>
      </c>
      <c r="AE6" s="11">
        <v>19.864999999602901</v>
      </c>
      <c r="AF6" s="11">
        <v>19.884999999700163</v>
      </c>
      <c r="AG6" s="11">
        <v>19.921999999654755</v>
      </c>
      <c r="AH6" s="11">
        <v>19.957999999723132</v>
      </c>
      <c r="AI6" s="11">
        <v>19.991999999696198</v>
      </c>
      <c r="AJ6" s="11">
        <v>20.024999999776611</v>
      </c>
      <c r="AK6" s="171">
        <v>20.055999999652528</v>
      </c>
      <c r="AL6" s="11">
        <v>20.083999999674234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3.6110000000157494</v>
      </c>
      <c r="N7" s="11">
        <v>3.985999999989104</v>
      </c>
      <c r="O7" s="11">
        <v>3.9919999999897882</v>
      </c>
      <c r="P7" s="11">
        <v>3.5299999999840668</v>
      </c>
      <c r="Q7" s="11">
        <v>4.6359999999611974</v>
      </c>
      <c r="R7" s="11">
        <v>4.6769999999819545</v>
      </c>
      <c r="S7" s="11">
        <v>4.636999999998455</v>
      </c>
      <c r="T7" s="11">
        <v>2.1280000000041506</v>
      </c>
      <c r="U7" s="11">
        <v>3.221999999987629</v>
      </c>
      <c r="V7" s="11">
        <v>1.6619999999976476</v>
      </c>
      <c r="W7" s="11">
        <v>1.5349999999990327</v>
      </c>
      <c r="X7" s="11">
        <v>1.4279999999934287</v>
      </c>
      <c r="Y7" s="11">
        <v>1.3850000000004046</v>
      </c>
      <c r="Z7" s="11">
        <v>1.3009999999970301</v>
      </c>
      <c r="AA7" s="11">
        <v>1.217999999996388</v>
      </c>
      <c r="AB7" s="11">
        <v>1.1500000000027684</v>
      </c>
      <c r="AC7" s="11">
        <v>1.093000000002053</v>
      </c>
      <c r="AD7" s="11">
        <v>1.0399999999999328</v>
      </c>
      <c r="AE7" s="11">
        <v>0.99199999999900201</v>
      </c>
      <c r="AF7" s="11">
        <v>0.94699999999885931</v>
      </c>
      <c r="AG7" s="11">
        <v>0.90800000000097736</v>
      </c>
      <c r="AH7" s="11">
        <v>0.8690000000003727</v>
      </c>
      <c r="AI7" s="11">
        <v>0.83399999999827679</v>
      </c>
      <c r="AJ7" s="11">
        <v>0.79900000000245963</v>
      </c>
      <c r="AK7" s="171">
        <v>0.76900000000237845</v>
      </c>
      <c r="AL7" s="11">
        <v>0.74200000000187116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12.369000000069649</v>
      </c>
      <c r="N8" s="11">
        <v>10.755999999927823</v>
      </c>
      <c r="O8" s="11">
        <v>9.6639999999456734</v>
      </c>
      <c r="P8" s="11">
        <v>10.13499999999145</v>
      </c>
      <c r="Q8" s="11">
        <v>9.7710000000353876</v>
      </c>
      <c r="R8" s="11">
        <v>11.786999999944621</v>
      </c>
      <c r="S8" s="11">
        <v>10.65499999991486</v>
      </c>
      <c r="T8" s="11">
        <v>8.5289999999957544</v>
      </c>
      <c r="U8" s="11">
        <v>8.9020000000089698</v>
      </c>
      <c r="V8" s="11">
        <v>8.7859999999593512</v>
      </c>
      <c r="W8" s="11">
        <v>8.0559999999608376</v>
      </c>
      <c r="X8" s="11">
        <v>7.9629999999953638</v>
      </c>
      <c r="Y8" s="11">
        <v>7.8170000000236231</v>
      </c>
      <c r="Z8" s="11">
        <v>7.7790000000387405</v>
      </c>
      <c r="AA8" s="11">
        <v>7.7660000000428964</v>
      </c>
      <c r="AB8" s="11">
        <v>7.7550000000472954</v>
      </c>
      <c r="AC8" s="11">
        <v>7.7400000000383553</v>
      </c>
      <c r="AD8" s="11">
        <v>7.7310000000667767</v>
      </c>
      <c r="AE8" s="11">
        <v>7.719000000059336</v>
      </c>
      <c r="AF8" s="11">
        <v>7.7110000000647352</v>
      </c>
      <c r="AG8" s="11">
        <v>7.7080000000705606</v>
      </c>
      <c r="AH8" s="11">
        <v>7.7050000000525207</v>
      </c>
      <c r="AI8" s="11">
        <v>7.7040000000921109</v>
      </c>
      <c r="AJ8" s="11">
        <v>7.7020000000486712</v>
      </c>
      <c r="AK8" s="171">
        <v>7.7030000000376413</v>
      </c>
      <c r="AL8" s="11">
        <v>7.7029999999668153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12.557999999968873</v>
      </c>
      <c r="N9" s="11">
        <v>14.046999999987001</v>
      </c>
      <c r="O9" s="11">
        <v>16.232999999959812</v>
      </c>
      <c r="P9" s="11">
        <v>16.918999999862688</v>
      </c>
      <c r="Q9" s="11">
        <v>16.297999999844194</v>
      </c>
      <c r="R9" s="11">
        <v>16.166999999950296</v>
      </c>
      <c r="S9" s="11">
        <v>15.537999999970429</v>
      </c>
      <c r="T9" s="11">
        <v>16.715000000073537</v>
      </c>
      <c r="U9" s="11">
        <v>20.673999999957271</v>
      </c>
      <c r="V9" s="11">
        <v>17.300999999978838</v>
      </c>
      <c r="W9" s="11">
        <v>16.873000000002282</v>
      </c>
      <c r="X9" s="11">
        <v>16.552999999822692</v>
      </c>
      <c r="Y9" s="11">
        <v>16.42399999994414</v>
      </c>
      <c r="Z9" s="11">
        <v>16.596999999921344</v>
      </c>
      <c r="AA9" s="11">
        <v>17.219999999889712</v>
      </c>
      <c r="AB9" s="11">
        <v>17.51200000003125</v>
      </c>
      <c r="AC9" s="11">
        <v>17.756000000007401</v>
      </c>
      <c r="AD9" s="11">
        <v>17.926000000004588</v>
      </c>
      <c r="AE9" s="11">
        <v>18.06799999997596</v>
      </c>
      <c r="AF9" s="11">
        <v>18.128999999983801</v>
      </c>
      <c r="AG9" s="11">
        <v>18.197999999999094</v>
      </c>
      <c r="AH9" s="11">
        <v>18.255999999983665</v>
      </c>
      <c r="AI9" s="11">
        <v>18.330999999970583</v>
      </c>
      <c r="AJ9" s="11">
        <v>18.354000000070023</v>
      </c>
      <c r="AK9" s="171">
        <v>18.454000000074011</v>
      </c>
      <c r="AL9" s="11">
        <v>18.434999999958578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261.53599999877395</v>
      </c>
      <c r="N11" s="86">
        <f t="shared" si="2"/>
        <v>261.20200000003649</v>
      </c>
      <c r="O11" s="86">
        <f t="shared" si="2"/>
        <v>266.95699999944264</v>
      </c>
      <c r="P11" s="86">
        <f t="shared" si="2"/>
        <v>262.40799999719457</v>
      </c>
      <c r="Q11" s="86">
        <f>SUM(Q12:Q14)</f>
        <v>276.0759999980034</v>
      </c>
      <c r="R11" s="86">
        <f t="shared" ref="R11" si="3">SUM(R12:R14)</f>
        <v>294.81999999966411</v>
      </c>
      <c r="S11" s="86">
        <f t="shared" ref="S11" si="4">SUM(S12:S14)</f>
        <v>264.36299999873404</v>
      </c>
      <c r="T11" s="86">
        <f t="shared" ref="T11" si="5">SUM(T12:T14)</f>
        <v>289.39300000195215</v>
      </c>
      <c r="U11" s="86">
        <f t="shared" ref="U11" si="6">SUM(U12:U14)</f>
        <v>308.51399999864555</v>
      </c>
      <c r="V11" s="86">
        <f t="shared" ref="V11" si="7">SUM(V12:V14)</f>
        <v>287.91100000005497</v>
      </c>
      <c r="W11" s="86">
        <f t="shared" ref="W11" si="8">SUM(W12:W14)</f>
        <v>295.13000000086259</v>
      </c>
      <c r="X11" s="86">
        <f t="shared" ref="X11" si="9">SUM(X12:X14)</f>
        <v>293.51599999627956</v>
      </c>
      <c r="Y11" s="86">
        <f t="shared" ref="Y11" si="10">SUM(Y12:Y14)</f>
        <v>288.99099999880951</v>
      </c>
      <c r="Z11" s="86">
        <f t="shared" ref="Z11" si="11">SUM(Z12:Z14)</f>
        <v>284.79699999861054</v>
      </c>
      <c r="AA11" s="86">
        <f t="shared" ref="AA11" si="12">SUM(AA12:AA14)</f>
        <v>281.63699999804845</v>
      </c>
      <c r="AB11" s="86">
        <f t="shared" ref="AB11" si="13">SUM(AB12:AB14)</f>
        <v>277.91000000074115</v>
      </c>
      <c r="AC11" s="86">
        <f t="shared" ref="AC11" si="14">SUM(AC12:AC14)</f>
        <v>274.31700000013319</v>
      </c>
      <c r="AD11" s="86">
        <f>SUM(AD12:AD14)</f>
        <v>270.68600000059695</v>
      </c>
      <c r="AE11" s="86">
        <f t="shared" ref="AE11" si="15">SUM(AE12:AE14)</f>
        <v>267.1609999999722</v>
      </c>
      <c r="AF11" s="86">
        <f t="shared" ref="AF11" si="16">SUM(AF12:AF14)</f>
        <v>263.75699999991883</v>
      </c>
      <c r="AG11" s="86">
        <f t="shared" ref="AG11:AL11" si="17">SUM(AG12:AG14)</f>
        <v>260.58400000012745</v>
      </c>
      <c r="AH11" s="86">
        <f t="shared" si="17"/>
        <v>257.41799999941651</v>
      </c>
      <c r="AI11" s="86">
        <f t="shared" si="17"/>
        <v>254.35399999971543</v>
      </c>
      <c r="AJ11" s="86">
        <f t="shared" si="17"/>
        <v>251.36500000115566</v>
      </c>
      <c r="AK11" s="86">
        <f t="shared" si="17"/>
        <v>248.45900000072817</v>
      </c>
      <c r="AL11" s="86">
        <f t="shared" si="17"/>
        <v>245.64499999876003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51.944999999383128</v>
      </c>
      <c r="N12" s="11">
        <v>46.386000000142275</v>
      </c>
      <c r="O12" s="11">
        <v>45.921999999932439</v>
      </c>
      <c r="P12" s="11">
        <v>53.896999999059474</v>
      </c>
      <c r="Q12" s="11">
        <v>50.91999999965109</v>
      </c>
      <c r="R12" s="11">
        <v>54.832000000116608</v>
      </c>
      <c r="S12" s="11">
        <v>60.957999999510029</v>
      </c>
      <c r="T12" s="11">
        <v>65.178000000795024</v>
      </c>
      <c r="U12" s="11">
        <v>57.412999999230045</v>
      </c>
      <c r="V12" s="11">
        <v>59.268000000075865</v>
      </c>
      <c r="W12" s="11">
        <v>62.54500000055711</v>
      </c>
      <c r="X12" s="11">
        <v>61.690999998773414</v>
      </c>
      <c r="Y12" s="11">
        <v>60.898999999441791</v>
      </c>
      <c r="Z12" s="11">
        <v>60.442999999466508</v>
      </c>
      <c r="AA12" s="11">
        <v>59.544999999258131</v>
      </c>
      <c r="AB12" s="11">
        <v>58.394000000200023</v>
      </c>
      <c r="AC12" s="11">
        <v>57.397999999986567</v>
      </c>
      <c r="AD12" s="11">
        <v>56.378000000185665</v>
      </c>
      <c r="AE12" s="11">
        <v>55.342999999989239</v>
      </c>
      <c r="AF12" s="11">
        <v>54.3220000000087</v>
      </c>
      <c r="AG12" s="11">
        <v>53.33300000000829</v>
      </c>
      <c r="AH12" s="11">
        <v>52.351999999736243</v>
      </c>
      <c r="AI12" s="11">
        <v>51.386999999989726</v>
      </c>
      <c r="AJ12" s="11">
        <v>50.427000000334949</v>
      </c>
      <c r="AK12" s="171">
        <v>49.482000000222492</v>
      </c>
      <c r="AL12" s="11">
        <v>48.544999999442695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30.073000000040203</v>
      </c>
      <c r="N13" s="11">
        <v>28.386999999908912</v>
      </c>
      <c r="O13" s="11">
        <v>40.182999999872195</v>
      </c>
      <c r="P13" s="11">
        <v>38.030999999797785</v>
      </c>
      <c r="Q13" s="11">
        <v>29.887999999880915</v>
      </c>
      <c r="R13" s="11">
        <v>34.559999999857652</v>
      </c>
      <c r="S13" s="11">
        <v>29.866999999855789</v>
      </c>
      <c r="T13" s="11">
        <v>32.189000000080696</v>
      </c>
      <c r="U13" s="11">
        <v>34.930000000000653</v>
      </c>
      <c r="V13" s="11">
        <v>34.406999999945477</v>
      </c>
      <c r="W13" s="11">
        <v>33.607999999943374</v>
      </c>
      <c r="X13" s="11">
        <v>34.505999999787626</v>
      </c>
      <c r="Y13" s="11">
        <v>34.476999999973252</v>
      </c>
      <c r="Z13" s="11">
        <v>34.70899999994392</v>
      </c>
      <c r="AA13" s="11">
        <v>34.88399999991023</v>
      </c>
      <c r="AB13" s="11">
        <v>35.130000000105483</v>
      </c>
      <c r="AC13" s="11">
        <v>35.099000000061267</v>
      </c>
      <c r="AD13" s="11">
        <v>35.063000000089772</v>
      </c>
      <c r="AE13" s="11">
        <v>35.021000000033077</v>
      </c>
      <c r="AF13" s="11">
        <v>34.980000000029804</v>
      </c>
      <c r="AG13" s="11">
        <v>34.959000000065259</v>
      </c>
      <c r="AH13" s="11">
        <v>34.927000000000383</v>
      </c>
      <c r="AI13" s="11">
        <v>34.886000000012558</v>
      </c>
      <c r="AJ13" s="11">
        <v>34.841000000126193</v>
      </c>
      <c r="AK13" s="171">
        <v>34.781000000078883</v>
      </c>
      <c r="AL13" s="11">
        <v>34.721999999911027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179.51799999935059</v>
      </c>
      <c r="N14" s="11">
        <v>186.42899999998534</v>
      </c>
      <c r="O14" s="11">
        <v>180.851999999638</v>
      </c>
      <c r="P14" s="11">
        <v>170.47999999833729</v>
      </c>
      <c r="Q14" s="11">
        <v>195.2679999984714</v>
      </c>
      <c r="R14" s="11">
        <v>205.42799999968986</v>
      </c>
      <c r="S14" s="11">
        <v>173.53799999936822</v>
      </c>
      <c r="T14" s="11">
        <v>192.02600000107643</v>
      </c>
      <c r="U14" s="11">
        <v>216.17099999941487</v>
      </c>
      <c r="V14" s="11">
        <v>194.23600000003361</v>
      </c>
      <c r="W14" s="11">
        <v>198.9770000003621</v>
      </c>
      <c r="X14" s="11">
        <v>197.31899999771852</v>
      </c>
      <c r="Y14" s="11">
        <v>193.61499999939448</v>
      </c>
      <c r="Z14" s="11">
        <v>189.64499999920008</v>
      </c>
      <c r="AA14" s="11">
        <v>187.2079999988801</v>
      </c>
      <c r="AB14" s="11">
        <v>184.38600000043564</v>
      </c>
      <c r="AC14" s="11">
        <v>181.82000000008534</v>
      </c>
      <c r="AD14" s="11">
        <v>179.24500000032151</v>
      </c>
      <c r="AE14" s="11">
        <v>176.79699999994986</v>
      </c>
      <c r="AF14" s="11">
        <v>174.45499999988033</v>
      </c>
      <c r="AG14" s="11">
        <v>172.29200000005389</v>
      </c>
      <c r="AH14" s="11">
        <v>170.1389999996799</v>
      </c>
      <c r="AI14" s="11">
        <v>168.08099999971313</v>
      </c>
      <c r="AJ14" s="11">
        <v>166.09700000069452</v>
      </c>
      <c r="AK14" s="171">
        <v>164.19600000042678</v>
      </c>
      <c r="AL14" s="11">
        <v>162.37799999940631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175.5999999989798</v>
      </c>
      <c r="N16" s="86">
        <v>169.04499999984512</v>
      </c>
      <c r="O16" s="86">
        <v>157.95399999943322</v>
      </c>
      <c r="P16" s="86">
        <v>148.1769999973796</v>
      </c>
      <c r="Q16" s="86">
        <v>162.55299999658664</v>
      </c>
      <c r="R16" s="86">
        <v>171.02399999723113</v>
      </c>
      <c r="S16" s="86">
        <v>179.84299999777278</v>
      </c>
      <c r="T16" s="86">
        <v>181.26800000091774</v>
      </c>
      <c r="U16" s="86">
        <v>160.41899999911797</v>
      </c>
      <c r="V16" s="86">
        <v>185.52600000136636</v>
      </c>
      <c r="W16" s="86">
        <v>196.49199999870464</v>
      </c>
      <c r="X16" s="86">
        <v>192.79599999389964</v>
      </c>
      <c r="Y16" s="86">
        <v>192.97499999311282</v>
      </c>
      <c r="Z16" s="86">
        <v>193.44799999236793</v>
      </c>
      <c r="AA16" s="86">
        <v>194.17999999138752</v>
      </c>
      <c r="AB16" s="86">
        <v>194.87799999330232</v>
      </c>
      <c r="AC16" s="86">
        <v>195.38499999298543</v>
      </c>
      <c r="AD16" s="86">
        <v>195.47499999292828</v>
      </c>
      <c r="AE16" s="86">
        <v>195.76099999131412</v>
      </c>
      <c r="AF16" s="86">
        <v>195.93699999243555</v>
      </c>
      <c r="AG16" s="86">
        <v>196.31999999139026</v>
      </c>
      <c r="AH16" s="86">
        <v>196.73199999239839</v>
      </c>
      <c r="AI16" s="86">
        <v>197.17899999123114</v>
      </c>
      <c r="AJ16" s="86">
        <v>197.64799999408586</v>
      </c>
      <c r="AK16" s="355">
        <v>198.13199999321893</v>
      </c>
      <c r="AL16" s="86">
        <v>198.61899999402962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675.23699998815346</v>
      </c>
      <c r="N18" s="86">
        <f t="shared" si="18"/>
        <v>678.23000000118418</v>
      </c>
      <c r="O18" s="86">
        <f t="shared" si="18"/>
        <v>643.69699999651039</v>
      </c>
      <c r="P18" s="86">
        <f t="shared" si="18"/>
        <v>663.94799998805684</v>
      </c>
      <c r="Q18" s="86">
        <f>SUM(Q19:Q21)</f>
        <v>681.3700000042619</v>
      </c>
      <c r="R18" s="86">
        <f t="shared" ref="R18" si="19">SUM(R19:R21)</f>
        <v>701.75400000860304</v>
      </c>
      <c r="S18" s="86">
        <f t="shared" ref="S18" si="20">SUM(S19:S21)</f>
        <v>734.23699999886367</v>
      </c>
      <c r="T18" s="86">
        <f t="shared" ref="T18" si="21">SUM(T19:T21)</f>
        <v>749.8780000144377</v>
      </c>
      <c r="U18" s="86">
        <f t="shared" ref="U18" si="22">SUM(U19:U21)</f>
        <v>738.08999999283185</v>
      </c>
      <c r="V18" s="86">
        <f t="shared" ref="V18" si="23">SUM(V19:V21)</f>
        <v>714.40900000739907</v>
      </c>
      <c r="W18" s="86">
        <f t="shared" ref="W18" si="24">SUM(W19:W21)</f>
        <v>707.40900001355749</v>
      </c>
      <c r="X18" s="86">
        <f t="shared" ref="X18" si="25">SUM(X19:X21)</f>
        <v>705.85999998571106</v>
      </c>
      <c r="Y18" s="86">
        <f t="shared" ref="Y18" si="26">SUM(Y19:Y21)</f>
        <v>708.25600000008967</v>
      </c>
      <c r="Z18" s="86">
        <f t="shared" ref="Z18" si="27">SUM(Z19:Z21)</f>
        <v>712.05500000331381</v>
      </c>
      <c r="AA18" s="86">
        <f t="shared" ref="AA18" si="28">SUM(AA19:AA21)</f>
        <v>717.08800000010478</v>
      </c>
      <c r="AB18" s="86">
        <f t="shared" ref="AB18" si="29">SUM(AB19:AB21)</f>
        <v>720.92600000585685</v>
      </c>
      <c r="AC18" s="86">
        <f t="shared" ref="AC18" si="30">SUM(AC19:AC21)</f>
        <v>723.78700000186222</v>
      </c>
      <c r="AD18" s="86">
        <f>SUM(AD19:AD21)</f>
        <v>726.37000000646901</v>
      </c>
      <c r="AE18" s="86">
        <f t="shared" ref="AE18" si="31">SUM(AE19:AE21)</f>
        <v>728.81600000506694</v>
      </c>
      <c r="AF18" s="86">
        <f t="shared" ref="AF18" si="32">SUM(AF19:AF21)</f>
        <v>731.19700000422938</v>
      </c>
      <c r="AG18" s="86">
        <f t="shared" ref="AG18:AL18" si="33">SUM(AG19:AG21)</f>
        <v>733.67000000192479</v>
      </c>
      <c r="AH18" s="86">
        <f t="shared" si="33"/>
        <v>736.06900000005669</v>
      </c>
      <c r="AI18" s="86">
        <f t="shared" si="33"/>
        <v>738.42700000433933</v>
      </c>
      <c r="AJ18" s="86">
        <f t="shared" si="33"/>
        <v>740.89800000679452</v>
      </c>
      <c r="AK18" s="86">
        <f t="shared" si="33"/>
        <v>743.25300000637822</v>
      </c>
      <c r="AL18" s="86">
        <f t="shared" si="33"/>
        <v>745.54599999041761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394.59999999334838</v>
      </c>
      <c r="N19" s="11">
        <v>400.27500000036855</v>
      </c>
      <c r="O19" s="11">
        <v>373.68599999726428</v>
      </c>
      <c r="P19" s="11">
        <v>379.83199999246267</v>
      </c>
      <c r="Q19" s="11">
        <v>389.37300000453678</v>
      </c>
      <c r="R19" s="11">
        <v>393.87300000573521</v>
      </c>
      <c r="S19" s="11">
        <v>428.01799999961077</v>
      </c>
      <c r="T19" s="11">
        <v>411.2440000097763</v>
      </c>
      <c r="U19" s="11">
        <v>390.22499999718877</v>
      </c>
      <c r="V19" s="11">
        <v>390.22100000536943</v>
      </c>
      <c r="W19" s="11">
        <v>397.4830000085671</v>
      </c>
      <c r="X19" s="11">
        <v>396.67399999079333</v>
      </c>
      <c r="Y19" s="11">
        <v>395.89700000019604</v>
      </c>
      <c r="Z19" s="11">
        <v>395.66700000238984</v>
      </c>
      <c r="AA19" s="11">
        <v>395.75800000043307</v>
      </c>
      <c r="AB19" s="11">
        <v>396.02600000372229</v>
      </c>
      <c r="AC19" s="11">
        <v>396.01000000116534</v>
      </c>
      <c r="AD19" s="11">
        <v>395.93700000382171</v>
      </c>
      <c r="AE19" s="11">
        <v>395.85300000282456</v>
      </c>
      <c r="AF19" s="11">
        <v>395.77000000244703</v>
      </c>
      <c r="AG19" s="11">
        <v>395.77100000075495</v>
      </c>
      <c r="AH19" s="11">
        <v>395.8099999998206</v>
      </c>
      <c r="AI19" s="11">
        <v>395.86300000219398</v>
      </c>
      <c r="AJ19" s="11">
        <v>396.09100000345506</v>
      </c>
      <c r="AK19" s="171">
        <v>396.27900000317265</v>
      </c>
      <c r="AL19" s="11">
        <v>396.46399999364365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129.51499999684216</v>
      </c>
      <c r="N20" s="11">
        <v>129.14799999985817</v>
      </c>
      <c r="O20" s="11">
        <v>123.21699999911513</v>
      </c>
      <c r="P20" s="11">
        <v>132.76799999769796</v>
      </c>
      <c r="Q20" s="11">
        <v>129.84799999817841</v>
      </c>
      <c r="R20" s="11">
        <v>136.67400000039507</v>
      </c>
      <c r="S20" s="11">
        <v>146.62300000010993</v>
      </c>
      <c r="T20" s="11">
        <v>153.48100000066827</v>
      </c>
      <c r="U20" s="11">
        <v>159.5689999972092</v>
      </c>
      <c r="V20" s="11">
        <v>141.92399999942776</v>
      </c>
      <c r="W20" s="11">
        <v>146.99000000179407</v>
      </c>
      <c r="X20" s="11">
        <v>155.85799999799016</v>
      </c>
      <c r="Y20" s="11">
        <v>157.73999999995095</v>
      </c>
      <c r="Z20" s="11">
        <v>159.62999999990328</v>
      </c>
      <c r="AA20" s="11">
        <v>161.49099999930152</v>
      </c>
      <c r="AB20" s="11">
        <v>162.54100000097364</v>
      </c>
      <c r="AC20" s="11">
        <v>163.34700000046351</v>
      </c>
      <c r="AD20" s="11">
        <v>164.12700000080028</v>
      </c>
      <c r="AE20" s="11">
        <v>164.88100000061723</v>
      </c>
      <c r="AF20" s="11">
        <v>165.63500000013809</v>
      </c>
      <c r="AG20" s="11">
        <v>166.43900000018627</v>
      </c>
      <c r="AH20" s="11">
        <v>167.183999999333</v>
      </c>
      <c r="AI20" s="11">
        <v>167.91699999991619</v>
      </c>
      <c r="AJ20" s="11">
        <v>168.63600000112862</v>
      </c>
      <c r="AK20" s="171">
        <v>169.3400000010422</v>
      </c>
      <c r="AL20" s="11">
        <v>170.04299999902997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151.12199999796292</v>
      </c>
      <c r="N21" s="11">
        <v>148.80700000095752</v>
      </c>
      <c r="O21" s="11">
        <v>146.79400000013101</v>
      </c>
      <c r="P21" s="11">
        <v>151.34799999789621</v>
      </c>
      <c r="Q21" s="11">
        <v>162.14900000154674</v>
      </c>
      <c r="R21" s="11">
        <v>171.20700000247282</v>
      </c>
      <c r="S21" s="11">
        <v>159.59599999914303</v>
      </c>
      <c r="T21" s="11">
        <v>185.15300000399321</v>
      </c>
      <c r="U21" s="11">
        <v>188.29599999843393</v>
      </c>
      <c r="V21" s="11">
        <v>182.26400000260185</v>
      </c>
      <c r="W21" s="11">
        <v>162.93600000319637</v>
      </c>
      <c r="X21" s="11">
        <v>153.32799999692764</v>
      </c>
      <c r="Y21" s="11">
        <v>154.61899999994267</v>
      </c>
      <c r="Z21" s="11">
        <v>156.75800000102066</v>
      </c>
      <c r="AA21" s="11">
        <v>159.83900000037022</v>
      </c>
      <c r="AB21" s="11">
        <v>162.35900000116087</v>
      </c>
      <c r="AC21" s="11">
        <v>164.43000000023329</v>
      </c>
      <c r="AD21" s="11">
        <v>166.30600000184697</v>
      </c>
      <c r="AE21" s="11">
        <v>168.08200000162518</v>
      </c>
      <c r="AF21" s="11">
        <v>169.79200000164425</v>
      </c>
      <c r="AG21" s="11">
        <v>171.46000000098354</v>
      </c>
      <c r="AH21" s="11">
        <v>173.07500000090306</v>
      </c>
      <c r="AI21" s="11">
        <v>174.64700000222913</v>
      </c>
      <c r="AJ21" s="11">
        <v>176.17100000221083</v>
      </c>
      <c r="AK21" s="171">
        <v>177.6340000021633</v>
      </c>
      <c r="AL21" s="11">
        <v>179.03899999774399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624.455000001484</v>
      </c>
      <c r="N23" s="86">
        <f t="shared" ref="N23:AL23" si="34">SUM(N24:N31)</f>
        <v>642.04699999641605</v>
      </c>
      <c r="O23" s="86">
        <f t="shared" si="34"/>
        <v>667.27899999753049</v>
      </c>
      <c r="P23" s="86">
        <f t="shared" si="34"/>
        <v>664.65700000038805</v>
      </c>
      <c r="Q23" s="86">
        <f t="shared" si="34"/>
        <v>696.41000000168549</v>
      </c>
      <c r="R23" s="86">
        <f t="shared" si="34"/>
        <v>699.81599999919501</v>
      </c>
      <c r="S23" s="86">
        <f t="shared" si="34"/>
        <v>756.80599999764399</v>
      </c>
      <c r="T23" s="86">
        <f t="shared" si="34"/>
        <v>754.72699999799545</v>
      </c>
      <c r="U23" s="86">
        <f t="shared" si="34"/>
        <v>755.38500000476063</v>
      </c>
      <c r="V23" s="86">
        <f t="shared" si="34"/>
        <v>750.85299999795643</v>
      </c>
      <c r="W23" s="86">
        <f t="shared" si="34"/>
        <v>767.02999999505721</v>
      </c>
      <c r="X23" s="86">
        <f t="shared" si="34"/>
        <v>768.50900000173237</v>
      </c>
      <c r="Y23" s="86">
        <f t="shared" si="34"/>
        <v>765.62900000741024</v>
      </c>
      <c r="Z23" s="86">
        <f t="shared" si="34"/>
        <v>768.21100000815477</v>
      </c>
      <c r="AA23" s="86">
        <f t="shared" si="34"/>
        <v>771.7230000094944</v>
      </c>
      <c r="AB23" s="86">
        <f t="shared" si="34"/>
        <v>774.90000001168994</v>
      </c>
      <c r="AC23" s="86">
        <f t="shared" si="34"/>
        <v>778.38300001189555</v>
      </c>
      <c r="AD23" s="86">
        <f t="shared" si="34"/>
        <v>781.82300001333545</v>
      </c>
      <c r="AE23" s="86">
        <f t="shared" si="34"/>
        <v>785.26300001417883</v>
      </c>
      <c r="AF23" s="86">
        <f t="shared" si="34"/>
        <v>788.77300001552214</v>
      </c>
      <c r="AG23" s="86">
        <f t="shared" si="34"/>
        <v>792.62400001731964</v>
      </c>
      <c r="AH23" s="86">
        <f t="shared" si="34"/>
        <v>796.38100001703947</v>
      </c>
      <c r="AI23" s="86">
        <f t="shared" si="34"/>
        <v>800.17500001729547</v>
      </c>
      <c r="AJ23" s="86">
        <f t="shared" si="34"/>
        <v>803.96000001505968</v>
      </c>
      <c r="AK23" s="86">
        <f t="shared" si="34"/>
        <v>807.72200001475539</v>
      </c>
      <c r="AL23" s="86">
        <f t="shared" si="34"/>
        <v>811.48000000772061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20.631999999995632</v>
      </c>
      <c r="N24" s="11">
        <v>21.618999999944855</v>
      </c>
      <c r="O24" s="11">
        <v>19.711999999953711</v>
      </c>
      <c r="P24" s="11">
        <v>17.269999999990954</v>
      </c>
      <c r="Q24" s="11">
        <v>12.153000000063829</v>
      </c>
      <c r="R24" s="11">
        <v>11.088000000058845</v>
      </c>
      <c r="S24" s="11">
        <v>18.855999999941989</v>
      </c>
      <c r="T24" s="11">
        <v>15.804000000030575</v>
      </c>
      <c r="U24" s="11">
        <v>12.323000000063937</v>
      </c>
      <c r="V24" s="11">
        <v>19.816000000007371</v>
      </c>
      <c r="W24" s="11">
        <v>15.427999999935812</v>
      </c>
      <c r="X24" s="11">
        <v>15.257000000079753</v>
      </c>
      <c r="Y24" s="11">
        <v>15.210000000229506</v>
      </c>
      <c r="Z24" s="11">
        <v>15.15000000024086</v>
      </c>
      <c r="AA24" s="11">
        <v>15.122000000270884</v>
      </c>
      <c r="AB24" s="11">
        <v>15.166000000305951</v>
      </c>
      <c r="AC24" s="11">
        <v>15.195000000302475</v>
      </c>
      <c r="AD24" s="11">
        <v>15.221000000365768</v>
      </c>
      <c r="AE24" s="11">
        <v>15.248000000397781</v>
      </c>
      <c r="AF24" s="11">
        <v>15.272000000389038</v>
      </c>
      <c r="AG24" s="11">
        <v>15.295000000438201</v>
      </c>
      <c r="AH24" s="11">
        <v>15.318000000400744</v>
      </c>
      <c r="AI24" s="11">
        <v>15.342000000416624</v>
      </c>
      <c r="AJ24" s="11">
        <v>15.362000000380949</v>
      </c>
      <c r="AK24" s="171">
        <v>15.387000000333895</v>
      </c>
      <c r="AL24" s="11">
        <v>15.409000000198853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46.887000000609298</v>
      </c>
      <c r="N25" s="11">
        <v>43.542999999421546</v>
      </c>
      <c r="O25" s="11">
        <v>50.635999999578459</v>
      </c>
      <c r="P25" s="11">
        <v>49.256000000396718</v>
      </c>
      <c r="Q25" s="11">
        <v>52.741000000513033</v>
      </c>
      <c r="R25" s="11">
        <v>48.650999999567183</v>
      </c>
      <c r="S25" s="11">
        <v>50.234999999611183</v>
      </c>
      <c r="T25" s="11">
        <v>55.876999999424761</v>
      </c>
      <c r="U25" s="11">
        <v>70.843000000878845</v>
      </c>
      <c r="V25" s="11">
        <v>64.531999999291983</v>
      </c>
      <c r="W25" s="11">
        <v>63.549999998819324</v>
      </c>
      <c r="X25" s="11">
        <v>64.909000001024793</v>
      </c>
      <c r="Y25" s="11">
        <v>65.288000001086871</v>
      </c>
      <c r="Z25" s="11">
        <v>66.242000001308043</v>
      </c>
      <c r="AA25" s="11">
        <v>66.950000001688366</v>
      </c>
      <c r="AB25" s="11">
        <v>67.503000001183295</v>
      </c>
      <c r="AC25" s="11">
        <v>67.999000001347923</v>
      </c>
      <c r="AD25" s="11">
        <v>68.403000001455538</v>
      </c>
      <c r="AE25" s="11">
        <v>68.771000001601266</v>
      </c>
      <c r="AF25" s="11">
        <v>69.134000001819928</v>
      </c>
      <c r="AG25" s="11">
        <v>69.521000002080569</v>
      </c>
      <c r="AH25" s="11">
        <v>69.898000002184176</v>
      </c>
      <c r="AI25" s="11">
        <v>70.256000002319183</v>
      </c>
      <c r="AJ25" s="11">
        <v>70.592000001289037</v>
      </c>
      <c r="AK25" s="171">
        <v>70.89600000137257</v>
      </c>
      <c r="AL25" s="11">
        <v>71.168000001019422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82.448000000280516</v>
      </c>
      <c r="N26" s="11">
        <v>84.237999999313374</v>
      </c>
      <c r="O26" s="11">
        <v>89.519999999411056</v>
      </c>
      <c r="P26" s="11">
        <v>74.585000000020514</v>
      </c>
      <c r="Q26" s="11">
        <v>78.368000000144121</v>
      </c>
      <c r="R26" s="11">
        <v>79.718999999413882</v>
      </c>
      <c r="S26" s="11">
        <v>74.443999999509884</v>
      </c>
      <c r="T26" s="11">
        <v>74.338999999437704</v>
      </c>
      <c r="U26" s="11">
        <v>76.606000000331051</v>
      </c>
      <c r="V26" s="11">
        <v>74.285999999338316</v>
      </c>
      <c r="W26" s="11">
        <v>74.503999999138415</v>
      </c>
      <c r="X26" s="11">
        <v>76.070000000291742</v>
      </c>
      <c r="Y26" s="11">
        <v>75.909000000855741</v>
      </c>
      <c r="Z26" s="11">
        <v>75.72000000089858</v>
      </c>
      <c r="AA26" s="11">
        <v>75.370000001119465</v>
      </c>
      <c r="AB26" s="11">
        <v>75.123000001504948</v>
      </c>
      <c r="AC26" s="11">
        <v>74.97100000162267</v>
      </c>
      <c r="AD26" s="11">
        <v>74.805000001545693</v>
      </c>
      <c r="AE26" s="11">
        <v>74.632000001636854</v>
      </c>
      <c r="AF26" s="11">
        <v>74.455000001951419</v>
      </c>
      <c r="AG26" s="11">
        <v>74.389000002202437</v>
      </c>
      <c r="AH26" s="11">
        <v>74.267000002276845</v>
      </c>
      <c r="AI26" s="11">
        <v>74.145000002165588</v>
      </c>
      <c r="AJ26" s="11">
        <v>74.027000001846602</v>
      </c>
      <c r="AK26" s="171">
        <v>73.904000001984215</v>
      </c>
      <c r="AL26" s="11">
        <v>73.782000001091561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30.557999999988994</v>
      </c>
      <c r="N27" s="11">
        <v>27.872999999783268</v>
      </c>
      <c r="O27" s="11">
        <v>31.865999999841918</v>
      </c>
      <c r="P27" s="11">
        <v>36.487999999872066</v>
      </c>
      <c r="Q27" s="11">
        <v>36.001000000010905</v>
      </c>
      <c r="R27" s="11">
        <v>32.81099999992329</v>
      </c>
      <c r="S27" s="11">
        <v>36.881999999762208</v>
      </c>
      <c r="T27" s="11">
        <v>37.250000000010289</v>
      </c>
      <c r="U27" s="11">
        <v>35.895000000031956</v>
      </c>
      <c r="V27" s="11">
        <v>37.503999999972628</v>
      </c>
      <c r="W27" s="11">
        <v>44.140999999719163</v>
      </c>
      <c r="X27" s="11">
        <v>42.273999999844072</v>
      </c>
      <c r="Y27" s="11">
        <v>40.647000000134796</v>
      </c>
      <c r="Z27" s="11">
        <v>39.566000000170995</v>
      </c>
      <c r="AA27" s="11">
        <v>38.799000000180563</v>
      </c>
      <c r="AB27" s="11">
        <v>38.849000000316764</v>
      </c>
      <c r="AC27" s="11">
        <v>39.027000000273304</v>
      </c>
      <c r="AD27" s="11">
        <v>39.262000000549271</v>
      </c>
      <c r="AE27" s="11">
        <v>39.533000000546608</v>
      </c>
      <c r="AF27" s="11">
        <v>39.826000000634735</v>
      </c>
      <c r="AG27" s="11">
        <v>40.124000000671444</v>
      </c>
      <c r="AH27" s="11">
        <v>40.427000000636063</v>
      </c>
      <c r="AI27" s="11">
        <v>40.738000000731027</v>
      </c>
      <c r="AJ27" s="11">
        <v>41.0520000006887</v>
      </c>
      <c r="AK27" s="171">
        <v>41.364000000472281</v>
      </c>
      <c r="AL27" s="11">
        <v>41.677000000080007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137.80100000226341</v>
      </c>
      <c r="N28" s="11">
        <v>150.90399999783341</v>
      </c>
      <c r="O28" s="11">
        <v>158.8319999986434</v>
      </c>
      <c r="P28" s="11">
        <v>176.29700000190869</v>
      </c>
      <c r="Q28" s="11">
        <v>167.57900000084666</v>
      </c>
      <c r="R28" s="11">
        <v>172.3529999983181</v>
      </c>
      <c r="S28" s="11">
        <v>192.6289999998319</v>
      </c>
      <c r="T28" s="11">
        <v>204.37899999732906</v>
      </c>
      <c r="U28" s="11">
        <v>197.04600000318709</v>
      </c>
      <c r="V28" s="11">
        <v>191.42899999759507</v>
      </c>
      <c r="W28" s="11">
        <v>192.41799999618232</v>
      </c>
      <c r="X28" s="11">
        <v>195.40000000320669</v>
      </c>
      <c r="Y28" s="11">
        <v>196.36400000445613</v>
      </c>
      <c r="Z28" s="11">
        <v>197.80700000442687</v>
      </c>
      <c r="AA28" s="11">
        <v>199.34400000560092</v>
      </c>
      <c r="AB28" s="11">
        <v>200.58600000579469</v>
      </c>
      <c r="AC28" s="11">
        <v>201.73400000653984</v>
      </c>
      <c r="AD28" s="11">
        <v>202.94600000558981</v>
      </c>
      <c r="AE28" s="11">
        <v>204.20500000633245</v>
      </c>
      <c r="AF28" s="11">
        <v>205.53600000714377</v>
      </c>
      <c r="AG28" s="11">
        <v>206.95400000832203</v>
      </c>
      <c r="AH28" s="11">
        <v>208.35500000872219</v>
      </c>
      <c r="AI28" s="11">
        <v>209.76600000794812</v>
      </c>
      <c r="AJ28" s="11">
        <v>211.18200000634781</v>
      </c>
      <c r="AK28" s="171">
        <v>212.60500000728328</v>
      </c>
      <c r="AL28" s="11">
        <v>214.03600000550705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180.0379999986007</v>
      </c>
      <c r="N29" s="11">
        <v>182.36600000073096</v>
      </c>
      <c r="O29" s="11">
        <v>179.80000000036452</v>
      </c>
      <c r="P29" s="11">
        <v>187.78999999829313</v>
      </c>
      <c r="Q29" s="11">
        <v>215.5129999999063</v>
      </c>
      <c r="R29" s="11">
        <v>226.45000000133027</v>
      </c>
      <c r="S29" s="11">
        <v>237.54599999900478</v>
      </c>
      <c r="T29" s="11">
        <v>236.16800000218541</v>
      </c>
      <c r="U29" s="11">
        <v>217.14299999853026</v>
      </c>
      <c r="V29" s="11">
        <v>215.63000000127559</v>
      </c>
      <c r="W29" s="11">
        <v>217.21300000176981</v>
      </c>
      <c r="X29" s="11">
        <v>221.03399999739796</v>
      </c>
      <c r="Y29" s="11">
        <v>225.65699999920184</v>
      </c>
      <c r="Z29" s="11">
        <v>228.6949999995941</v>
      </c>
      <c r="AA29" s="11">
        <v>230.6979999990356</v>
      </c>
      <c r="AB29" s="11">
        <v>232.26300000052532</v>
      </c>
      <c r="AC29" s="11">
        <v>234.01999999991855</v>
      </c>
      <c r="AD29" s="11">
        <v>235.7520000009315</v>
      </c>
      <c r="AE29" s="11">
        <v>237.47300000057777</v>
      </c>
      <c r="AF29" s="11">
        <v>239.19300000050737</v>
      </c>
      <c r="AG29" s="11">
        <v>240.9610000002852</v>
      </c>
      <c r="AH29" s="11">
        <v>242.66499999971768</v>
      </c>
      <c r="AI29" s="11">
        <v>244.37800000046235</v>
      </c>
      <c r="AJ29" s="11">
        <v>246.08700000122718</v>
      </c>
      <c r="AK29" s="171">
        <v>247.79600000068086</v>
      </c>
      <c r="AL29" s="11">
        <v>249.51999999837983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66.005999999949196</v>
      </c>
      <c r="N30" s="11">
        <v>60.911999999862147</v>
      </c>
      <c r="O30" s="11">
        <v>65.858000000000075</v>
      </c>
      <c r="P30" s="11">
        <v>71.480000000068756</v>
      </c>
      <c r="Q30" s="11">
        <v>67.182000000304598</v>
      </c>
      <c r="R30" s="11">
        <v>67.363000000237861</v>
      </c>
      <c r="S30" s="11">
        <v>71.025000000172582</v>
      </c>
      <c r="T30" s="11">
        <v>68.173000000021744</v>
      </c>
      <c r="U30" s="11">
        <v>71.233000000621999</v>
      </c>
      <c r="V30" s="11">
        <v>66.649999999989149</v>
      </c>
      <c r="W30" s="11">
        <v>68.55400000001535</v>
      </c>
      <c r="X30" s="11">
        <v>67.462000000245283</v>
      </c>
      <c r="Y30" s="11">
        <v>63.418000000840507</v>
      </c>
      <c r="Z30" s="11">
        <v>62.297000000871172</v>
      </c>
      <c r="AA30" s="11">
        <v>62.953000000928981</v>
      </c>
      <c r="AB30" s="11">
        <v>63.257000001095832</v>
      </c>
      <c r="AC30" s="11">
        <v>63.648000001045418</v>
      </c>
      <c r="AD30" s="11">
        <v>63.998000001195322</v>
      </c>
      <c r="AE30" s="11">
        <v>64.297000001342468</v>
      </c>
      <c r="AF30" s="11">
        <v>64.559000001272565</v>
      </c>
      <c r="AG30" s="11">
        <v>64.854000001400493</v>
      </c>
      <c r="AH30" s="11">
        <v>65.176000001268264</v>
      </c>
      <c r="AI30" s="11">
        <v>65.516000001377904</v>
      </c>
      <c r="AJ30" s="11">
        <v>65.85500000131438</v>
      </c>
      <c r="AK30" s="171">
        <v>66.188000001273053</v>
      </c>
      <c r="AL30" s="11">
        <v>66.511000000634382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60.08499999979626</v>
      </c>
      <c r="N31" s="11">
        <v>70.591999999526507</v>
      </c>
      <c r="O31" s="11">
        <v>71.054999999737348</v>
      </c>
      <c r="P31" s="11">
        <v>51.490999999837221</v>
      </c>
      <c r="Q31" s="11">
        <v>66.872999999896109</v>
      </c>
      <c r="R31" s="11">
        <v>61.381000000345587</v>
      </c>
      <c r="S31" s="11">
        <v>75.188999999809482</v>
      </c>
      <c r="T31" s="11">
        <v>62.736999999555934</v>
      </c>
      <c r="U31" s="11">
        <v>74.296000001115402</v>
      </c>
      <c r="V31" s="11">
        <v>81.006000000486267</v>
      </c>
      <c r="W31" s="11">
        <v>91.221999999477063</v>
      </c>
      <c r="X31" s="11">
        <v>86.102999999642051</v>
      </c>
      <c r="Y31" s="11">
        <v>83.136000000604938</v>
      </c>
      <c r="Z31" s="11">
        <v>82.734000000644244</v>
      </c>
      <c r="AA31" s="11">
        <v>82.487000000669568</v>
      </c>
      <c r="AB31" s="11">
        <v>82.153000000963047</v>
      </c>
      <c r="AC31" s="11">
        <v>81.78900000084532</v>
      </c>
      <c r="AD31" s="11">
        <v>81.43600000170251</v>
      </c>
      <c r="AE31" s="11">
        <v>81.104000001743643</v>
      </c>
      <c r="AF31" s="11">
        <v>80.798000001803345</v>
      </c>
      <c r="AG31" s="11">
        <v>80.526000001919485</v>
      </c>
      <c r="AH31" s="11">
        <v>80.27500000183349</v>
      </c>
      <c r="AI31" s="11">
        <v>80.034000001874659</v>
      </c>
      <c r="AJ31" s="11">
        <v>79.803000001964975</v>
      </c>
      <c r="AK31" s="171">
        <v>79.582000001355098</v>
      </c>
      <c r="AL31" s="11">
        <v>79.377000000809502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719.93000001196901</v>
      </c>
      <c r="N33" s="86">
        <f t="shared" ref="N33:P33" si="35">SUM(N34:N36)</f>
        <v>683.92100000088453</v>
      </c>
      <c r="O33" s="86">
        <f t="shared" si="35"/>
        <v>692.07500000623963</v>
      </c>
      <c r="P33" s="86">
        <f t="shared" si="35"/>
        <v>696.63700001634413</v>
      </c>
      <c r="Q33" s="86">
        <f>SUM(Q34:Q36)</f>
        <v>689.96599999802652</v>
      </c>
      <c r="R33" s="86">
        <f t="shared" ref="R33" si="36">SUM(R34:R36)</f>
        <v>716.77299999302261</v>
      </c>
      <c r="S33" s="86">
        <f t="shared" ref="S33" si="37">SUM(S34:S36)</f>
        <v>719.00200000512416</v>
      </c>
      <c r="T33" s="86">
        <f t="shared" ref="T33" si="38">SUM(T34:T36)</f>
        <v>696.8009999856331</v>
      </c>
      <c r="U33" s="86">
        <f t="shared" ref="U33" si="39">SUM(U34:U36)</f>
        <v>714.78400000495344</v>
      </c>
      <c r="V33" s="86">
        <f t="shared" ref="V33" si="40">SUM(V34:V36)</f>
        <v>719.95699999290582</v>
      </c>
      <c r="W33" s="86">
        <f t="shared" ref="W33" si="41">SUM(W34:W36)</f>
        <v>729.45999998986008</v>
      </c>
      <c r="X33" s="86">
        <f t="shared" ref="X33" si="42">SUM(X34:X36)</f>
        <v>735.17900002061174</v>
      </c>
      <c r="Y33" s="86">
        <f t="shared" ref="Y33" si="43">SUM(Y34:Y36)</f>
        <v>740.27900000051409</v>
      </c>
      <c r="Z33" s="86">
        <f t="shared" ref="Z33" si="44">SUM(Z34:Z36)</f>
        <v>745.41099999734411</v>
      </c>
      <c r="AA33" s="86">
        <f t="shared" ref="AA33" si="45">SUM(AA34:AA36)</f>
        <v>751.73100000073237</v>
      </c>
      <c r="AB33" s="86">
        <f t="shared" ref="AB33" si="46">SUM(AB34:AB36)</f>
        <v>757.25099998877988</v>
      </c>
      <c r="AC33" s="86">
        <f t="shared" ref="AC33" si="47">SUM(AC34:AC36)</f>
        <v>761.55299999323802</v>
      </c>
      <c r="AD33" s="86">
        <f t="shared" ref="AD33" si="48">SUM(AD34:AD36)</f>
        <v>765.70899998727919</v>
      </c>
      <c r="AE33" s="86">
        <f t="shared" ref="AE33" si="49">SUM(AE34:AE36)</f>
        <v>769.90299998952401</v>
      </c>
      <c r="AF33" s="86">
        <f t="shared" ref="AF33" si="50">SUM(AF34:AF36)</f>
        <v>774.16699998779382</v>
      </c>
      <c r="AG33" s="86">
        <f t="shared" ref="AG33:AL33" si="51">SUM(AG34:AG36)</f>
        <v>778.64199998953814</v>
      </c>
      <c r="AH33" s="86">
        <f t="shared" si="51"/>
        <v>783.09099999096395</v>
      </c>
      <c r="AI33" s="86">
        <f t="shared" si="51"/>
        <v>787.56299998734482</v>
      </c>
      <c r="AJ33" s="86">
        <f t="shared" si="51"/>
        <v>792.08299998267569</v>
      </c>
      <c r="AK33" s="86">
        <f t="shared" si="51"/>
        <v>796.61199998401958</v>
      </c>
      <c r="AL33" s="86">
        <f t="shared" si="51"/>
        <v>801.17500000897689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130.46800000076297</v>
      </c>
      <c r="N34" s="11">
        <v>118.44099999913233</v>
      </c>
      <c r="O34" s="11">
        <v>122.98399999960581</v>
      </c>
      <c r="P34" s="11">
        <v>114.45900000047183</v>
      </c>
      <c r="Q34" s="11">
        <v>114.48099999957796</v>
      </c>
      <c r="R34" s="11">
        <v>106.24099999914866</v>
      </c>
      <c r="S34" s="11">
        <v>103.00099999987019</v>
      </c>
      <c r="T34" s="11">
        <v>99.872999999016159</v>
      </c>
      <c r="U34" s="11">
        <v>105.96300000067944</v>
      </c>
      <c r="V34" s="11">
        <v>107.30999999912996</v>
      </c>
      <c r="W34" s="11">
        <v>113.02199999864274</v>
      </c>
      <c r="X34" s="11">
        <v>112.69000000061365</v>
      </c>
      <c r="Y34" s="11">
        <v>113.00300000085589</v>
      </c>
      <c r="Z34" s="11">
        <v>113.00800000071533</v>
      </c>
      <c r="AA34" s="11">
        <v>113.02500000098563</v>
      </c>
      <c r="AB34" s="11">
        <v>113.19500000123892</v>
      </c>
      <c r="AC34" s="11">
        <v>113.26600000142604</v>
      </c>
      <c r="AD34" s="11">
        <v>113.34300000122485</v>
      </c>
      <c r="AE34" s="11">
        <v>113.43100000129976</v>
      </c>
      <c r="AF34" s="11">
        <v>113.51900000157691</v>
      </c>
      <c r="AG34" s="11">
        <v>113.61100000185434</v>
      </c>
      <c r="AH34" s="11">
        <v>113.69300000196844</v>
      </c>
      <c r="AI34" s="11">
        <v>113.77800000174622</v>
      </c>
      <c r="AJ34" s="11">
        <v>113.86100000143378</v>
      </c>
      <c r="AK34" s="171">
        <v>113.93500000154275</v>
      </c>
      <c r="AL34" s="11">
        <v>114.00300000112767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246.56600000638826</v>
      </c>
      <c r="N35" s="11">
        <v>230.55500000109765</v>
      </c>
      <c r="O35" s="11">
        <v>236.85100000431439</v>
      </c>
      <c r="P35" s="11">
        <v>250.07900001074103</v>
      </c>
      <c r="Q35" s="11">
        <v>240.61500000026189</v>
      </c>
      <c r="R35" s="11">
        <v>252.56399999835571</v>
      </c>
      <c r="S35" s="11">
        <v>256.47700000465909</v>
      </c>
      <c r="T35" s="11">
        <v>245.68899999081816</v>
      </c>
      <c r="U35" s="11">
        <v>254.67500000509307</v>
      </c>
      <c r="V35" s="11">
        <v>246.89299999823382</v>
      </c>
      <c r="W35" s="11">
        <v>245.02699999452446</v>
      </c>
      <c r="X35" s="11">
        <v>244.11200001477849</v>
      </c>
      <c r="Y35" s="11">
        <v>243.38400000022423</v>
      </c>
      <c r="Z35" s="11">
        <v>243.48999999813017</v>
      </c>
      <c r="AA35" s="11">
        <v>243.92400000055801</v>
      </c>
      <c r="AB35" s="11">
        <v>244.58599999018656</v>
      </c>
      <c r="AC35" s="11">
        <v>244.87199999353302</v>
      </c>
      <c r="AD35" s="11">
        <v>245.21399999027543</v>
      </c>
      <c r="AE35" s="11">
        <v>245.62099999264524</v>
      </c>
      <c r="AF35" s="11">
        <v>246.1049999914803</v>
      </c>
      <c r="AG35" s="11">
        <v>246.80499999255997</v>
      </c>
      <c r="AH35" s="11">
        <v>247.50999999502406</v>
      </c>
      <c r="AI35" s="11">
        <v>248.23099999096854</v>
      </c>
      <c r="AJ35" s="11">
        <v>248.96399998900421</v>
      </c>
      <c r="AK35" s="171">
        <v>249.68499998931554</v>
      </c>
      <c r="AL35" s="11">
        <v>250.40400000857792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342.89600000481778</v>
      </c>
      <c r="N36" s="11">
        <v>334.92500000065462</v>
      </c>
      <c r="O36" s="11">
        <v>332.2400000023195</v>
      </c>
      <c r="P36" s="11">
        <v>332.0990000051313</v>
      </c>
      <c r="Q36" s="11">
        <v>334.86999999818676</v>
      </c>
      <c r="R36" s="11">
        <v>357.96799999551826</v>
      </c>
      <c r="S36" s="11">
        <v>359.52400000059487</v>
      </c>
      <c r="T36" s="11">
        <v>351.23899999579885</v>
      </c>
      <c r="U36" s="11">
        <v>354.14599999918102</v>
      </c>
      <c r="V36" s="11">
        <v>365.75399999554196</v>
      </c>
      <c r="W36" s="11">
        <v>371.41099999669296</v>
      </c>
      <c r="X36" s="11">
        <v>378.3770000052196</v>
      </c>
      <c r="Y36" s="11">
        <v>383.89199999943389</v>
      </c>
      <c r="Z36" s="11">
        <v>388.91299999849855</v>
      </c>
      <c r="AA36" s="11">
        <v>394.78199999918871</v>
      </c>
      <c r="AB36" s="11">
        <v>399.46999999735442</v>
      </c>
      <c r="AC36" s="11">
        <v>403.41499999827892</v>
      </c>
      <c r="AD36" s="11">
        <v>407.15199999577897</v>
      </c>
      <c r="AE36" s="11">
        <v>410.850999995579</v>
      </c>
      <c r="AF36" s="11">
        <v>414.54299999473653</v>
      </c>
      <c r="AG36" s="11">
        <v>418.22599999512391</v>
      </c>
      <c r="AH36" s="11">
        <v>421.88799999397145</v>
      </c>
      <c r="AI36" s="11">
        <v>425.55399999463009</v>
      </c>
      <c r="AJ36" s="11">
        <v>429.25799999223773</v>
      </c>
      <c r="AK36" s="171">
        <v>432.9919999931613</v>
      </c>
      <c r="AL36" s="11">
        <v>436.76799999927135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2512.9639999992742</v>
      </c>
      <c r="N38" s="86">
        <f t="shared" ref="N38:P38" si="52">SUM(N5,N11,N16,N18,N23,N33)</f>
        <v>2499.4699999983695</v>
      </c>
      <c r="O38" s="86">
        <f t="shared" si="52"/>
        <v>2492.479999999056</v>
      </c>
      <c r="P38" s="86">
        <f t="shared" si="52"/>
        <v>2498.5149999988557</v>
      </c>
      <c r="Q38" s="86">
        <f>SUM(Q5,Q11,Q16,Q18,Q23,Q33)</f>
        <v>2571.1819999980944</v>
      </c>
      <c r="R38" s="86">
        <f t="shared" ref="R38:AL38" si="53">SUM(R5,R11,R16,R18,R23,R33)</f>
        <v>2644.4699999976633</v>
      </c>
      <c r="S38" s="86">
        <f t="shared" si="53"/>
        <v>2711.934999997889</v>
      </c>
      <c r="T38" s="86">
        <f t="shared" si="53"/>
        <v>2719.2830000011108</v>
      </c>
      <c r="U38" s="86">
        <f t="shared" si="53"/>
        <v>2739.2840000002343</v>
      </c>
      <c r="V38" s="86">
        <f t="shared" si="53"/>
        <v>2715.1429999999095</v>
      </c>
      <c r="W38" s="86">
        <f t="shared" si="53"/>
        <v>2741.0129999978731</v>
      </c>
      <c r="X38" s="86">
        <f t="shared" si="53"/>
        <v>2741.0149999976916</v>
      </c>
      <c r="Y38" s="86">
        <f t="shared" si="53"/>
        <v>2741.1519999995435</v>
      </c>
      <c r="Z38" s="86">
        <f t="shared" si="53"/>
        <v>2749.2069999993319</v>
      </c>
      <c r="AA38" s="86">
        <f t="shared" si="53"/>
        <v>2762.3349999992088</v>
      </c>
      <c r="AB38" s="86">
        <f t="shared" si="53"/>
        <v>2772.0690000000504</v>
      </c>
      <c r="AC38" s="86">
        <f t="shared" si="53"/>
        <v>2779.8309999997191</v>
      </c>
      <c r="AD38" s="86">
        <f>SUM(AD5,AD11,AD16,AD18,AD23,AD33)</f>
        <v>2786.6030000003534</v>
      </c>
      <c r="AE38" s="86">
        <f t="shared" si="53"/>
        <v>2793.5479999996933</v>
      </c>
      <c r="AF38" s="86">
        <f t="shared" si="53"/>
        <v>2800.5029999996468</v>
      </c>
      <c r="AG38" s="86">
        <f t="shared" si="53"/>
        <v>2808.5760000000255</v>
      </c>
      <c r="AH38" s="86">
        <f t="shared" si="53"/>
        <v>2816.4789999996347</v>
      </c>
      <c r="AI38" s="86">
        <f t="shared" si="53"/>
        <v>2824.5589999996837</v>
      </c>
      <c r="AJ38" s="86">
        <f t="shared" si="53"/>
        <v>2832.8339999996692</v>
      </c>
      <c r="AK38" s="86">
        <f t="shared" si="53"/>
        <v>2841.1599999988666</v>
      </c>
      <c r="AL38" s="86">
        <f t="shared" si="53"/>
        <v>2849.4289999995062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Yorkshire and the Humber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Yorkshire and the Humber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Yorkshire and the Humber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Yorkshire and the Humber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Yorkshire and the Humber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Yorkshire and the Humber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Yorkshire and the Humber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27.104599409093538</v>
      </c>
      <c r="N231" s="39">
        <f>'Ind T1'!D25</f>
        <v>26.612788775187358</v>
      </c>
      <c r="O231" s="39">
        <f>'Ind T1'!F25</f>
        <v>28.117036782075139</v>
      </c>
    </row>
    <row r="232" spans="1:15" x14ac:dyDescent="0.2">
      <c r="L232" t="str">
        <f>L23</f>
        <v>Business and other services</v>
      </c>
      <c r="M232" s="39">
        <f>'Ind T1'!B24</f>
        <v>26.463374513600581</v>
      </c>
      <c r="N232" s="39">
        <f>'Ind T1'!D24</f>
        <v>27.98344991416138</v>
      </c>
      <c r="O232" s="39">
        <f>'Ind T1'!F24</f>
        <v>28.478688186575663</v>
      </c>
    </row>
    <row r="233" spans="1:15" x14ac:dyDescent="0.2">
      <c r="L233" t="str">
        <f>L18</f>
        <v>Trade, accomod. and transport</v>
      </c>
      <c r="M233" s="39">
        <f>'Ind T1'!B23</f>
        <v>26.536659520025673</v>
      </c>
      <c r="N233" s="39">
        <f>'Ind T1'!D23</f>
        <v>25.80830517819896</v>
      </c>
      <c r="O233" s="39">
        <f>'Ind T1'!F23</f>
        <v>26.164750902392964</v>
      </c>
    </row>
    <row r="234" spans="1:15" x14ac:dyDescent="0.2">
      <c r="L234" t="str">
        <f>L16</f>
        <v>Construction</v>
      </c>
      <c r="M234" s="39">
        <f>'Ind T1'!B22</f>
        <v>6.4672316190912449</v>
      </c>
      <c r="N234" s="39">
        <f>'Ind T1'!D22</f>
        <v>7.1685905903714096</v>
      </c>
      <c r="O234" s="39">
        <f>'Ind T1'!F22</f>
        <v>6.9704842617262619</v>
      </c>
    </row>
    <row r="235" spans="1:15" x14ac:dyDescent="0.2">
      <c r="L235" t="str">
        <f>L11</f>
        <v>Manufacturing</v>
      </c>
      <c r="M235" s="39">
        <f>'Ind T1'!B21</f>
        <v>11.148547724115781</v>
      </c>
      <c r="N235" s="39">
        <f>'Ind T1'!D21</f>
        <v>10.767187167703753</v>
      </c>
      <c r="O235" s="39">
        <f>'Ind T1'!F21</f>
        <v>8.6208500018355458</v>
      </c>
    </row>
    <row r="236" spans="1:15" x14ac:dyDescent="0.2">
      <c r="L236" t="str">
        <f>L5</f>
        <v>Primary sector and utilities</v>
      </c>
      <c r="M236" s="39">
        <f>'Ind T1'!B20</f>
        <v>2.2795872140731808</v>
      </c>
      <c r="N236" s="39">
        <f>'Ind T1'!D20</f>
        <v>1.6596783743771544</v>
      </c>
      <c r="O236" s="39">
        <f>'Ind T1'!F20</f>
        <v>1.6481898653944222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Yorkshire and the Humber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12.686999996837585</v>
      </c>
      <c r="O261" s="11">
        <f>'Ind T1'!F50</f>
        <v>71.715000019116701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67.213999995861968</v>
      </c>
      <c r="O262" s="11">
        <f>'Ind T1'!F49</f>
        <v>44.450000012663509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5.6550000049546725</v>
      </c>
      <c r="O263" s="11">
        <f>'Ind T1'!F48</f>
        <v>38.136999976859897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25.468000001473484</v>
      </c>
      <c r="O264" s="11">
        <f>'Ind T1'!F47</f>
        <v>2.1269999953249794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0.31000000119848892</v>
      </c>
      <c r="O265" s="11">
        <f>'Ind T1'!F46</f>
        <v>-49.485000002102623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-14.791000000116611</v>
      </c>
      <c r="O266" s="11">
        <f>'Ind T1'!F45</f>
        <v>1.4719999997703255</v>
      </c>
    </row>
    <row r="268" spans="1:16" x14ac:dyDescent="0.2">
      <c r="L268" t="str">
        <f>L38</f>
        <v>All industries</v>
      </c>
      <c r="N268" s="11">
        <f>'Ind T1'!D14-'Ind T1'!B14</f>
        <v>96.543000000209304</v>
      </c>
      <c r="O268" s="11">
        <f>SUM(O261:O266)</f>
        <v>108.4160000016328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Yorkshire and the Humber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81.486786934798033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149.62571057495992</v>
      </c>
      <c r="D9" s="249">
        <f>SUM(B9:C9)</f>
        <v>231.11249750975796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102.78773170174256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174.85088491240123</v>
      </c>
      <c r="H9" s="249">
        <f>SUM(F9:G9)</f>
        <v>277.63861661414376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127.87889622926149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183.92156267731883</v>
      </c>
      <c r="L9" s="249">
        <f>SUM(J9:K9)</f>
        <v>311.80045890658033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236.6435812643619</v>
      </c>
      <c r="C10" s="249">
        <f t="shared" si="0"/>
        <v>220.02455041617225</v>
      </c>
      <c r="D10" s="249">
        <f t="shared" ref="D10:D17" si="1">SUM(B10:C10)</f>
        <v>456.66813168053415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290.87547900399824</v>
      </c>
      <c r="G10" s="249">
        <f t="shared" si="2"/>
        <v>271.90014786574324</v>
      </c>
      <c r="H10" s="249">
        <f t="shared" ref="H10:H17" si="3">SUM(F10:G10)</f>
        <v>562.77562686974147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362.24939746977464</v>
      </c>
      <c r="K10" s="249">
        <f t="shared" si="4"/>
        <v>305.22440407979434</v>
      </c>
      <c r="L10" s="249">
        <f t="shared" ref="L10:L17" si="5">SUM(J10:K10)</f>
        <v>667.47380154956898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133.88408872618669</v>
      </c>
      <c r="C11" s="249">
        <f t="shared" si="6"/>
        <v>148.68304542823026</v>
      </c>
      <c r="D11" s="249">
        <f t="shared" si="1"/>
        <v>282.56713415441698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158.92371819270306</v>
      </c>
      <c r="G11" s="249">
        <f t="shared" si="7"/>
        <v>176.85878326412015</v>
      </c>
      <c r="H11" s="249">
        <f t="shared" si="3"/>
        <v>335.78250145682318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182.17756885305135</v>
      </c>
      <c r="K11" s="249">
        <f t="shared" si="8"/>
        <v>166.39758912153914</v>
      </c>
      <c r="L11" s="249">
        <f t="shared" si="5"/>
        <v>348.57515797459052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233.42140132029726</v>
      </c>
      <c r="C12" s="249">
        <f t="shared" si="9"/>
        <v>101.06929017549825</v>
      </c>
      <c r="D12" s="249">
        <f t="shared" si="1"/>
        <v>334.49069149579555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222.65513763699931</v>
      </c>
      <c r="G12" s="249">
        <f t="shared" si="10"/>
        <v>114.53005302474777</v>
      </c>
      <c r="H12" s="249">
        <f t="shared" si="3"/>
        <v>337.18519066174707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175.76364785783946</v>
      </c>
      <c r="K12" s="249">
        <f t="shared" si="11"/>
        <v>125.11442839659156</v>
      </c>
      <c r="L12" s="249">
        <f t="shared" si="5"/>
        <v>300.87807625443099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30.030721126047524</v>
      </c>
      <c r="C13" s="249">
        <f t="shared" si="12"/>
        <v>269.44128498841479</v>
      </c>
      <c r="D13" s="249">
        <f t="shared" si="1"/>
        <v>299.47200611446232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30.09451732629125</v>
      </c>
      <c r="G13" s="249">
        <f t="shared" si="13"/>
        <v>226.00622394608882</v>
      </c>
      <c r="H13" s="249">
        <f t="shared" si="3"/>
        <v>256.10074127238005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35.275916494156078</v>
      </c>
      <c r="K13" s="249">
        <f t="shared" si="14"/>
        <v>197.53204160489739</v>
      </c>
      <c r="L13" s="249">
        <f t="shared" si="5"/>
        <v>232.80795809905345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222.74822700846192</v>
      </c>
      <c r="C14" s="249">
        <f t="shared" si="15"/>
        <v>45.387679107463001</v>
      </c>
      <c r="D14" s="249">
        <f t="shared" si="1"/>
        <v>268.13590611592491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219.79944146125712</v>
      </c>
      <c r="G14" s="249">
        <f t="shared" si="16"/>
        <v>50.312336876785977</v>
      </c>
      <c r="H14" s="249">
        <f t="shared" si="3"/>
        <v>270.11177833804311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242.91292311742077</v>
      </c>
      <c r="K14" s="249">
        <f t="shared" si="17"/>
        <v>64.372272589906629</v>
      </c>
      <c r="L14" s="249">
        <f t="shared" si="5"/>
        <v>307.28519570732738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142.09827184137333</v>
      </c>
      <c r="C15" s="249">
        <f t="shared" si="18"/>
        <v>89.835065253018684</v>
      </c>
      <c r="D15" s="249">
        <f t="shared" si="1"/>
        <v>231.93333709439202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133.16158435111731</v>
      </c>
      <c r="G15" s="249">
        <f t="shared" si="19"/>
        <v>96.644527803876443</v>
      </c>
      <c r="H15" s="249">
        <f t="shared" si="3"/>
        <v>229.80611215499374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123.82921804335564</v>
      </c>
      <c r="K15" s="249">
        <f t="shared" si="20"/>
        <v>106.49874341939199</v>
      </c>
      <c r="L15" s="249">
        <f t="shared" si="5"/>
        <v>230.32796146274762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31.942877946396933</v>
      </c>
      <c r="C16" s="249">
        <f t="shared" si="21"/>
        <v>180.34380540013501</v>
      </c>
      <c r="D16" s="249">
        <f t="shared" si="1"/>
        <v>212.28668334653196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28.474271199657302</v>
      </c>
      <c r="G16" s="249">
        <f t="shared" si="22"/>
        <v>161.68350202128815</v>
      </c>
      <c r="H16" s="249">
        <f t="shared" si="3"/>
        <v>190.15777322094544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37.399167238848158</v>
      </c>
      <c r="K16" s="249">
        <f t="shared" si="23"/>
        <v>164.80220857092772</v>
      </c>
      <c r="L16" s="249">
        <f t="shared" si="5"/>
        <v>202.20137580977587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148.32904383173624</v>
      </c>
      <c r="C17" s="249">
        <f t="shared" si="24"/>
        <v>179.47456865411183</v>
      </c>
      <c r="D17" s="249">
        <f t="shared" si="1"/>
        <v>327.80361248584808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124.24911912555365</v>
      </c>
      <c r="G17" s="249">
        <f t="shared" si="25"/>
        <v>157.20554028350276</v>
      </c>
      <c r="H17" s="249">
        <f t="shared" si="3"/>
        <v>281.45465940905638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101.31626469628061</v>
      </c>
      <c r="K17" s="249">
        <f t="shared" si="26"/>
        <v>146.76274953914972</v>
      </c>
      <c r="L17" s="249">
        <f t="shared" si="5"/>
        <v>248.07901423543035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1260.5849999996599</v>
      </c>
      <c r="C19" s="247">
        <f t="shared" ref="C19:L19" si="27">SUM(C9:C17)</f>
        <v>1383.8849999980039</v>
      </c>
      <c r="D19" s="247">
        <f t="shared" si="27"/>
        <v>2644.4699999976638</v>
      </c>
      <c r="E19" s="247"/>
      <c r="F19" s="247">
        <f t="shared" si="27"/>
        <v>1311.0209999993199</v>
      </c>
      <c r="G19" s="247">
        <f t="shared" si="27"/>
        <v>1429.9919999985545</v>
      </c>
      <c r="H19" s="247">
        <f t="shared" si="27"/>
        <v>2741.0129999978735</v>
      </c>
      <c r="I19" s="247"/>
      <c r="J19" s="247">
        <f t="shared" si="27"/>
        <v>1388.8029999999883</v>
      </c>
      <c r="K19" s="247">
        <f t="shared" si="27"/>
        <v>1460.6259999995175</v>
      </c>
      <c r="L19" s="247">
        <f t="shared" si="27"/>
        <v>2849.4289999995058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0.21191950749831953</v>
      </c>
      <c r="C26" s="302">
        <v>0.85591424451688758</v>
      </c>
      <c r="D26" s="302">
        <f>SUM(B26:C26)</f>
        <v>1.067833752015207</v>
      </c>
      <c r="E26" s="303"/>
      <c r="F26" s="302">
        <v>0.36410954374060533</v>
      </c>
      <c r="G26" s="302">
        <v>0.61573470965644383</v>
      </c>
      <c r="H26" s="302">
        <f>SUM(F26:G26)</f>
        <v>0.97984425339704917</v>
      </c>
      <c r="I26" s="303"/>
      <c r="J26" s="302">
        <v>0.40725120623911315</v>
      </c>
      <c r="K26" s="302">
        <v>0.87420840590823479</v>
      </c>
      <c r="L26" s="302">
        <f>SUM(J26:K26)</f>
        <v>1.2814596121473478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0.31929035926291194</v>
      </c>
      <c r="C27" s="302">
        <v>0.75139433386769161</v>
      </c>
      <c r="D27" s="302">
        <f t="shared" ref="D27:D34" si="28">SUM(B27:C27)</f>
        <v>1.0706846931306035</v>
      </c>
      <c r="E27" s="303"/>
      <c r="F27" s="302">
        <v>0.69047347104382284</v>
      </c>
      <c r="G27" s="302">
        <v>0.60994216663509682</v>
      </c>
      <c r="H27" s="302">
        <f t="shared" ref="H27:H34" si="29">SUM(F27:G27)</f>
        <v>1.3004156376789195</v>
      </c>
      <c r="I27" s="303"/>
      <c r="J27" s="302">
        <v>1.169350355895058</v>
      </c>
      <c r="K27" s="302">
        <v>1.0025426901432943</v>
      </c>
      <c r="L27" s="302">
        <f t="shared" ref="L27:L34" si="30">SUM(J27:K27)</f>
        <v>2.1718930460383525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0.21295857521343783</v>
      </c>
      <c r="C28" s="302">
        <v>0.53197400054166777</v>
      </c>
      <c r="D28" s="302">
        <f t="shared" si="28"/>
        <v>0.74493257575510563</v>
      </c>
      <c r="E28" s="303"/>
      <c r="F28" s="302">
        <v>0.45952509480278514</v>
      </c>
      <c r="G28" s="302">
        <v>0.39266819088022142</v>
      </c>
      <c r="H28" s="302">
        <f t="shared" si="29"/>
        <v>0.85219328568300656</v>
      </c>
      <c r="I28" s="303"/>
      <c r="J28" s="302">
        <v>0.69395091872830927</v>
      </c>
      <c r="K28" s="302">
        <v>0.47206116043046031</v>
      </c>
      <c r="L28" s="302">
        <f t="shared" si="30"/>
        <v>1.1660120791587696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0.67507491739239445</v>
      </c>
      <c r="C29" s="302">
        <v>0.26157577503672352</v>
      </c>
      <c r="D29" s="302">
        <f t="shared" si="28"/>
        <v>0.93665069242911803</v>
      </c>
      <c r="E29" s="303"/>
      <c r="F29" s="302">
        <v>1.4674789724329573</v>
      </c>
      <c r="G29" s="302">
        <v>0.22815527077983913</v>
      </c>
      <c r="H29" s="302">
        <f t="shared" si="29"/>
        <v>1.6956342432127964</v>
      </c>
      <c r="I29" s="303"/>
      <c r="J29" s="302">
        <v>1.2043164287061092</v>
      </c>
      <c r="K29" s="302">
        <v>0.31052113032840206</v>
      </c>
      <c r="L29" s="302">
        <f t="shared" si="30"/>
        <v>1.5148375590345113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1.8521160668229808</v>
      </c>
      <c r="C30" s="302">
        <v>14.772431859204003</v>
      </c>
      <c r="D30" s="302">
        <f t="shared" si="28"/>
        <v>16.624547926026985</v>
      </c>
      <c r="E30" s="303"/>
      <c r="F30" s="302">
        <v>1.084986248411983</v>
      </c>
      <c r="G30" s="302">
        <v>9.3169999838956183</v>
      </c>
      <c r="H30" s="302">
        <f t="shared" si="29"/>
        <v>10.401986232307602</v>
      </c>
      <c r="I30" s="303"/>
      <c r="J30" s="302">
        <v>1.0723750998716803</v>
      </c>
      <c r="K30" s="302">
        <v>9.3271873816300186</v>
      </c>
      <c r="L30" s="302">
        <f t="shared" si="30"/>
        <v>10.399562481501698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0.21982912721488956</v>
      </c>
      <c r="C31" s="302">
        <v>0.46264409944302909</v>
      </c>
      <c r="D31" s="302">
        <f t="shared" si="28"/>
        <v>0.68247322665791865</v>
      </c>
      <c r="E31" s="303"/>
      <c r="F31" s="302">
        <v>0.11558739113379264</v>
      </c>
      <c r="G31" s="302">
        <v>0.29282460686032163</v>
      </c>
      <c r="H31" s="302">
        <f t="shared" si="29"/>
        <v>0.40841199799411426</v>
      </c>
      <c r="I31" s="303"/>
      <c r="J31" s="302">
        <v>1.5491905863030848E-2</v>
      </c>
      <c r="K31" s="302">
        <v>0.37488368051300214</v>
      </c>
      <c r="L31" s="302">
        <f t="shared" si="30"/>
        <v>0.39037558637603298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0.12648517049640656</v>
      </c>
      <c r="C32" s="302">
        <v>0.35832326953700638</v>
      </c>
      <c r="D32" s="302">
        <f t="shared" si="28"/>
        <v>0.48480844003341295</v>
      </c>
      <c r="E32" s="303"/>
      <c r="F32" s="302">
        <v>0.23656209743977535</v>
      </c>
      <c r="G32" s="302">
        <v>0.2509809235982598</v>
      </c>
      <c r="H32" s="302">
        <f t="shared" si="29"/>
        <v>0.48754302103803515</v>
      </c>
      <c r="I32" s="303"/>
      <c r="J32" s="302">
        <v>0.21105958699257479</v>
      </c>
      <c r="K32" s="302">
        <v>0.27354029790358708</v>
      </c>
      <c r="L32" s="302">
        <f t="shared" si="30"/>
        <v>0.4845998848961619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2.3844475031749249E-2</v>
      </c>
      <c r="C33" s="302">
        <v>1.7021253400869076</v>
      </c>
      <c r="D33" s="302">
        <f t="shared" si="28"/>
        <v>1.7259698151186569</v>
      </c>
      <c r="E33" s="303"/>
      <c r="F33" s="302">
        <v>3.313675484632516E-2</v>
      </c>
      <c r="G33" s="302">
        <v>0.83060866610095918</v>
      </c>
      <c r="H33" s="302">
        <f t="shared" si="29"/>
        <v>0.86374542094728435</v>
      </c>
      <c r="I33" s="303"/>
      <c r="J33" s="302">
        <v>5.2102844071617485E-2</v>
      </c>
      <c r="K33" s="302">
        <v>1.072648484080871</v>
      </c>
      <c r="L33" s="302">
        <f t="shared" si="30"/>
        <v>1.1247513281524886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0.38348180113129993</v>
      </c>
      <c r="C34" s="302">
        <v>3.9306170777726304</v>
      </c>
      <c r="D34" s="302">
        <f t="shared" si="28"/>
        <v>4.3140988789039305</v>
      </c>
      <c r="E34" s="303"/>
      <c r="F34" s="302">
        <v>0.231140426137845</v>
      </c>
      <c r="G34" s="302">
        <v>1.80708548147239</v>
      </c>
      <c r="H34" s="302">
        <f t="shared" si="29"/>
        <v>2.0382259076102351</v>
      </c>
      <c r="I34" s="303"/>
      <c r="J34" s="302">
        <v>2.9101653615164338E-2</v>
      </c>
      <c r="K34" s="302">
        <v>1.5214067687536978</v>
      </c>
      <c r="L34" s="302">
        <f t="shared" si="30"/>
        <v>1.5505084223688621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4.0250000000643897</v>
      </c>
      <c r="C36" s="311">
        <f t="shared" ref="C36:K36" si="31">SUM(C26:C34)</f>
        <v>23.627000000006547</v>
      </c>
      <c r="D36" s="311">
        <f t="shared" si="31"/>
        <v>27.652000000070935</v>
      </c>
      <c r="E36" s="311"/>
      <c r="F36" s="311">
        <f t="shared" si="31"/>
        <v>4.6829999999898915</v>
      </c>
      <c r="G36" s="311">
        <f t="shared" si="31"/>
        <v>14.34499999987915</v>
      </c>
      <c r="H36" s="311">
        <f t="shared" si="31"/>
        <v>19.027999999869046</v>
      </c>
      <c r="I36" s="311"/>
      <c r="J36" s="311">
        <f t="shared" si="31"/>
        <v>4.8549999999826579</v>
      </c>
      <c r="K36" s="311">
        <f t="shared" si="31"/>
        <v>15.228999999691569</v>
      </c>
      <c r="L36" s="311">
        <f>SUM(L26:L34)</f>
        <v>20.083999999674226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0.1725066027150981</v>
      </c>
      <c r="C43" s="302">
        <v>0.35014226694876577</v>
      </c>
      <c r="D43" s="302">
        <f>SUM(B43:C43)</f>
        <v>0.52264886966386381</v>
      </c>
      <c r="E43" s="303"/>
      <c r="F43" s="302">
        <v>2.7186587912173509E-2</v>
      </c>
      <c r="G43" s="302">
        <v>0.16448346406918751</v>
      </c>
      <c r="H43" s="302">
        <f>SUM(F43:G43)</f>
        <v>0.19167005198136103</v>
      </c>
      <c r="I43" s="303"/>
      <c r="J43" s="302">
        <v>8.2125488512893863E-3</v>
      </c>
      <c r="K43" s="302">
        <v>9.4849869942570664E-2</v>
      </c>
      <c r="L43" s="302">
        <f>SUM(J43:K43)</f>
        <v>0.10306241879386005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0.11936141597735317</v>
      </c>
      <c r="C44" s="302">
        <v>0.47627652393833536</v>
      </c>
      <c r="D44" s="302">
        <f t="shared" ref="D44:D51" si="32">SUM(B44:C44)</f>
        <v>0.59563793991568859</v>
      </c>
      <c r="E44" s="303"/>
      <c r="F44" s="302">
        <v>5.5896060882409775E-2</v>
      </c>
      <c r="G44" s="302">
        <v>0.25074993219076308</v>
      </c>
      <c r="H44" s="302">
        <f t="shared" ref="H44:H51" si="33">SUM(F44:G44)</f>
        <v>0.30664599307317286</v>
      </c>
      <c r="I44" s="303"/>
      <c r="J44" s="302">
        <v>3.8743515815053212E-2</v>
      </c>
      <c r="K44" s="302">
        <v>0.15214115907398304</v>
      </c>
      <c r="L44" s="302">
        <f t="shared" ref="L44:L51" si="34">SUM(J44:K44)</f>
        <v>0.19088467488903627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0.13691804098337726</v>
      </c>
      <c r="C45" s="302">
        <v>0.31009088406276614</v>
      </c>
      <c r="D45" s="302">
        <f t="shared" si="32"/>
        <v>0.44700892504614342</v>
      </c>
      <c r="E45" s="303"/>
      <c r="F45" s="302">
        <v>2.6142181982910753E-2</v>
      </c>
      <c r="G45" s="302">
        <v>0.16395427341820737</v>
      </c>
      <c r="H45" s="302">
        <f t="shared" si="33"/>
        <v>0.19009645540111814</v>
      </c>
      <c r="I45" s="303"/>
      <c r="J45" s="302">
        <v>2.7507841880504372E-2</v>
      </c>
      <c r="K45" s="302">
        <v>7.8892316999757295E-2</v>
      </c>
      <c r="L45" s="302">
        <f t="shared" si="34"/>
        <v>0.10640015888026166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0.34756379238061774</v>
      </c>
      <c r="C46" s="302">
        <v>5.4321883853793759E-2</v>
      </c>
      <c r="D46" s="302">
        <f t="shared" si="32"/>
        <v>0.40188567623441152</v>
      </c>
      <c r="E46" s="303"/>
      <c r="F46" s="302">
        <v>5.5951035304805941E-2</v>
      </c>
      <c r="G46" s="302">
        <v>1.7150778738607157E-2</v>
      </c>
      <c r="H46" s="302">
        <f t="shared" si="33"/>
        <v>7.3101814043413094E-2</v>
      </c>
      <c r="I46" s="303"/>
      <c r="J46" s="302">
        <v>1.7886785157439321E-2</v>
      </c>
      <c r="K46" s="302">
        <v>9.7322756806641278E-3</v>
      </c>
      <c r="L46" s="302">
        <f t="shared" si="34"/>
        <v>2.7619060838103449E-2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2.3575907670277584E-2</v>
      </c>
      <c r="C47" s="302">
        <v>1.0160522241655567</v>
      </c>
      <c r="D47" s="302">
        <f t="shared" si="32"/>
        <v>1.0396281318358342</v>
      </c>
      <c r="E47" s="303"/>
      <c r="F47" s="302">
        <v>5.0604436839480262E-3</v>
      </c>
      <c r="G47" s="302">
        <v>0.37903080655665283</v>
      </c>
      <c r="H47" s="302">
        <f>SUM(F47:G47)</f>
        <v>0.38409125024060087</v>
      </c>
      <c r="I47" s="303"/>
      <c r="J47" s="302">
        <v>1.1915786882175574E-3</v>
      </c>
      <c r="K47" s="302">
        <v>0.1553065225288007</v>
      </c>
      <c r="L47" s="302">
        <f t="shared" si="34"/>
        <v>0.15649810121701827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7.0832962143551351E-2</v>
      </c>
      <c r="C48" s="302">
        <v>6.7483141829376828E-2</v>
      </c>
      <c r="D48" s="302">
        <f t="shared" si="32"/>
        <v>0.13831610397292818</v>
      </c>
      <c r="E48" s="303"/>
      <c r="F48" s="302">
        <v>2.8079448284001229E-2</v>
      </c>
      <c r="G48" s="302">
        <v>2.272930964831869E-2</v>
      </c>
      <c r="H48" s="302">
        <f t="shared" si="33"/>
        <v>5.0808757932319919E-2</v>
      </c>
      <c r="I48" s="303"/>
      <c r="J48" s="302">
        <v>6.4665026025518685E-3</v>
      </c>
      <c r="K48" s="302">
        <v>1.4553003321812188E-2</v>
      </c>
      <c r="L48" s="302">
        <f t="shared" si="34"/>
        <v>2.1019505924364058E-2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7.5831114604885494E-2</v>
      </c>
      <c r="C49" s="302">
        <v>6.2929015225963073E-2</v>
      </c>
      <c r="D49" s="302">
        <f t="shared" si="32"/>
        <v>0.13876012983084857</v>
      </c>
      <c r="E49" s="303"/>
      <c r="F49" s="302">
        <v>1.1085077426923612E-2</v>
      </c>
      <c r="G49" s="302">
        <v>1.2329465599101858E-2</v>
      </c>
      <c r="H49" s="302">
        <f t="shared" si="33"/>
        <v>2.3414543026025469E-2</v>
      </c>
      <c r="I49" s="303"/>
      <c r="J49" s="302">
        <v>3.9812398854083154E-3</v>
      </c>
      <c r="K49" s="302">
        <v>7.7589341658285101E-3</v>
      </c>
      <c r="L49" s="302">
        <f t="shared" si="34"/>
        <v>1.1740174051236826E-2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3.2568633803356881E-2</v>
      </c>
      <c r="C50" s="302">
        <v>0.79347060450266516</v>
      </c>
      <c r="D50" s="302">
        <f t="shared" si="32"/>
        <v>0.82603923830602199</v>
      </c>
      <c r="E50" s="303"/>
      <c r="F50" s="302">
        <v>5.2129135683275053E-3</v>
      </c>
      <c r="G50" s="302">
        <v>0.25184152525483916</v>
      </c>
      <c r="H50" s="302">
        <f t="shared" si="33"/>
        <v>0.25705443882316664</v>
      </c>
      <c r="I50" s="303"/>
      <c r="J50" s="302">
        <v>7.0511493289936687E-4</v>
      </c>
      <c r="K50" s="302">
        <v>0.10239606332219293</v>
      </c>
      <c r="L50" s="302">
        <f t="shared" si="34"/>
        <v>0.1031011782550923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5.9841529721265739E-2</v>
      </c>
      <c r="C51" s="302">
        <v>0.50723345545494736</v>
      </c>
      <c r="D51" s="302">
        <f t="shared" si="32"/>
        <v>0.56707498517621313</v>
      </c>
      <c r="E51" s="303"/>
      <c r="F51" s="302">
        <v>8.38625095283577E-3</v>
      </c>
      <c r="G51" s="302">
        <v>4.9730444525021275E-2</v>
      </c>
      <c r="H51" s="302">
        <f t="shared" si="33"/>
        <v>5.8116695477857042E-2</v>
      </c>
      <c r="I51" s="303"/>
      <c r="J51" s="302">
        <v>1.3048721907737389E-3</v>
      </c>
      <c r="K51" s="302">
        <v>2.0369854962125011E-2</v>
      </c>
      <c r="L51" s="302">
        <f t="shared" si="34"/>
        <v>2.167472715289875E-2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1.0389999999997832</v>
      </c>
      <c r="C53" s="311">
        <f t="shared" ref="C53:L53" si="35">SUM(C43:C51)</f>
        <v>3.6379999999821702</v>
      </c>
      <c r="D53" s="311">
        <f t="shared" si="35"/>
        <v>4.6769999999819536</v>
      </c>
      <c r="E53" s="311"/>
      <c r="F53" s="311">
        <f t="shared" si="35"/>
        <v>0.22299999999833611</v>
      </c>
      <c r="G53" s="311">
        <f t="shared" si="35"/>
        <v>1.3120000000006988</v>
      </c>
      <c r="H53" s="311">
        <f t="shared" si="35"/>
        <v>1.5349999999990351</v>
      </c>
      <c r="I53" s="311"/>
      <c r="J53" s="311">
        <f t="shared" si="35"/>
        <v>0.10600000000413712</v>
      </c>
      <c r="K53" s="311">
        <f t="shared" si="35"/>
        <v>0.6359999999977346</v>
      </c>
      <c r="L53" s="311">
        <f t="shared" si="35"/>
        <v>0.74200000000187161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0.84511274194242447</v>
      </c>
      <c r="C60" s="302">
        <v>2.7311963456430406</v>
      </c>
      <c r="D60" s="302">
        <f>SUM(B60:C60)</f>
        <v>3.5763090875854653</v>
      </c>
      <c r="E60" s="303"/>
      <c r="F60" s="302">
        <v>1.3277240935581809</v>
      </c>
      <c r="G60" s="302">
        <v>4.3055419555855172</v>
      </c>
      <c r="H60" s="302">
        <f>SUM(F60:G60)</f>
        <v>5.6332660491436979</v>
      </c>
      <c r="I60" s="303"/>
      <c r="J60" s="302">
        <v>1.303940419082712</v>
      </c>
      <c r="K60" s="302">
        <v>3.1252766669709953</v>
      </c>
      <c r="L60" s="302">
        <f>SUM(J60:K60)</f>
        <v>4.4292170860537077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0.90727024813892398</v>
      </c>
      <c r="C61" s="302">
        <v>1.7465580321966407</v>
      </c>
      <c r="D61" s="302">
        <f t="shared" ref="D61:D68" si="36">SUM(B61:C61)</f>
        <v>2.6538282803355648</v>
      </c>
      <c r="E61" s="303"/>
      <c r="F61" s="302">
        <v>1.6171134580760858</v>
      </c>
      <c r="G61" s="302">
        <v>3.0554862253276491</v>
      </c>
      <c r="H61" s="302">
        <f t="shared" ref="H61:H68" si="37">SUM(F61:G61)</f>
        <v>4.6725996834037353</v>
      </c>
      <c r="I61" s="303"/>
      <c r="J61" s="302">
        <v>1.86275501540379</v>
      </c>
      <c r="K61" s="302">
        <v>2.9812045796565689</v>
      </c>
      <c r="L61" s="302">
        <f t="shared" ref="L61:L68" si="38">SUM(J61:K61)</f>
        <v>4.8439595950603591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1.3709498158133953</v>
      </c>
      <c r="C62" s="302">
        <v>2.5079827570512978</v>
      </c>
      <c r="D62" s="302">
        <f t="shared" si="36"/>
        <v>3.8789325728646933</v>
      </c>
      <c r="E62" s="303"/>
      <c r="F62" s="302">
        <v>2.1276548917194393</v>
      </c>
      <c r="G62" s="302">
        <v>4.1871511556634866</v>
      </c>
      <c r="H62" s="302">
        <f t="shared" si="37"/>
        <v>6.3148060473829259</v>
      </c>
      <c r="I62" s="303"/>
      <c r="J62" s="302">
        <v>2.0331522617893096</v>
      </c>
      <c r="K62" s="302">
        <v>2.8946795086157309</v>
      </c>
      <c r="L62" s="302">
        <f t="shared" si="38"/>
        <v>4.9278317704050405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1.8479869713059121</v>
      </c>
      <c r="C63" s="302">
        <v>1.1428403354460692</v>
      </c>
      <c r="D63" s="302">
        <f t="shared" si="36"/>
        <v>2.9908273067519815</v>
      </c>
      <c r="E63" s="303"/>
      <c r="F63" s="302">
        <v>2.0047267961553445</v>
      </c>
      <c r="G63" s="302">
        <v>1.8151429624900548</v>
      </c>
      <c r="H63" s="302">
        <f t="shared" si="37"/>
        <v>3.8198697586453996</v>
      </c>
      <c r="I63" s="303"/>
      <c r="J63" s="302">
        <v>1.6295413174568207</v>
      </c>
      <c r="K63" s="302">
        <v>1.2435286492034083</v>
      </c>
      <c r="L63" s="302">
        <f t="shared" si="38"/>
        <v>2.8730699666602293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1.2352655424394876</v>
      </c>
      <c r="C64" s="302">
        <v>5.6608210955656704</v>
      </c>
      <c r="D64" s="302">
        <f t="shared" si="36"/>
        <v>6.8960866380051584</v>
      </c>
      <c r="E64" s="303"/>
      <c r="F64" s="302">
        <v>1.2840190112590699</v>
      </c>
      <c r="G64" s="302">
        <v>5.7690022664873286</v>
      </c>
      <c r="H64" s="302">
        <f t="shared" si="37"/>
        <v>7.0530212777463985</v>
      </c>
      <c r="I64" s="303"/>
      <c r="J64" s="302">
        <v>0.91769733103054396</v>
      </c>
      <c r="K64" s="302">
        <v>3.8958782723198055</v>
      </c>
      <c r="L64" s="302">
        <f t="shared" si="38"/>
        <v>4.8135756033503494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0.18964921594705253</v>
      </c>
      <c r="C65" s="302">
        <v>0.17824233754467411</v>
      </c>
      <c r="D65" s="302">
        <f t="shared" si="36"/>
        <v>0.36789155349172664</v>
      </c>
      <c r="E65" s="303"/>
      <c r="F65" s="302">
        <v>0.1773690733119043</v>
      </c>
      <c r="G65" s="302">
        <v>0.26999651628441551</v>
      </c>
      <c r="H65" s="302">
        <f t="shared" si="37"/>
        <v>0.44736558959631978</v>
      </c>
      <c r="I65" s="303"/>
      <c r="J65" s="302">
        <v>0.15052073550370768</v>
      </c>
      <c r="K65" s="302">
        <v>0.19846634375773947</v>
      </c>
      <c r="L65" s="302">
        <f t="shared" si="38"/>
        <v>0.34898707926144712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0.94520153428815945</v>
      </c>
      <c r="C66" s="302">
        <v>0.61821128215325694</v>
      </c>
      <c r="D66" s="302">
        <f t="shared" si="36"/>
        <v>1.5634128164414163</v>
      </c>
      <c r="E66" s="303"/>
      <c r="F66" s="302">
        <v>0.74104814763678772</v>
      </c>
      <c r="G66" s="302">
        <v>0.75677712302634204</v>
      </c>
      <c r="H66" s="302">
        <f t="shared" si="37"/>
        <v>1.4978252706631299</v>
      </c>
      <c r="I66" s="303"/>
      <c r="J66" s="302">
        <v>0.60412471351547115</v>
      </c>
      <c r="K66" s="302">
        <v>0.58491264268991405</v>
      </c>
      <c r="L66" s="302">
        <f t="shared" si="38"/>
        <v>1.1890373562053851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6.3384514583282376</v>
      </c>
      <c r="C67" s="302">
        <v>13.335708540877702</v>
      </c>
      <c r="D67" s="302">
        <f t="shared" si="36"/>
        <v>19.674159999205941</v>
      </c>
      <c r="E67" s="303"/>
      <c r="F67" s="302">
        <v>6.3911972935778154</v>
      </c>
      <c r="G67" s="302">
        <v>14.664035097876031</v>
      </c>
      <c r="H67" s="302">
        <f t="shared" si="37"/>
        <v>21.055232391453846</v>
      </c>
      <c r="I67" s="303"/>
      <c r="J67" s="302">
        <v>5.1294614381126911</v>
      </c>
      <c r="K67" s="302">
        <v>11.673643165699866</v>
      </c>
      <c r="L67" s="302">
        <f t="shared" si="38"/>
        <v>16.803104603812557</v>
      </c>
      <c r="M67" s="236"/>
      <c r="N67" s="236"/>
    </row>
    <row r="68" spans="1:14" x14ac:dyDescent="0.2">
      <c r="A68" s="237" t="str">
        <f>name!E$12</f>
        <v>Elementary occupations</v>
      </c>
      <c r="B68" s="302">
        <v>5.5301124719175991</v>
      </c>
      <c r="C68" s="302">
        <v>2.9764392735224763</v>
      </c>
      <c r="D68" s="302">
        <f t="shared" si="36"/>
        <v>8.5065517454400759</v>
      </c>
      <c r="E68" s="303"/>
      <c r="F68" s="302">
        <v>4.8351472350392894</v>
      </c>
      <c r="G68" s="302">
        <v>3.3648666974767227</v>
      </c>
      <c r="H68" s="302">
        <f t="shared" si="37"/>
        <v>8.2000139325160113</v>
      </c>
      <c r="I68" s="303"/>
      <c r="J68" s="302">
        <v>3.5678067677875807</v>
      </c>
      <c r="K68" s="302">
        <v>1.7844101708571576</v>
      </c>
      <c r="L68" s="302">
        <f t="shared" si="38"/>
        <v>5.3522169386447382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19.210000000121191</v>
      </c>
      <c r="C70" s="311">
        <f t="shared" ref="C70:L70" si="39">SUM(C60:C68)</f>
        <v>30.898000000000831</v>
      </c>
      <c r="D70" s="311">
        <f t="shared" si="39"/>
        <v>50.108000000122026</v>
      </c>
      <c r="E70" s="311"/>
      <c r="F70" s="311">
        <f t="shared" si="39"/>
        <v>20.50600000033392</v>
      </c>
      <c r="G70" s="311">
        <f t="shared" si="39"/>
        <v>38.188000000217549</v>
      </c>
      <c r="H70" s="311">
        <f t="shared" si="39"/>
        <v>58.694000000551469</v>
      </c>
      <c r="I70" s="311"/>
      <c r="J70" s="311">
        <f t="shared" si="39"/>
        <v>17.198999999682627</v>
      </c>
      <c r="K70" s="311">
        <f t="shared" si="39"/>
        <v>28.381999999771189</v>
      </c>
      <c r="L70" s="311">
        <f t="shared" si="39"/>
        <v>45.580999999453816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0.17913697585246457</v>
      </c>
      <c r="C77" s="302">
        <v>0.43160462184942516</v>
      </c>
      <c r="D77" s="302">
        <f>SUM(B77:C77)</f>
        <v>0.61074159770188974</v>
      </c>
      <c r="E77" s="303"/>
      <c r="F77" s="302">
        <v>0.16632460568081439</v>
      </c>
      <c r="G77" s="302">
        <v>0.42828549326540405</v>
      </c>
      <c r="H77" s="302">
        <f>SUM(F77:G77)</f>
        <v>0.59461009894621841</v>
      </c>
      <c r="I77" s="303"/>
      <c r="J77" s="302">
        <v>0.16999868224532341</v>
      </c>
      <c r="K77" s="302">
        <v>0.29884670373432493</v>
      </c>
      <c r="L77" s="302">
        <f>SUM(J77:K77)</f>
        <v>0.46884538597964831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0.16279254661003192</v>
      </c>
      <c r="C78" s="302">
        <v>0.43303381232976107</v>
      </c>
      <c r="D78" s="302">
        <f t="shared" ref="D78:D85" si="40">SUM(B78:C78)</f>
        <v>0.59582635893979297</v>
      </c>
      <c r="E78" s="303"/>
      <c r="F78" s="302">
        <v>0.16720912084948961</v>
      </c>
      <c r="G78" s="302">
        <v>0.46464747217787444</v>
      </c>
      <c r="H78" s="302">
        <f t="shared" ref="H78:H85" si="41">SUM(F78:G78)</f>
        <v>0.63185659302736408</v>
      </c>
      <c r="I78" s="303"/>
      <c r="J78" s="302">
        <v>0.17110221456252103</v>
      </c>
      <c r="K78" s="302">
        <v>0.4261142900484442</v>
      </c>
      <c r="L78" s="302">
        <f t="shared" ref="L78:L85" si="42">SUM(J78:K78)</f>
        <v>0.5972165046109652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0.20544989936064365</v>
      </c>
      <c r="C79" s="302">
        <v>0.55431996698060781</v>
      </c>
      <c r="D79" s="302">
        <f t="shared" si="40"/>
        <v>0.75976986634125143</v>
      </c>
      <c r="E79" s="303"/>
      <c r="F79" s="302">
        <v>0.1743257147403087</v>
      </c>
      <c r="G79" s="302">
        <v>0.56502793137089413</v>
      </c>
      <c r="H79" s="302">
        <f t="shared" si="41"/>
        <v>0.7393536461112028</v>
      </c>
      <c r="I79" s="303"/>
      <c r="J79" s="302">
        <v>0.1538098847914165</v>
      </c>
      <c r="K79" s="302">
        <v>0.40438787078025618</v>
      </c>
      <c r="L79" s="302">
        <f t="shared" si="42"/>
        <v>0.55819775557167262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0.31739501776492807</v>
      </c>
      <c r="C80" s="302">
        <v>0.12266134576502716</v>
      </c>
      <c r="D80" s="302">
        <f t="shared" si="40"/>
        <v>0.44005636352995525</v>
      </c>
      <c r="E80" s="303"/>
      <c r="F80" s="302">
        <v>0.21732325769023816</v>
      </c>
      <c r="G80" s="302">
        <v>0.10022024958947057</v>
      </c>
      <c r="H80" s="302">
        <f t="shared" si="41"/>
        <v>0.3175435072797087</v>
      </c>
      <c r="I80" s="303"/>
      <c r="J80" s="302">
        <v>0.12407906807249629</v>
      </c>
      <c r="K80" s="302">
        <v>7.7784725002542951E-2</v>
      </c>
      <c r="L80" s="302">
        <f t="shared" si="42"/>
        <v>0.20186379307503924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3.5936842609506289E-2</v>
      </c>
      <c r="C81" s="302">
        <v>0.30976288461979062</v>
      </c>
      <c r="D81" s="302">
        <f t="shared" si="40"/>
        <v>0.34569972722929693</v>
      </c>
      <c r="E81" s="303"/>
      <c r="F81" s="302">
        <v>2.576211583772519E-2</v>
      </c>
      <c r="G81" s="302">
        <v>0.21346167183926049</v>
      </c>
      <c r="H81" s="302">
        <f t="shared" si="41"/>
        <v>0.23922378767698568</v>
      </c>
      <c r="I81" s="303"/>
      <c r="J81" s="302">
        <v>2.9493615493297695E-2</v>
      </c>
      <c r="K81" s="302">
        <v>0.12469656759279593</v>
      </c>
      <c r="L81" s="302">
        <f t="shared" si="42"/>
        <v>0.15419018308609361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0.12571541311460849</v>
      </c>
      <c r="C82" s="302">
        <v>3.8371235885352004E-2</v>
      </c>
      <c r="D82" s="302">
        <f t="shared" si="40"/>
        <v>0.1640866489999605</v>
      </c>
      <c r="E82" s="303"/>
      <c r="F82" s="302">
        <v>7.6959109569302117E-2</v>
      </c>
      <c r="G82" s="302">
        <v>3.2777727870166778E-2</v>
      </c>
      <c r="H82" s="302">
        <f t="shared" si="41"/>
        <v>0.1097368374394689</v>
      </c>
      <c r="I82" s="303"/>
      <c r="J82" s="302">
        <v>6.0907018782044672E-2</v>
      </c>
      <c r="K82" s="302">
        <v>3.0442107179628565E-2</v>
      </c>
      <c r="L82" s="302">
        <f t="shared" si="42"/>
        <v>9.1349125961673244E-2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0.11451434630453247</v>
      </c>
      <c r="C83" s="302">
        <v>0.10650727901331482</v>
      </c>
      <c r="D83" s="302">
        <f t="shared" si="40"/>
        <v>0.2210216253178473</v>
      </c>
      <c r="E83" s="303"/>
      <c r="F83" s="302">
        <v>7.5765941733072453E-2</v>
      </c>
      <c r="G83" s="302">
        <v>8.6339149664297329E-2</v>
      </c>
      <c r="H83" s="302">
        <f t="shared" si="41"/>
        <v>0.16210509139736978</v>
      </c>
      <c r="I83" s="303"/>
      <c r="J83" s="302">
        <v>6.3703530558573709E-2</v>
      </c>
      <c r="K83" s="302">
        <v>7.1527130969479172E-2</v>
      </c>
      <c r="L83" s="302">
        <f t="shared" si="42"/>
        <v>0.13523066152805288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8.162701522830236E-2</v>
      </c>
      <c r="C84" s="302">
        <v>0.98647884267830832</v>
      </c>
      <c r="D84" s="302">
        <f t="shared" si="40"/>
        <v>1.0681058579066107</v>
      </c>
      <c r="E84" s="303"/>
      <c r="F84" s="302">
        <v>4.8310982962778908E-2</v>
      </c>
      <c r="G84" s="302">
        <v>0.720996646041553</v>
      </c>
      <c r="H84" s="302">
        <f t="shared" si="41"/>
        <v>0.76930762900433192</v>
      </c>
      <c r="I84" s="303"/>
      <c r="J84" s="302">
        <v>4.6068422277183656E-2</v>
      </c>
      <c r="K84" s="302">
        <v>0.55643203708636446</v>
      </c>
      <c r="L84" s="302">
        <f t="shared" si="42"/>
        <v>0.60250045936354812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0.31243194315571465</v>
      </c>
      <c r="C85" s="302">
        <v>0.20626001087224963</v>
      </c>
      <c r="D85" s="302">
        <f t="shared" si="40"/>
        <v>0.51869195402796431</v>
      </c>
      <c r="E85" s="303"/>
      <c r="F85" s="302">
        <v>0.14001915093954245</v>
      </c>
      <c r="G85" s="302">
        <v>0.1472436581833973</v>
      </c>
      <c r="H85" s="302">
        <f t="shared" si="41"/>
        <v>0.28726280912293978</v>
      </c>
      <c r="I85" s="303"/>
      <c r="J85" s="302">
        <v>8.6837563211647303E-2</v>
      </c>
      <c r="K85" s="302">
        <v>6.776856760050208E-2</v>
      </c>
      <c r="L85" s="302">
        <f t="shared" si="42"/>
        <v>0.15460613081214938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1.5350000000007324</v>
      </c>
      <c r="C87" s="311">
        <f t="shared" ref="C87:D87" si="43">SUM(C77:C85)</f>
        <v>3.1889999999938365</v>
      </c>
      <c r="D87" s="311">
        <f t="shared" si="43"/>
        <v>4.7239999999945699</v>
      </c>
      <c r="E87" s="311"/>
      <c r="F87" s="311">
        <f t="shared" ref="F87:H87" si="44">SUM(F77:F85)</f>
        <v>1.0920000000032719</v>
      </c>
      <c r="G87" s="311">
        <f t="shared" si="44"/>
        <v>2.759000000002318</v>
      </c>
      <c r="H87" s="311">
        <f t="shared" si="44"/>
        <v>3.8510000000055897</v>
      </c>
      <c r="I87" s="311"/>
      <c r="J87" s="311">
        <f t="shared" ref="J87:L87" si="45">SUM(J77:J85)</f>
        <v>0.90599999999450409</v>
      </c>
      <c r="K87" s="311">
        <f t="shared" si="45"/>
        <v>2.0579999999943386</v>
      </c>
      <c r="L87" s="311">
        <f t="shared" si="45"/>
        <v>2.9639999999888427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0.32390356923875019</v>
      </c>
      <c r="C94" s="302">
        <v>1.0785979198642115</v>
      </c>
      <c r="D94" s="302">
        <f>SUM(B94:C94)</f>
        <v>1.4025014891029617</v>
      </c>
      <c r="E94" s="303"/>
      <c r="F94" s="302">
        <v>0.29846011274001966</v>
      </c>
      <c r="G94" s="302">
        <v>0.94251356833039057</v>
      </c>
      <c r="H94" s="302">
        <f>SUM(F94:G94)</f>
        <v>1.2409736810704102</v>
      </c>
      <c r="I94" s="303"/>
      <c r="J94" s="302">
        <v>0.24890111389610728</v>
      </c>
      <c r="K94" s="302">
        <v>0.70610028476364151</v>
      </c>
      <c r="L94" s="302">
        <f>SUM(J94:K94)</f>
        <v>0.95500139865974876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0.20343262057931258</v>
      </c>
      <c r="C95" s="302">
        <v>0.78620401898380166</v>
      </c>
      <c r="D95" s="302">
        <f t="shared" ref="D95:D102" si="46">SUM(B95:C95)</f>
        <v>0.98963663956311421</v>
      </c>
      <c r="E95" s="303"/>
      <c r="F95" s="302">
        <v>0.16829903885243777</v>
      </c>
      <c r="G95" s="302">
        <v>0.80437917440960471</v>
      </c>
      <c r="H95" s="302">
        <f t="shared" ref="H95:H102" si="47">SUM(F95:G95)</f>
        <v>0.97267821326204251</v>
      </c>
      <c r="I95" s="303"/>
      <c r="J95" s="302">
        <v>0.12965878818026699</v>
      </c>
      <c r="K95" s="302">
        <v>0.71382280821344657</v>
      </c>
      <c r="L95" s="302">
        <f t="shared" ref="L95:L102" si="48">SUM(J95:K95)</f>
        <v>0.84348159639371356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0.40713104544713946</v>
      </c>
      <c r="C96" s="302">
        <v>0.59512954952201313</v>
      </c>
      <c r="D96" s="302">
        <f t="shared" si="46"/>
        <v>1.0022605949691525</v>
      </c>
      <c r="E96" s="303"/>
      <c r="F96" s="302">
        <v>0.30254099242278687</v>
      </c>
      <c r="G96" s="302">
        <v>0.52809800208130697</v>
      </c>
      <c r="H96" s="302">
        <f t="shared" si="47"/>
        <v>0.83063899450409384</v>
      </c>
      <c r="I96" s="303"/>
      <c r="J96" s="302">
        <v>0.21725361016299113</v>
      </c>
      <c r="K96" s="302">
        <v>0.37858624086133308</v>
      </c>
      <c r="L96" s="302">
        <f t="shared" si="48"/>
        <v>0.59583985102432424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0.61836361481660362</v>
      </c>
      <c r="C97" s="302">
        <v>0.19847954413846011</v>
      </c>
      <c r="D97" s="302">
        <f t="shared" si="46"/>
        <v>0.81684315895506376</v>
      </c>
      <c r="E97" s="303"/>
      <c r="F97" s="302">
        <v>0.38629670182164449</v>
      </c>
      <c r="G97" s="302">
        <v>0.2215307142516299</v>
      </c>
      <c r="H97" s="302">
        <f t="shared" si="47"/>
        <v>0.6078274160732744</v>
      </c>
      <c r="I97" s="303"/>
      <c r="J97" s="302">
        <v>0.23546507035607189</v>
      </c>
      <c r="K97" s="302">
        <v>0.163954212304361</v>
      </c>
      <c r="L97" s="302">
        <f t="shared" si="48"/>
        <v>0.39941928266043292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0.68549056307620637</v>
      </c>
      <c r="C98" s="302">
        <v>1.3691882686825938</v>
      </c>
      <c r="D98" s="302">
        <f t="shared" si="46"/>
        <v>2.0546788317588001</v>
      </c>
      <c r="E98" s="303"/>
      <c r="F98" s="302">
        <v>0.4570163276572396</v>
      </c>
      <c r="G98" s="302">
        <v>0.92331659068227556</v>
      </c>
      <c r="H98" s="302">
        <f t="shared" si="47"/>
        <v>1.3803329183395152</v>
      </c>
      <c r="I98" s="303"/>
      <c r="J98" s="302">
        <v>0.25213540445898081</v>
      </c>
      <c r="K98" s="302">
        <v>0.57564241609368694</v>
      </c>
      <c r="L98" s="302">
        <f t="shared" si="48"/>
        <v>0.8277778205526678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0.1894033114537044</v>
      </c>
      <c r="C99" s="302">
        <v>2.2982933116721338E-2</v>
      </c>
      <c r="D99" s="302">
        <f t="shared" si="46"/>
        <v>0.21238624457042574</v>
      </c>
      <c r="E99" s="303"/>
      <c r="F99" s="302">
        <v>0.12295195795800447</v>
      </c>
      <c r="G99" s="302">
        <v>2.6773232142151937E-2</v>
      </c>
      <c r="H99" s="302">
        <f t="shared" si="47"/>
        <v>0.14972519010015639</v>
      </c>
      <c r="I99" s="303"/>
      <c r="J99" s="302">
        <v>9.5190807840287439E-2</v>
      </c>
      <c r="K99" s="302">
        <v>2.4843645736161366E-2</v>
      </c>
      <c r="L99" s="302">
        <f t="shared" si="48"/>
        <v>0.1200344535764488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0.29059739041746219</v>
      </c>
      <c r="C100" s="302">
        <v>0.16211850669262062</v>
      </c>
      <c r="D100" s="302">
        <f t="shared" si="46"/>
        <v>0.45271589711008281</v>
      </c>
      <c r="E100" s="303"/>
      <c r="F100" s="302">
        <v>0.19030975389920265</v>
      </c>
      <c r="G100" s="302">
        <v>0.16331290668240642</v>
      </c>
      <c r="H100" s="302">
        <f t="shared" si="47"/>
        <v>0.35362266058160907</v>
      </c>
      <c r="I100" s="303"/>
      <c r="J100" s="302">
        <v>0.13213387232045237</v>
      </c>
      <c r="K100" s="302">
        <v>0.12858673825418485</v>
      </c>
      <c r="L100" s="302">
        <f t="shared" si="48"/>
        <v>0.26072061057463725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1.5704890319852107</v>
      </c>
      <c r="C101" s="302">
        <v>2.3064193112738143</v>
      </c>
      <c r="D101" s="302">
        <f t="shared" si="46"/>
        <v>3.876908343259025</v>
      </c>
      <c r="E101" s="303"/>
      <c r="F101" s="302">
        <v>0.95891420025353846</v>
      </c>
      <c r="G101" s="302">
        <v>1.801081667989513</v>
      </c>
      <c r="H101" s="302">
        <f t="shared" si="47"/>
        <v>2.7599958682430517</v>
      </c>
      <c r="I101" s="303"/>
      <c r="J101" s="302">
        <v>0.83802448234362714</v>
      </c>
      <c r="K101" s="302">
        <v>1.4929217465879336</v>
      </c>
      <c r="L101" s="302">
        <f t="shared" si="48"/>
        <v>2.3309462289315608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0.50618885302368832</v>
      </c>
      <c r="C102" s="302">
        <v>0.73287994773087983</v>
      </c>
      <c r="D102" s="302">
        <f t="shared" si="46"/>
        <v>1.239068800754568</v>
      </c>
      <c r="E102" s="303"/>
      <c r="F102" s="302">
        <v>0.28721091441112284</v>
      </c>
      <c r="G102" s="302">
        <v>0.63299414345089733</v>
      </c>
      <c r="H102" s="302">
        <f t="shared" si="47"/>
        <v>0.92020505786202023</v>
      </c>
      <c r="I102" s="303"/>
      <c r="J102" s="302">
        <v>0.19623685043071773</v>
      </c>
      <c r="K102" s="302">
        <v>0.31954190717029823</v>
      </c>
      <c r="L102" s="302">
        <f t="shared" si="48"/>
        <v>0.51577875760101599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4.7950000000380779</v>
      </c>
      <c r="C104" s="311">
        <f t="shared" ref="C104:D104" si="49">SUM(C94:C102)</f>
        <v>7.2520000000051157</v>
      </c>
      <c r="D104" s="311">
        <f t="shared" si="49"/>
        <v>12.047000000043194</v>
      </c>
      <c r="E104" s="311"/>
      <c r="F104" s="311">
        <f t="shared" ref="F104:H104" si="50">SUM(F94:F102)</f>
        <v>3.1720000000159967</v>
      </c>
      <c r="G104" s="311">
        <f t="shared" si="50"/>
        <v>6.0440000000201763</v>
      </c>
      <c r="H104" s="311">
        <f t="shared" si="50"/>
        <v>9.2160000000361713</v>
      </c>
      <c r="I104" s="311"/>
      <c r="J104" s="311">
        <f t="shared" ref="J104:L104" si="51">SUM(J94:J102)</f>
        <v>2.3449999999895028</v>
      </c>
      <c r="K104" s="311">
        <f t="shared" si="51"/>
        <v>4.5039999999850471</v>
      </c>
      <c r="L104" s="311">
        <f t="shared" si="51"/>
        <v>6.8489999999745494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0.22102276791892836</v>
      </c>
      <c r="C111" s="302">
        <v>7.0106151991386187E-2</v>
      </c>
      <c r="D111" s="302">
        <f>SUM(B111:C111)</f>
        <v>0.29112891991031453</v>
      </c>
      <c r="E111" s="303"/>
      <c r="F111" s="302">
        <v>0.5611265614628197</v>
      </c>
      <c r="G111" s="302">
        <v>0.29759234380887234</v>
      </c>
      <c r="H111" s="302">
        <f>SUM(F111:G111)</f>
        <v>0.85871890527169203</v>
      </c>
      <c r="I111" s="303"/>
      <c r="J111" s="302">
        <v>0.44550288456140485</v>
      </c>
      <c r="K111" s="302">
        <v>0.24167408162488233</v>
      </c>
      <c r="L111" s="302">
        <f>SUM(J111:K111)</f>
        <v>0.68717696618628721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0.17987585165717213</v>
      </c>
      <c r="C112" s="302">
        <v>9.6443364021755962E-2</v>
      </c>
      <c r="D112" s="302">
        <f t="shared" ref="D112:D119" si="52">SUM(B112:C112)</f>
        <v>0.27631921567892809</v>
      </c>
      <c r="E112" s="303"/>
      <c r="F112" s="302">
        <v>0.43735766309786117</v>
      </c>
      <c r="G112" s="302">
        <v>0.39215007954328696</v>
      </c>
      <c r="H112" s="302">
        <f t="shared" ref="H112:H119" si="53">SUM(F112:G112)</f>
        <v>0.82950774264114813</v>
      </c>
      <c r="I112" s="303"/>
      <c r="J112" s="302">
        <v>0.375230784782631</v>
      </c>
      <c r="K112" s="302">
        <v>0.35967833702160568</v>
      </c>
      <c r="L112" s="302">
        <f t="shared" ref="L112:L119" si="54">SUM(J112:K112)</f>
        <v>0.73490912180423673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0.26430374609692875</v>
      </c>
      <c r="C113" s="302">
        <v>8.1091250181160396E-2</v>
      </c>
      <c r="D113" s="302">
        <f t="shared" si="52"/>
        <v>0.34539499627808912</v>
      </c>
      <c r="E113" s="303"/>
      <c r="F113" s="302">
        <v>0.6352067777487046</v>
      </c>
      <c r="G113" s="302">
        <v>0.34724236234721922</v>
      </c>
      <c r="H113" s="302">
        <f t="shared" si="53"/>
        <v>0.98244914009592388</v>
      </c>
      <c r="I113" s="303"/>
      <c r="J113" s="302">
        <v>0.44915562950084387</v>
      </c>
      <c r="K113" s="302">
        <v>0.26766968973262362</v>
      </c>
      <c r="L113" s="302">
        <f t="shared" si="54"/>
        <v>0.71682531923346748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0.36617025588367652</v>
      </c>
      <c r="C114" s="302">
        <v>2.5064794763308394E-2</v>
      </c>
      <c r="D114" s="302">
        <f t="shared" si="52"/>
        <v>0.39123505064698494</v>
      </c>
      <c r="E114" s="303"/>
      <c r="F114" s="302">
        <v>0.66790743787168161</v>
      </c>
      <c r="G114" s="302">
        <v>9.1184355560593469E-2</v>
      </c>
      <c r="H114" s="302">
        <f t="shared" si="53"/>
        <v>0.75909179343227506</v>
      </c>
      <c r="I114" s="303"/>
      <c r="J114" s="302">
        <v>0.47196891282243958</v>
      </c>
      <c r="K114" s="302">
        <v>6.7719189521685152E-2</v>
      </c>
      <c r="L114" s="302">
        <f t="shared" si="54"/>
        <v>0.53968810234412468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0.2410091518694627</v>
      </c>
      <c r="C115" s="302">
        <v>0.12232208326207053</v>
      </c>
      <c r="D115" s="302">
        <f t="shared" si="52"/>
        <v>0.3633312351315332</v>
      </c>
      <c r="E115" s="303"/>
      <c r="F115" s="302">
        <v>0.60658761665622873</v>
      </c>
      <c r="G115" s="302">
        <v>0.34516738827207233</v>
      </c>
      <c r="H115" s="302">
        <f t="shared" si="53"/>
        <v>0.95175500492830101</v>
      </c>
      <c r="I115" s="303"/>
      <c r="J115" s="302">
        <v>0.37714260156536261</v>
      </c>
      <c r="K115" s="302">
        <v>0.23276742685412083</v>
      </c>
      <c r="L115" s="302">
        <f t="shared" si="54"/>
        <v>0.60991002841948339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0.16994927147702252</v>
      </c>
      <c r="C116" s="302">
        <v>5.9325365528579256E-3</v>
      </c>
      <c r="D116" s="302">
        <f t="shared" si="52"/>
        <v>0.17588180802988043</v>
      </c>
      <c r="E116" s="303"/>
      <c r="F116" s="302">
        <v>0.36701864886757796</v>
      </c>
      <c r="G116" s="302">
        <v>2.6838569669458558E-2</v>
      </c>
      <c r="H116" s="302">
        <f t="shared" si="53"/>
        <v>0.39385721853703654</v>
      </c>
      <c r="I116" s="303"/>
      <c r="J116" s="302">
        <v>0.30449482138510486</v>
      </c>
      <c r="K116" s="302">
        <v>2.7820556127565458E-2</v>
      </c>
      <c r="L116" s="302">
        <f t="shared" si="54"/>
        <v>0.33231537751267032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9.0307259073347371E-2</v>
      </c>
      <c r="C117" s="302">
        <v>1.1009333461123585E-2</v>
      </c>
      <c r="D117" s="302">
        <f t="shared" si="52"/>
        <v>0.10131659253447095</v>
      </c>
      <c r="E117" s="303"/>
      <c r="F117" s="302">
        <v>0.20870522235120861</v>
      </c>
      <c r="G117" s="302">
        <v>5.189227551250216E-2</v>
      </c>
      <c r="H117" s="302">
        <f t="shared" si="53"/>
        <v>0.26059749786371078</v>
      </c>
      <c r="I117" s="303"/>
      <c r="J117" s="302">
        <v>0.15739276381779746</v>
      </c>
      <c r="K117" s="302">
        <v>4.3354396682310573E-2</v>
      </c>
      <c r="L117" s="302">
        <f t="shared" si="54"/>
        <v>0.20074716050010805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0.57353661301769754</v>
      </c>
      <c r="C118" s="302">
        <v>0.14064887567957146</v>
      </c>
      <c r="D118" s="302">
        <f t="shared" si="52"/>
        <v>0.71418548869726894</v>
      </c>
      <c r="E118" s="303"/>
      <c r="F118" s="302">
        <v>0.93401599885968867</v>
      </c>
      <c r="G118" s="302">
        <v>0.54315931848583798</v>
      </c>
      <c r="H118" s="302">
        <f t="shared" si="53"/>
        <v>1.4771753173455267</v>
      </c>
      <c r="I118" s="303"/>
      <c r="J118" s="302">
        <v>0.76047210261699072</v>
      </c>
      <c r="K118" s="302">
        <v>0.48631459066529198</v>
      </c>
      <c r="L118" s="302">
        <f t="shared" si="54"/>
        <v>1.2467866932822826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0.22382508300828396</v>
      </c>
      <c r="C119" s="302">
        <v>0.25538161008782539</v>
      </c>
      <c r="D119" s="302">
        <f t="shared" si="52"/>
        <v>0.47920669309610936</v>
      </c>
      <c r="E119" s="303"/>
      <c r="F119" s="302">
        <v>0.53407407307639243</v>
      </c>
      <c r="G119" s="302">
        <v>0.66477330681669056</v>
      </c>
      <c r="H119" s="302">
        <f t="shared" si="53"/>
        <v>1.198847379893083</v>
      </c>
      <c r="I119" s="303"/>
      <c r="J119" s="302">
        <v>0.35463949896842584</v>
      </c>
      <c r="K119" s="302">
        <v>0.37200173176412993</v>
      </c>
      <c r="L119" s="302">
        <f t="shared" si="54"/>
        <v>0.72664123073255582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2.3300000000025203</v>
      </c>
      <c r="C121" s="311">
        <f t="shared" ref="C121:D121" si="55">SUM(C111:C119)</f>
        <v>0.80800000000105987</v>
      </c>
      <c r="D121" s="311">
        <f t="shared" si="55"/>
        <v>3.1380000000035797</v>
      </c>
      <c r="E121" s="311"/>
      <c r="F121" s="311">
        <f t="shared" ref="F121:H121" si="56">SUM(F111:F119)</f>
        <v>4.9519999999921636</v>
      </c>
      <c r="G121" s="311">
        <f t="shared" si="56"/>
        <v>2.7600000000165337</v>
      </c>
      <c r="H121" s="311">
        <f t="shared" si="56"/>
        <v>7.7120000000086968</v>
      </c>
      <c r="I121" s="311"/>
      <c r="J121" s="311">
        <f t="shared" ref="J121:L121" si="57">SUM(J111:J119)</f>
        <v>3.6960000000210012</v>
      </c>
      <c r="K121" s="311">
        <f t="shared" si="57"/>
        <v>2.0989999999942155</v>
      </c>
      <c r="L121" s="311">
        <f t="shared" si="57"/>
        <v>5.7950000000152162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0.23738587408188919</v>
      </c>
      <c r="C128" s="302">
        <v>0.78320221741798923</v>
      </c>
      <c r="D128" s="302">
        <f>SUM(B128:C128)</f>
        <v>1.0205880914998784</v>
      </c>
      <c r="E128" s="303"/>
      <c r="F128" s="302">
        <v>0.17161140371914746</v>
      </c>
      <c r="G128" s="302">
        <v>0.50082004664452229</v>
      </c>
      <c r="H128" s="302">
        <f>SUM(F128:G128)</f>
        <v>0.67243145036366969</v>
      </c>
      <c r="I128" s="303"/>
      <c r="J128" s="302">
        <v>0.17788109574026012</v>
      </c>
      <c r="K128" s="302">
        <v>0.4399919305749444</v>
      </c>
      <c r="L128" s="302">
        <f>SUM(J128:K128)</f>
        <v>0.61787302631520458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0.29625572014832791</v>
      </c>
      <c r="C129" s="302">
        <v>0.37975875197905379</v>
      </c>
      <c r="D129" s="302">
        <f t="shared" ref="D129:D136" si="58">SUM(B129:C129)</f>
        <v>0.67601447212738175</v>
      </c>
      <c r="E129" s="303"/>
      <c r="F129" s="302">
        <v>0.24856585371287254</v>
      </c>
      <c r="G129" s="302">
        <v>0.25631981410899746</v>
      </c>
      <c r="H129" s="302">
        <f t="shared" ref="H129:H136" si="59">SUM(F129:G129)</f>
        <v>0.50488566782187005</v>
      </c>
      <c r="I129" s="303"/>
      <c r="J129" s="302">
        <v>0.28830511848452695</v>
      </c>
      <c r="K129" s="302">
        <v>0.2679479423323754</v>
      </c>
      <c r="L129" s="302">
        <f t="shared" ref="L129:L136" si="60">SUM(J129:K129)</f>
        <v>0.55625306081690229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0.24136313372749912</v>
      </c>
      <c r="C130" s="302">
        <v>0.54530696120244604</v>
      </c>
      <c r="D130" s="302">
        <f t="shared" si="58"/>
        <v>0.78667009492994522</v>
      </c>
      <c r="E130" s="303"/>
      <c r="F130" s="302">
        <v>0.17195776151866793</v>
      </c>
      <c r="G130" s="302">
        <v>0.34134831559543999</v>
      </c>
      <c r="H130" s="302">
        <f t="shared" si="59"/>
        <v>0.51330607711410792</v>
      </c>
      <c r="I130" s="303"/>
      <c r="J130" s="302">
        <v>0.16972600653332293</v>
      </c>
      <c r="K130" s="302">
        <v>0.28067039051764037</v>
      </c>
      <c r="L130" s="302">
        <f t="shared" si="60"/>
        <v>0.45039639705096329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0.4700126115781782</v>
      </c>
      <c r="C131" s="302">
        <v>0.13428894206168823</v>
      </c>
      <c r="D131" s="302">
        <f t="shared" si="58"/>
        <v>0.60430155363986637</v>
      </c>
      <c r="E131" s="303"/>
      <c r="F131" s="302">
        <v>0.21328772392694326</v>
      </c>
      <c r="G131" s="302">
        <v>8.3639312636559784E-2</v>
      </c>
      <c r="H131" s="302">
        <f t="shared" si="59"/>
        <v>0.29692703656350306</v>
      </c>
      <c r="I131" s="303"/>
      <c r="J131" s="302">
        <v>0.14200858253915716</v>
      </c>
      <c r="K131" s="302">
        <v>7.4654070864028074E-2</v>
      </c>
      <c r="L131" s="302">
        <f t="shared" si="60"/>
        <v>0.21666265340318525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0.13025916226152512</v>
      </c>
      <c r="C132" s="302">
        <v>5.4679846198457192</v>
      </c>
      <c r="D132" s="302">
        <f t="shared" si="58"/>
        <v>5.5982437821072439</v>
      </c>
      <c r="E132" s="303"/>
      <c r="F132" s="302">
        <v>6.6755264521573876E-2</v>
      </c>
      <c r="G132" s="302">
        <v>2.3387601948568597</v>
      </c>
      <c r="H132" s="302">
        <f t="shared" si="59"/>
        <v>2.4055154593784334</v>
      </c>
      <c r="I132" s="303"/>
      <c r="J132" s="302">
        <v>6.5584985112917313E-2</v>
      </c>
      <c r="K132" s="302">
        <v>1.9486314072490023</v>
      </c>
      <c r="L132" s="302">
        <f t="shared" si="60"/>
        <v>2.0142163923619196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0.13035113515734681</v>
      </c>
      <c r="C133" s="302">
        <v>6.7040448976968731E-2</v>
      </c>
      <c r="D133" s="302">
        <f t="shared" si="58"/>
        <v>0.19739158413431554</v>
      </c>
      <c r="E133" s="303"/>
      <c r="F133" s="302">
        <v>7.087896767594748E-2</v>
      </c>
      <c r="G133" s="302">
        <v>3.7238423689960859E-2</v>
      </c>
      <c r="H133" s="302">
        <f t="shared" si="59"/>
        <v>0.10811739136590834</v>
      </c>
      <c r="I133" s="303"/>
      <c r="J133" s="302">
        <v>6.3712780399381552E-2</v>
      </c>
      <c r="K133" s="302">
        <v>4.9806678432686984E-2</v>
      </c>
      <c r="L133" s="302">
        <f t="shared" si="60"/>
        <v>0.11351945883206854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0.17058656759581753</v>
      </c>
      <c r="C134" s="302">
        <v>8.795670686114368E-2</v>
      </c>
      <c r="D134" s="302">
        <f>SUM(B134:C134)</f>
        <v>0.25854327445696124</v>
      </c>
      <c r="E134" s="303"/>
      <c r="F134" s="302">
        <v>8.3311634578817656E-2</v>
      </c>
      <c r="G134" s="302">
        <v>4.7433657972831396E-2</v>
      </c>
      <c r="H134" s="302">
        <f t="shared" si="59"/>
        <v>0.13074529255164904</v>
      </c>
      <c r="I134" s="303"/>
      <c r="J134" s="302">
        <v>6.9257530229738587E-2</v>
      </c>
      <c r="K134" s="302">
        <v>4.6558683669994223E-2</v>
      </c>
      <c r="L134" s="302">
        <f t="shared" si="60"/>
        <v>0.11581621389973282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0.20819197031167339</v>
      </c>
      <c r="C135" s="302">
        <v>3.2883684261654977</v>
      </c>
      <c r="D135" s="302">
        <f t="shared" si="58"/>
        <v>3.4965603964771712</v>
      </c>
      <c r="E135" s="303"/>
      <c r="F135" s="302">
        <v>9.4588805790078459E-2</v>
      </c>
      <c r="G135" s="302">
        <v>1.4522046787843665</v>
      </c>
      <c r="H135" s="302">
        <f t="shared" si="59"/>
        <v>1.5467934845744451</v>
      </c>
      <c r="I135" s="303"/>
      <c r="J135" s="302">
        <v>0.10438716292397554</v>
      </c>
      <c r="K135" s="302">
        <v>1.5063999236214014</v>
      </c>
      <c r="L135" s="302">
        <f t="shared" si="60"/>
        <v>1.6107870865453768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0.15659382513228229</v>
      </c>
      <c r="C136" s="302">
        <v>0.76009292543520379</v>
      </c>
      <c r="D136" s="302">
        <f t="shared" si="58"/>
        <v>0.91668675056748605</v>
      </c>
      <c r="E136" s="303"/>
      <c r="F136" s="302">
        <v>6.1042584546820919E-2</v>
      </c>
      <c r="G136" s="302">
        <v>0.33023555572342922</v>
      </c>
      <c r="H136" s="302">
        <f t="shared" si="59"/>
        <v>0.39127814027025015</v>
      </c>
      <c r="I136" s="303"/>
      <c r="J136" s="302">
        <v>4.513673804915113E-2</v>
      </c>
      <c r="K136" s="302">
        <v>0.2173389726492744</v>
      </c>
      <c r="L136" s="302">
        <f t="shared" si="60"/>
        <v>0.26247571069842551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2.0409999999945398</v>
      </c>
      <c r="C138" s="311">
        <f t="shared" ref="C138" si="61">SUM(C128:C136)</f>
        <v>11.513999999945712</v>
      </c>
      <c r="D138" s="311">
        <f>SUM(D128:D136)</f>
        <v>13.55499999994025</v>
      </c>
      <c r="E138" s="311"/>
      <c r="F138" s="311">
        <f t="shared" ref="F138:H138" si="62">SUM(F128:F136)</f>
        <v>1.1819999999908699</v>
      </c>
      <c r="G138" s="311">
        <f t="shared" si="62"/>
        <v>5.3880000000129673</v>
      </c>
      <c r="H138" s="311">
        <f t="shared" si="62"/>
        <v>6.5700000000038372</v>
      </c>
      <c r="I138" s="311"/>
      <c r="J138" s="311">
        <f t="shared" ref="J138:L138" si="63">SUM(J128:J136)</f>
        <v>1.1260000000124315</v>
      </c>
      <c r="K138" s="311">
        <f t="shared" si="63"/>
        <v>4.8319999999113481</v>
      </c>
      <c r="L138" s="311">
        <f t="shared" si="63"/>
        <v>5.9579999999237794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1.6403543449343142E-2</v>
      </c>
      <c r="C145" s="302">
        <v>0.92283503301681868</v>
      </c>
      <c r="D145" s="302">
        <f>SUM(B145:C145)</f>
        <v>0.93923857646616182</v>
      </c>
      <c r="E145" s="303"/>
      <c r="F145" s="302">
        <v>2.1778200916870841E-2</v>
      </c>
      <c r="G145" s="302">
        <v>0.78134859865033379</v>
      </c>
      <c r="H145" s="302">
        <f>SUM(F145:G145)</f>
        <v>0.80312679956720467</v>
      </c>
      <c r="I145" s="303"/>
      <c r="J145" s="302">
        <v>2.3848603799710461E-2</v>
      </c>
      <c r="K145" s="302">
        <v>0.80380561636998538</v>
      </c>
      <c r="L145" s="302">
        <f>SUM(J145:K145)</f>
        <v>0.82765422016969581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2.6815205824856473E-2</v>
      </c>
      <c r="C146" s="302">
        <v>0.46809533619139282</v>
      </c>
      <c r="D146" s="302">
        <f t="shared" ref="D146:D153" si="64">SUM(B146:C146)</f>
        <v>0.49491054201624929</v>
      </c>
      <c r="E146" s="303"/>
      <c r="F146" s="302">
        <v>3.7712054889450446E-2</v>
      </c>
      <c r="G146" s="302">
        <v>0.52663005743638269</v>
      </c>
      <c r="H146" s="302">
        <f t="shared" ref="H146:H153" si="65">SUM(F146:G146)</f>
        <v>0.56434211232583309</v>
      </c>
      <c r="I146" s="303"/>
      <c r="J146" s="302">
        <v>4.5634941827320766E-2</v>
      </c>
      <c r="K146" s="302">
        <v>0.60564619714687296</v>
      </c>
      <c r="L146" s="302">
        <f t="shared" ref="L146:L153" si="66">SUM(J146:K146)</f>
        <v>0.65128113897419371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4.9786278686015817E-2</v>
      </c>
      <c r="C147" s="302">
        <v>0.42414102942627163</v>
      </c>
      <c r="D147" s="302">
        <f t="shared" si="64"/>
        <v>0.47392730811228745</v>
      </c>
      <c r="E147" s="303"/>
      <c r="F147" s="302">
        <v>5.9252857674248503E-2</v>
      </c>
      <c r="G147" s="302">
        <v>0.46731494518163891</v>
      </c>
      <c r="H147" s="302">
        <f t="shared" si="65"/>
        <v>0.52656780285588745</v>
      </c>
      <c r="I147" s="303"/>
      <c r="J147" s="302">
        <v>6.6528413271721668E-2</v>
      </c>
      <c r="K147" s="302">
        <v>0.41362781502085716</v>
      </c>
      <c r="L147" s="302">
        <f t="shared" si="66"/>
        <v>0.48015622829257881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6.5768653567934793E-2</v>
      </c>
      <c r="C148" s="302">
        <v>0.15356521409444893</v>
      </c>
      <c r="D148" s="302">
        <f t="shared" si="64"/>
        <v>0.21933386766238372</v>
      </c>
      <c r="E148" s="303"/>
      <c r="F148" s="302">
        <v>4.7479118850945037E-2</v>
      </c>
      <c r="G148" s="302">
        <v>0.16084149182320065</v>
      </c>
      <c r="H148" s="302">
        <f t="shared" si="65"/>
        <v>0.2083206106741457</v>
      </c>
      <c r="I148" s="303"/>
      <c r="J148" s="302">
        <v>3.5572982636837301E-2</v>
      </c>
      <c r="K148" s="302">
        <v>0.15190714640676606</v>
      </c>
      <c r="L148" s="302">
        <f t="shared" si="66"/>
        <v>0.18748012904360337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1.503778258845829E-2</v>
      </c>
      <c r="C149" s="302">
        <v>1.6259818920139995</v>
      </c>
      <c r="D149" s="302">
        <f t="shared" si="64"/>
        <v>1.6410196746024577</v>
      </c>
      <c r="E149" s="303"/>
      <c r="F149" s="302">
        <v>1.3154533981524576E-2</v>
      </c>
      <c r="G149" s="302">
        <v>1.029083945943934</v>
      </c>
      <c r="H149" s="302">
        <f t="shared" si="65"/>
        <v>1.0422384799254587</v>
      </c>
      <c r="I149" s="303"/>
      <c r="J149" s="302">
        <v>7.5581351029763355E-3</v>
      </c>
      <c r="K149" s="302">
        <v>0.8196988594430491</v>
      </c>
      <c r="L149" s="302">
        <f t="shared" si="66"/>
        <v>0.82725699454602541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8.3171511324351098E-3</v>
      </c>
      <c r="C150" s="302">
        <v>3.6110374564608305E-2</v>
      </c>
      <c r="D150" s="302">
        <f t="shared" si="64"/>
        <v>4.4427525697043418E-2</v>
      </c>
      <c r="E150" s="303"/>
      <c r="F150" s="302">
        <v>6.5692471319257545E-3</v>
      </c>
      <c r="G150" s="302">
        <v>3.6656700170488325E-2</v>
      </c>
      <c r="H150" s="302">
        <f t="shared" si="65"/>
        <v>4.3225947302414081E-2</v>
      </c>
      <c r="I150" s="303"/>
      <c r="J150" s="302">
        <v>3.9854405819385987E-3</v>
      </c>
      <c r="K150" s="302">
        <v>3.2510939439144064E-2</v>
      </c>
      <c r="L150" s="302">
        <f t="shared" si="66"/>
        <v>3.6496380021082665E-2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3.6784996832200774E-2</v>
      </c>
      <c r="C151" s="302">
        <v>9.2453833945661368E-2</v>
      </c>
      <c r="D151" s="302">
        <f t="shared" si="64"/>
        <v>0.12923883077786213</v>
      </c>
      <c r="E151" s="303"/>
      <c r="F151" s="302">
        <v>2.9916648968519265E-2</v>
      </c>
      <c r="G151" s="302">
        <v>7.1296342189947556E-2</v>
      </c>
      <c r="H151" s="302">
        <f t="shared" si="65"/>
        <v>0.10121299115846683</v>
      </c>
      <c r="I151" s="303"/>
      <c r="J151" s="302">
        <v>2.9227680068803254E-2</v>
      </c>
      <c r="K151" s="302">
        <v>8.3565529318151047E-2</v>
      </c>
      <c r="L151" s="302">
        <f t="shared" si="66"/>
        <v>0.11279320938695431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2.1571825733185047E-2</v>
      </c>
      <c r="C152" s="302">
        <v>1.5642285806872875</v>
      </c>
      <c r="D152" s="302">
        <f t="shared" si="64"/>
        <v>1.5858004064204725</v>
      </c>
      <c r="E152" s="303"/>
      <c r="F152" s="302">
        <v>2.039575131065112E-2</v>
      </c>
      <c r="G152" s="302">
        <v>1.2631575740228136</v>
      </c>
      <c r="H152" s="302">
        <f t="shared" si="65"/>
        <v>1.2835533253334648</v>
      </c>
      <c r="I152" s="303"/>
      <c r="J152" s="302">
        <v>1.9999286582645482E-2</v>
      </c>
      <c r="K152" s="302">
        <v>1.1913254563239228</v>
      </c>
      <c r="L152" s="302">
        <f t="shared" si="66"/>
        <v>1.2113247429065683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0.10651456218920791</v>
      </c>
      <c r="C153" s="302">
        <v>0.59858870605361281</v>
      </c>
      <c r="D153" s="302">
        <f t="shared" si="64"/>
        <v>0.70510326824282066</v>
      </c>
      <c r="E153" s="303"/>
      <c r="F153" s="302">
        <v>6.4741586276143084E-2</v>
      </c>
      <c r="G153" s="302">
        <v>0.46867034459460383</v>
      </c>
      <c r="H153" s="302">
        <f t="shared" si="65"/>
        <v>0.5334119308707469</v>
      </c>
      <c r="I153" s="303"/>
      <c r="J153" s="302">
        <v>5.9644516127237562E-2</v>
      </c>
      <c r="K153" s="302">
        <v>0.29691244050583204</v>
      </c>
      <c r="L153" s="302">
        <f t="shared" si="66"/>
        <v>0.35655695663306963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0.34700000000363734</v>
      </c>
      <c r="C155" s="311">
        <f t="shared" ref="C155:D155" si="67">SUM(C145:C153)</f>
        <v>5.8859999999941017</v>
      </c>
      <c r="D155" s="311">
        <f t="shared" si="67"/>
        <v>6.2329999999977375</v>
      </c>
      <c r="E155" s="311"/>
      <c r="F155" s="311">
        <f t="shared" ref="F155:H155" si="68">SUM(F145:F153)</f>
        <v>0.3010000000002786</v>
      </c>
      <c r="G155" s="311">
        <f t="shared" si="68"/>
        <v>4.8050000000133437</v>
      </c>
      <c r="H155" s="311">
        <f t="shared" si="68"/>
        <v>5.1060000000136219</v>
      </c>
      <c r="I155" s="311"/>
      <c r="J155" s="311">
        <f t="shared" ref="J155:L155" si="69">SUM(J145:J153)</f>
        <v>0.29199999999919146</v>
      </c>
      <c r="K155" s="311">
        <f t="shared" si="69"/>
        <v>4.3989999999745804</v>
      </c>
      <c r="L155" s="311">
        <f t="shared" si="69"/>
        <v>4.6909999999737728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0.35508956628285204</v>
      </c>
      <c r="C162" s="302">
        <v>2.3261421241112843</v>
      </c>
      <c r="D162" s="302">
        <f>SUM(B162:C162)</f>
        <v>2.6812316903941364</v>
      </c>
      <c r="E162" s="303"/>
      <c r="F162" s="302">
        <v>0.36136895132846214</v>
      </c>
      <c r="G162" s="302">
        <v>2.2431866728644407</v>
      </c>
      <c r="H162" s="302">
        <f>SUM(F162:G162)</f>
        <v>2.6045556241929031</v>
      </c>
      <c r="I162" s="303"/>
      <c r="J162" s="302">
        <v>0.30580502009450178</v>
      </c>
      <c r="K162" s="302">
        <v>1.8122343100231293</v>
      </c>
      <c r="L162" s="302">
        <f>SUM(J162:K162)</f>
        <v>2.118039330117631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0.52533565111098468</v>
      </c>
      <c r="C163" s="302">
        <v>1.1692874085253764</v>
      </c>
      <c r="D163" s="302">
        <f t="shared" ref="D163:D170" si="70">SUM(B163:C163)</f>
        <v>1.6946230596363612</v>
      </c>
      <c r="E163" s="303"/>
      <c r="F163" s="302">
        <v>0.61094245396283231</v>
      </c>
      <c r="G163" s="302">
        <v>1.3404942855672948</v>
      </c>
      <c r="H163" s="302">
        <f t="shared" ref="H163:H170" si="71">SUM(F163:G163)</f>
        <v>1.9514367395301271</v>
      </c>
      <c r="I163" s="303"/>
      <c r="J163" s="302">
        <v>0.57266760514248294</v>
      </c>
      <c r="K163" s="302">
        <v>1.1547950019320716</v>
      </c>
      <c r="L163" s="302">
        <f t="shared" ref="L163:L170" si="72">SUM(J163:K163)</f>
        <v>1.7274626070745547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0.98620812818218628</v>
      </c>
      <c r="C164" s="302">
        <v>1.0027074762573884</v>
      </c>
      <c r="D164" s="302">
        <f t="shared" si="70"/>
        <v>1.9889156044395748</v>
      </c>
      <c r="E164" s="303"/>
      <c r="F164" s="302">
        <v>1.0454049644510237</v>
      </c>
      <c r="G164" s="302">
        <v>1.1323843673677498</v>
      </c>
      <c r="H164" s="302">
        <f t="shared" si="71"/>
        <v>2.1777893318187735</v>
      </c>
      <c r="I164" s="303"/>
      <c r="J164" s="302">
        <v>0.89981561518953113</v>
      </c>
      <c r="K164" s="302">
        <v>0.72610374197365923</v>
      </c>
      <c r="L164" s="302">
        <f t="shared" si="72"/>
        <v>1.6259193571631902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0.96295604247821565</v>
      </c>
      <c r="C165" s="302">
        <v>0.29363130469747739</v>
      </c>
      <c r="D165" s="302">
        <f t="shared" si="70"/>
        <v>1.256587347175693</v>
      </c>
      <c r="E165" s="303"/>
      <c r="F165" s="302">
        <v>0.93515295822397315</v>
      </c>
      <c r="G165" s="302">
        <v>0.37273644936427436</v>
      </c>
      <c r="H165" s="302">
        <f t="shared" si="71"/>
        <v>1.3078894075882475</v>
      </c>
      <c r="I165" s="303"/>
      <c r="J165" s="302">
        <v>0.52429757758947038</v>
      </c>
      <c r="K165" s="302">
        <v>0.26040053936926877</v>
      </c>
      <c r="L165" s="302">
        <f t="shared" si="72"/>
        <v>0.78469811695873914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0.27247370886031841</v>
      </c>
      <c r="C166" s="302">
        <v>3.3533315730474924</v>
      </c>
      <c r="D166" s="302">
        <f t="shared" si="70"/>
        <v>3.6258052819078106</v>
      </c>
      <c r="E166" s="303"/>
      <c r="F166" s="302">
        <v>0.21954902126726189</v>
      </c>
      <c r="G166" s="302">
        <v>2.2199392188233324</v>
      </c>
      <c r="H166" s="302">
        <f t="shared" si="71"/>
        <v>2.4394882400905944</v>
      </c>
      <c r="I166" s="303"/>
      <c r="J166" s="302">
        <v>0.10695969151452818</v>
      </c>
      <c r="K166" s="302">
        <v>1.3634900185413252</v>
      </c>
      <c r="L166" s="302">
        <f t="shared" si="72"/>
        <v>1.4704497100558533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5.9581582939928261E-2</v>
      </c>
      <c r="C167" s="302">
        <v>3.5596042051772796E-2</v>
      </c>
      <c r="D167" s="302">
        <f t="shared" si="70"/>
        <v>9.5177624991701057E-2</v>
      </c>
      <c r="E167" s="303"/>
      <c r="F167" s="302">
        <v>4.9146753598689003E-2</v>
      </c>
      <c r="G167" s="302">
        <v>6.3571324354478806E-2</v>
      </c>
      <c r="H167" s="302">
        <f t="shared" si="71"/>
        <v>0.11271807795316781</v>
      </c>
      <c r="I167" s="303"/>
      <c r="J167" s="302">
        <v>3.4721318011687693E-2</v>
      </c>
      <c r="K167" s="302">
        <v>5.1167605265411281E-2</v>
      </c>
      <c r="L167" s="302">
        <f t="shared" si="72"/>
        <v>8.5888923277098975E-2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0.64982248679224197</v>
      </c>
      <c r="C168" s="302">
        <v>0.25059145947248396</v>
      </c>
      <c r="D168" s="302">
        <f t="shared" si="70"/>
        <v>0.90041394626472593</v>
      </c>
      <c r="E168" s="303"/>
      <c r="F168" s="302">
        <v>0.55610858209649405</v>
      </c>
      <c r="G168" s="302">
        <v>0.25191980774937528</v>
      </c>
      <c r="H168" s="302">
        <f t="shared" si="71"/>
        <v>0.80802838984586933</v>
      </c>
      <c r="I168" s="303"/>
      <c r="J168" s="302">
        <v>0.42667660555729808</v>
      </c>
      <c r="K168" s="302">
        <v>0.21350035921548685</v>
      </c>
      <c r="L168" s="302">
        <f t="shared" si="72"/>
        <v>0.64017696477278496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0.28441470979416233</v>
      </c>
      <c r="C169" s="302">
        <v>0.72188900477340534</v>
      </c>
      <c r="D169" s="302">
        <f t="shared" si="70"/>
        <v>1.0063037145675677</v>
      </c>
      <c r="E169" s="303"/>
      <c r="F169" s="302">
        <v>0.21344100088179324</v>
      </c>
      <c r="G169" s="302">
        <v>0.89089282899490374</v>
      </c>
      <c r="H169" s="302">
        <f t="shared" si="71"/>
        <v>1.1043338298766969</v>
      </c>
      <c r="I169" s="303"/>
      <c r="J169" s="302">
        <v>0.29283454798287989</v>
      </c>
      <c r="K169" s="302">
        <v>0.73988861981621223</v>
      </c>
      <c r="L169" s="302">
        <f t="shared" si="72"/>
        <v>1.0327231677990922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1.1071181235726992</v>
      </c>
      <c r="C170" s="302">
        <v>0.95982360704855596</v>
      </c>
      <c r="D170" s="302">
        <f t="shared" si="70"/>
        <v>2.066941730621255</v>
      </c>
      <c r="E170" s="303"/>
      <c r="F170" s="302">
        <v>0.77388531420311502</v>
      </c>
      <c r="G170" s="302">
        <v>1.242875044914814</v>
      </c>
      <c r="H170" s="302">
        <f t="shared" si="71"/>
        <v>2.0167603591179288</v>
      </c>
      <c r="I170" s="303"/>
      <c r="J170" s="302">
        <v>0.55722201892146561</v>
      </c>
      <c r="K170" s="302">
        <v>0.67541980384889022</v>
      </c>
      <c r="L170" s="302">
        <f t="shared" si="72"/>
        <v>1.2326418227703559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5.2030000000135894</v>
      </c>
      <c r="C172" s="311">
        <f t="shared" ref="C172:D172" si="73">SUM(C162:C170)</f>
        <v>10.112999999985236</v>
      </c>
      <c r="D172" s="311">
        <f t="shared" si="73"/>
        <v>15.315999999998827</v>
      </c>
      <c r="E172" s="311"/>
      <c r="F172" s="311">
        <f t="shared" ref="F172:H172" si="74">SUM(F162:F170)</f>
        <v>4.7650000000136448</v>
      </c>
      <c r="G172" s="311">
        <f t="shared" si="74"/>
        <v>9.7580000000006635</v>
      </c>
      <c r="H172" s="311">
        <f t="shared" si="74"/>
        <v>14.52300000001431</v>
      </c>
      <c r="I172" s="311"/>
      <c r="J172" s="311">
        <f t="shared" ref="J172:L172" si="75">SUM(J162:J170)</f>
        <v>3.7210000000038459</v>
      </c>
      <c r="K172" s="311">
        <f t="shared" si="75"/>
        <v>6.9969999999854551</v>
      </c>
      <c r="L172" s="311">
        <f t="shared" si="75"/>
        <v>10.717999999989301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0.3638478981570088</v>
      </c>
      <c r="C179" s="302">
        <v>1.7954915915064895</v>
      </c>
      <c r="D179" s="302">
        <f>SUM(B179:C179)</f>
        <v>2.1593394896634983</v>
      </c>
      <c r="E179" s="303"/>
      <c r="F179" s="302">
        <v>0.50859869797192048</v>
      </c>
      <c r="G179" s="302">
        <v>2.2518160413069763</v>
      </c>
      <c r="H179" s="302">
        <f>SUM(F179:G179)</f>
        <v>2.7604147392788967</v>
      </c>
      <c r="I179" s="303"/>
      <c r="J179" s="302">
        <v>0.51143743907885464</v>
      </c>
      <c r="K179" s="302">
        <v>1.9294630263056403</v>
      </c>
      <c r="L179" s="302">
        <f>SUM(J179:K179)</f>
        <v>2.440900465384495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0.43636455448049261</v>
      </c>
      <c r="C180" s="302">
        <v>2.6676812262405236</v>
      </c>
      <c r="D180" s="302">
        <f t="shared" ref="D180:D187" si="76">SUM(B180:C180)</f>
        <v>3.104045780721016</v>
      </c>
      <c r="E180" s="303"/>
      <c r="F180" s="302">
        <v>0.66541246175917668</v>
      </c>
      <c r="G180" s="302">
        <v>3.6449376701518768</v>
      </c>
      <c r="H180" s="302">
        <f t="shared" ref="H180:H187" si="77">SUM(F180:G180)</f>
        <v>4.3103501319110533</v>
      </c>
      <c r="I180" s="303"/>
      <c r="J180" s="302">
        <v>0.76505264824997976</v>
      </c>
      <c r="K180" s="302">
        <v>3.4849313984026375</v>
      </c>
      <c r="L180" s="302">
        <f t="shared" ref="L180:L187" si="78">SUM(J180:K180)</f>
        <v>4.2499840466526173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0.46108815047159823</v>
      </c>
      <c r="C181" s="302">
        <v>1.0814624654512071</v>
      </c>
      <c r="D181" s="302">
        <f t="shared" si="76"/>
        <v>1.5425506159228053</v>
      </c>
      <c r="E181" s="303"/>
      <c r="F181" s="302">
        <v>0.60985546075461838</v>
      </c>
      <c r="G181" s="302">
        <v>1.3716445231462109</v>
      </c>
      <c r="H181" s="302">
        <f t="shared" si="77"/>
        <v>1.9814999839008292</v>
      </c>
      <c r="I181" s="303"/>
      <c r="J181" s="302">
        <v>0.59405200512264178</v>
      </c>
      <c r="K181" s="302">
        <v>1.0496780232445144</v>
      </c>
      <c r="L181" s="302">
        <f t="shared" si="78"/>
        <v>1.6437300283671563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0.64633734848044433</v>
      </c>
      <c r="C182" s="302">
        <v>0.53709865548649327</v>
      </c>
      <c r="D182" s="302">
        <f t="shared" si="76"/>
        <v>1.1834360039669376</v>
      </c>
      <c r="E182" s="303"/>
      <c r="F182" s="302">
        <v>0.66631759484412811</v>
      </c>
      <c r="G182" s="302">
        <v>0.67612698088603773</v>
      </c>
      <c r="H182" s="302">
        <f t="shared" si="77"/>
        <v>1.3424445757301657</v>
      </c>
      <c r="I182" s="303"/>
      <c r="J182" s="302">
        <v>0.47634477458988167</v>
      </c>
      <c r="K182" s="302">
        <v>0.54667593003273662</v>
      </c>
      <c r="L182" s="302">
        <f t="shared" si="78"/>
        <v>1.0230207046226183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7.0861704957548552E-2</v>
      </c>
      <c r="C183" s="302">
        <v>0.92312330476193905</v>
      </c>
      <c r="D183" s="302">
        <f t="shared" si="76"/>
        <v>0.99398500971948756</v>
      </c>
      <c r="E183" s="303"/>
      <c r="F183" s="302">
        <v>8.0957839437212242E-2</v>
      </c>
      <c r="G183" s="302">
        <v>0.82087802257625042</v>
      </c>
      <c r="H183" s="302">
        <f t="shared" si="77"/>
        <v>0.90183586201346266</v>
      </c>
      <c r="I183" s="303"/>
      <c r="J183" s="302">
        <v>8.8875222538479418E-2</v>
      </c>
      <c r="K183" s="302">
        <v>0.56971032960319323</v>
      </c>
      <c r="L183" s="302">
        <f t="shared" si="78"/>
        <v>0.65858555214167269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0.12095399012048466</v>
      </c>
      <c r="C184" s="302">
        <v>4.5353422247942844E-2</v>
      </c>
      <c r="D184" s="302">
        <f t="shared" si="76"/>
        <v>0.1663074123684275</v>
      </c>
      <c r="E184" s="303"/>
      <c r="F184" s="302">
        <v>0.14606183271680562</v>
      </c>
      <c r="G184" s="302">
        <v>5.5725484165882293E-2</v>
      </c>
      <c r="H184" s="302">
        <f t="shared" si="77"/>
        <v>0.20178731688268792</v>
      </c>
      <c r="I184" s="303"/>
      <c r="J184" s="302">
        <v>0.11857414274442407</v>
      </c>
      <c r="K184" s="302">
        <v>5.8127799351185984E-2</v>
      </c>
      <c r="L184" s="302">
        <f t="shared" si="78"/>
        <v>0.17670194209561005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0.31700535123080997</v>
      </c>
      <c r="C185" s="302">
        <v>0.1676586428052971</v>
      </c>
      <c r="D185" s="302">
        <f t="shared" si="76"/>
        <v>0.48466399403610705</v>
      </c>
      <c r="E185" s="303"/>
      <c r="F185" s="302">
        <v>0.3059664610271029</v>
      </c>
      <c r="G185" s="302">
        <v>0.18371798640319748</v>
      </c>
      <c r="H185" s="302">
        <f t="shared" si="77"/>
        <v>0.48968444743030037</v>
      </c>
      <c r="I185" s="303"/>
      <c r="J185" s="302">
        <v>0.27749065835787978</v>
      </c>
      <c r="K185" s="302">
        <v>0.18841701748869577</v>
      </c>
      <c r="L185" s="302">
        <f t="shared" si="78"/>
        <v>0.46590767584657555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0.55382338103050055</v>
      </c>
      <c r="C186" s="302">
        <v>2.6270288312776109</v>
      </c>
      <c r="D186" s="302">
        <f t="shared" si="76"/>
        <v>3.1808522123081113</v>
      </c>
      <c r="E186" s="303"/>
      <c r="F186" s="302">
        <v>0.48913937147070197</v>
      </c>
      <c r="G186" s="302">
        <v>2.3451704494865995</v>
      </c>
      <c r="H186" s="302">
        <f t="shared" si="77"/>
        <v>2.8343098209573014</v>
      </c>
      <c r="I186" s="303"/>
      <c r="J186" s="302">
        <v>0.4498104269853887</v>
      </c>
      <c r="K186" s="302">
        <v>1.9792648498978918</v>
      </c>
      <c r="L186" s="302">
        <f t="shared" si="78"/>
        <v>2.4290752768832804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0.46671762106905884</v>
      </c>
      <c r="C187" s="302">
        <v>0.67310186018963691</v>
      </c>
      <c r="D187" s="302">
        <f t="shared" si="76"/>
        <v>1.1398194812586957</v>
      </c>
      <c r="E187" s="303"/>
      <c r="F187" s="302">
        <v>0.34469028000682095</v>
      </c>
      <c r="G187" s="302">
        <v>0.60498284184273232</v>
      </c>
      <c r="H187" s="302">
        <f t="shared" si="77"/>
        <v>0.94967312184955333</v>
      </c>
      <c r="I187" s="303"/>
      <c r="J187" s="302">
        <v>0.24036268235098482</v>
      </c>
      <c r="K187" s="302">
        <v>0.30873162570181978</v>
      </c>
      <c r="L187" s="302">
        <f t="shared" si="78"/>
        <v>0.54909430805280457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3.4369999999979468</v>
      </c>
      <c r="C189" s="311">
        <f t="shared" ref="C189:D189" si="79">SUM(C179:C187)</f>
        <v>10.51799999996714</v>
      </c>
      <c r="D189" s="311">
        <f t="shared" si="79"/>
        <v>13.954999999965084</v>
      </c>
      <c r="E189" s="311"/>
      <c r="F189" s="311">
        <f t="shared" ref="F189:H189" si="80">SUM(F179:F187)</f>
        <v>3.8169999999884872</v>
      </c>
      <c r="G189" s="311">
        <f t="shared" si="80"/>
        <v>11.954999999965763</v>
      </c>
      <c r="H189" s="311">
        <f t="shared" si="80"/>
        <v>15.771999999954254</v>
      </c>
      <c r="I189" s="311"/>
      <c r="J189" s="311">
        <f t="shared" ref="J189:L189" si="81">SUM(J179:J187)</f>
        <v>3.5220000000185143</v>
      </c>
      <c r="K189" s="311">
        <f t="shared" si="81"/>
        <v>10.115000000028315</v>
      </c>
      <c r="L189" s="311">
        <f t="shared" si="81"/>
        <v>13.637000000046829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0.16020127065438231</v>
      </c>
      <c r="C196" s="302">
        <v>0.36712798963177956</v>
      </c>
      <c r="D196" s="302">
        <f>SUM(B196:C196)</f>
        <v>0.52732926028616189</v>
      </c>
      <c r="E196" s="303"/>
      <c r="F196" s="302">
        <v>0.14566733171399177</v>
      </c>
      <c r="G196" s="302">
        <v>0.3297672276074472</v>
      </c>
      <c r="H196" s="302">
        <f>SUM(F196:G196)</f>
        <v>0.47543455932143897</v>
      </c>
      <c r="I196" s="303"/>
      <c r="J196" s="302">
        <v>0.16263994204676865</v>
      </c>
      <c r="K196" s="302">
        <v>0.35258678656752879</v>
      </c>
      <c r="L196" s="302">
        <f>SUM(J196:K196)</f>
        <v>0.51522672861429741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0.61628642670362521</v>
      </c>
      <c r="C197" s="302">
        <v>0.9645469026632244</v>
      </c>
      <c r="D197" s="302">
        <f t="shared" ref="D197:D204" si="82">SUM(B197:C197)</f>
        <v>1.5808333293668495</v>
      </c>
      <c r="E197" s="303"/>
      <c r="F197" s="302">
        <v>0.6199561757106985</v>
      </c>
      <c r="G197" s="302">
        <v>0.99213026528282489</v>
      </c>
      <c r="H197" s="302">
        <f t="shared" ref="H197:H204" si="83">SUM(F197:G197)</f>
        <v>1.6120864409935234</v>
      </c>
      <c r="I197" s="303"/>
      <c r="J197" s="302">
        <v>0.73780148598456019</v>
      </c>
      <c r="K197" s="302">
        <v>1.1986796628293275</v>
      </c>
      <c r="L197" s="302">
        <f t="shared" ref="L197:L204" si="84">SUM(J197:K197)</f>
        <v>1.9364811488138876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0.37475305693914468</v>
      </c>
      <c r="C198" s="302">
        <v>0.2401033711829075</v>
      </c>
      <c r="D198" s="302">
        <f t="shared" si="82"/>
        <v>0.61485642812205221</v>
      </c>
      <c r="E198" s="303"/>
      <c r="F198" s="302">
        <v>0.3682117148818323</v>
      </c>
      <c r="G198" s="302">
        <v>0.21881813472115119</v>
      </c>
      <c r="H198" s="302">
        <f t="shared" si="83"/>
        <v>0.58702984960298354</v>
      </c>
      <c r="I198" s="303"/>
      <c r="J198" s="302">
        <v>0.39674066132482821</v>
      </c>
      <c r="K198" s="302">
        <v>0.22825845090048005</v>
      </c>
      <c r="L198" s="302">
        <f t="shared" si="84"/>
        <v>0.62499911222530824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0.35851957765464276</v>
      </c>
      <c r="C199" s="302">
        <v>4.1482145528799426E-2</v>
      </c>
      <c r="D199" s="302">
        <f t="shared" si="82"/>
        <v>0.40000172318344218</v>
      </c>
      <c r="E199" s="303"/>
      <c r="F199" s="302">
        <v>0.26579385841059366</v>
      </c>
      <c r="G199" s="302">
        <v>3.6813772893869841E-2</v>
      </c>
      <c r="H199" s="302">
        <f t="shared" si="83"/>
        <v>0.3026076313044635</v>
      </c>
      <c r="I199" s="303"/>
      <c r="J199" s="302">
        <v>0.20492247545115219</v>
      </c>
      <c r="K199" s="302">
        <v>4.1566853595922833E-2</v>
      </c>
      <c r="L199" s="302">
        <f t="shared" si="84"/>
        <v>0.24648932904707502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2.7270549886386754E-2</v>
      </c>
      <c r="C200" s="302">
        <v>0.21778270309647885</v>
      </c>
      <c r="D200" s="302">
        <f t="shared" si="82"/>
        <v>0.24505325298286559</v>
      </c>
      <c r="E200" s="303"/>
      <c r="F200" s="302">
        <v>1.8742497721474558E-2</v>
      </c>
      <c r="G200" s="302">
        <v>0.13787723452913531</v>
      </c>
      <c r="H200" s="302">
        <f t="shared" si="83"/>
        <v>0.15661973225060988</v>
      </c>
      <c r="I200" s="303"/>
      <c r="J200" s="302">
        <v>3.1228929213059163E-2</v>
      </c>
      <c r="K200" s="302">
        <v>0.11328554531731938</v>
      </c>
      <c r="L200" s="302">
        <f t="shared" si="84"/>
        <v>0.14451447453037855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8.9808086061706649E-2</v>
      </c>
      <c r="C201" s="302">
        <v>2.6870575744366316E-2</v>
      </c>
      <c r="D201" s="302">
        <f t="shared" si="82"/>
        <v>0.11667866180607296</v>
      </c>
      <c r="E201" s="303"/>
      <c r="F201" s="302">
        <v>5.6444751836440293E-2</v>
      </c>
      <c r="G201" s="302">
        <v>2.279896096255641E-2</v>
      </c>
      <c r="H201" s="302">
        <f t="shared" si="83"/>
        <v>7.9243712798996696E-2</v>
      </c>
      <c r="I201" s="303"/>
      <c r="J201" s="302">
        <v>5.4628656084843387E-2</v>
      </c>
      <c r="K201" s="302">
        <v>2.7387044245916769E-2</v>
      </c>
      <c r="L201" s="302">
        <f t="shared" si="84"/>
        <v>8.2015700330760152E-2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9.3672440977175267E-2</v>
      </c>
      <c r="C202" s="302">
        <v>3.2290874707091723E-2</v>
      </c>
      <c r="D202" s="302">
        <f t="shared" si="82"/>
        <v>0.125963315684267</v>
      </c>
      <c r="E202" s="303"/>
      <c r="F202" s="302">
        <v>7.1124478720645409E-2</v>
      </c>
      <c r="G202" s="302">
        <v>2.3337861647449849E-2</v>
      </c>
      <c r="H202" s="302">
        <f t="shared" si="83"/>
        <v>9.4462340368095254E-2</v>
      </c>
      <c r="I202" s="303"/>
      <c r="J202" s="302">
        <v>8.033798569868196E-2</v>
      </c>
      <c r="K202" s="302">
        <v>3.0580960137607908E-2</v>
      </c>
      <c r="L202" s="302">
        <f t="shared" si="84"/>
        <v>0.11091894583628986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0.17671422749698945</v>
      </c>
      <c r="C203" s="302">
        <v>0.40812275789823155</v>
      </c>
      <c r="D203" s="302">
        <f t="shared" si="82"/>
        <v>0.584836985395221</v>
      </c>
      <c r="E203" s="303"/>
      <c r="F203" s="302">
        <v>0.11220934388051954</v>
      </c>
      <c r="G203" s="302">
        <v>0.2522174482108554</v>
      </c>
      <c r="H203" s="302">
        <f t="shared" si="83"/>
        <v>0.36442679209137496</v>
      </c>
      <c r="I203" s="303"/>
      <c r="J203" s="302">
        <v>0.12777423477981989</v>
      </c>
      <c r="K203" s="302">
        <v>0.27799064794422418</v>
      </c>
      <c r="L203" s="302">
        <f t="shared" si="84"/>
        <v>0.4057648827240441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0.16677436360871087</v>
      </c>
      <c r="C204" s="302">
        <v>8.3672679545612763E-2</v>
      </c>
      <c r="D204" s="302">
        <f t="shared" si="82"/>
        <v>0.25044704315432365</v>
      </c>
      <c r="E204" s="303"/>
      <c r="F204" s="302">
        <v>9.9849847103101408E-2</v>
      </c>
      <c r="G204" s="302">
        <v>5.3239094143804622E-2</v>
      </c>
      <c r="H204" s="302">
        <f t="shared" si="83"/>
        <v>0.15308894124690603</v>
      </c>
      <c r="I204" s="303"/>
      <c r="J204" s="302">
        <v>8.2925629444858054E-2</v>
      </c>
      <c r="K204" s="302">
        <v>3.7664048485497627E-2</v>
      </c>
      <c r="L204" s="302">
        <f t="shared" si="84"/>
        <v>0.12058967793035569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2.0639999999827641</v>
      </c>
      <c r="C206" s="311">
        <f t="shared" ref="C206:D206" si="85">SUM(C196:C204)</f>
        <v>2.381999999998492</v>
      </c>
      <c r="D206" s="311">
        <f t="shared" si="85"/>
        <v>4.4459999999812556</v>
      </c>
      <c r="E206" s="311"/>
      <c r="F206" s="311">
        <f t="shared" ref="F206:H206" si="86">SUM(F196:F204)</f>
        <v>1.7579999999792975</v>
      </c>
      <c r="G206" s="311">
        <f t="shared" si="86"/>
        <v>2.0669999999990947</v>
      </c>
      <c r="H206" s="311">
        <f t="shared" si="86"/>
        <v>3.8249999999783921</v>
      </c>
      <c r="I206" s="311"/>
      <c r="J206" s="311">
        <f t="shared" ref="J206:L206" si="87">SUM(J196:J204)</f>
        <v>1.8790000000285718</v>
      </c>
      <c r="K206" s="311">
        <f t="shared" si="87"/>
        <v>2.3080000000238252</v>
      </c>
      <c r="L206" s="311">
        <f t="shared" si="87"/>
        <v>4.1870000000523966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0.21856202440181113</v>
      </c>
      <c r="C213" s="302">
        <v>1.998824657905554</v>
      </c>
      <c r="D213" s="302">
        <f>SUM(B213:C213)</f>
        <v>2.2173866823073651</v>
      </c>
      <c r="E213" s="303"/>
      <c r="F213" s="302">
        <v>0.33068220829845274</v>
      </c>
      <c r="G213" s="302">
        <v>2.4889024932182182</v>
      </c>
      <c r="H213" s="302">
        <f>SUM(F213:G213)</f>
        <v>2.8195847015166708</v>
      </c>
      <c r="I213" s="303"/>
      <c r="J213" s="302">
        <v>0.27262669423885216</v>
      </c>
      <c r="K213" s="302">
        <v>1.9889794275370054</v>
      </c>
      <c r="L213" s="302">
        <f>SUM(J213:K213)</f>
        <v>2.2616061217758574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0.19989996927531764</v>
      </c>
      <c r="C214" s="302">
        <v>1.3813271804474181</v>
      </c>
      <c r="D214" s="302">
        <f t="shared" ref="D214:D221" si="88">SUM(B214:C214)</f>
        <v>1.5812271497227357</v>
      </c>
      <c r="E214" s="303"/>
      <c r="F214" s="302">
        <v>0.33459680095692029</v>
      </c>
      <c r="G214" s="302">
        <v>2.0073230836424294</v>
      </c>
      <c r="H214" s="302">
        <f t="shared" ref="H214:H221" si="89">SUM(F214:G214)</f>
        <v>2.3419198845993496</v>
      </c>
      <c r="I214" s="303"/>
      <c r="J214" s="302">
        <v>0.30122805162115479</v>
      </c>
      <c r="K214" s="302">
        <v>1.8931018883590001</v>
      </c>
      <c r="L214" s="302">
        <f t="shared" ref="L214:L221" si="90">SUM(J214:K214)</f>
        <v>2.1943299399801548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0.26555745722854657</v>
      </c>
      <c r="C215" s="302">
        <v>1.061007874449674</v>
      </c>
      <c r="D215" s="302">
        <f t="shared" si="88"/>
        <v>1.3265653316782207</v>
      </c>
      <c r="E215" s="303"/>
      <c r="F215" s="302">
        <v>0.37353489979197158</v>
      </c>
      <c r="G215" s="302">
        <v>1.4379361511031492</v>
      </c>
      <c r="H215" s="302">
        <f t="shared" si="89"/>
        <v>1.8114710508951208</v>
      </c>
      <c r="I215" s="303"/>
      <c r="J215" s="302">
        <v>0.27431162754470495</v>
      </c>
      <c r="K215" s="302">
        <v>1.0416277880866254</v>
      </c>
      <c r="L215" s="302">
        <f t="shared" si="90"/>
        <v>1.3159394156313304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1.056949869438794</v>
      </c>
      <c r="C216" s="302">
        <v>0.26912730953124042</v>
      </c>
      <c r="D216" s="302">
        <f t="shared" si="88"/>
        <v>1.3260771789700345</v>
      </c>
      <c r="E216" s="303"/>
      <c r="F216" s="302">
        <v>1.2559799332831383</v>
      </c>
      <c r="G216" s="302">
        <v>0.3586988493456898</v>
      </c>
      <c r="H216" s="302">
        <f t="shared" si="89"/>
        <v>1.614678782628828</v>
      </c>
      <c r="I216" s="303"/>
      <c r="J216" s="302">
        <v>0.78527622217781268</v>
      </c>
      <c r="K216" s="302">
        <v>0.28050565038697123</v>
      </c>
      <c r="L216" s="302">
        <f t="shared" si="90"/>
        <v>1.0657818725647838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0.19848662808606543</v>
      </c>
      <c r="C217" s="302">
        <v>3.5154572759808924</v>
      </c>
      <c r="D217" s="302">
        <f t="shared" si="88"/>
        <v>3.7139439040669577</v>
      </c>
      <c r="E217" s="303"/>
      <c r="F217" s="302">
        <v>0.19044380854022094</v>
      </c>
      <c r="G217" s="302">
        <v>3.0595190346700281</v>
      </c>
      <c r="H217" s="302">
        <f t="shared" si="89"/>
        <v>3.2499628432102492</v>
      </c>
      <c r="I217" s="303"/>
      <c r="J217" s="302">
        <v>0.19663405890506316</v>
      </c>
      <c r="K217" s="302">
        <v>1.9551033278061074</v>
      </c>
      <c r="L217" s="302">
        <f t="shared" si="90"/>
        <v>2.1517373867111704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0.17929117479060858</v>
      </c>
      <c r="C218" s="302">
        <v>0.15421097340746698</v>
      </c>
      <c r="D218" s="302">
        <f t="shared" si="88"/>
        <v>0.33350214819807555</v>
      </c>
      <c r="E218" s="303"/>
      <c r="F218" s="302">
        <v>0.19211048403295908</v>
      </c>
      <c r="G218" s="302">
        <v>0.22227531068308889</v>
      </c>
      <c r="H218" s="302">
        <f t="shared" si="89"/>
        <v>0.41438579471604797</v>
      </c>
      <c r="I218" s="303"/>
      <c r="J218" s="302">
        <v>0.13489814800475255</v>
      </c>
      <c r="K218" s="302">
        <v>0.27512355712435599</v>
      </c>
      <c r="L218" s="302">
        <f t="shared" si="90"/>
        <v>0.41002170512910852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0.24637158132868814</v>
      </c>
      <c r="C219" s="302">
        <v>0.36399056748626613</v>
      </c>
      <c r="D219" s="302">
        <f t="shared" si="88"/>
        <v>0.61036214881495421</v>
      </c>
      <c r="E219" s="303"/>
      <c r="F219" s="302">
        <v>0.28978576519728971</v>
      </c>
      <c r="G219" s="302">
        <v>0.3932376501452659</v>
      </c>
      <c r="H219" s="302">
        <f t="shared" si="89"/>
        <v>0.68302341534255562</v>
      </c>
      <c r="I219" s="303"/>
      <c r="J219" s="302">
        <v>0.22459826504110122</v>
      </c>
      <c r="K219" s="302">
        <v>0.32750142893527734</v>
      </c>
      <c r="L219" s="302">
        <f t="shared" si="90"/>
        <v>0.55209969397637859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0.65824732630137861</v>
      </c>
      <c r="C220" s="302">
        <v>6.0372595985173829</v>
      </c>
      <c r="D220" s="302">
        <f t="shared" si="88"/>
        <v>6.695506924818762</v>
      </c>
      <c r="E220" s="303"/>
      <c r="F220" s="302">
        <v>0.62312318017193347</v>
      </c>
      <c r="G220" s="302">
        <v>5.8441112999452676</v>
      </c>
      <c r="H220" s="302">
        <f t="shared" si="89"/>
        <v>6.4672344801172006</v>
      </c>
      <c r="I220" s="303"/>
      <c r="J220" s="302">
        <v>0.69041507071889441</v>
      </c>
      <c r="K220" s="302">
        <v>5.0219759426395649</v>
      </c>
      <c r="L220" s="302">
        <f t="shared" si="90"/>
        <v>5.7123910133584594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0.64563396916833793</v>
      </c>
      <c r="C221" s="302">
        <v>1.2657945622495421</v>
      </c>
      <c r="D221" s="302">
        <f t="shared" si="88"/>
        <v>1.9114285314178801</v>
      </c>
      <c r="E221" s="303"/>
      <c r="F221" s="302">
        <v>0.49974291977571927</v>
      </c>
      <c r="G221" s="302">
        <v>1.2469961273092858</v>
      </c>
      <c r="H221" s="302">
        <f t="shared" si="89"/>
        <v>1.746739047085005</v>
      </c>
      <c r="I221" s="303"/>
      <c r="J221" s="302">
        <v>0.25801186171566531</v>
      </c>
      <c r="K221" s="302">
        <v>0.60008098903972318</v>
      </c>
      <c r="L221" s="302">
        <f t="shared" si="90"/>
        <v>0.85809285075538844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3.6690000000195484</v>
      </c>
      <c r="C223" s="311">
        <f t="shared" ref="C223:D223" si="91">SUM(C213:C221)</f>
        <v>16.046999999975437</v>
      </c>
      <c r="D223" s="311">
        <f t="shared" si="91"/>
        <v>19.715999999994985</v>
      </c>
      <c r="E223" s="311"/>
      <c r="F223" s="311">
        <f t="shared" ref="F223:H223" si="92">SUM(F213:F221)</f>
        <v>4.0900000000486054</v>
      </c>
      <c r="G223" s="311">
        <f t="shared" si="92"/>
        <v>17.059000000062422</v>
      </c>
      <c r="H223" s="311">
        <f t="shared" si="92"/>
        <v>21.149000000111027</v>
      </c>
      <c r="I223" s="311"/>
      <c r="J223" s="311">
        <f t="shared" ref="J223:L223" si="93">SUM(J213:J221)</f>
        <v>3.1379999999680015</v>
      </c>
      <c r="K223" s="311">
        <f t="shared" si="93"/>
        <v>13.383999999914632</v>
      </c>
      <c r="L223" s="311">
        <f t="shared" si="93"/>
        <v>16.521999999882631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0.20782965733435993</v>
      </c>
      <c r="C230" s="302">
        <v>1.0265943388787473</v>
      </c>
      <c r="D230" s="302">
        <f>SUM(B230:C230)</f>
        <v>1.2344239962131072</v>
      </c>
      <c r="E230" s="303"/>
      <c r="F230" s="302">
        <v>0.34596401344466993</v>
      </c>
      <c r="G230" s="302">
        <v>1.5651703260975525</v>
      </c>
      <c r="H230" s="302">
        <f>SUM(F230:G230)</f>
        <v>1.9111343395422224</v>
      </c>
      <c r="I230" s="303"/>
      <c r="J230" s="302">
        <v>0.27934569959446426</v>
      </c>
      <c r="K230" s="302">
        <v>1.2069693632713268</v>
      </c>
      <c r="L230" s="302">
        <f>SUM(J230:K230)</f>
        <v>1.4863150628657911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0.19915444363510479</v>
      </c>
      <c r="C231" s="302">
        <v>0.67359169059585933</v>
      </c>
      <c r="D231" s="302">
        <f t="shared" ref="D231:D238" si="94">SUM(B231:C231)</f>
        <v>0.87274613423096414</v>
      </c>
      <c r="E231" s="303"/>
      <c r="F231" s="302">
        <v>0.38027670676475384</v>
      </c>
      <c r="G231" s="302">
        <v>1.214313897442908</v>
      </c>
      <c r="H231" s="302">
        <f t="shared" ref="H231:H238" si="95">SUM(F231:G231)</f>
        <v>1.5945906042076619</v>
      </c>
      <c r="I231" s="303"/>
      <c r="J231" s="302">
        <v>0.33463092031649233</v>
      </c>
      <c r="K231" s="302">
        <v>1.0997127750677751</v>
      </c>
      <c r="L231" s="302">
        <f t="shared" ref="L231:L238" si="96">SUM(J231:K231)</f>
        <v>1.4343436953842674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0.23199729162802468</v>
      </c>
      <c r="C232" s="302">
        <v>0.74068509023576523</v>
      </c>
      <c r="D232" s="302">
        <f t="shared" si="94"/>
        <v>0.97268238186378997</v>
      </c>
      <c r="E232" s="303"/>
      <c r="F232" s="302">
        <v>0.39024247556491398</v>
      </c>
      <c r="G232" s="302">
        <v>1.2084423459292082</v>
      </c>
      <c r="H232" s="302">
        <f t="shared" si="95"/>
        <v>1.5986848214941221</v>
      </c>
      <c r="I232" s="303"/>
      <c r="J232" s="302">
        <v>0.31140604972841085</v>
      </c>
      <c r="K232" s="302">
        <v>0.97332815622194102</v>
      </c>
      <c r="L232" s="302">
        <f t="shared" si="96"/>
        <v>1.2847342059503519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0.54924681073570247</v>
      </c>
      <c r="C233" s="302">
        <v>0.13797351331867322</v>
      </c>
      <c r="D233" s="302">
        <f t="shared" si="94"/>
        <v>0.68722032405437572</v>
      </c>
      <c r="E233" s="303"/>
      <c r="F233" s="302">
        <v>0.76842066796040498</v>
      </c>
      <c r="G233" s="302">
        <v>0.21431811190000172</v>
      </c>
      <c r="H233" s="302">
        <f t="shared" si="95"/>
        <v>0.9827387798604067</v>
      </c>
      <c r="I233" s="303"/>
      <c r="J233" s="302">
        <v>0.3991079316093849</v>
      </c>
      <c r="K233" s="302">
        <v>0.17630532591086157</v>
      </c>
      <c r="L233" s="302">
        <f t="shared" si="96"/>
        <v>0.57541325752024641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6.0220845807532661E-2</v>
      </c>
      <c r="C234" s="302">
        <v>3.7502543513532731</v>
      </c>
      <c r="D234" s="302">
        <f t="shared" si="94"/>
        <v>3.8104751971608057</v>
      </c>
      <c r="E234" s="303"/>
      <c r="F234" s="302">
        <v>7.1196921092058121E-2</v>
      </c>
      <c r="G234" s="302">
        <v>4.0396760228094211</v>
      </c>
      <c r="H234" s="302">
        <f t="shared" si="95"/>
        <v>4.1108729439014793</v>
      </c>
      <c r="I234" s="303"/>
      <c r="J234" s="302">
        <v>4.7034737636644258E-2</v>
      </c>
      <c r="K234" s="302">
        <v>2.7924330013465286</v>
      </c>
      <c r="L234" s="302">
        <f t="shared" si="96"/>
        <v>2.8394677389831728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7.6343038482538331E-2</v>
      </c>
      <c r="C235" s="302">
        <v>0.18096419763939153</v>
      </c>
      <c r="D235" s="302">
        <f t="shared" si="94"/>
        <v>0.25730723612192985</v>
      </c>
      <c r="E235" s="303"/>
      <c r="F235" s="302">
        <v>8.5829204318522104E-2</v>
      </c>
      <c r="G235" s="302">
        <v>0.29205190218205457</v>
      </c>
      <c r="H235" s="302">
        <f t="shared" si="95"/>
        <v>0.37788110650057666</v>
      </c>
      <c r="I235" s="303"/>
      <c r="J235" s="302">
        <v>6.1704115867333285E-2</v>
      </c>
      <c r="K235" s="302">
        <v>0.34051341695006787</v>
      </c>
      <c r="L235" s="302">
        <f t="shared" si="96"/>
        <v>0.40221753281740114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0.20549143125118502</v>
      </c>
      <c r="C236" s="302">
        <v>9.7890008339198156E-2</v>
      </c>
      <c r="D236" s="302">
        <f t="shared" si="94"/>
        <v>0.30338143959038316</v>
      </c>
      <c r="E236" s="303"/>
      <c r="F236" s="302">
        <v>0.27136895511494791</v>
      </c>
      <c r="G236" s="302">
        <v>0.12898928846570012</v>
      </c>
      <c r="H236" s="302">
        <f t="shared" si="95"/>
        <v>0.40035824358064803</v>
      </c>
      <c r="I236" s="303"/>
      <c r="J236" s="302">
        <v>0.18953203473828642</v>
      </c>
      <c r="K236" s="302">
        <v>0.12847615655505096</v>
      </c>
      <c r="L236" s="302">
        <f t="shared" si="96"/>
        <v>0.31800819129333735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0.22233406312529522</v>
      </c>
      <c r="C237" s="302">
        <v>3.8589684905701662</v>
      </c>
      <c r="D237" s="302">
        <f t="shared" si="94"/>
        <v>4.081302553695461</v>
      </c>
      <c r="E237" s="303"/>
      <c r="F237" s="302">
        <v>0.25517785852220148</v>
      </c>
      <c r="G237" s="302">
        <v>4.419920744408202</v>
      </c>
      <c r="H237" s="302">
        <f t="shared" si="95"/>
        <v>4.6750986029304036</v>
      </c>
      <c r="I237" s="303"/>
      <c r="J237" s="302">
        <v>0.36521064994351693</v>
      </c>
      <c r="K237" s="302">
        <v>3.7837357894859132</v>
      </c>
      <c r="L237" s="302">
        <f t="shared" si="96"/>
        <v>4.1489464394294302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0.25738241799618844</v>
      </c>
      <c r="C238" s="302">
        <v>0.53507831904677794</v>
      </c>
      <c r="D238" s="302">
        <f t="shared" si="94"/>
        <v>0.79246073704296638</v>
      </c>
      <c r="E238" s="303"/>
      <c r="F238" s="302">
        <v>0.2825231972207134</v>
      </c>
      <c r="G238" s="302">
        <v>0.58111736082663124</v>
      </c>
      <c r="H238" s="302">
        <f t="shared" si="95"/>
        <v>0.86364055804734463</v>
      </c>
      <c r="I238" s="303"/>
      <c r="J238" s="302">
        <v>0.16002786056182236</v>
      </c>
      <c r="K238" s="302">
        <v>0.27352601509653257</v>
      </c>
      <c r="L238" s="302">
        <f t="shared" si="96"/>
        <v>0.4335538756583549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2.0099999999959315</v>
      </c>
      <c r="C240" s="311">
        <f t="shared" ref="C240:D240" si="97">SUM(C230:C238)</f>
        <v>11.001999999977853</v>
      </c>
      <c r="D240" s="311">
        <f t="shared" si="97"/>
        <v>13.011999999973781</v>
      </c>
      <c r="E240" s="311"/>
      <c r="F240" s="311">
        <f t="shared" ref="F240:H240" si="98">SUM(F230:F238)</f>
        <v>2.8510000000031859</v>
      </c>
      <c r="G240" s="311">
        <f t="shared" si="98"/>
        <v>13.664000000061678</v>
      </c>
      <c r="H240" s="311">
        <f t="shared" si="98"/>
        <v>16.515000000064862</v>
      </c>
      <c r="I240" s="311"/>
      <c r="J240" s="311">
        <f t="shared" ref="J240:L240" si="99">SUM(J230:J238)</f>
        <v>2.1479999999963555</v>
      </c>
      <c r="K240" s="311">
        <f t="shared" si="99"/>
        <v>10.774999999905997</v>
      </c>
      <c r="L240" s="311">
        <f t="shared" si="99"/>
        <v>12.922999999902354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7.5167548916211885E-2</v>
      </c>
      <c r="C247" s="302">
        <v>0.67368842819933106</v>
      </c>
      <c r="D247" s="302">
        <f>SUM(B247:C247)</f>
        <v>0.74885597711554297</v>
      </c>
      <c r="E247" s="303"/>
      <c r="F247" s="302">
        <v>5.2103998287831452E-2</v>
      </c>
      <c r="G247" s="302">
        <v>0.6178605053382491</v>
      </c>
      <c r="H247" s="302">
        <f>SUM(F247:G247)</f>
        <v>0.66996450362608051</v>
      </c>
      <c r="I247" s="303"/>
      <c r="J247" s="302">
        <v>5.1114792210923153E-2</v>
      </c>
      <c r="K247" s="302">
        <v>0.53382426071250844</v>
      </c>
      <c r="L247" s="302">
        <f>SUM(J247:K247)</f>
        <v>0.58493905292343162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9.0163934793684411E-2</v>
      </c>
      <c r="C248" s="302">
        <v>1.0352485681620349</v>
      </c>
      <c r="D248" s="302">
        <f t="shared" ref="D248:D255" si="100">SUM(B248:C248)</f>
        <v>1.1254125029557194</v>
      </c>
      <c r="E248" s="303"/>
      <c r="F248" s="302">
        <v>7.6009756678290546E-2</v>
      </c>
      <c r="G248" s="302">
        <v>1.1459369146131657</v>
      </c>
      <c r="H248" s="302">
        <f t="shared" ref="H248:H255" si="101">SUM(F248:G248)</f>
        <v>1.2219466712914562</v>
      </c>
      <c r="I248" s="303"/>
      <c r="J248" s="302">
        <v>8.1185647828548896E-2</v>
      </c>
      <c r="K248" s="302">
        <v>1.1566007374441503</v>
      </c>
      <c r="L248" s="302">
        <f t="shared" ref="L248:L255" si="102">SUM(J248:K248)</f>
        <v>1.2377863852726991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0.12353684810935935</v>
      </c>
      <c r="C249" s="302">
        <v>0.56867580382454574</v>
      </c>
      <c r="D249" s="302">
        <f t="shared" si="100"/>
        <v>0.69221265193390513</v>
      </c>
      <c r="E249" s="303"/>
      <c r="F249" s="302">
        <v>8.2321153101793512E-2</v>
      </c>
      <c r="G249" s="302">
        <v>0.58278759755340981</v>
      </c>
      <c r="H249" s="302">
        <f t="shared" si="101"/>
        <v>0.66510875065520336</v>
      </c>
      <c r="I249" s="303"/>
      <c r="J249" s="302">
        <v>7.8643760601237331E-2</v>
      </c>
      <c r="K249" s="302">
        <v>0.47199613030163573</v>
      </c>
      <c r="L249" s="302">
        <f t="shared" si="102"/>
        <v>0.55063989090287302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0.39507333193916033</v>
      </c>
      <c r="C250" s="302">
        <v>0.2080752529408248</v>
      </c>
      <c r="D250" s="302">
        <f t="shared" si="100"/>
        <v>0.60314858487998513</v>
      </c>
      <c r="E250" s="303"/>
      <c r="F250" s="302">
        <v>0.13017801657520531</v>
      </c>
      <c r="G250" s="302">
        <v>0.19345420107492087</v>
      </c>
      <c r="H250" s="302">
        <f t="shared" si="101"/>
        <v>0.32363221765012617</v>
      </c>
      <c r="I250" s="303"/>
      <c r="J250" s="302">
        <v>8.3151095523404842E-2</v>
      </c>
      <c r="K250" s="302">
        <v>0.14432895419844841</v>
      </c>
      <c r="L250" s="302">
        <f t="shared" si="102"/>
        <v>0.22748004972185326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4.5848348164332961E-2</v>
      </c>
      <c r="C251" s="302">
        <v>5.2017629648171111</v>
      </c>
      <c r="D251" s="302">
        <f t="shared" si="100"/>
        <v>5.2476113129814443</v>
      </c>
      <c r="E251" s="303"/>
      <c r="F251" s="302">
        <v>1.7780793843148429E-2</v>
      </c>
      <c r="G251" s="302">
        <v>3.845011231750294</v>
      </c>
      <c r="H251" s="302">
        <f t="shared" si="101"/>
        <v>3.8627920255934423</v>
      </c>
      <c r="I251" s="303"/>
      <c r="J251" s="302">
        <v>2.8099025278393568E-2</v>
      </c>
      <c r="K251" s="302">
        <v>2.9590815331805698</v>
      </c>
      <c r="L251" s="302">
        <f t="shared" si="102"/>
        <v>2.9871805584589635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1.526899760240483E-2</v>
      </c>
      <c r="C252" s="302">
        <v>9.5813204226616364E-2</v>
      </c>
      <c r="D252" s="302">
        <f t="shared" si="100"/>
        <v>0.11108220182902119</v>
      </c>
      <c r="E252" s="303"/>
      <c r="F252" s="302">
        <v>7.51179618012648E-3</v>
      </c>
      <c r="G252" s="302">
        <v>9.2259698600507048E-2</v>
      </c>
      <c r="H252" s="302">
        <f t="shared" si="101"/>
        <v>9.9771494780633532E-2</v>
      </c>
      <c r="I252" s="303"/>
      <c r="J252" s="302">
        <v>5.3013434589146936E-3</v>
      </c>
      <c r="K252" s="302">
        <v>9.0411117652537648E-2</v>
      </c>
      <c r="L252" s="302">
        <f t="shared" si="102"/>
        <v>9.5712461111452346E-2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3.8317731268898071E-2</v>
      </c>
      <c r="C253" s="302">
        <v>7.6753759515325162E-2</v>
      </c>
      <c r="D253" s="302">
        <f t="shared" si="100"/>
        <v>0.11507149078422324</v>
      </c>
      <c r="E253" s="303"/>
      <c r="F253" s="302">
        <v>1.2156887804260752E-2</v>
      </c>
      <c r="G253" s="302">
        <v>5.4614566936140994E-2</v>
      </c>
      <c r="H253" s="302">
        <f t="shared" si="101"/>
        <v>6.6771454740401748E-2</v>
      </c>
      <c r="I253" s="303"/>
      <c r="J253" s="302">
        <v>1.1323567895986377E-2</v>
      </c>
      <c r="K253" s="302">
        <v>5.5213974411123169E-2</v>
      </c>
      <c r="L253" s="302">
        <f t="shared" si="102"/>
        <v>6.6537542307109551E-2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0.18287466482785897</v>
      </c>
      <c r="C254" s="302">
        <v>2.4242190758573687</v>
      </c>
      <c r="D254" s="302">
        <f t="shared" si="100"/>
        <v>2.6070937406852277</v>
      </c>
      <c r="E254" s="303"/>
      <c r="F254" s="302">
        <v>5.558832200273988E-2</v>
      </c>
      <c r="G254" s="302">
        <v>1.6946591312928241</v>
      </c>
      <c r="H254" s="302">
        <f t="shared" si="101"/>
        <v>1.7502474532955639</v>
      </c>
      <c r="I254" s="303"/>
      <c r="J254" s="302">
        <v>7.5590213422283031E-2</v>
      </c>
      <c r="K254" s="302">
        <v>1.6539814790970315</v>
      </c>
      <c r="L254" s="302">
        <f t="shared" si="102"/>
        <v>1.7295716925193145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7.9748594384808053E-2</v>
      </c>
      <c r="C255" s="302">
        <v>0.71176294243911964</v>
      </c>
      <c r="D255" s="302">
        <f t="shared" si="100"/>
        <v>0.79151153682392772</v>
      </c>
      <c r="E255" s="303"/>
      <c r="F255" s="302">
        <v>1.7349275525181739E-2</v>
      </c>
      <c r="G255" s="302">
        <v>0.46441615287023219</v>
      </c>
      <c r="H255" s="302">
        <f t="shared" si="101"/>
        <v>0.48176542839541392</v>
      </c>
      <c r="I255" s="303"/>
      <c r="J255" s="302">
        <v>7.5905537831345857E-3</v>
      </c>
      <c r="K255" s="302">
        <v>0.26456181294490821</v>
      </c>
      <c r="L255" s="302">
        <f t="shared" si="102"/>
        <v>0.27215236672804283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1.0460000000067187</v>
      </c>
      <c r="C257" s="311">
        <f t="shared" ref="C257:D257" si="103">SUM(C247:C255)</f>
        <v>10.995999999982278</v>
      </c>
      <c r="D257" s="311">
        <f t="shared" si="103"/>
        <v>12.041999999988995</v>
      </c>
      <c r="E257" s="311"/>
      <c r="F257" s="311">
        <f t="shared" ref="F257:H257" si="104">SUM(F247:F255)</f>
        <v>0.45099999999857809</v>
      </c>
      <c r="G257" s="311">
        <f t="shared" si="104"/>
        <v>8.6910000000297423</v>
      </c>
      <c r="H257" s="311">
        <f t="shared" si="104"/>
        <v>9.1420000000283235</v>
      </c>
      <c r="I257" s="311"/>
      <c r="J257" s="311">
        <f t="shared" ref="J257:L257" si="105">SUM(J247:J255)</f>
        <v>0.4220000000028265</v>
      </c>
      <c r="K257" s="311">
        <f t="shared" si="105"/>
        <v>7.3299999999429133</v>
      </c>
      <c r="L257" s="311">
        <f t="shared" si="105"/>
        <v>7.7519999999457392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0.48074339765857232</v>
      </c>
      <c r="C264" s="302">
        <v>2.9427073675657378</v>
      </c>
      <c r="D264" s="302">
        <f>SUM(B264:C264)</f>
        <v>3.42345076522431</v>
      </c>
      <c r="E264" s="303"/>
      <c r="F264" s="302">
        <v>0.58798677662234777</v>
      </c>
      <c r="G264" s="302">
        <v>3.1227621158388366</v>
      </c>
      <c r="H264" s="302">
        <f>SUM(F264:G264)</f>
        <v>3.7107488924611842</v>
      </c>
      <c r="I264" s="303"/>
      <c r="J264" s="302">
        <v>0.60158565543748932</v>
      </c>
      <c r="K264" s="302">
        <v>2.7556065447377902</v>
      </c>
      <c r="L264" s="302">
        <f>SUM(J264:K264)</f>
        <v>3.3571922001752794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0.55094411692444478</v>
      </c>
      <c r="C265" s="302">
        <v>3.1188441892687866</v>
      </c>
      <c r="D265" s="302">
        <f t="shared" ref="D265:D272" si="106">SUM(B265:C265)</f>
        <v>3.6697883061932313</v>
      </c>
      <c r="E265" s="303"/>
      <c r="F265" s="302">
        <v>0.66430642028495379</v>
      </c>
      <c r="G265" s="302">
        <v>3.674012264793789</v>
      </c>
      <c r="H265" s="302">
        <f t="shared" ref="H265:H272" si="107">SUM(F265:G265)</f>
        <v>4.3383186850787432</v>
      </c>
      <c r="I265" s="303"/>
      <c r="J265" s="302">
        <v>0.75161896563853947</v>
      </c>
      <c r="K265" s="302">
        <v>3.7963560820634572</v>
      </c>
      <c r="L265" s="302">
        <f t="shared" ref="L265:L272" si="108">SUM(J265:K265)</f>
        <v>4.5479750477019962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0.70886658263708291</v>
      </c>
      <c r="C266" s="302">
        <v>2.8774589756353905</v>
      </c>
      <c r="D266" s="302">
        <f t="shared" si="106"/>
        <v>3.5863255582724736</v>
      </c>
      <c r="E266" s="303"/>
      <c r="F266" s="302">
        <v>0.72758423172929942</v>
      </c>
      <c r="G266" s="302">
        <v>3.2725852924439804</v>
      </c>
      <c r="H266" s="302">
        <f t="shared" si="107"/>
        <v>4.0001695241732795</v>
      </c>
      <c r="I266" s="303"/>
      <c r="J266" s="302">
        <v>0.69962179400108904</v>
      </c>
      <c r="K266" s="302">
        <v>2.6310495118863018</v>
      </c>
      <c r="L266" s="302">
        <f t="shared" si="108"/>
        <v>3.3306713058873907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2.1785690321520224</v>
      </c>
      <c r="C267" s="302">
        <v>0.36457489251365555</v>
      </c>
      <c r="D267" s="302">
        <f t="shared" si="106"/>
        <v>2.543143924665678</v>
      </c>
      <c r="E267" s="303"/>
      <c r="F267" s="302">
        <v>2.017525967737714</v>
      </c>
      <c r="G267" s="302">
        <v>0.41077236934466471</v>
      </c>
      <c r="H267" s="302">
        <f t="shared" si="107"/>
        <v>2.4282983370823787</v>
      </c>
      <c r="I267" s="303"/>
      <c r="J267" s="302">
        <v>1.3933488268045326</v>
      </c>
      <c r="K267" s="302">
        <v>0.3294711777739962</v>
      </c>
      <c r="L267" s="302">
        <f t="shared" si="108"/>
        <v>1.7228200045785289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0.1901749191340952</v>
      </c>
      <c r="C268" s="302">
        <v>16.138077941743546</v>
      </c>
      <c r="D268" s="302">
        <f t="shared" si="106"/>
        <v>16.32825286087764</v>
      </c>
      <c r="E268" s="303"/>
      <c r="F268" s="302">
        <v>0.19985894438743057</v>
      </c>
      <c r="G268" s="302">
        <v>12.697937915258018</v>
      </c>
      <c r="H268" s="302">
        <f t="shared" si="107"/>
        <v>12.89779685964545</v>
      </c>
      <c r="I268" s="303"/>
      <c r="J268" s="302">
        <v>0.3295355937150764</v>
      </c>
      <c r="K268" s="302">
        <v>9.7838644852566201</v>
      </c>
      <c r="L268" s="302">
        <f t="shared" si="108"/>
        <v>10.113400078971697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0.15055006219700559</v>
      </c>
      <c r="C269" s="302">
        <v>8.8044926427236436E-2</v>
      </c>
      <c r="D269" s="302">
        <f t="shared" si="106"/>
        <v>0.23859498862424203</v>
      </c>
      <c r="E269" s="303"/>
      <c r="F269" s="302">
        <v>0.11556982060753039</v>
      </c>
      <c r="G269" s="302">
        <v>0.10004095328934767</v>
      </c>
      <c r="H269" s="302">
        <f t="shared" si="107"/>
        <v>0.21561077389687805</v>
      </c>
      <c r="I269" s="303"/>
      <c r="J269" s="302">
        <v>9.7883230038929736E-2</v>
      </c>
      <c r="K269" s="302">
        <v>0.11836712053496977</v>
      </c>
      <c r="L269" s="302">
        <f t="shared" si="108"/>
        <v>0.21625035057389952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0.28904563208769674</v>
      </c>
      <c r="C270" s="302">
        <v>0.26613296917026297</v>
      </c>
      <c r="D270" s="302">
        <f t="shared" si="106"/>
        <v>0.5551786012579597</v>
      </c>
      <c r="E270" s="303"/>
      <c r="F270" s="302">
        <v>0.25653667294348054</v>
      </c>
      <c r="G270" s="302">
        <v>0.27371722122429004</v>
      </c>
      <c r="H270" s="302">
        <f t="shared" si="107"/>
        <v>0.53025389416777058</v>
      </c>
      <c r="I270" s="303"/>
      <c r="J270" s="302">
        <v>0.24590119966352866</v>
      </c>
      <c r="K270" s="302">
        <v>0.27640865177916474</v>
      </c>
      <c r="L270" s="302">
        <f t="shared" si="108"/>
        <v>0.52230985144269337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0.50613956857776532</v>
      </c>
      <c r="C271" s="302">
        <v>3.8628358128332265</v>
      </c>
      <c r="D271" s="302">
        <f t="shared" si="106"/>
        <v>4.3689753814109915</v>
      </c>
      <c r="E271" s="303"/>
      <c r="F271" s="302">
        <v>0.35257543089209009</v>
      </c>
      <c r="G271" s="302">
        <v>3.014526565799903</v>
      </c>
      <c r="H271" s="302">
        <f t="shared" si="107"/>
        <v>3.3671019966919928</v>
      </c>
      <c r="I271" s="303"/>
      <c r="J271" s="302">
        <v>0.50609174538256441</v>
      </c>
      <c r="K271" s="302">
        <v>2.9220317088549548</v>
      </c>
      <c r="L271" s="302">
        <f t="shared" si="108"/>
        <v>3.428123454237519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0.3589666886194422</v>
      </c>
      <c r="C272" s="302">
        <v>1.7123229247548275</v>
      </c>
      <c r="D272" s="302">
        <f t="shared" si="106"/>
        <v>2.0712896133742698</v>
      </c>
      <c r="E272" s="303"/>
      <c r="F272" s="302">
        <v>0.31605573481652133</v>
      </c>
      <c r="G272" s="302">
        <v>1.3186453020495246</v>
      </c>
      <c r="H272" s="302">
        <f t="shared" si="107"/>
        <v>1.634701036866046</v>
      </c>
      <c r="I272" s="303"/>
      <c r="J272" s="302">
        <v>0.19641298931315451</v>
      </c>
      <c r="K272" s="302">
        <v>0.76584471697337864</v>
      </c>
      <c r="L272" s="302">
        <f t="shared" si="108"/>
        <v>0.96225770628653318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5.4139999999881274</v>
      </c>
      <c r="C274" s="311">
        <f t="shared" ref="C274:D274" si="109">SUM(C264:C272)</f>
        <v>31.370999999912666</v>
      </c>
      <c r="D274" s="311">
        <f t="shared" si="109"/>
        <v>36.784999999900798</v>
      </c>
      <c r="E274" s="311"/>
      <c r="F274" s="311">
        <f t="shared" ref="F274:H274" si="110">SUM(F264:F272)</f>
        <v>5.2380000000213665</v>
      </c>
      <c r="G274" s="311">
        <f t="shared" si="110"/>
        <v>27.885000000042353</v>
      </c>
      <c r="H274" s="311">
        <f t="shared" si="110"/>
        <v>33.123000000063719</v>
      </c>
      <c r="I274" s="311"/>
      <c r="J274" s="311">
        <f t="shared" ref="J274:L274" si="111">SUM(J264:J272)</f>
        <v>4.8219999999949037</v>
      </c>
      <c r="K274" s="311">
        <f t="shared" si="111"/>
        <v>23.378999999860632</v>
      </c>
      <c r="L274" s="311">
        <f t="shared" si="111"/>
        <v>28.200999999855533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0.16512173273683547</v>
      </c>
      <c r="C281" s="302">
        <v>0.93415465414546883</v>
      </c>
      <c r="D281" s="302">
        <f>SUM(B281:C281)</f>
        <v>1.0992763868823043</v>
      </c>
      <c r="E281" s="303"/>
      <c r="F281" s="302">
        <v>0.16348444129644918</v>
      </c>
      <c r="G281" s="302">
        <v>0.84876821329238594</v>
      </c>
      <c r="H281" s="302">
        <f>SUM(F281:G281)</f>
        <v>1.0122526545888351</v>
      </c>
      <c r="I281" s="303"/>
      <c r="J281" s="302">
        <v>0.23467917880335459</v>
      </c>
      <c r="K281" s="302">
        <v>1.2566760246061339</v>
      </c>
      <c r="L281" s="302">
        <f>SUM(J281:K281)</f>
        <v>1.4913552034094886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0.3249168356614105</v>
      </c>
      <c r="C282" s="302">
        <v>1.5884054257832485</v>
      </c>
      <c r="D282" s="302">
        <f t="shared" ref="D282:D289" si="112">SUM(B282:C282)</f>
        <v>1.913322261444659</v>
      </c>
      <c r="E282" s="303"/>
      <c r="F282" s="302">
        <v>0.34444857283485236</v>
      </c>
      <c r="G282" s="302">
        <v>1.5694067879579858</v>
      </c>
      <c r="H282" s="302">
        <f t="shared" ref="H282:H289" si="113">SUM(F282:G282)</f>
        <v>1.9138553607928381</v>
      </c>
      <c r="I282" s="303"/>
      <c r="J282" s="302">
        <v>0.49157614064842609</v>
      </c>
      <c r="K282" s="302">
        <v>2.4535743159933121</v>
      </c>
      <c r="L282" s="302">
        <f t="shared" ref="L282:L289" si="114">SUM(J282:K282)</f>
        <v>2.9451504566417381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0.36142608830456585</v>
      </c>
      <c r="C283" s="302">
        <v>0.76526076542331378</v>
      </c>
      <c r="D283" s="302">
        <f t="shared" si="112"/>
        <v>1.1266868537278796</v>
      </c>
      <c r="E283" s="303"/>
      <c r="F283" s="302">
        <v>0.33083425179266868</v>
      </c>
      <c r="G283" s="302">
        <v>0.73727135823895606</v>
      </c>
      <c r="H283" s="302">
        <f t="shared" si="113"/>
        <v>1.0681056100316249</v>
      </c>
      <c r="I283" s="303"/>
      <c r="J283" s="302">
        <v>0.42547677830279396</v>
      </c>
      <c r="K283" s="302">
        <v>0.92815945979785386</v>
      </c>
      <c r="L283" s="302">
        <f t="shared" si="114"/>
        <v>1.3536362381006479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0.42867622789825632</v>
      </c>
      <c r="C284" s="302">
        <v>0.11616081494165086</v>
      </c>
      <c r="D284" s="302">
        <f t="shared" si="112"/>
        <v>0.54483704283990719</v>
      </c>
      <c r="E284" s="303"/>
      <c r="F284" s="302">
        <v>0.31226267172466243</v>
      </c>
      <c r="G284" s="302">
        <v>0.10116675234638378</v>
      </c>
      <c r="H284" s="302">
        <f t="shared" si="113"/>
        <v>0.41342942407104621</v>
      </c>
      <c r="I284" s="303"/>
      <c r="J284" s="302">
        <v>0.24568742952216788</v>
      </c>
      <c r="K284" s="302">
        <v>0.14517518371887703</v>
      </c>
      <c r="L284" s="302">
        <f t="shared" si="114"/>
        <v>0.39086261324104488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6.8380684230903405E-2</v>
      </c>
      <c r="C285" s="302">
        <v>1.4062416346570468</v>
      </c>
      <c r="D285" s="302">
        <f t="shared" si="112"/>
        <v>1.4746223188879501</v>
      </c>
      <c r="E285" s="303"/>
      <c r="F285" s="302">
        <v>5.5718238657430329E-2</v>
      </c>
      <c r="G285" s="302">
        <v>0.91909473163641298</v>
      </c>
      <c r="H285" s="302">
        <f t="shared" si="113"/>
        <v>0.97481297029384328</v>
      </c>
      <c r="I285" s="303"/>
      <c r="J285" s="302">
        <v>7.3764092260141537E-2</v>
      </c>
      <c r="K285" s="302">
        <v>1.1293817613481443</v>
      </c>
      <c r="L285" s="302">
        <f t="shared" si="114"/>
        <v>1.2031458536082857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3.7795166825092617E-2</v>
      </c>
      <c r="C286" s="302">
        <v>1.5943710646348482E-2</v>
      </c>
      <c r="D286" s="302">
        <f t="shared" si="112"/>
        <v>5.3738877471441099E-2</v>
      </c>
      <c r="E286" s="303"/>
      <c r="F286" s="302">
        <v>2.5934276132356833E-2</v>
      </c>
      <c r="G286" s="302">
        <v>1.2726816703158655E-2</v>
      </c>
      <c r="H286" s="302">
        <f t="shared" si="113"/>
        <v>3.8661092835515484E-2</v>
      </c>
      <c r="I286" s="303"/>
      <c r="J286" s="302">
        <v>2.7404581817098119E-2</v>
      </c>
      <c r="K286" s="302">
        <v>2.1436132630679654E-2</v>
      </c>
      <c r="L286" s="302">
        <f t="shared" si="114"/>
        <v>4.8840714447777774E-2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0.14265399374065493</v>
      </c>
      <c r="C287" s="302">
        <v>0.10768970307485173</v>
      </c>
      <c r="D287" s="302">
        <f t="shared" si="112"/>
        <v>0.25034369681550667</v>
      </c>
      <c r="E287" s="303"/>
      <c r="F287" s="302">
        <v>0.10296834553227026</v>
      </c>
      <c r="G287" s="302">
        <v>9.223041468307934E-2</v>
      </c>
      <c r="H287" s="302">
        <f t="shared" si="113"/>
        <v>0.1951987602153496</v>
      </c>
      <c r="I287" s="303"/>
      <c r="J287" s="302">
        <v>0.11677510838104706</v>
      </c>
      <c r="K287" s="302">
        <v>0.18857651590421676</v>
      </c>
      <c r="L287" s="302">
        <f t="shared" si="114"/>
        <v>0.3053516242852638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0.19698102659060426</v>
      </c>
      <c r="C288" s="302">
        <v>0.34938386479393779</v>
      </c>
      <c r="D288" s="302">
        <f t="shared" si="112"/>
        <v>0.54636489138454203</v>
      </c>
      <c r="E288" s="303"/>
      <c r="F288" s="302">
        <v>0.11033251900664608</v>
      </c>
      <c r="G288" s="302">
        <v>0.23112748935647415</v>
      </c>
      <c r="H288" s="302">
        <f t="shared" si="113"/>
        <v>0.34146000836312024</v>
      </c>
      <c r="I288" s="303"/>
      <c r="J288" s="302">
        <v>8.3385773091021728E-2</v>
      </c>
      <c r="K288" s="302">
        <v>0.35896034762030427</v>
      </c>
      <c r="L288" s="302">
        <f t="shared" si="114"/>
        <v>0.44234612071132601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0.11704824400257319</v>
      </c>
      <c r="C289" s="302">
        <v>0.17475942651253171</v>
      </c>
      <c r="D289" s="302">
        <f t="shared" si="112"/>
        <v>0.29180767051510492</v>
      </c>
      <c r="E289" s="303"/>
      <c r="F289" s="302">
        <v>7.9016683010150579E-2</v>
      </c>
      <c r="G289" s="302">
        <v>0.10920743576920357</v>
      </c>
      <c r="H289" s="302">
        <f t="shared" si="113"/>
        <v>0.18822411877935413</v>
      </c>
      <c r="I289" s="303"/>
      <c r="J289" s="302">
        <v>8.9250917181051811E-2</v>
      </c>
      <c r="K289" s="302">
        <v>9.8060258372151432E-2</v>
      </c>
      <c r="L289" s="302">
        <f t="shared" si="114"/>
        <v>0.18731117555320326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1.8429999999908966</v>
      </c>
      <c r="C291" s="311">
        <f t="shared" ref="C291:D291" si="115">SUM(C281:C289)</f>
        <v>5.4579999999783979</v>
      </c>
      <c r="D291" s="311">
        <f t="shared" si="115"/>
        <v>7.3009999999692949</v>
      </c>
      <c r="E291" s="311"/>
      <c r="F291" s="311">
        <f t="shared" ref="F291:H291" si="116">SUM(F281:F289)</f>
        <v>1.5249999999874868</v>
      </c>
      <c r="G291" s="311">
        <f t="shared" si="116"/>
        <v>4.6209999999840408</v>
      </c>
      <c r="H291" s="311">
        <f t="shared" si="116"/>
        <v>6.1459999999715276</v>
      </c>
      <c r="I291" s="311"/>
      <c r="J291" s="311">
        <f t="shared" ref="J291:L291" si="117">SUM(J281:J289)</f>
        <v>1.7880000000071026</v>
      </c>
      <c r="K291" s="311">
        <f t="shared" si="117"/>
        <v>6.5799999999916716</v>
      </c>
      <c r="L291" s="311">
        <f t="shared" si="117"/>
        <v>8.3679999999987764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0.20722465759993278</v>
      </c>
      <c r="C298" s="302">
        <v>0.97178511458515293</v>
      </c>
      <c r="D298" s="302">
        <f>SUM(B298:C298)</f>
        <v>1.1790097721850856</v>
      </c>
      <c r="E298" s="303"/>
      <c r="F298" s="302">
        <v>0.34495879226681303</v>
      </c>
      <c r="G298" s="302">
        <v>1.0743053927391233</v>
      </c>
      <c r="H298" s="302">
        <f>SUM(F298:G298)</f>
        <v>1.4192641850059364</v>
      </c>
      <c r="I298" s="303"/>
      <c r="J298" s="302">
        <v>0.42452862253418772</v>
      </c>
      <c r="K298" s="302">
        <v>1.0453664399529705</v>
      </c>
      <c r="L298" s="302">
        <f>SUM(J298:K298)</f>
        <v>1.4698950624871583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0.31120994750350567</v>
      </c>
      <c r="C299" s="302">
        <v>1.0562019715081028</v>
      </c>
      <c r="D299" s="302">
        <f t="shared" ref="D299:D306" si="118">SUM(B299:C299)</f>
        <v>1.3674119190116085</v>
      </c>
      <c r="E299" s="303"/>
      <c r="F299" s="302">
        <v>0.4255937686947861</v>
      </c>
      <c r="G299" s="302">
        <v>1.2769930783422261</v>
      </c>
      <c r="H299" s="302">
        <f t="shared" ref="H299:H306" si="119">SUM(F299:G299)</f>
        <v>1.7025868470370122</v>
      </c>
      <c r="I299" s="303"/>
      <c r="J299" s="302">
        <v>0.52282651579653716</v>
      </c>
      <c r="K299" s="302">
        <v>1.3811334628232341</v>
      </c>
      <c r="L299" s="302">
        <f t="shared" ref="L299:L306" si="120">SUM(J299:K299)</f>
        <v>1.9039599786197714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0.4225064126681134</v>
      </c>
      <c r="C300" s="302">
        <v>0.71536490692867183</v>
      </c>
      <c r="D300" s="302">
        <f t="shared" si="118"/>
        <v>1.1378713195967851</v>
      </c>
      <c r="E300" s="303"/>
      <c r="F300" s="302">
        <v>0.49605013389069835</v>
      </c>
      <c r="G300" s="302">
        <v>0.81221163944663755</v>
      </c>
      <c r="H300" s="302">
        <f t="shared" si="119"/>
        <v>1.3082617733373358</v>
      </c>
      <c r="I300" s="303"/>
      <c r="J300" s="302">
        <v>0.57316408820911979</v>
      </c>
      <c r="K300" s="302">
        <v>0.68298888395023349</v>
      </c>
      <c r="L300" s="302">
        <f t="shared" si="120"/>
        <v>1.2561529721593532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0.77878893237928593</v>
      </c>
      <c r="C301" s="302">
        <v>0.10480889875990693</v>
      </c>
      <c r="D301" s="302">
        <f t="shared" si="118"/>
        <v>0.88359783113919288</v>
      </c>
      <c r="E301" s="303"/>
      <c r="F301" s="302">
        <v>0.8453570695066851</v>
      </c>
      <c r="G301" s="302">
        <v>0.16107859539911365</v>
      </c>
      <c r="H301" s="302">
        <f t="shared" si="119"/>
        <v>1.0064356649057988</v>
      </c>
      <c r="I301" s="303"/>
      <c r="J301" s="302">
        <v>0.68684407779120393</v>
      </c>
      <c r="K301" s="302">
        <v>0.17372072393191912</v>
      </c>
      <c r="L301" s="302">
        <f t="shared" si="120"/>
        <v>0.86056480172312311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7.975274291384235E-2</v>
      </c>
      <c r="C302" s="302">
        <v>2.3095327075151362</v>
      </c>
      <c r="D302" s="302">
        <f t="shared" si="118"/>
        <v>2.3892854504289787</v>
      </c>
      <c r="E302" s="303"/>
      <c r="F302" s="302">
        <v>9.0107475999040815E-2</v>
      </c>
      <c r="G302" s="302">
        <v>1.7918757238191816</v>
      </c>
      <c r="H302" s="302">
        <f t="shared" si="119"/>
        <v>1.8819831998182224</v>
      </c>
      <c r="I302" s="303"/>
      <c r="J302" s="302">
        <v>0.16670545484157467</v>
      </c>
      <c r="K302" s="302">
        <v>1.4258636280559374</v>
      </c>
      <c r="L302" s="302">
        <f t="shared" si="120"/>
        <v>1.5925690828975121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0.25039650465788998</v>
      </c>
      <c r="C303" s="302">
        <v>1.3293229818446547E-2</v>
      </c>
      <c r="D303" s="302">
        <f t="shared" si="118"/>
        <v>0.26368973447633653</v>
      </c>
      <c r="E303" s="303"/>
      <c r="F303" s="302">
        <v>0.26036234718360296</v>
      </c>
      <c r="G303" s="302">
        <v>1.6089933831237649E-2</v>
      </c>
      <c r="H303" s="302">
        <f t="shared" si="119"/>
        <v>0.2764522810148406</v>
      </c>
      <c r="I303" s="303"/>
      <c r="J303" s="302">
        <v>0.295158324716779</v>
      </c>
      <c r="K303" s="302">
        <v>1.7685910352913736E-2</v>
      </c>
      <c r="L303" s="302">
        <f t="shared" si="120"/>
        <v>0.31284423506969272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0.19362409121524765</v>
      </c>
      <c r="C304" s="302">
        <v>0.14509609819335995</v>
      </c>
      <c r="D304" s="302">
        <f t="shared" si="118"/>
        <v>0.3387201894086076</v>
      </c>
      <c r="E304" s="303"/>
      <c r="F304" s="302">
        <v>0.2043497324179005</v>
      </c>
      <c r="G304" s="302">
        <v>0.1643877349059103</v>
      </c>
      <c r="H304" s="302">
        <f t="shared" si="119"/>
        <v>0.3687374673238108</v>
      </c>
      <c r="I304" s="303"/>
      <c r="J304" s="302">
        <v>0.22711543712852336</v>
      </c>
      <c r="K304" s="302">
        <v>0.17122776226356076</v>
      </c>
      <c r="L304" s="302">
        <f t="shared" si="120"/>
        <v>0.39834319939208412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0.2720189689109288</v>
      </c>
      <c r="C305" s="302">
        <v>0.88682725862876099</v>
      </c>
      <c r="D305" s="302">
        <f t="shared" si="118"/>
        <v>1.1588462275396898</v>
      </c>
      <c r="E305" s="303"/>
      <c r="F305" s="302">
        <v>0.19466200829795147</v>
      </c>
      <c r="G305" s="302">
        <v>0.67984433335419592</v>
      </c>
      <c r="H305" s="302">
        <f t="shared" si="119"/>
        <v>0.87450634165214736</v>
      </c>
      <c r="I305" s="303"/>
      <c r="J305" s="302">
        <v>0.19568930726156419</v>
      </c>
      <c r="K305" s="302">
        <v>0.69468535943211196</v>
      </c>
      <c r="L305" s="302">
        <f t="shared" si="120"/>
        <v>0.89037466669367615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0.1274777421381324</v>
      </c>
      <c r="C306" s="302">
        <v>0.41208981403589279</v>
      </c>
      <c r="D306" s="302">
        <f t="shared" si="118"/>
        <v>0.53956755617402519</v>
      </c>
      <c r="E306" s="303"/>
      <c r="F306" s="302">
        <v>0.14655867173792358</v>
      </c>
      <c r="G306" s="302">
        <v>0.33421356815538916</v>
      </c>
      <c r="H306" s="302">
        <f t="shared" si="119"/>
        <v>0.48077223989331275</v>
      </c>
      <c r="I306" s="303"/>
      <c r="J306" s="302">
        <v>0.1069681717159376</v>
      </c>
      <c r="K306" s="302">
        <v>0.21432782921664578</v>
      </c>
      <c r="L306" s="302">
        <f t="shared" si="120"/>
        <v>0.32129600093258337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2.6429999999868787</v>
      </c>
      <c r="C308" s="311">
        <f t="shared" ref="C308:D308" si="121">SUM(C298:C306)</f>
        <v>6.6149999999734312</v>
      </c>
      <c r="D308" s="311">
        <f t="shared" si="121"/>
        <v>9.25799999996031</v>
      </c>
      <c r="E308" s="311"/>
      <c r="F308" s="311">
        <f t="shared" ref="F308:H308" si="122">SUM(F298:F306)</f>
        <v>3.0079999999954019</v>
      </c>
      <c r="G308" s="311">
        <f t="shared" si="122"/>
        <v>6.3109999999930144</v>
      </c>
      <c r="H308" s="311">
        <f t="shared" si="122"/>
        <v>9.3189999999884172</v>
      </c>
      <c r="I308" s="311"/>
      <c r="J308" s="311">
        <f t="shared" ref="J308:L308" si="123">SUM(J298:J306)</f>
        <v>3.1989999999954275</v>
      </c>
      <c r="K308" s="311">
        <f t="shared" si="123"/>
        <v>5.806999999979527</v>
      </c>
      <c r="L308" s="311">
        <f t="shared" si="123"/>
        <v>9.0059999999749554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0.24072418787353467</v>
      </c>
      <c r="C315" s="302">
        <v>2.1404225987404741</v>
      </c>
      <c r="D315" s="302">
        <f>SUM(B315:C315)</f>
        <v>2.3811467866140088</v>
      </c>
      <c r="E315" s="303"/>
      <c r="F315" s="302">
        <v>0.37594469936793939</v>
      </c>
      <c r="G315" s="302">
        <v>2.4087451459444198</v>
      </c>
      <c r="H315" s="302">
        <f>SUM(F315:G315)</f>
        <v>2.784689845312359</v>
      </c>
      <c r="I315" s="303"/>
      <c r="J315" s="302">
        <v>0.4053376107598784</v>
      </c>
      <c r="K315" s="302">
        <v>2.4381455651765895</v>
      </c>
      <c r="L315" s="302">
        <f>SUM(J315:K315)</f>
        <v>2.843483175936468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0.292068914465344</v>
      </c>
      <c r="C316" s="302">
        <v>2.4734409364783061</v>
      </c>
      <c r="D316" s="302">
        <f t="shared" ref="D316:D323" si="124">SUM(B316:C316)</f>
        <v>2.76550985094365</v>
      </c>
      <c r="E316" s="303"/>
      <c r="F316" s="302">
        <v>0.46057532804369755</v>
      </c>
      <c r="G316" s="302">
        <v>3.0965978025426879</v>
      </c>
      <c r="H316" s="302">
        <f t="shared" ref="H316:H323" si="125">SUM(F316:G316)</f>
        <v>3.5571731305863854</v>
      </c>
      <c r="I316" s="303"/>
      <c r="J316" s="302">
        <v>0.50868221196123486</v>
      </c>
      <c r="K316" s="302">
        <v>3.5210448906317238</v>
      </c>
      <c r="L316" s="302">
        <f t="shared" ref="L316:L323" si="126">SUM(J316:K316)</f>
        <v>4.0297271025929584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0.41720652425123539</v>
      </c>
      <c r="C317" s="302">
        <v>1.5308317453389713</v>
      </c>
      <c r="D317" s="302">
        <f t="shared" si="124"/>
        <v>1.9480382695902065</v>
      </c>
      <c r="E317" s="303"/>
      <c r="F317" s="302">
        <v>0.56269344725916226</v>
      </c>
      <c r="G317" s="302">
        <v>1.8241916950805843</v>
      </c>
      <c r="H317" s="302">
        <f t="shared" si="125"/>
        <v>2.3868851423397466</v>
      </c>
      <c r="I317" s="303"/>
      <c r="J317" s="302">
        <v>0.57663682818080564</v>
      </c>
      <c r="K317" s="302">
        <v>1.6172582089107923</v>
      </c>
      <c r="L317" s="302">
        <f t="shared" si="126"/>
        <v>2.1938950370915977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0.84861080906035791</v>
      </c>
      <c r="C318" s="302">
        <v>0.2669512048039776</v>
      </c>
      <c r="D318" s="302">
        <f t="shared" si="124"/>
        <v>1.1155620138643356</v>
      </c>
      <c r="E318" s="303"/>
      <c r="F318" s="302">
        <v>1.0179510619715648</v>
      </c>
      <c r="G318" s="302">
        <v>0.33977787992552461</v>
      </c>
      <c r="H318" s="302">
        <f t="shared" si="125"/>
        <v>1.3577289418970895</v>
      </c>
      <c r="I318" s="303"/>
      <c r="J318" s="302">
        <v>0.68608894744504212</v>
      </c>
      <c r="K318" s="302">
        <v>0.35589783271025316</v>
      </c>
      <c r="L318" s="302">
        <f t="shared" si="126"/>
        <v>1.0419867801552953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7.2542684399191412E-2</v>
      </c>
      <c r="C319" s="302">
        <v>5.7755362058123572</v>
      </c>
      <c r="D319" s="302">
        <f t="shared" si="124"/>
        <v>5.8480788902115481</v>
      </c>
      <c r="E319" s="303"/>
      <c r="F319" s="302">
        <v>9.1058927656825078E-2</v>
      </c>
      <c r="G319" s="302">
        <v>4.5924562366686068</v>
      </c>
      <c r="H319" s="302">
        <f t="shared" si="125"/>
        <v>4.6835151643254322</v>
      </c>
      <c r="I319" s="303"/>
      <c r="J319" s="302">
        <v>0.15742255343215442</v>
      </c>
      <c r="K319" s="302">
        <v>3.8480464438911346</v>
      </c>
      <c r="L319" s="302">
        <f t="shared" si="126"/>
        <v>4.0054689973232893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0.25686618284056784</v>
      </c>
      <c r="C320" s="302">
        <v>2.6793712271957981E-2</v>
      </c>
      <c r="D320" s="302">
        <f t="shared" si="124"/>
        <v>0.28365989511252582</v>
      </c>
      <c r="E320" s="303"/>
      <c r="F320" s="302">
        <v>0.26027974975731322</v>
      </c>
      <c r="G320" s="302">
        <v>2.9981285457006214E-2</v>
      </c>
      <c r="H320" s="302">
        <f t="shared" si="125"/>
        <v>0.29026103521431945</v>
      </c>
      <c r="I320" s="303"/>
      <c r="J320" s="302">
        <v>0.23165757601399994</v>
      </c>
      <c r="K320" s="302">
        <v>3.5334734915669234E-2</v>
      </c>
      <c r="L320" s="302">
        <f t="shared" si="126"/>
        <v>0.26699231092966919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0.23614306133139906</v>
      </c>
      <c r="C321" s="302">
        <v>0.36611234838185441</v>
      </c>
      <c r="D321" s="302">
        <f t="shared" si="124"/>
        <v>0.60225540971325353</v>
      </c>
      <c r="E321" s="303"/>
      <c r="F321" s="302">
        <v>0.26544804267025118</v>
      </c>
      <c r="G321" s="302">
        <v>0.37004966330054373</v>
      </c>
      <c r="H321" s="302">
        <f t="shared" si="125"/>
        <v>0.63549770597079491</v>
      </c>
      <c r="I321" s="303"/>
      <c r="J321" s="302">
        <v>0.24071248587827807</v>
      </c>
      <c r="K321" s="302">
        <v>0.39722046159915581</v>
      </c>
      <c r="L321" s="302">
        <f t="shared" si="126"/>
        <v>0.6379329474774339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0.21733107686314929</v>
      </c>
      <c r="C322" s="302">
        <v>1.8408597929881299</v>
      </c>
      <c r="D322" s="302">
        <f t="shared" si="124"/>
        <v>2.0581908698512792</v>
      </c>
      <c r="E322" s="303"/>
      <c r="F322" s="302">
        <v>0.18424507112449104</v>
      </c>
      <c r="G322" s="302">
        <v>1.4402097537078435</v>
      </c>
      <c r="H322" s="302">
        <f t="shared" si="125"/>
        <v>1.6244548248323345</v>
      </c>
      <c r="I322" s="303"/>
      <c r="J322" s="302">
        <v>0.19628589816786726</v>
      </c>
      <c r="K322" s="302">
        <v>1.5605208203282743</v>
      </c>
      <c r="L322" s="302">
        <f t="shared" si="126"/>
        <v>1.7568067184961416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0.14450655890608399</v>
      </c>
      <c r="C323" s="302">
        <v>0.85405145512111702</v>
      </c>
      <c r="D323" s="302">
        <f t="shared" si="124"/>
        <v>0.99855801402720101</v>
      </c>
      <c r="E323" s="303"/>
      <c r="F323" s="302">
        <v>0.14180367214981335</v>
      </c>
      <c r="G323" s="302">
        <v>0.68099053735513693</v>
      </c>
      <c r="H323" s="302">
        <f t="shared" si="125"/>
        <v>0.8227942095049503</v>
      </c>
      <c r="I323" s="303"/>
      <c r="J323" s="302">
        <v>0.11717588815689201</v>
      </c>
      <c r="K323" s="302">
        <v>0.45453104177751752</v>
      </c>
      <c r="L323" s="302">
        <f t="shared" si="126"/>
        <v>0.57170692993440952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2.7259999999908633</v>
      </c>
      <c r="C325" s="311">
        <f t="shared" ref="C325:D325" si="127">SUM(C315:C323)</f>
        <v>15.274999999937148</v>
      </c>
      <c r="D325" s="311">
        <f t="shared" si="127"/>
        <v>18.000999999928009</v>
      </c>
      <c r="E325" s="311"/>
      <c r="F325" s="311">
        <f t="shared" ref="F325:H325" si="128">SUM(F315:F323)</f>
        <v>3.3600000000010577</v>
      </c>
      <c r="G325" s="311">
        <f t="shared" si="128"/>
        <v>14.782999999982355</v>
      </c>
      <c r="H325" s="311">
        <f t="shared" si="128"/>
        <v>18.142999999983417</v>
      </c>
      <c r="I325" s="311"/>
      <c r="J325" s="311">
        <f t="shared" ref="J325:L325" si="129">SUM(J315:J323)</f>
        <v>3.1199999999961525</v>
      </c>
      <c r="K325" s="311">
        <f t="shared" si="129"/>
        <v>14.22799999994111</v>
      </c>
      <c r="L325" s="311">
        <f t="shared" si="129"/>
        <v>17.347999999937265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8.8776260344419183E-2</v>
      </c>
      <c r="C332" s="302">
        <v>0.75603337102771073</v>
      </c>
      <c r="D332" s="302">
        <f>SUM(B332:C332)</f>
        <v>0.84480963137212994</v>
      </c>
      <c r="E332" s="303"/>
      <c r="F332" s="302">
        <v>0.17815142743168635</v>
      </c>
      <c r="G332" s="302">
        <v>0.88810585912920603</v>
      </c>
      <c r="H332" s="302">
        <f>SUM(F332:G332)</f>
        <v>1.0662572865608924</v>
      </c>
      <c r="I332" s="303"/>
      <c r="J332" s="302">
        <v>0.16702857193219142</v>
      </c>
      <c r="K332" s="302">
        <v>0.77239523557945855</v>
      </c>
      <c r="L332" s="302">
        <f>SUM(J332:K332)</f>
        <v>0.93942380751165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0.19989697163521958</v>
      </c>
      <c r="C333" s="302">
        <v>1.525407492701905</v>
      </c>
      <c r="D333" s="302">
        <f t="shared" ref="D333:D340" si="130">SUM(B333:C333)</f>
        <v>1.7253044643371247</v>
      </c>
      <c r="E333" s="303"/>
      <c r="F333" s="302">
        <v>0.40525414143223693</v>
      </c>
      <c r="G333" s="302">
        <v>1.9652626591673965</v>
      </c>
      <c r="H333" s="302">
        <f t="shared" ref="H333:H340" si="131">SUM(F333:G333)</f>
        <v>2.3705168005996335</v>
      </c>
      <c r="I333" s="303"/>
      <c r="J333" s="302">
        <v>0.4082646420491699</v>
      </c>
      <c r="K333" s="302">
        <v>1.990198706762438</v>
      </c>
      <c r="L333" s="302">
        <f t="shared" ref="L333:L340" si="132">SUM(J333:K333)</f>
        <v>2.3984633488116081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0.31890616148225631</v>
      </c>
      <c r="C334" s="302">
        <v>0.60808919987358878</v>
      </c>
      <c r="D334" s="302">
        <f t="shared" si="130"/>
        <v>0.92699536135584504</v>
      </c>
      <c r="E334" s="303"/>
      <c r="F334" s="302">
        <v>0.5426208558495802</v>
      </c>
      <c r="G334" s="302">
        <v>0.79037930839327419</v>
      </c>
      <c r="H334" s="302">
        <f t="shared" si="131"/>
        <v>1.3330001642428544</v>
      </c>
      <c r="I334" s="303"/>
      <c r="J334" s="302">
        <v>0.50132076683403415</v>
      </c>
      <c r="K334" s="302">
        <v>0.60624160870358079</v>
      </c>
      <c r="L334" s="302">
        <f t="shared" si="132"/>
        <v>1.1075623755376149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0.60015313272823834</v>
      </c>
      <c r="C335" s="302">
        <v>0.2377843408487964</v>
      </c>
      <c r="D335" s="302">
        <f t="shared" si="130"/>
        <v>0.83793747357703474</v>
      </c>
      <c r="E335" s="303"/>
      <c r="F335" s="302">
        <v>0.87981123084727086</v>
      </c>
      <c r="G335" s="302">
        <v>0.289023653025201</v>
      </c>
      <c r="H335" s="302">
        <f t="shared" si="131"/>
        <v>1.1688348838724718</v>
      </c>
      <c r="I335" s="303"/>
      <c r="J335" s="302">
        <v>0.641650904447993</v>
      </c>
      <c r="K335" s="302">
        <v>0.22364864924109137</v>
      </c>
      <c r="L335" s="302">
        <f t="shared" si="132"/>
        <v>0.8652995536890844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6.9171491326787224E-2</v>
      </c>
      <c r="C336" s="302">
        <v>3.3737656163133405</v>
      </c>
      <c r="D336" s="302">
        <f t="shared" si="130"/>
        <v>3.4429371076401276</v>
      </c>
      <c r="E336" s="303"/>
      <c r="F336" s="302">
        <v>0.10407765298156793</v>
      </c>
      <c r="G336" s="302">
        <v>3.0346736992093204</v>
      </c>
      <c r="H336" s="302">
        <f t="shared" si="131"/>
        <v>3.1387513521908885</v>
      </c>
      <c r="I336" s="303"/>
      <c r="J336" s="302">
        <v>0.16152850679622066</v>
      </c>
      <c r="K336" s="302">
        <v>2.2575978612844074</v>
      </c>
      <c r="L336" s="302">
        <f t="shared" si="132"/>
        <v>2.4191263680806281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0.19284050191648261</v>
      </c>
      <c r="C337" s="302">
        <v>4.3219316834567569E-2</v>
      </c>
      <c r="D337" s="302">
        <f t="shared" si="130"/>
        <v>0.23605981875105017</v>
      </c>
      <c r="E337" s="303"/>
      <c r="F337" s="302">
        <v>0.24973855517038218</v>
      </c>
      <c r="G337" s="302">
        <v>5.6952613525555515E-2</v>
      </c>
      <c r="H337" s="302">
        <f t="shared" si="131"/>
        <v>0.30669116869593771</v>
      </c>
      <c r="I337" s="303"/>
      <c r="J337" s="302">
        <v>0.20840344628532692</v>
      </c>
      <c r="K337" s="302">
        <v>7.1630175817066502E-2</v>
      </c>
      <c r="L337" s="302">
        <f t="shared" si="132"/>
        <v>0.28003362210239341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9.7341059356887402E-2</v>
      </c>
      <c r="C338" s="302">
        <v>0.19213338017716358</v>
      </c>
      <c r="D338" s="302">
        <f t="shared" si="130"/>
        <v>0.289474439534051</v>
      </c>
      <c r="E338" s="303"/>
      <c r="F338" s="302">
        <v>0.18343395993934947</v>
      </c>
      <c r="G338" s="302">
        <v>0.26744992794290823</v>
      </c>
      <c r="H338" s="302">
        <f t="shared" si="131"/>
        <v>0.45088388788225769</v>
      </c>
      <c r="I338" s="303"/>
      <c r="J338" s="302">
        <v>0.16633359272776999</v>
      </c>
      <c r="K338" s="302">
        <v>0.28290454647816238</v>
      </c>
      <c r="L338" s="302">
        <f t="shared" si="132"/>
        <v>0.44923813920593236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0.1884222440440067</v>
      </c>
      <c r="C339" s="302">
        <v>2.061087121040269</v>
      </c>
      <c r="D339" s="302">
        <f t="shared" si="130"/>
        <v>2.2495093650842759</v>
      </c>
      <c r="E339" s="303"/>
      <c r="F339" s="302">
        <v>0.18530864761721269</v>
      </c>
      <c r="G339" s="302">
        <v>1.854012825069552</v>
      </c>
      <c r="H339" s="302">
        <f t="shared" si="131"/>
        <v>2.0393214726867646</v>
      </c>
      <c r="I339" s="303"/>
      <c r="J339" s="302">
        <v>0.19042272863113657</v>
      </c>
      <c r="K339" s="302">
        <v>1.6979466622281325</v>
      </c>
      <c r="L339" s="302">
        <f t="shared" si="132"/>
        <v>1.8883693908592691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9.7492177159272386E-2</v>
      </c>
      <c r="C340" s="302">
        <v>0.69548016115700872</v>
      </c>
      <c r="D340" s="302">
        <f t="shared" si="130"/>
        <v>0.79297233831628111</v>
      </c>
      <c r="E340" s="303"/>
      <c r="F340" s="302">
        <v>0.19660352875136144</v>
      </c>
      <c r="G340" s="302">
        <v>0.63513945454960796</v>
      </c>
      <c r="H340" s="302">
        <f t="shared" si="131"/>
        <v>0.83174298330096941</v>
      </c>
      <c r="I340" s="303"/>
      <c r="J340" s="302">
        <v>0.10804684029081249</v>
      </c>
      <c r="K340" s="302">
        <v>0.37243655386960289</v>
      </c>
      <c r="L340" s="302">
        <f t="shared" si="132"/>
        <v>0.48048339416041541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1.8529999999935698</v>
      </c>
      <c r="C342" s="311">
        <f t="shared" ref="C342:D342" si="133">SUM(C332:C340)</f>
        <v>9.4929999999743497</v>
      </c>
      <c r="D342" s="311">
        <f t="shared" si="133"/>
        <v>11.345999999967919</v>
      </c>
      <c r="E342" s="311"/>
      <c r="F342" s="311">
        <f t="shared" ref="F342:H342" si="134">SUM(F332:F340)</f>
        <v>2.9250000000206482</v>
      </c>
      <c r="G342" s="311">
        <f t="shared" si="134"/>
        <v>9.7810000000120212</v>
      </c>
      <c r="H342" s="311">
        <f t="shared" si="134"/>
        <v>12.70600000003267</v>
      </c>
      <c r="I342" s="311"/>
      <c r="J342" s="311">
        <f t="shared" ref="J342:L342" si="135">SUM(J332:J340)</f>
        <v>2.5529999999946549</v>
      </c>
      <c r="K342" s="311">
        <f t="shared" si="135"/>
        <v>8.2749999999639403</v>
      </c>
      <c r="L342" s="311">
        <f t="shared" si="135"/>
        <v>10.827999999958598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1.4331716593794374E-2</v>
      </c>
      <c r="C349" s="302">
        <v>0.13996556647558234</v>
      </c>
      <c r="D349" s="302">
        <f>SUM(B349:C349)</f>
        <v>0.15429728306937671</v>
      </c>
      <c r="E349" s="303"/>
      <c r="F349" s="302">
        <v>4.1449778627261263E-2</v>
      </c>
      <c r="G349" s="302">
        <v>0.18861022914572426</v>
      </c>
      <c r="H349" s="302">
        <f>SUM(F349:G349)</f>
        <v>0.23006000777298552</v>
      </c>
      <c r="I349" s="303"/>
      <c r="J349" s="302">
        <v>4.3591004736230746E-2</v>
      </c>
      <c r="K349" s="302">
        <v>0.14659937108253696</v>
      </c>
      <c r="L349" s="302">
        <f>SUM(J349:K349)</f>
        <v>0.19019037581876769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3.5025703694786275E-2</v>
      </c>
      <c r="C350" s="302">
        <v>0.34518404350525678</v>
      </c>
      <c r="D350" s="302">
        <f t="shared" ref="D350:D357" si="136">SUM(B350:C350)</f>
        <v>0.38020974720004308</v>
      </c>
      <c r="E350" s="303"/>
      <c r="F350" s="302">
        <v>8.1318804333450817E-2</v>
      </c>
      <c r="G350" s="302">
        <v>0.5092303525498626</v>
      </c>
      <c r="H350" s="302">
        <f t="shared" ref="H350:H357" si="137">SUM(F350:G350)</f>
        <v>0.59054915688331344</v>
      </c>
      <c r="I350" s="303"/>
      <c r="J350" s="302">
        <v>8.9917925643767341E-2</v>
      </c>
      <c r="K350" s="302">
        <v>0.50434335089058391</v>
      </c>
      <c r="L350" s="302">
        <f t="shared" ref="L350:L357" si="138">SUM(J350:K350)</f>
        <v>0.59426127653435123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3.8736393203804988E-2</v>
      </c>
      <c r="C351" s="302">
        <v>0.13600062117552389</v>
      </c>
      <c r="D351" s="302">
        <f t="shared" si="136"/>
        <v>0.17473701437932887</v>
      </c>
      <c r="E351" s="303"/>
      <c r="F351" s="302">
        <v>7.2490999965788991E-2</v>
      </c>
      <c r="G351" s="302">
        <v>0.19943653763377947</v>
      </c>
      <c r="H351" s="302">
        <f t="shared" si="137"/>
        <v>0.27192753759956845</v>
      </c>
      <c r="I351" s="303"/>
      <c r="J351" s="302">
        <v>6.9606114148916223E-2</v>
      </c>
      <c r="K351" s="302">
        <v>0.15270162212459876</v>
      </c>
      <c r="L351" s="302">
        <f t="shared" si="138"/>
        <v>0.22230773627351497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8.9431064194841273E-2</v>
      </c>
      <c r="C352" s="302">
        <v>2.3436425233243383E-2</v>
      </c>
      <c r="D352" s="302">
        <f t="shared" si="136"/>
        <v>0.11286748942808465</v>
      </c>
      <c r="E352" s="303"/>
      <c r="F352" s="302">
        <v>0.16064086060264227</v>
      </c>
      <c r="G352" s="302">
        <v>4.0381119136517124E-2</v>
      </c>
      <c r="H352" s="302">
        <f t="shared" si="137"/>
        <v>0.20102197973915939</v>
      </c>
      <c r="I352" s="303"/>
      <c r="J352" s="302">
        <v>0.12045512170354059</v>
      </c>
      <c r="K352" s="302">
        <v>2.024748367371763E-2</v>
      </c>
      <c r="L352" s="302">
        <f t="shared" si="138"/>
        <v>0.14070260537725821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1.1428996010337738E-2</v>
      </c>
      <c r="C353" s="302">
        <v>0.71265817087424732</v>
      </c>
      <c r="D353" s="302">
        <f t="shared" si="136"/>
        <v>0.72408716688458508</v>
      </c>
      <c r="E353" s="303"/>
      <c r="F353" s="302">
        <v>1.8261260062090223E-2</v>
      </c>
      <c r="G353" s="302">
        <v>0.68027129864183844</v>
      </c>
      <c r="H353" s="302">
        <f t="shared" si="137"/>
        <v>0.69853255870392861</v>
      </c>
      <c r="I353" s="303"/>
      <c r="J353" s="302">
        <v>2.0610388485126439E-2</v>
      </c>
      <c r="K353" s="302">
        <v>0.45436299158538568</v>
      </c>
      <c r="L353" s="302">
        <f t="shared" si="138"/>
        <v>0.4749733800705121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3.6315453219585986E-3</v>
      </c>
      <c r="C354" s="302">
        <v>2.2407364861839422E-3</v>
      </c>
      <c r="D354" s="302">
        <f t="shared" si="136"/>
        <v>5.8722818081425408E-3</v>
      </c>
      <c r="E354" s="303"/>
      <c r="F354" s="302">
        <v>6.8910918774432225E-3</v>
      </c>
      <c r="G354" s="302">
        <v>3.7725210546438576E-3</v>
      </c>
      <c r="H354" s="302">
        <f t="shared" si="137"/>
        <v>1.0663612932087081E-2</v>
      </c>
      <c r="I354" s="303"/>
      <c r="J354" s="302">
        <v>6.3690751591424675E-3</v>
      </c>
      <c r="K354" s="302">
        <v>3.7925693225647891E-3</v>
      </c>
      <c r="L354" s="302">
        <f t="shared" si="138"/>
        <v>1.0161644481707257E-2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1.1900298290371633E-2</v>
      </c>
      <c r="C355" s="302">
        <v>1.0435148629181405E-2</v>
      </c>
      <c r="D355" s="302">
        <f t="shared" si="136"/>
        <v>2.233544691955304E-2</v>
      </c>
      <c r="E355" s="303"/>
      <c r="F355" s="302">
        <v>3.2196200539437926E-2</v>
      </c>
      <c r="G355" s="302">
        <v>1.8223872783810869E-2</v>
      </c>
      <c r="H355" s="302">
        <f t="shared" si="137"/>
        <v>5.0420073323248799E-2</v>
      </c>
      <c r="I355" s="303"/>
      <c r="J355" s="302">
        <v>2.8749328582573737E-2</v>
      </c>
      <c r="K355" s="302">
        <v>1.6959426910653781E-2</v>
      </c>
      <c r="L355" s="302">
        <f t="shared" si="138"/>
        <v>4.5708755493227518E-2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6.0104057559907673E-3</v>
      </c>
      <c r="C356" s="302">
        <v>0.16633874099548829</v>
      </c>
      <c r="D356" s="302">
        <f t="shared" si="136"/>
        <v>0.17234914675147905</v>
      </c>
      <c r="E356" s="303"/>
      <c r="F356" s="302">
        <v>7.0729382605952676E-3</v>
      </c>
      <c r="G356" s="302">
        <v>0.16078102603954311</v>
      </c>
      <c r="H356" s="302">
        <f t="shared" si="137"/>
        <v>0.16785396430013838</v>
      </c>
      <c r="I356" s="303"/>
      <c r="J356" s="302">
        <v>8.5779058161952332E-3</v>
      </c>
      <c r="K356" s="302">
        <v>0.14853049767787407</v>
      </c>
      <c r="L356" s="302">
        <f t="shared" si="138"/>
        <v>0.15710840349406929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7.5038769328402456E-3</v>
      </c>
      <c r="C357" s="302">
        <v>4.1740546618446131E-2</v>
      </c>
      <c r="D357" s="302">
        <f t="shared" si="136"/>
        <v>4.9244423551286373E-2</v>
      </c>
      <c r="E357" s="303"/>
      <c r="F357" s="302">
        <v>3.767806573379387E-2</v>
      </c>
      <c r="G357" s="302">
        <v>3.7293043009012664E-2</v>
      </c>
      <c r="H357" s="302">
        <f t="shared" si="137"/>
        <v>7.4971108742806533E-2</v>
      </c>
      <c r="I357" s="303"/>
      <c r="J357" s="302">
        <v>2.9123135724883568E-2</v>
      </c>
      <c r="K357" s="302">
        <v>1.4462686729911517E-2</v>
      </c>
      <c r="L357" s="302">
        <f t="shared" si="138"/>
        <v>4.3585822454795087E-2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0.21799999999872591</v>
      </c>
      <c r="C359" s="311">
        <f t="shared" ref="C359:D359" si="139">SUM(C349:C357)</f>
        <v>1.5779999999931535</v>
      </c>
      <c r="D359" s="311">
        <f t="shared" si="139"/>
        <v>1.7959999999918794</v>
      </c>
      <c r="E359" s="311"/>
      <c r="F359" s="311">
        <f t="shared" ref="F359:H359" si="140">SUM(F349:F357)</f>
        <v>0.45800000000250385</v>
      </c>
      <c r="G359" s="311">
        <f t="shared" si="140"/>
        <v>1.8379999999947321</v>
      </c>
      <c r="H359" s="311">
        <f t="shared" si="140"/>
        <v>2.2959999999972363</v>
      </c>
      <c r="I359" s="311"/>
      <c r="J359" s="311">
        <f t="shared" ref="J359:L359" si="141">SUM(J349:J357)</f>
        <v>0.41700000000037635</v>
      </c>
      <c r="K359" s="311">
        <f t="shared" si="141"/>
        <v>1.4619999999978275</v>
      </c>
      <c r="L359" s="311">
        <f t="shared" si="141"/>
        <v>1.8789999999982032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0.22471895732297867</v>
      </c>
      <c r="C366" s="302">
        <v>1.2125051854048063</v>
      </c>
      <c r="D366" s="302">
        <f>SUM(B366:C366)</f>
        <v>1.437224142727785</v>
      </c>
      <c r="E366" s="303"/>
      <c r="F366" s="302">
        <v>0.33957976725703959</v>
      </c>
      <c r="G366" s="302">
        <v>1.540174000136687</v>
      </c>
      <c r="H366" s="302">
        <f>SUM(F366:G366)</f>
        <v>1.8797537673937266</v>
      </c>
      <c r="I366" s="303"/>
      <c r="J366" s="302">
        <v>0.27914891180731094</v>
      </c>
      <c r="K366" s="302">
        <v>1.2616513679769745</v>
      </c>
      <c r="L366" s="302">
        <f>SUM(J366:K366)</f>
        <v>1.5408002797842855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0.30111265282790783</v>
      </c>
      <c r="C367" s="302">
        <v>0.73671900525471934</v>
      </c>
      <c r="D367" s="302">
        <f t="shared" ref="D367:D374" si="142">SUM(B367:C367)</f>
        <v>1.0378316580826272</v>
      </c>
      <c r="E367" s="303"/>
      <c r="F367" s="302">
        <v>0.52306773740777956</v>
      </c>
      <c r="G367" s="302">
        <v>1.1472392814096934</v>
      </c>
      <c r="H367" s="302">
        <f t="shared" ref="H367:H374" si="143">SUM(F367:G367)</f>
        <v>1.6703070188174731</v>
      </c>
      <c r="I367" s="303"/>
      <c r="J367" s="302">
        <v>0.47522786308187814</v>
      </c>
      <c r="K367" s="302">
        <v>1.0935557626578767</v>
      </c>
      <c r="L367" s="302">
        <f t="shared" ref="L367:L374" si="144">SUM(J367:K367)</f>
        <v>1.5687836257397549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0.34502299293965832</v>
      </c>
      <c r="C368" s="302">
        <v>0.60825749286543485</v>
      </c>
      <c r="D368" s="302">
        <f t="shared" si="142"/>
        <v>0.95328048580509317</v>
      </c>
      <c r="E368" s="303"/>
      <c r="F368" s="302">
        <v>0.45858718313592089</v>
      </c>
      <c r="G368" s="302">
        <v>0.90125673584903576</v>
      </c>
      <c r="H368" s="302">
        <f t="shared" si="143"/>
        <v>1.3598439189849567</v>
      </c>
      <c r="I368" s="303"/>
      <c r="J368" s="302">
        <v>0.35353490949865574</v>
      </c>
      <c r="K368" s="302">
        <v>0.6771006135541634</v>
      </c>
      <c r="L368" s="302">
        <f t="shared" si="144"/>
        <v>1.030635523052819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0.5225136254686692</v>
      </c>
      <c r="C369" s="302">
        <v>0.45896126552352579</v>
      </c>
      <c r="D369" s="302">
        <f t="shared" si="142"/>
        <v>0.98147489099219498</v>
      </c>
      <c r="E369" s="303"/>
      <c r="F369" s="302">
        <v>0.64843849443183221</v>
      </c>
      <c r="G369" s="302">
        <v>0.67934919162672336</v>
      </c>
      <c r="H369" s="302">
        <f t="shared" si="143"/>
        <v>1.3277876860585556</v>
      </c>
      <c r="I369" s="303"/>
      <c r="J369" s="302">
        <v>0.33781717421438417</v>
      </c>
      <c r="K369" s="302">
        <v>0.53737399374819272</v>
      </c>
      <c r="L369" s="302">
        <f t="shared" si="144"/>
        <v>0.8751911679625769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0.73479397032571836</v>
      </c>
      <c r="C370" s="302">
        <v>8.3865613192405402</v>
      </c>
      <c r="D370" s="302">
        <f t="shared" si="142"/>
        <v>9.1213552895662584</v>
      </c>
      <c r="E370" s="303"/>
      <c r="F370" s="302">
        <v>0.61795637123566682</v>
      </c>
      <c r="G370" s="302">
        <v>6.5521981139763428</v>
      </c>
      <c r="H370" s="302">
        <f t="shared" si="143"/>
        <v>7.1701544852120094</v>
      </c>
      <c r="I370" s="303"/>
      <c r="J370" s="302">
        <v>0.51595412710607824</v>
      </c>
      <c r="K370" s="302">
        <v>4.6739346577709915</v>
      </c>
      <c r="L370" s="302">
        <f t="shared" si="144"/>
        <v>5.1898887848770698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5.376851968197998E-2</v>
      </c>
      <c r="C371" s="302">
        <v>3.2311649603041455E-2</v>
      </c>
      <c r="D371" s="302">
        <f t="shared" si="142"/>
        <v>8.6080169285021435E-2</v>
      </c>
      <c r="E371" s="303"/>
      <c r="F371" s="302">
        <v>5.9722467630514295E-2</v>
      </c>
      <c r="G371" s="302">
        <v>4.1443646220134821E-2</v>
      </c>
      <c r="H371" s="302">
        <f t="shared" si="143"/>
        <v>0.10116611385064911</v>
      </c>
      <c r="I371" s="303"/>
      <c r="J371" s="302">
        <v>3.8432909617036028E-2</v>
      </c>
      <c r="K371" s="302">
        <v>3.8286371513193251E-2</v>
      </c>
      <c r="L371" s="302">
        <f t="shared" si="144"/>
        <v>7.6719281130229272E-2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0.18511993661831919</v>
      </c>
      <c r="C372" s="302">
        <v>0.29012324496058872</v>
      </c>
      <c r="D372" s="302">
        <f t="shared" si="142"/>
        <v>0.47524318157890788</v>
      </c>
      <c r="E372" s="303"/>
      <c r="F372" s="302">
        <v>0.21853306775840636</v>
      </c>
      <c r="G372" s="302">
        <v>0.35163961706781133</v>
      </c>
      <c r="H372" s="302">
        <f t="shared" si="143"/>
        <v>0.57017268482621764</v>
      </c>
      <c r="I372" s="303"/>
      <c r="J372" s="302">
        <v>0.15308717898450702</v>
      </c>
      <c r="K372" s="302">
        <v>0.31212688884870843</v>
      </c>
      <c r="L372" s="302">
        <f t="shared" si="144"/>
        <v>0.46521406783321545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0.5530716723182314</v>
      </c>
      <c r="C373" s="302">
        <v>2.5490732867847199</v>
      </c>
      <c r="D373" s="302">
        <f t="shared" si="142"/>
        <v>3.1021449591029513</v>
      </c>
      <c r="E373" s="303"/>
      <c r="F373" s="302">
        <v>0.54407043928642285</v>
      </c>
      <c r="G373" s="302">
        <v>2.5442190768255339</v>
      </c>
      <c r="H373" s="302">
        <f t="shared" si="143"/>
        <v>3.0882895161119568</v>
      </c>
      <c r="I373" s="303"/>
      <c r="J373" s="302">
        <v>0.54426550192878709</v>
      </c>
      <c r="K373" s="302">
        <v>2.3453118767535788</v>
      </c>
      <c r="L373" s="302">
        <f t="shared" si="144"/>
        <v>2.889577378682366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0.16487767250273705</v>
      </c>
      <c r="C374" s="302">
        <v>0.74248755031816749</v>
      </c>
      <c r="D374" s="302">
        <f t="shared" si="142"/>
        <v>0.90736522282090459</v>
      </c>
      <c r="E374" s="303"/>
      <c r="F374" s="302">
        <v>0.12004447183707533</v>
      </c>
      <c r="G374" s="302">
        <v>0.79548033694997589</v>
      </c>
      <c r="H374" s="302">
        <f t="shared" si="143"/>
        <v>0.91552480878705123</v>
      </c>
      <c r="I374" s="303"/>
      <c r="J374" s="302">
        <v>5.3531423787218084E-2</v>
      </c>
      <c r="K374" s="302">
        <v>0.39565846707241237</v>
      </c>
      <c r="L374" s="302">
        <f t="shared" si="144"/>
        <v>0.44918989085963046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3.0850000000061999</v>
      </c>
      <c r="C376" s="311">
        <f t="shared" ref="C376:D376" si="145">SUM(C366:C374)</f>
        <v>15.016999999955543</v>
      </c>
      <c r="D376" s="311">
        <f t="shared" si="145"/>
        <v>18.101999999961741</v>
      </c>
      <c r="E376" s="311"/>
      <c r="F376" s="311">
        <f t="shared" ref="F376:H376" si="146">SUM(F366:F374)</f>
        <v>3.5299999999806575</v>
      </c>
      <c r="G376" s="311">
        <f t="shared" si="146"/>
        <v>14.553000000061939</v>
      </c>
      <c r="H376" s="311">
        <f t="shared" si="146"/>
        <v>18.083000000042595</v>
      </c>
      <c r="I376" s="311"/>
      <c r="J376" s="311">
        <f t="shared" ref="J376:L376" si="147">SUM(J366:J374)</f>
        <v>2.7510000000258557</v>
      </c>
      <c r="K376" s="311">
        <f t="shared" si="147"/>
        <v>11.334999999896089</v>
      </c>
      <c r="L376" s="311">
        <f t="shared" si="147"/>
        <v>14.085999999921947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0.3848868044822521</v>
      </c>
      <c r="C383" s="302">
        <v>0.45062896445344275</v>
      </c>
      <c r="D383" s="302">
        <f>SUM(B383:C383)</f>
        <v>0.8355157689356949</v>
      </c>
      <c r="E383" s="303"/>
      <c r="F383" s="302">
        <v>0.46366131054768461</v>
      </c>
      <c r="G383" s="302">
        <v>0.49551177970926985</v>
      </c>
      <c r="H383" s="302">
        <f>SUM(F383:G383)</f>
        <v>0.95917309025695441</v>
      </c>
      <c r="I383" s="303"/>
      <c r="J383" s="302">
        <v>0.38682045339048954</v>
      </c>
      <c r="K383" s="302">
        <v>0.40637191005863588</v>
      </c>
      <c r="L383" s="302">
        <f>SUM(J383:K383)</f>
        <v>0.79319236344912536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0.52139885104194961</v>
      </c>
      <c r="C384" s="302">
        <v>0.28744363911995741</v>
      </c>
      <c r="D384" s="302">
        <f t="shared" ref="D384:D391" si="148">SUM(B384:C384)</f>
        <v>0.80884249016190701</v>
      </c>
      <c r="E384" s="303"/>
      <c r="F384" s="302">
        <v>0.68933769408383816</v>
      </c>
      <c r="G384" s="302">
        <v>0.35916949254127234</v>
      </c>
      <c r="H384" s="302">
        <f t="shared" ref="H384:H391" si="149">SUM(F384:G384)</f>
        <v>1.0485071866251106</v>
      </c>
      <c r="I384" s="303"/>
      <c r="J384" s="302">
        <v>0.6274772722403692</v>
      </c>
      <c r="K384" s="302">
        <v>0.34229861616613022</v>
      </c>
      <c r="L384" s="302">
        <f t="shared" ref="L384:L391" si="150">SUM(J384:K384)</f>
        <v>0.96977588840649942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0.5717133562107285</v>
      </c>
      <c r="C385" s="302">
        <v>0.23321111893536195</v>
      </c>
      <c r="D385" s="302">
        <f t="shared" si="148"/>
        <v>0.80492447514609045</v>
      </c>
      <c r="E385" s="303"/>
      <c r="F385" s="302">
        <v>0.62938251976677873</v>
      </c>
      <c r="G385" s="302">
        <v>0.289184582338048</v>
      </c>
      <c r="H385" s="302">
        <f t="shared" si="149"/>
        <v>0.91856710210482673</v>
      </c>
      <c r="I385" s="303"/>
      <c r="J385" s="302">
        <v>0.4949353227315571</v>
      </c>
      <c r="K385" s="302">
        <v>0.20915482556412837</v>
      </c>
      <c r="L385" s="302">
        <f t="shared" si="150"/>
        <v>0.7040901482956855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1.0864584755478155</v>
      </c>
      <c r="C386" s="302">
        <v>0.16860529578115283</v>
      </c>
      <c r="D386" s="302">
        <f t="shared" si="148"/>
        <v>1.2550637713289683</v>
      </c>
      <c r="E386" s="303"/>
      <c r="F386" s="302">
        <v>1.0872321859832725</v>
      </c>
      <c r="G386" s="302">
        <v>0.19669531918967989</v>
      </c>
      <c r="H386" s="302">
        <f t="shared" si="149"/>
        <v>1.2839275051729524</v>
      </c>
      <c r="I386" s="303"/>
      <c r="J386" s="302">
        <v>0.59338265359020248</v>
      </c>
      <c r="K386" s="302">
        <v>0.14752662998481067</v>
      </c>
      <c r="L386" s="302">
        <f t="shared" si="150"/>
        <v>0.74090928357501318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0.88578398656778023</v>
      </c>
      <c r="C387" s="302">
        <v>2.969944376279213</v>
      </c>
      <c r="D387" s="302">
        <f t="shared" si="148"/>
        <v>3.8557283628469934</v>
      </c>
      <c r="E387" s="303"/>
      <c r="F387" s="302">
        <v>0.64040324688014816</v>
      </c>
      <c r="G387" s="302">
        <v>1.9918363622829443</v>
      </c>
      <c r="H387" s="302">
        <f t="shared" si="149"/>
        <v>2.6322396091630926</v>
      </c>
      <c r="I387" s="303"/>
      <c r="J387" s="302">
        <v>0.51446032731970548</v>
      </c>
      <c r="K387" s="302">
        <v>1.3925518332707316</v>
      </c>
      <c r="L387" s="302">
        <f t="shared" si="150"/>
        <v>1.9070121605904371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0.11208791801679834</v>
      </c>
      <c r="C388" s="302">
        <v>1.3717220957428167E-2</v>
      </c>
      <c r="D388" s="302">
        <f t="shared" si="148"/>
        <v>0.12580513897422652</v>
      </c>
      <c r="E388" s="303"/>
      <c r="F388" s="302">
        <v>9.8204241278400883E-2</v>
      </c>
      <c r="G388" s="302">
        <v>2.0861296674948477E-2</v>
      </c>
      <c r="H388" s="302">
        <f t="shared" si="149"/>
        <v>0.11906553795334936</v>
      </c>
      <c r="I388" s="303"/>
      <c r="J388" s="302">
        <v>6.5516075969436108E-2</v>
      </c>
      <c r="K388" s="302">
        <v>1.7112670944893292E-2</v>
      </c>
      <c r="L388" s="302">
        <f t="shared" si="150"/>
        <v>8.2628746914329393E-2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0.38564272959533424</v>
      </c>
      <c r="C389" s="302">
        <v>0.11368405077036889</v>
      </c>
      <c r="D389" s="302">
        <f t="shared" si="148"/>
        <v>0.4993267803657031</v>
      </c>
      <c r="E389" s="303"/>
      <c r="F389" s="302">
        <v>0.37573208283569648</v>
      </c>
      <c r="G389" s="302">
        <v>0.12324531354134396</v>
      </c>
      <c r="H389" s="302">
        <f t="shared" si="149"/>
        <v>0.49897739637704042</v>
      </c>
      <c r="I389" s="303"/>
      <c r="J389" s="302">
        <v>0.26508601899808781</v>
      </c>
      <c r="K389" s="302">
        <v>0.10783877713164873</v>
      </c>
      <c r="L389" s="302">
        <f t="shared" si="150"/>
        <v>0.37292479612973656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0.96768676856533853</v>
      </c>
      <c r="C390" s="302">
        <v>0.93758430833656048</v>
      </c>
      <c r="D390" s="302">
        <f t="shared" si="148"/>
        <v>1.905271076901899</v>
      </c>
      <c r="E390" s="303"/>
      <c r="F390" s="302">
        <v>0.74988131418987303</v>
      </c>
      <c r="G390" s="302">
        <v>0.78352843976883635</v>
      </c>
      <c r="H390" s="302">
        <f t="shared" si="149"/>
        <v>1.5334097539587095</v>
      </c>
      <c r="I390" s="303"/>
      <c r="J390" s="302">
        <v>0.81606896307077248</v>
      </c>
      <c r="K390" s="302">
        <v>0.70032585079513177</v>
      </c>
      <c r="L390" s="302">
        <f t="shared" si="150"/>
        <v>1.5163948138659042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0.28434110998571577</v>
      </c>
      <c r="C391" s="302">
        <v>0.28618102535318757</v>
      </c>
      <c r="D391" s="302">
        <f t="shared" si="148"/>
        <v>0.57052213533890339</v>
      </c>
      <c r="E391" s="303"/>
      <c r="F391" s="302">
        <v>0.20516540444932274</v>
      </c>
      <c r="G391" s="302">
        <v>0.2659674139699133</v>
      </c>
      <c r="H391" s="302">
        <f t="shared" si="149"/>
        <v>0.47113281841923604</v>
      </c>
      <c r="I391" s="303"/>
      <c r="J391" s="302">
        <v>0.10325291270606425</v>
      </c>
      <c r="K391" s="302">
        <v>0.12981888605419301</v>
      </c>
      <c r="L391" s="302">
        <f t="shared" si="150"/>
        <v>0.23307179876025724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5.2000000000137128</v>
      </c>
      <c r="C393" s="311">
        <f t="shared" ref="C393:D393" si="151">SUM(C383:C391)</f>
        <v>5.4609999999866723</v>
      </c>
      <c r="D393" s="311">
        <f t="shared" si="151"/>
        <v>10.661000000000387</v>
      </c>
      <c r="E393" s="311"/>
      <c r="F393" s="311">
        <f t="shared" ref="F393:H393" si="152">SUM(F383:F391)</f>
        <v>4.9390000000150156</v>
      </c>
      <c r="G393" s="311">
        <f t="shared" si="152"/>
        <v>4.5260000000162561</v>
      </c>
      <c r="H393" s="311">
        <f t="shared" si="152"/>
        <v>9.4650000000312708</v>
      </c>
      <c r="I393" s="311"/>
      <c r="J393" s="311">
        <f t="shared" ref="J393:L393" si="153">SUM(J383:J391)</f>
        <v>3.8670000000166849</v>
      </c>
      <c r="K393" s="311">
        <f t="shared" si="153"/>
        <v>3.452999999970304</v>
      </c>
      <c r="L393" s="311">
        <f t="shared" si="153"/>
        <v>7.3199999999869876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0.1657516557692704</v>
      </c>
      <c r="C400" s="302">
        <v>1.6938339524284034</v>
      </c>
      <c r="D400" s="302">
        <f>SUM(B400:C400)</f>
        <v>1.8595856081976738</v>
      </c>
      <c r="E400" s="303"/>
      <c r="F400" s="302">
        <v>0.16649045314605193</v>
      </c>
      <c r="G400" s="302">
        <v>1.9268581678713717</v>
      </c>
      <c r="H400" s="302">
        <f>SUM(F400:G400)</f>
        <v>2.0933486210174235</v>
      </c>
      <c r="I400" s="303"/>
      <c r="J400" s="302">
        <v>0.13841427255049146</v>
      </c>
      <c r="K400" s="302">
        <v>1.6070427820395401</v>
      </c>
      <c r="L400" s="302">
        <f>SUM(J400:K400)</f>
        <v>1.7454570545900316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0.14750075876016319</v>
      </c>
      <c r="C401" s="302">
        <v>2.0124133393496955</v>
      </c>
      <c r="D401" s="302">
        <f t="shared" ref="D401:D408" si="154">SUM(B401:C401)</f>
        <v>2.1599140981098586</v>
      </c>
      <c r="E401" s="303"/>
      <c r="F401" s="302">
        <v>0.18708475012530124</v>
      </c>
      <c r="G401" s="302">
        <v>2.7434687919712206</v>
      </c>
      <c r="H401" s="302">
        <f t="shared" ref="H401:H408" si="155">SUM(F401:G401)</f>
        <v>2.9305535420965221</v>
      </c>
      <c r="I401" s="303"/>
      <c r="J401" s="302">
        <v>0.16752633812482759</v>
      </c>
      <c r="K401" s="302">
        <v>2.539968787539201</v>
      </c>
      <c r="L401" s="302">
        <f t="shared" ref="L401:L408" si="156">SUM(J401:K401)</f>
        <v>2.7074951256640287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0.19110985287583154</v>
      </c>
      <c r="C402" s="302">
        <v>1.0817416239061179</v>
      </c>
      <c r="D402" s="302">
        <f t="shared" si="154"/>
        <v>1.2728514767819494</v>
      </c>
      <c r="E402" s="303"/>
      <c r="F402" s="302">
        <v>0.21767599024982343</v>
      </c>
      <c r="G402" s="302">
        <v>1.3947140329091647</v>
      </c>
      <c r="H402" s="302">
        <f t="shared" si="155"/>
        <v>1.6123900231589881</v>
      </c>
      <c r="I402" s="303"/>
      <c r="J402" s="302">
        <v>0.1767523995633678</v>
      </c>
      <c r="K402" s="302">
        <v>1.0233143855863311</v>
      </c>
      <c r="L402" s="302">
        <f t="shared" si="156"/>
        <v>1.2000667851496989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0.45105010112265098</v>
      </c>
      <c r="C403" s="302">
        <v>0.2388791724856506</v>
      </c>
      <c r="D403" s="302">
        <f t="shared" si="154"/>
        <v>0.68992927360830159</v>
      </c>
      <c r="E403" s="303"/>
      <c r="F403" s="302">
        <v>0.36931380633993616</v>
      </c>
      <c r="G403" s="302">
        <v>0.280431357312036</v>
      </c>
      <c r="H403" s="302">
        <f t="shared" si="155"/>
        <v>0.64974516365197221</v>
      </c>
      <c r="I403" s="303"/>
      <c r="J403" s="302">
        <v>0.23228668904022956</v>
      </c>
      <c r="K403" s="302">
        <v>0.21329601718140309</v>
      </c>
      <c r="L403" s="302">
        <f t="shared" si="156"/>
        <v>0.44558270622163265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4.2728205314371624E-2</v>
      </c>
      <c r="C404" s="302">
        <v>4.3718473881177484</v>
      </c>
      <c r="D404" s="302">
        <f t="shared" si="154"/>
        <v>4.4145755934321205</v>
      </c>
      <c r="E404" s="303"/>
      <c r="F404" s="302">
        <v>4.2801023268082203E-2</v>
      </c>
      <c r="G404" s="302">
        <v>3.9111892919016999</v>
      </c>
      <c r="H404" s="302">
        <f t="shared" si="155"/>
        <v>3.9539903151697819</v>
      </c>
      <c r="I404" s="303"/>
      <c r="J404" s="302">
        <v>5.1043795017021415E-2</v>
      </c>
      <c r="K404" s="302">
        <v>2.8626542730997402</v>
      </c>
      <c r="L404" s="302">
        <f t="shared" si="156"/>
        <v>2.9136980681167617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0.15142391023797333</v>
      </c>
      <c r="C405" s="302">
        <v>3.6216124320866037E-2</v>
      </c>
      <c r="D405" s="302">
        <f t="shared" si="154"/>
        <v>0.18764003455883937</v>
      </c>
      <c r="E405" s="303"/>
      <c r="F405" s="302">
        <v>0.11380656999861696</v>
      </c>
      <c r="G405" s="302">
        <v>4.0463489195761704E-2</v>
      </c>
      <c r="H405" s="302">
        <f t="shared" si="155"/>
        <v>0.15427005919437867</v>
      </c>
      <c r="I405" s="303"/>
      <c r="J405" s="302">
        <v>9.714387260215733E-2</v>
      </c>
      <c r="K405" s="302">
        <v>4.7636281625572E-2</v>
      </c>
      <c r="L405" s="302">
        <f t="shared" si="156"/>
        <v>0.14478015422772933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0.11759316579289142</v>
      </c>
      <c r="C406" s="302">
        <v>0.25793997420921777</v>
      </c>
      <c r="D406" s="302">
        <f t="shared" si="154"/>
        <v>0.37553314000210919</v>
      </c>
      <c r="E406" s="303"/>
      <c r="F406" s="302">
        <v>9.2401531531966868E-2</v>
      </c>
      <c r="G406" s="302">
        <v>0.25496506583097817</v>
      </c>
      <c r="H406" s="302">
        <f t="shared" si="155"/>
        <v>0.34736659736294506</v>
      </c>
      <c r="I406" s="303"/>
      <c r="J406" s="302">
        <v>7.8536248665721162E-2</v>
      </c>
      <c r="K406" s="302">
        <v>0.22002407609920238</v>
      </c>
      <c r="L406" s="302">
        <f t="shared" si="156"/>
        <v>0.29856032476492356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9.5740164983665638E-2</v>
      </c>
      <c r="C407" s="302">
        <v>1.4584017400259646</v>
      </c>
      <c r="D407" s="302">
        <f t="shared" si="154"/>
        <v>1.5541419050096301</v>
      </c>
      <c r="E407" s="303"/>
      <c r="F407" s="302">
        <v>7.3906817145679621E-2</v>
      </c>
      <c r="G407" s="302">
        <v>1.3503773518488809</v>
      </c>
      <c r="H407" s="302">
        <f t="shared" si="155"/>
        <v>1.4242841689945605</v>
      </c>
      <c r="I407" s="303"/>
      <c r="J407" s="302">
        <v>5.7640767621569527E-2</v>
      </c>
      <c r="K407" s="302">
        <v>1.1883853257956476</v>
      </c>
      <c r="L407" s="302">
        <f t="shared" si="156"/>
        <v>1.2460260934172172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0.17510218515198508</v>
      </c>
      <c r="C408" s="302">
        <v>0.58872668512704929</v>
      </c>
      <c r="D408" s="302">
        <f t="shared" si="154"/>
        <v>0.76382887027903434</v>
      </c>
      <c r="E408" s="303"/>
      <c r="F408" s="302">
        <v>7.8519058192321661E-2</v>
      </c>
      <c r="G408" s="302">
        <v>0.52953245114231506</v>
      </c>
      <c r="H408" s="302">
        <f t="shared" si="155"/>
        <v>0.6080515093346367</v>
      </c>
      <c r="I408" s="303"/>
      <c r="J408" s="302">
        <v>4.0655616816228153E-2</v>
      </c>
      <c r="K408" s="302">
        <v>0.28967807101020832</v>
      </c>
      <c r="L408" s="302">
        <f t="shared" si="156"/>
        <v>0.33033368782643646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1.5380000000088032</v>
      </c>
      <c r="C410" s="311">
        <f t="shared" ref="C410:D410" si="157">SUM(C400:C408)</f>
        <v>11.739999999970715</v>
      </c>
      <c r="D410" s="311">
        <f t="shared" si="157"/>
        <v>13.277999999979516</v>
      </c>
      <c r="E410" s="311"/>
      <c r="F410" s="311">
        <f t="shared" ref="F410:H410" si="158">SUM(F400:F408)</f>
        <v>1.3419999999977801</v>
      </c>
      <c r="G410" s="311">
        <f t="shared" si="158"/>
        <v>12.431999999983429</v>
      </c>
      <c r="H410" s="311">
        <f t="shared" si="158"/>
        <v>13.773999999981209</v>
      </c>
      <c r="I410" s="311"/>
      <c r="J410" s="311">
        <f t="shared" ref="J410:L410" si="159">SUM(J400:J408)</f>
        <v>1.0400000000016141</v>
      </c>
      <c r="K410" s="311">
        <f t="shared" si="159"/>
        <v>9.9919999999768443</v>
      </c>
      <c r="L410" s="311">
        <f t="shared" si="159"/>
        <v>11.031999999978462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0.38966151846018626</v>
      </c>
      <c r="C417" s="302">
        <v>1.0326505598824578</v>
      </c>
      <c r="D417" s="302">
        <f>SUM(B417:C417)</f>
        <v>1.4223120783426442</v>
      </c>
      <c r="E417" s="303"/>
      <c r="F417" s="302">
        <v>0.29183962538737895</v>
      </c>
      <c r="G417" s="302">
        <v>0.7051383299202868</v>
      </c>
      <c r="H417" s="302">
        <f>SUM(F417:G417)</f>
        <v>0.99697795530766575</v>
      </c>
      <c r="I417" s="303"/>
      <c r="J417" s="302">
        <v>0.31357601205496832</v>
      </c>
      <c r="K417" s="302">
        <v>0.68154593122402829</v>
      </c>
      <c r="L417" s="302">
        <f>SUM(J417:K417)</f>
        <v>0.99512194327899661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0.57311370271744155</v>
      </c>
      <c r="C418" s="302">
        <v>1.7955447657311729</v>
      </c>
      <c r="D418" s="302">
        <f t="shared" ref="D418:D425" si="160">SUM(B418:C418)</f>
        <v>2.3686584684486145</v>
      </c>
      <c r="E418" s="303"/>
      <c r="F418" s="302">
        <v>0.48332949241548967</v>
      </c>
      <c r="G418" s="302">
        <v>1.4752510040400479</v>
      </c>
      <c r="H418" s="302">
        <f t="shared" ref="H418:H425" si="161">SUM(F418:G418)</f>
        <v>1.9585804964555376</v>
      </c>
      <c r="I418" s="303"/>
      <c r="J418" s="302">
        <v>0.57272432912761817</v>
      </c>
      <c r="K418" s="302">
        <v>1.5643618326196664</v>
      </c>
      <c r="L418" s="302">
        <f t="shared" ref="L418:L425" si="162">SUM(J418:K418)</f>
        <v>2.1370861617472845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0.54011536086397938</v>
      </c>
      <c r="C419" s="302">
        <v>1.0431514058384845</v>
      </c>
      <c r="D419" s="302">
        <f t="shared" si="160"/>
        <v>1.5832667667024638</v>
      </c>
      <c r="E419" s="303"/>
      <c r="F419" s="302">
        <v>0.38069085635017358</v>
      </c>
      <c r="G419" s="302">
        <v>0.8834369493922507</v>
      </c>
      <c r="H419" s="302">
        <f t="shared" si="161"/>
        <v>1.2641278057424243</v>
      </c>
      <c r="I419" s="303"/>
      <c r="J419" s="302">
        <v>0.37396239804680637</v>
      </c>
      <c r="K419" s="302">
        <v>0.70380705514567143</v>
      </c>
      <c r="L419" s="302">
        <f t="shared" si="162"/>
        <v>1.0777694531924777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1.1540459547137234</v>
      </c>
      <c r="C420" s="302">
        <v>0.97052905714802429</v>
      </c>
      <c r="D420" s="302">
        <f t="shared" si="160"/>
        <v>2.1245750118617477</v>
      </c>
      <c r="E420" s="303"/>
      <c r="F420" s="302">
        <v>0.63550412800484124</v>
      </c>
      <c r="G420" s="302">
        <v>0.78563278780870738</v>
      </c>
      <c r="H420" s="302">
        <f t="shared" si="161"/>
        <v>1.4211369158135487</v>
      </c>
      <c r="I420" s="303"/>
      <c r="J420" s="302">
        <v>0.44603437514236788</v>
      </c>
      <c r="K420" s="302">
        <v>0.70871002040836328</v>
      </c>
      <c r="L420" s="302">
        <f t="shared" si="162"/>
        <v>1.1547443955507313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1.9783515539867787E-2</v>
      </c>
      <c r="C421" s="302">
        <v>1.4589339198936604</v>
      </c>
      <c r="D421" s="302">
        <f t="shared" si="160"/>
        <v>1.4787174354335282</v>
      </c>
      <c r="E421" s="303"/>
      <c r="F421" s="302">
        <v>1.0699873343384837E-2</v>
      </c>
      <c r="G421" s="302">
        <v>0.75429386188574254</v>
      </c>
      <c r="H421" s="302">
        <f t="shared" si="161"/>
        <v>0.76499373522912739</v>
      </c>
      <c r="I421" s="303"/>
      <c r="J421" s="302">
        <v>1.4544731386114442E-2</v>
      </c>
      <c r="K421" s="302">
        <v>0.47273708058784375</v>
      </c>
      <c r="L421" s="302">
        <f t="shared" si="162"/>
        <v>0.4872818119739582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3.9097275876787539E-2</v>
      </c>
      <c r="C422" s="302">
        <v>0.14378745430683135</v>
      </c>
      <c r="D422" s="302">
        <f t="shared" si="160"/>
        <v>0.18288473018361889</v>
      </c>
      <c r="E422" s="303"/>
      <c r="F422" s="302">
        <v>2.0071218701888167E-2</v>
      </c>
      <c r="G422" s="302">
        <v>0.10532623353978883</v>
      </c>
      <c r="H422" s="302">
        <f t="shared" si="161"/>
        <v>0.125397452241677</v>
      </c>
      <c r="I422" s="303"/>
      <c r="J422" s="302">
        <v>1.4244683780587894E-2</v>
      </c>
      <c r="K422" s="302">
        <v>0.11334592689545243</v>
      </c>
      <c r="L422" s="302">
        <f t="shared" si="162"/>
        <v>0.12759061067604033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0.7305348248614687</v>
      </c>
      <c r="C423" s="302">
        <v>0.92951809212374958</v>
      </c>
      <c r="D423" s="302">
        <f t="shared" si="160"/>
        <v>1.6600529169852183</v>
      </c>
      <c r="E423" s="303"/>
      <c r="F423" s="302">
        <v>0.39429869082081198</v>
      </c>
      <c r="G423" s="302">
        <v>0.64670547211227691</v>
      </c>
      <c r="H423" s="302">
        <f t="shared" si="161"/>
        <v>1.0410041629330888</v>
      </c>
      <c r="I423" s="303"/>
      <c r="J423" s="302">
        <v>0.44983371457317589</v>
      </c>
      <c r="K423" s="302">
        <v>0.80680987850174268</v>
      </c>
      <c r="L423" s="302">
        <f t="shared" si="162"/>
        <v>1.2566435930749185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1.1270818669516843E-2</v>
      </c>
      <c r="C424" s="302">
        <v>0.68189628433434346</v>
      </c>
      <c r="D424" s="302">
        <f t="shared" si="160"/>
        <v>0.69316710300386031</v>
      </c>
      <c r="E424" s="303"/>
      <c r="F424" s="302">
        <v>5.3809050238407081E-3</v>
      </c>
      <c r="G424" s="302">
        <v>0.35109491354671707</v>
      </c>
      <c r="H424" s="302">
        <f t="shared" si="161"/>
        <v>0.35647581857055777</v>
      </c>
      <c r="I424" s="303"/>
      <c r="J424" s="302">
        <v>9.015298500615429E-3</v>
      </c>
      <c r="K424" s="302">
        <v>0.36927308612173521</v>
      </c>
      <c r="L424" s="302">
        <f t="shared" si="162"/>
        <v>0.37828838462235065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4.3377028293271488E-2</v>
      </c>
      <c r="C425" s="302">
        <v>0.22998846068965451</v>
      </c>
      <c r="D425" s="302">
        <f t="shared" si="160"/>
        <v>0.27336548898292601</v>
      </c>
      <c r="E425" s="303"/>
      <c r="F425" s="302">
        <v>1.6185209967666887E-2</v>
      </c>
      <c r="G425" s="302">
        <v>0.11112044769954295</v>
      </c>
      <c r="H425" s="302">
        <f t="shared" si="161"/>
        <v>0.12730565766720983</v>
      </c>
      <c r="I425" s="303"/>
      <c r="J425" s="302">
        <v>9.0644573274563031E-3</v>
      </c>
      <c r="K425" s="302">
        <v>7.9409188522597235E-2</v>
      </c>
      <c r="L425" s="302">
        <f t="shared" si="162"/>
        <v>8.8473645850053545E-2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3.5009999999962425</v>
      </c>
      <c r="C427" s="311">
        <f t="shared" ref="C427:D427" si="163">SUM(C417:C425)</f>
        <v>8.2859999999483769</v>
      </c>
      <c r="D427" s="311">
        <f t="shared" si="163"/>
        <v>11.786999999944621</v>
      </c>
      <c r="E427" s="311"/>
      <c r="F427" s="311">
        <f t="shared" ref="F427:H427" si="164">SUM(F417:F425)</f>
        <v>2.2380000000154761</v>
      </c>
      <c r="G427" s="311">
        <f t="shared" si="164"/>
        <v>5.8179999999453615</v>
      </c>
      <c r="H427" s="311">
        <f t="shared" si="164"/>
        <v>8.0559999999608394</v>
      </c>
      <c r="I427" s="311"/>
      <c r="J427" s="311">
        <f t="shared" ref="J427:L427" si="165">SUM(J417:J425)</f>
        <v>2.2029999999397107</v>
      </c>
      <c r="K427" s="311">
        <f t="shared" si="165"/>
        <v>5.5000000000271019</v>
      </c>
      <c r="L427" s="311">
        <f t="shared" si="165"/>
        <v>7.7029999999668108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0.22097242472522988</v>
      </c>
      <c r="C434" s="302">
        <v>0.36112439549859204</v>
      </c>
      <c r="D434" s="302">
        <f>SUM(B434:C434)</f>
        <v>0.58209682022382192</v>
      </c>
      <c r="E434" s="303"/>
      <c r="F434" s="302">
        <v>0.21200110801718269</v>
      </c>
      <c r="G434" s="302">
        <v>0.53374856576701224</v>
      </c>
      <c r="H434" s="302">
        <f>SUM(F434:G434)</f>
        <v>0.74574967378419488</v>
      </c>
      <c r="I434" s="303"/>
      <c r="J434" s="302">
        <v>0.26566208528633312</v>
      </c>
      <c r="K434" s="302">
        <v>0.54990502140685904</v>
      </c>
      <c r="L434" s="302">
        <f>SUM(J434:K434)</f>
        <v>0.81556710669319221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0.39125140243221312</v>
      </c>
      <c r="C435" s="302">
        <v>0.43942685478224486</v>
      </c>
      <c r="D435" s="302">
        <f t="shared" ref="D435:D442" si="166">SUM(B435:C435)</f>
        <v>0.83067825721445798</v>
      </c>
      <c r="E435" s="303"/>
      <c r="F435" s="302">
        <v>0.48985898644412934</v>
      </c>
      <c r="G435" s="302">
        <v>0.72189718318042717</v>
      </c>
      <c r="H435" s="302">
        <f t="shared" ref="H435:H442" si="167">SUM(F435:G435)</f>
        <v>1.2117561696245565</v>
      </c>
      <c r="I435" s="303"/>
      <c r="J435" s="302">
        <v>0.7378541995230592</v>
      </c>
      <c r="K435" s="302">
        <v>0.86313987872793296</v>
      </c>
      <c r="L435" s="302">
        <f t="shared" ref="L435:L442" si="168">SUM(J435:K435)</f>
        <v>1.6009940782509922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0.51400168197053153</v>
      </c>
      <c r="C436" s="302">
        <v>0.31989739133117778</v>
      </c>
      <c r="D436" s="302">
        <f t="shared" si="166"/>
        <v>0.83389907330170931</v>
      </c>
      <c r="E436" s="303"/>
      <c r="F436" s="302">
        <v>0.53253134529822288</v>
      </c>
      <c r="G436" s="302">
        <v>0.45121650221021969</v>
      </c>
      <c r="H436" s="302">
        <f t="shared" si="167"/>
        <v>0.98374784750844257</v>
      </c>
      <c r="I436" s="303"/>
      <c r="J436" s="302">
        <v>0.61704259654798999</v>
      </c>
      <c r="K436" s="302">
        <v>0.44017915689130493</v>
      </c>
      <c r="L436" s="302">
        <f t="shared" si="168"/>
        <v>1.0572217534392949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0.45498700629129152</v>
      </c>
      <c r="C437" s="302">
        <v>0.19859492815119698</v>
      </c>
      <c r="D437" s="302">
        <f t="shared" si="166"/>
        <v>0.65358193444248847</v>
      </c>
      <c r="E437" s="303"/>
      <c r="F437" s="302">
        <v>0.35533358727161329</v>
      </c>
      <c r="G437" s="302">
        <v>0.24904990742011457</v>
      </c>
      <c r="H437" s="302">
        <f t="shared" si="167"/>
        <v>0.60438349469172792</v>
      </c>
      <c r="I437" s="303"/>
      <c r="J437" s="302">
        <v>0.27125726872324502</v>
      </c>
      <c r="K437" s="302">
        <v>0.29390290897292132</v>
      </c>
      <c r="L437" s="302">
        <f t="shared" si="168"/>
        <v>0.56516017769616633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6.604134041322049E-2</v>
      </c>
      <c r="C438" s="302">
        <v>0.3482584090981356</v>
      </c>
      <c r="D438" s="302">
        <f t="shared" si="166"/>
        <v>0.41429974951135606</v>
      </c>
      <c r="E438" s="303"/>
      <c r="F438" s="302">
        <v>1.6233466051150069E-2</v>
      </c>
      <c r="G438" s="302">
        <v>0.36162242838843617</v>
      </c>
      <c r="H438" s="302">
        <f t="shared" si="167"/>
        <v>0.37785589443958623</v>
      </c>
      <c r="I438" s="303"/>
      <c r="J438" s="302">
        <v>3.4427143532342226E-2</v>
      </c>
      <c r="K438" s="302">
        <v>0.3048240646617621</v>
      </c>
      <c r="L438" s="302">
        <f t="shared" si="168"/>
        <v>0.33925120819410431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6.6747061935169466E-2</v>
      </c>
      <c r="C439" s="302">
        <v>9.3413483508034099E-3</v>
      </c>
      <c r="D439" s="302">
        <f t="shared" si="166"/>
        <v>7.6088410285972879E-2</v>
      </c>
      <c r="E439" s="303"/>
      <c r="F439" s="302">
        <v>2.0279989255201507E-2</v>
      </c>
      <c r="G439" s="302">
        <v>1.2128281031681763E-2</v>
      </c>
      <c r="H439" s="302">
        <f t="shared" si="167"/>
        <v>3.240827028688327E-2</v>
      </c>
      <c r="I439" s="303"/>
      <c r="J439" s="302">
        <v>1.9814356071401456E-2</v>
      </c>
      <c r="K439" s="302">
        <v>1.4889291258513146E-2</v>
      </c>
      <c r="L439" s="302">
        <f t="shared" si="168"/>
        <v>3.47036473299146E-2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0.29296489692136357</v>
      </c>
      <c r="C440" s="302">
        <v>0.1534577348048817</v>
      </c>
      <c r="D440" s="302">
        <f t="shared" si="166"/>
        <v>0.4464226317262453</v>
      </c>
      <c r="E440" s="303"/>
      <c r="F440" s="302">
        <v>0.20727981043671487</v>
      </c>
      <c r="G440" s="302">
        <v>0.19436130218101616</v>
      </c>
      <c r="H440" s="302">
        <f t="shared" si="167"/>
        <v>0.40164111261773106</v>
      </c>
      <c r="I440" s="303"/>
      <c r="J440" s="302">
        <v>0.23709989890278102</v>
      </c>
      <c r="K440" s="302">
        <v>0.25671141713672563</v>
      </c>
      <c r="L440" s="302">
        <f t="shared" si="168"/>
        <v>0.49381131603950668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1.76795341562416E-2</v>
      </c>
      <c r="C441" s="302">
        <v>0.55494444358939921</v>
      </c>
      <c r="D441" s="302">
        <f t="shared" si="166"/>
        <v>0.57262397774564078</v>
      </c>
      <c r="E441" s="303"/>
      <c r="F441" s="302">
        <v>7.9607443222758471E-3</v>
      </c>
      <c r="G441" s="302">
        <v>0.56441854838130323</v>
      </c>
      <c r="H441" s="302">
        <f t="shared" si="167"/>
        <v>0.57237929270357912</v>
      </c>
      <c r="I441" s="303"/>
      <c r="J441" s="302">
        <v>1.1080064033719729E-2</v>
      </c>
      <c r="K441" s="302">
        <v>0.58972841267114651</v>
      </c>
      <c r="L441" s="302">
        <f t="shared" si="168"/>
        <v>0.60080847670486626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7.9354651148773728E-2</v>
      </c>
      <c r="C442" s="302">
        <v>0.11095449438012818</v>
      </c>
      <c r="D442" s="302">
        <f t="shared" si="166"/>
        <v>0.19030914552890191</v>
      </c>
      <c r="E442" s="303"/>
      <c r="F442" s="302">
        <v>2.1520962891604569E-2</v>
      </c>
      <c r="G442" s="302">
        <v>0.15055728141835881</v>
      </c>
      <c r="H442" s="302">
        <f t="shared" si="167"/>
        <v>0.17207824430996338</v>
      </c>
      <c r="I442" s="303"/>
      <c r="J442" s="302">
        <v>1.5762387399117762E-2</v>
      </c>
      <c r="K442" s="302">
        <v>0.12671984828303939</v>
      </c>
      <c r="L442" s="302">
        <f t="shared" si="168"/>
        <v>0.14248223568215715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2.1039999999940351</v>
      </c>
      <c r="C444" s="311">
        <f t="shared" ref="C444:D444" si="169">SUM(C434:C442)</f>
        <v>2.4959999999865601</v>
      </c>
      <c r="D444" s="311">
        <f t="shared" si="169"/>
        <v>4.5999999999805938</v>
      </c>
      <c r="E444" s="311"/>
      <c r="F444" s="311">
        <f t="shared" ref="F444:H444" si="170">SUM(F434:F442)</f>
        <v>1.8629999999880951</v>
      </c>
      <c r="G444" s="311">
        <f t="shared" si="170"/>
        <v>3.2389999999785699</v>
      </c>
      <c r="H444" s="311">
        <f t="shared" si="170"/>
        <v>5.1019999999666652</v>
      </c>
      <c r="I444" s="311"/>
      <c r="J444" s="311">
        <f t="shared" ref="J444:L444" si="171">SUM(J434:J442)</f>
        <v>2.2100000000199898</v>
      </c>
      <c r="K444" s="311">
        <f t="shared" si="171"/>
        <v>3.4400000000102051</v>
      </c>
      <c r="L444" s="311">
        <f t="shared" si="171"/>
        <v>5.6500000000301949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1.8679388326564912E-2</v>
      </c>
      <c r="C451" s="302">
        <v>6.6242135450497286E-2</v>
      </c>
      <c r="D451" s="302">
        <f>SUM(B451:C451)</f>
        <v>8.4921523777062191E-2</v>
      </c>
      <c r="E451" s="303"/>
      <c r="F451" s="302">
        <v>1.8177943094181609E-2</v>
      </c>
      <c r="G451" s="302">
        <v>3.6602776291283383E-2</v>
      </c>
      <c r="H451" s="302">
        <f>SUM(F451:G451)</f>
        <v>5.4780719385464992E-2</v>
      </c>
      <c r="I451" s="303"/>
      <c r="J451" s="302">
        <v>2.1035129510842181E-2</v>
      </c>
      <c r="K451" s="302">
        <v>3.714276466147555E-2</v>
      </c>
      <c r="L451" s="302">
        <f>SUM(J451:K451)</f>
        <v>5.817789417231773E-2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2.5836095168090295E-2</v>
      </c>
      <c r="C452" s="302">
        <v>6.8748659411118754E-2</v>
      </c>
      <c r="D452" s="302">
        <f t="shared" ref="D452:D459" si="172">SUM(B452:C452)</f>
        <v>9.4584754579209049E-2</v>
      </c>
      <c r="E452" s="303"/>
      <c r="F452" s="302">
        <v>3.1253636591859861E-2</v>
      </c>
      <c r="G452" s="302">
        <v>4.0977951901183848E-2</v>
      </c>
      <c r="H452" s="302">
        <f t="shared" ref="H452:H459" si="173">SUM(F452:G452)</f>
        <v>7.2231588493043702E-2</v>
      </c>
      <c r="I452" s="303"/>
      <c r="J452" s="302">
        <v>4.1879421016361634E-2</v>
      </c>
      <c r="K452" s="302">
        <v>4.6932114732844331E-2</v>
      </c>
      <c r="L452" s="302">
        <f t="shared" ref="L452:L459" si="174">SUM(J452:K452)</f>
        <v>8.8811535749205972E-2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4.8135670697527777E-2</v>
      </c>
      <c r="C453" s="302">
        <v>5.5432558781433085E-2</v>
      </c>
      <c r="D453" s="302">
        <f t="shared" si="172"/>
        <v>0.10356822947896085</v>
      </c>
      <c r="E453" s="303"/>
      <c r="F453" s="302">
        <v>4.3592056576426841E-2</v>
      </c>
      <c r="G453" s="302">
        <v>3.2619681290567096E-2</v>
      </c>
      <c r="H453" s="302">
        <f t="shared" si="173"/>
        <v>7.6211737866993937E-2</v>
      </c>
      <c r="I453" s="303"/>
      <c r="J453" s="302">
        <v>6.2379592072037041E-2</v>
      </c>
      <c r="K453" s="302">
        <v>3.1024461285287866E-2</v>
      </c>
      <c r="L453" s="302">
        <f t="shared" si="174"/>
        <v>9.3404053357324907E-2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4.3181451351372559E-2</v>
      </c>
      <c r="C454" s="302">
        <v>2.2092896664933359E-2</v>
      </c>
      <c r="D454" s="302">
        <f t="shared" si="172"/>
        <v>6.5274348016305911E-2</v>
      </c>
      <c r="E454" s="303"/>
      <c r="F454" s="302">
        <v>3.652020173749574E-2</v>
      </c>
      <c r="G454" s="302">
        <v>1.5621902027548673E-2</v>
      </c>
      <c r="H454" s="302">
        <f t="shared" si="173"/>
        <v>5.2142103765044412E-2</v>
      </c>
      <c r="I454" s="303"/>
      <c r="J454" s="302">
        <v>2.1808307041757565E-2</v>
      </c>
      <c r="K454" s="302">
        <v>1.7200971751355387E-2</v>
      </c>
      <c r="L454" s="302">
        <f t="shared" si="174"/>
        <v>3.9009278793112952E-2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9.4114726496145207E-3</v>
      </c>
      <c r="C455" s="302">
        <v>0.1171526295209316</v>
      </c>
      <c r="D455" s="302">
        <f t="shared" si="172"/>
        <v>0.12656410217054612</v>
      </c>
      <c r="E455" s="303"/>
      <c r="F455" s="302">
        <v>3.552967595133392E-3</v>
      </c>
      <c r="G455" s="302">
        <v>2.3425423665261406E-2</v>
      </c>
      <c r="H455" s="302">
        <f t="shared" si="173"/>
        <v>2.6978391260394797E-2</v>
      </c>
      <c r="I455" s="303"/>
      <c r="J455" s="302">
        <v>7.5258879959096648E-3</v>
      </c>
      <c r="K455" s="302">
        <v>1.9910792225137038E-2</v>
      </c>
      <c r="L455" s="302">
        <f t="shared" si="174"/>
        <v>2.7436680221046703E-2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1.4966340240917307E-2</v>
      </c>
      <c r="C456" s="302">
        <v>1.1765676801576043E-2</v>
      </c>
      <c r="D456" s="302">
        <f t="shared" si="172"/>
        <v>2.6732017042493349E-2</v>
      </c>
      <c r="E456" s="303"/>
      <c r="F456" s="302">
        <v>1.6066378897290422E-2</v>
      </c>
      <c r="G456" s="302">
        <v>7.7606074195318495E-3</v>
      </c>
      <c r="H456" s="302">
        <f t="shared" si="173"/>
        <v>2.3826986316822271E-2</v>
      </c>
      <c r="I456" s="303"/>
      <c r="J456" s="302">
        <v>2.6057528144105051E-2</v>
      </c>
      <c r="K456" s="302">
        <v>9.0884228951739858E-3</v>
      </c>
      <c r="L456" s="302">
        <f t="shared" si="174"/>
        <v>3.5145951039279033E-2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9.1923908286485247E-3</v>
      </c>
      <c r="C457" s="302">
        <v>2.0315221469783887E-2</v>
      </c>
      <c r="D457" s="302">
        <f t="shared" si="172"/>
        <v>2.9507612298432413E-2</v>
      </c>
      <c r="E457" s="303"/>
      <c r="F457" s="302">
        <v>1.4344169753069437E-2</v>
      </c>
      <c r="G457" s="302">
        <v>1.0139705704714033E-2</v>
      </c>
      <c r="H457" s="302">
        <f t="shared" si="173"/>
        <v>2.448387545778347E-2</v>
      </c>
      <c r="I457" s="303"/>
      <c r="J457" s="302">
        <v>2.7700634307166943E-2</v>
      </c>
      <c r="K457" s="302">
        <v>1.0455908359487516E-2</v>
      </c>
      <c r="L457" s="302">
        <f t="shared" si="174"/>
        <v>3.8156542666654455E-2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6.9681970450419456E-3</v>
      </c>
      <c r="C458" s="302">
        <v>0.2638138361284168</v>
      </c>
      <c r="D458" s="302">
        <f t="shared" si="172"/>
        <v>0.27078203317345872</v>
      </c>
      <c r="E458" s="303"/>
      <c r="F458" s="302">
        <v>5.770806852101646E-3</v>
      </c>
      <c r="G458" s="302">
        <v>0.16159255849176235</v>
      </c>
      <c r="H458" s="302">
        <f t="shared" si="173"/>
        <v>0.16736336534386401</v>
      </c>
      <c r="I458" s="303"/>
      <c r="J458" s="302">
        <v>5.9638486644093608E-3</v>
      </c>
      <c r="K458" s="302">
        <v>0.18266847807966971</v>
      </c>
      <c r="L458" s="302">
        <f t="shared" si="174"/>
        <v>0.18863232674407907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3.5628993692036683E-2</v>
      </c>
      <c r="C459" s="302">
        <v>0.17743638577085208</v>
      </c>
      <c r="D459" s="302">
        <f t="shared" si="172"/>
        <v>0.21306537946288875</v>
      </c>
      <c r="E459" s="303"/>
      <c r="F459" s="302">
        <v>1.4721838901303094E-2</v>
      </c>
      <c r="G459" s="302">
        <v>0.1142593932110092</v>
      </c>
      <c r="H459" s="302">
        <f t="shared" si="173"/>
        <v>0.1289812321123123</v>
      </c>
      <c r="I459" s="303"/>
      <c r="J459" s="302">
        <v>2.6496512511768907E-3</v>
      </c>
      <c r="K459" s="302">
        <v>0.11657608600466066</v>
      </c>
      <c r="L459" s="302">
        <f t="shared" si="174"/>
        <v>0.11922573725583754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0.21199999999981453</v>
      </c>
      <c r="C461" s="311">
        <f t="shared" ref="C461:D461" si="175">SUM(C451:C459)</f>
        <v>0.80299999999954286</v>
      </c>
      <c r="D461" s="311">
        <f t="shared" si="175"/>
        <v>1.0149999999993575</v>
      </c>
      <c r="E461" s="311"/>
      <c r="F461" s="311">
        <f t="shared" ref="F461:H461" si="176">SUM(F451:F459)</f>
        <v>0.18399999999886207</v>
      </c>
      <c r="G461" s="311">
        <f t="shared" si="176"/>
        <v>0.44300000000286183</v>
      </c>
      <c r="H461" s="311">
        <f t="shared" si="176"/>
        <v>0.62700000000172385</v>
      </c>
      <c r="I461" s="311"/>
      <c r="J461" s="311">
        <f t="shared" ref="J461:L461" si="177">SUM(J451:J459)</f>
        <v>0.21700000000376635</v>
      </c>
      <c r="K461" s="311">
        <f t="shared" si="177"/>
        <v>0.47099999999509201</v>
      </c>
      <c r="L461" s="311">
        <f t="shared" si="177"/>
        <v>0.68799999999885841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0.17737638876323239</v>
      </c>
      <c r="C468" s="302">
        <v>0.83776650438019806</v>
      </c>
      <c r="D468" s="302">
        <f>SUM(B468:C468)</f>
        <v>1.0151428931434305</v>
      </c>
      <c r="E468" s="303"/>
      <c r="F468" s="302">
        <v>0.26794179199624624</v>
      </c>
      <c r="G468" s="302">
        <v>0.91866416634747905</v>
      </c>
      <c r="H468" s="302">
        <f>SUM(F468:G468)</f>
        <v>1.1866059583437254</v>
      </c>
      <c r="I468" s="303"/>
      <c r="J468" s="302">
        <v>0.32817741272474432</v>
      </c>
      <c r="K468" s="302">
        <v>1.0053228574866235</v>
      </c>
      <c r="L468" s="302">
        <f>SUM(J468:K468)</f>
        <v>1.3335002702113679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0.30603775910305497</v>
      </c>
      <c r="C469" s="302">
        <v>0.44944563662094367</v>
      </c>
      <c r="D469" s="302">
        <f t="shared" ref="D469:D476" si="178">SUM(B469:C469)</f>
        <v>0.75548339572399859</v>
      </c>
      <c r="E469" s="303"/>
      <c r="F469" s="302">
        <v>0.54600283916994008</v>
      </c>
      <c r="G469" s="302">
        <v>0.56642529377214446</v>
      </c>
      <c r="H469" s="302">
        <f t="shared" ref="H469:H476" si="179">SUM(F469:G469)</f>
        <v>1.1124281329420844</v>
      </c>
      <c r="I469" s="303"/>
      <c r="J469" s="302">
        <v>0.69390769257396734</v>
      </c>
      <c r="K469" s="302">
        <v>0.63791832405810145</v>
      </c>
      <c r="L469" s="302">
        <f t="shared" ref="L469:L476" si="180">SUM(J469:K469)</f>
        <v>1.3318260166320688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0.34934806592097095</v>
      </c>
      <c r="C470" s="302">
        <v>0.42985574463049464</v>
      </c>
      <c r="D470" s="302">
        <f t="shared" si="178"/>
        <v>0.77920381055146559</v>
      </c>
      <c r="E470" s="303"/>
      <c r="F470" s="302">
        <v>0.47829665143655531</v>
      </c>
      <c r="G470" s="302">
        <v>0.48000288604203517</v>
      </c>
      <c r="H470" s="302">
        <f t="shared" si="179"/>
        <v>0.95829953747859054</v>
      </c>
      <c r="I470" s="303"/>
      <c r="J470" s="302">
        <v>0.69045862398227875</v>
      </c>
      <c r="K470" s="302">
        <v>0.4371548422652502</v>
      </c>
      <c r="L470" s="302">
        <f t="shared" si="180"/>
        <v>1.127613466247529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0.43463025233076968</v>
      </c>
      <c r="C471" s="302">
        <v>0.21288616521909864</v>
      </c>
      <c r="D471" s="302">
        <f t="shared" si="178"/>
        <v>0.64751641754986833</v>
      </c>
      <c r="E471" s="303"/>
      <c r="F471" s="302">
        <v>0.71558197720499572</v>
      </c>
      <c r="G471" s="302">
        <v>0.29288302607341071</v>
      </c>
      <c r="H471" s="302">
        <f t="shared" si="179"/>
        <v>1.0084650032784064</v>
      </c>
      <c r="I471" s="303"/>
      <c r="J471" s="302">
        <v>0.6830291700000134</v>
      </c>
      <c r="K471" s="302">
        <v>0.28371574381163417</v>
      </c>
      <c r="L471" s="302">
        <f t="shared" si="180"/>
        <v>0.96674491381164751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0.20290090367521704</v>
      </c>
      <c r="C472" s="302">
        <v>1.2678032322744428</v>
      </c>
      <c r="D472" s="302">
        <f t="shared" si="178"/>
        <v>1.4707041359496598</v>
      </c>
      <c r="E472" s="303"/>
      <c r="F472" s="302">
        <v>0.2288579459018269</v>
      </c>
      <c r="G472" s="302">
        <v>1.0007735094908483</v>
      </c>
      <c r="H472" s="302">
        <f t="shared" si="179"/>
        <v>1.2296314553926753</v>
      </c>
      <c r="I472" s="303"/>
      <c r="J472" s="302">
        <v>0.34684735798561189</v>
      </c>
      <c r="K472" s="302">
        <v>0.94387828462529455</v>
      </c>
      <c r="L472" s="302">
        <f t="shared" si="180"/>
        <v>1.2907256426109064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0.12481693531406589</v>
      </c>
      <c r="C473" s="302">
        <v>0.10055598519523012</v>
      </c>
      <c r="D473" s="302">
        <f t="shared" si="178"/>
        <v>0.22537292050929603</v>
      </c>
      <c r="E473" s="303"/>
      <c r="F473" s="302">
        <v>0.19282633601169738</v>
      </c>
      <c r="G473" s="302">
        <v>0.11029542029621675</v>
      </c>
      <c r="H473" s="302">
        <f t="shared" si="179"/>
        <v>0.30312175630791416</v>
      </c>
      <c r="I473" s="303"/>
      <c r="J473" s="302">
        <v>0.2379237354445437</v>
      </c>
      <c r="K473" s="302">
        <v>0.11853574923686393</v>
      </c>
      <c r="L473" s="302">
        <f t="shared" si="180"/>
        <v>0.35645948468140765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0.12302533616093145</v>
      </c>
      <c r="C474" s="302">
        <v>0.1511214849235995</v>
      </c>
      <c r="D474" s="302">
        <f t="shared" si="178"/>
        <v>0.27414682108453092</v>
      </c>
      <c r="E474" s="303"/>
      <c r="F474" s="302">
        <v>0.19747396307938053</v>
      </c>
      <c r="G474" s="302">
        <v>0.1574033958062652</v>
      </c>
      <c r="H474" s="302">
        <f t="shared" si="179"/>
        <v>0.35487735888564576</v>
      </c>
      <c r="I474" s="303"/>
      <c r="J474" s="302">
        <v>0.19503518034743172</v>
      </c>
      <c r="K474" s="302">
        <v>0.13370259212601299</v>
      </c>
      <c r="L474" s="302">
        <f t="shared" si="180"/>
        <v>0.32873777247344471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0.27276386333732627</v>
      </c>
      <c r="C475" s="302">
        <v>3.266197057835925</v>
      </c>
      <c r="D475" s="302">
        <f t="shared" si="178"/>
        <v>3.5389609211732513</v>
      </c>
      <c r="E475" s="303"/>
      <c r="F475" s="302">
        <v>0.33155424363982899</v>
      </c>
      <c r="G475" s="302">
        <v>2.9793769218183139</v>
      </c>
      <c r="H475" s="302">
        <f t="shared" si="179"/>
        <v>3.3109311654581428</v>
      </c>
      <c r="I475" s="303"/>
      <c r="J475" s="302">
        <v>0.42516193284715531</v>
      </c>
      <c r="K475" s="302">
        <v>3.3513301663720725</v>
      </c>
      <c r="L475" s="302">
        <f t="shared" si="180"/>
        <v>3.7764920992192277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0.34410049539010129</v>
      </c>
      <c r="C476" s="302">
        <v>1.5013681888947465</v>
      </c>
      <c r="D476" s="302">
        <f t="shared" si="178"/>
        <v>1.8454686842848478</v>
      </c>
      <c r="E476" s="303"/>
      <c r="F476" s="302">
        <v>0.29646425156289752</v>
      </c>
      <c r="G476" s="302">
        <v>1.3831753803838234</v>
      </c>
      <c r="H476" s="302">
        <f t="shared" si="179"/>
        <v>1.6796396319467208</v>
      </c>
      <c r="I476" s="303"/>
      <c r="J476" s="302">
        <v>0.18145889411198304</v>
      </c>
      <c r="K476" s="302">
        <v>1.4034414399299069</v>
      </c>
      <c r="L476" s="302">
        <f t="shared" si="180"/>
        <v>1.5849003340418899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2.3349999999956701</v>
      </c>
      <c r="C478" s="311">
        <f t="shared" ref="C478:D478" si="181">SUM(C468:C476)</f>
        <v>8.2169999999746786</v>
      </c>
      <c r="D478" s="311">
        <f t="shared" si="181"/>
        <v>10.551999999970349</v>
      </c>
      <c r="E478" s="311"/>
      <c r="F478" s="311">
        <f t="shared" ref="F478:H478" si="182">SUM(F468:F476)</f>
        <v>3.2550000000033683</v>
      </c>
      <c r="G478" s="311">
        <f t="shared" si="182"/>
        <v>7.8890000000305367</v>
      </c>
      <c r="H478" s="311">
        <f t="shared" si="182"/>
        <v>11.144000000033905</v>
      </c>
      <c r="I478" s="311"/>
      <c r="J478" s="311">
        <f t="shared" ref="J478:L478" si="183">SUM(J468:J476)</f>
        <v>3.7820000000177294</v>
      </c>
      <c r="K478" s="311">
        <f t="shared" si="183"/>
        <v>8.3149999999117608</v>
      </c>
      <c r="L478" s="311">
        <f t="shared" si="183"/>
        <v>12.096999999929491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1.3319255504459784</v>
      </c>
      <c r="C485" s="302">
        <v>3.6026423797501925</v>
      </c>
      <c r="D485" s="302">
        <f>SUM(B485:C485)</f>
        <v>4.9345679301961711</v>
      </c>
      <c r="E485" s="303"/>
      <c r="F485" s="302">
        <v>2.3684399318895606</v>
      </c>
      <c r="G485" s="302">
        <v>5.2045398654126336</v>
      </c>
      <c r="H485" s="302">
        <f>SUM(F485:G485)</f>
        <v>7.5729797973021942</v>
      </c>
      <c r="I485" s="303"/>
      <c r="J485" s="302">
        <v>2.9652709514087472</v>
      </c>
      <c r="K485" s="302">
        <v>5.3635043327956078</v>
      </c>
      <c r="L485" s="302">
        <f>SUM(J485:K485)</f>
        <v>8.3287752842043545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1.0130349355002386</v>
      </c>
      <c r="C486" s="302">
        <v>3.3901145675048854</v>
      </c>
      <c r="D486" s="302">
        <f t="shared" ref="D486:D493" si="184">SUM(B486:C486)</f>
        <v>4.4031495030051238</v>
      </c>
      <c r="E486" s="303"/>
      <c r="F486" s="302">
        <v>1.7062284125572538</v>
      </c>
      <c r="G486" s="302">
        <v>5.16298793485843</v>
      </c>
      <c r="H486" s="302">
        <f t="shared" ref="H486:H493" si="185">SUM(F486:G486)</f>
        <v>6.8692163474156835</v>
      </c>
      <c r="I486" s="303"/>
      <c r="J486" s="302">
        <v>2.2174295137745759</v>
      </c>
      <c r="K486" s="302">
        <v>6.1464730151101197</v>
      </c>
      <c r="L486" s="302">
        <f t="shared" ref="L486:L493" si="186">SUM(J486:K486)</f>
        <v>8.3639025288846955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1.1173571706510377</v>
      </c>
      <c r="C487" s="302">
        <v>2.1657200958794487</v>
      </c>
      <c r="D487" s="302">
        <f t="shared" si="184"/>
        <v>3.2830772665304861</v>
      </c>
      <c r="E487" s="303"/>
      <c r="F487" s="302">
        <v>1.6515590068190595</v>
      </c>
      <c r="G487" s="302">
        <v>3.256100086935652</v>
      </c>
      <c r="H487" s="302">
        <f t="shared" si="185"/>
        <v>4.9076590937547113</v>
      </c>
      <c r="I487" s="303"/>
      <c r="J487" s="302">
        <v>1.9441631679320153</v>
      </c>
      <c r="K487" s="302">
        <v>3.0899979492100558</v>
      </c>
      <c r="L487" s="302">
        <f t="shared" si="186"/>
        <v>5.0341611171420713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3.0805467948395076</v>
      </c>
      <c r="C488" s="302">
        <v>1.4470943008263097</v>
      </c>
      <c r="D488" s="302">
        <f t="shared" si="184"/>
        <v>4.5276410956658175</v>
      </c>
      <c r="E488" s="303"/>
      <c r="F488" s="302">
        <v>3.6291485385768794</v>
      </c>
      <c r="G488" s="302">
        <v>2.1885442021939134</v>
      </c>
      <c r="H488" s="302">
        <f t="shared" si="185"/>
        <v>5.8176927407707932</v>
      </c>
      <c r="I488" s="303"/>
      <c r="J488" s="302">
        <v>2.3617925236435284</v>
      </c>
      <c r="K488" s="302">
        <v>2.5366933433195777</v>
      </c>
      <c r="L488" s="302">
        <f t="shared" si="186"/>
        <v>4.8984858669631066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0.13854720522171626</v>
      </c>
      <c r="C489" s="302">
        <v>27.058113965636242</v>
      </c>
      <c r="D489" s="302">
        <f t="shared" si="184"/>
        <v>27.196661170857958</v>
      </c>
      <c r="E489" s="303"/>
      <c r="F489" s="302">
        <v>0.43314218932089943</v>
      </c>
      <c r="G489" s="302">
        <v>23.401033091553529</v>
      </c>
      <c r="H489" s="302">
        <f t="shared" si="185"/>
        <v>23.83417528087443</v>
      </c>
      <c r="I489" s="303"/>
      <c r="J489" s="302">
        <v>0.71646031977833979</v>
      </c>
      <c r="K489" s="302">
        <v>21.339599857378968</v>
      </c>
      <c r="L489" s="302">
        <f t="shared" si="186"/>
        <v>22.056060177157306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4.4540578989427676E-2</v>
      </c>
      <c r="C490" s="302">
        <v>9.0478641581430333E-2</v>
      </c>
      <c r="D490" s="302">
        <f t="shared" si="184"/>
        <v>0.13501922057085802</v>
      </c>
      <c r="E490" s="303"/>
      <c r="F490" s="302">
        <v>6.5197434029755919E-2</v>
      </c>
      <c r="G490" s="302">
        <v>0.14026359880191297</v>
      </c>
      <c r="H490" s="302">
        <f t="shared" si="185"/>
        <v>0.20546103283166889</v>
      </c>
      <c r="I490" s="303"/>
      <c r="J490" s="302">
        <v>8.14900998030616E-2</v>
      </c>
      <c r="K490" s="302">
        <v>0.14657548261730161</v>
      </c>
      <c r="L490" s="302">
        <f t="shared" si="186"/>
        <v>0.22806558242036321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0.59822306409946602</v>
      </c>
      <c r="C491" s="302">
        <v>0.49864010697164801</v>
      </c>
      <c r="D491" s="302">
        <f t="shared" si="184"/>
        <v>1.0968631710711141</v>
      </c>
      <c r="E491" s="303"/>
      <c r="F491" s="302">
        <v>0.69519142358405861</v>
      </c>
      <c r="G491" s="302">
        <v>0.66180298777273017</v>
      </c>
      <c r="H491" s="302">
        <f t="shared" si="185"/>
        <v>1.3569944113567889</v>
      </c>
      <c r="I491" s="303"/>
      <c r="J491" s="302">
        <v>0.73233787552640839</v>
      </c>
      <c r="K491" s="302">
        <v>0.84914101499128691</v>
      </c>
      <c r="L491" s="302">
        <f t="shared" si="186"/>
        <v>1.5814788905176953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0.10547800835104311</v>
      </c>
      <c r="C492" s="302">
        <v>4.4605175353943727</v>
      </c>
      <c r="D492" s="302">
        <f t="shared" si="184"/>
        <v>4.5659955437454158</v>
      </c>
      <c r="E492" s="303"/>
      <c r="F492" s="302">
        <v>0.1101588186529594</v>
      </c>
      <c r="G492" s="302">
        <v>4.5716931931013312</v>
      </c>
      <c r="H492" s="302">
        <f t="shared" si="185"/>
        <v>4.681852011754291</v>
      </c>
      <c r="I492" s="303"/>
      <c r="J492" s="302">
        <v>0.13341585274977172</v>
      </c>
      <c r="K492" s="302">
        <v>5.4571620308837012</v>
      </c>
      <c r="L492" s="302">
        <f t="shared" si="186"/>
        <v>5.5905778836334727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0.31334669186347369</v>
      </c>
      <c r="C493" s="302">
        <v>3.4656784056292134</v>
      </c>
      <c r="D493" s="302">
        <f t="shared" si="184"/>
        <v>3.7790250974926871</v>
      </c>
      <c r="E493" s="303"/>
      <c r="F493" s="302">
        <v>0.36493424443524419</v>
      </c>
      <c r="G493" s="302">
        <v>3.5280350390606756</v>
      </c>
      <c r="H493" s="302">
        <f t="shared" si="185"/>
        <v>3.89296928349592</v>
      </c>
      <c r="I493" s="303"/>
      <c r="J493" s="302">
        <v>0.29463969557766706</v>
      </c>
      <c r="K493" s="302">
        <v>3.4378529719061945</v>
      </c>
      <c r="L493" s="302">
        <f t="shared" si="186"/>
        <v>3.7324926674838617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7.7429999999618877</v>
      </c>
      <c r="C495" s="311">
        <f t="shared" ref="C495:D495" si="187">SUM(C485:C493)</f>
        <v>46.17899999917374</v>
      </c>
      <c r="D495" s="311">
        <f t="shared" si="187"/>
        <v>53.921999999135629</v>
      </c>
      <c r="E495" s="311"/>
      <c r="F495" s="311">
        <f t="shared" ref="F495:H495" si="188">SUM(F485:F493)</f>
        <v>11.023999999865667</v>
      </c>
      <c r="G495" s="311">
        <f t="shared" si="188"/>
        <v>48.114999999690809</v>
      </c>
      <c r="H495" s="311">
        <f t="shared" si="188"/>
        <v>59.138999999556482</v>
      </c>
      <c r="I495" s="311"/>
      <c r="J495" s="311">
        <f t="shared" ref="J495:L495" si="189">SUM(J485:J493)</f>
        <v>11.447000000194118</v>
      </c>
      <c r="K495" s="311">
        <f t="shared" si="189"/>
        <v>48.366999998212819</v>
      </c>
      <c r="L495" s="311">
        <f t="shared" si="189"/>
        <v>59.813999998406921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0.50527461286280184</v>
      </c>
      <c r="C502" s="302">
        <v>1.8782316100182852</v>
      </c>
      <c r="D502" s="302">
        <f>SUM(B502:C502)</f>
        <v>2.383506222881087</v>
      </c>
      <c r="E502" s="303"/>
      <c r="F502" s="302">
        <v>0.59920689176137421</v>
      </c>
      <c r="G502" s="302">
        <v>2.2044908900606353</v>
      </c>
      <c r="H502" s="302">
        <f>SUM(F502:G502)</f>
        <v>2.8036977818220095</v>
      </c>
      <c r="I502" s="303"/>
      <c r="J502" s="302">
        <v>0.78527433402644309</v>
      </c>
      <c r="K502" s="302">
        <v>2.2694563291043215</v>
      </c>
      <c r="L502" s="302">
        <f>SUM(J502:K502)</f>
        <v>3.0547306631307647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0.37868339149371422</v>
      </c>
      <c r="C503" s="302">
        <v>1.7554104410853286</v>
      </c>
      <c r="D503" s="302">
        <f t="shared" ref="D503:D510" si="190">SUM(B503:C503)</f>
        <v>2.1340938325790431</v>
      </c>
      <c r="E503" s="303"/>
      <c r="F503" s="302">
        <v>0.49406230458154482</v>
      </c>
      <c r="G503" s="302">
        <v>2.1910365400544514</v>
      </c>
      <c r="H503" s="302">
        <f t="shared" ref="H503:H510" si="191">SUM(F503:G503)</f>
        <v>2.6850988446359962</v>
      </c>
      <c r="I503" s="303"/>
      <c r="J503" s="302">
        <v>0.64800886138795133</v>
      </c>
      <c r="K503" s="302">
        <v>2.6041739243441016</v>
      </c>
      <c r="L503" s="302">
        <f t="shared" ref="L503:L510" si="192">SUM(J503:K503)</f>
        <v>3.2521827857320531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0.42521216268298395</v>
      </c>
      <c r="C504" s="302">
        <v>1.1172355603227997</v>
      </c>
      <c r="D504" s="302">
        <f t="shared" si="190"/>
        <v>1.5424477230057836</v>
      </c>
      <c r="E504" s="303"/>
      <c r="F504" s="302">
        <v>0.47811952117469764</v>
      </c>
      <c r="G504" s="302">
        <v>1.3604678039144578</v>
      </c>
      <c r="H504" s="302">
        <f t="shared" si="191"/>
        <v>1.8385873250891553</v>
      </c>
      <c r="I504" s="303"/>
      <c r="J504" s="302">
        <v>0.56499786586630885</v>
      </c>
      <c r="K504" s="302">
        <v>1.2987472552091832</v>
      </c>
      <c r="L504" s="302">
        <f t="shared" si="192"/>
        <v>1.8637451210754921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1.2513268506573376</v>
      </c>
      <c r="C505" s="302">
        <v>0.73900023600770592</v>
      </c>
      <c r="D505" s="302">
        <f t="shared" si="190"/>
        <v>1.9903270866650435</v>
      </c>
      <c r="E505" s="303"/>
      <c r="F505" s="302">
        <v>0.97504690623210877</v>
      </c>
      <c r="G505" s="302">
        <v>0.86446921739289329</v>
      </c>
      <c r="H505" s="302">
        <f t="shared" si="191"/>
        <v>1.8395161236250019</v>
      </c>
      <c r="I505" s="303"/>
      <c r="J505" s="302">
        <v>0.659474004025843</v>
      </c>
      <c r="K505" s="302">
        <v>1.00736316515929</v>
      </c>
      <c r="L505" s="302">
        <f t="shared" si="192"/>
        <v>1.6668371691851331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5.2216328016742988E-2</v>
      </c>
      <c r="C506" s="302">
        <v>14.407579123846206</v>
      </c>
      <c r="D506" s="302">
        <f t="shared" si="190"/>
        <v>14.459795451862949</v>
      </c>
      <c r="E506" s="303"/>
      <c r="F506" s="302">
        <v>6.863932698447113E-2</v>
      </c>
      <c r="G506" s="302">
        <v>10.16532381343778</v>
      </c>
      <c r="H506" s="302">
        <f t="shared" si="191"/>
        <v>10.233963140422251</v>
      </c>
      <c r="I506" s="303"/>
      <c r="J506" s="302">
        <v>0.13699723309161868</v>
      </c>
      <c r="K506" s="302">
        <v>9.2409238256041526</v>
      </c>
      <c r="L506" s="302">
        <f t="shared" si="192"/>
        <v>9.3779210586957706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1.7425767929010932E-2</v>
      </c>
      <c r="C507" s="302">
        <v>4.6217672380153119E-2</v>
      </c>
      <c r="D507" s="302">
        <f t="shared" si="190"/>
        <v>6.3643440309164051E-2</v>
      </c>
      <c r="E507" s="303"/>
      <c r="F507" s="302">
        <v>1.4602282288681691E-2</v>
      </c>
      <c r="G507" s="302">
        <v>5.5221979978304719E-2</v>
      </c>
      <c r="H507" s="302">
        <f t="shared" si="191"/>
        <v>6.9824262266986403E-2</v>
      </c>
      <c r="I507" s="303"/>
      <c r="J507" s="302">
        <v>1.7233216840608037E-2</v>
      </c>
      <c r="K507" s="302">
        <v>5.9047628289474859E-2</v>
      </c>
      <c r="L507" s="302">
        <f t="shared" si="192"/>
        <v>7.6280845130082903E-2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0.24164383908528361</v>
      </c>
      <c r="C508" s="302">
        <v>0.25679443491681742</v>
      </c>
      <c r="D508" s="302">
        <f t="shared" si="190"/>
        <v>0.49843827400210106</v>
      </c>
      <c r="E508" s="303"/>
      <c r="F508" s="302">
        <v>0.19570257641988067</v>
      </c>
      <c r="G508" s="302">
        <v>0.26854159281094964</v>
      </c>
      <c r="H508" s="302">
        <f t="shared" si="191"/>
        <v>0.46424416923083034</v>
      </c>
      <c r="I508" s="303"/>
      <c r="J508" s="302">
        <v>0.20561651688798299</v>
      </c>
      <c r="K508" s="302">
        <v>0.34308744703084326</v>
      </c>
      <c r="L508" s="302">
        <f t="shared" si="192"/>
        <v>0.54870396391882625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4.0095525158469175E-2</v>
      </c>
      <c r="C509" s="302">
        <v>2.3238937885752438</v>
      </c>
      <c r="D509" s="302">
        <f t="shared" si="190"/>
        <v>2.3639893137337129</v>
      </c>
      <c r="E509" s="303"/>
      <c r="F509" s="302">
        <v>2.8759552955519446E-2</v>
      </c>
      <c r="G509" s="302">
        <v>1.9433659500564791</v>
      </c>
      <c r="H509" s="302">
        <f t="shared" si="191"/>
        <v>1.9721255030119984</v>
      </c>
      <c r="I509" s="303"/>
      <c r="J509" s="302">
        <v>3.172005688224596E-2</v>
      </c>
      <c r="K509" s="302">
        <v>2.3257968665089312</v>
      </c>
      <c r="L509" s="302">
        <f t="shared" si="192"/>
        <v>2.3575169233911772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0.13912152210253018</v>
      </c>
      <c r="C510" s="302">
        <v>1.8106371323966339</v>
      </c>
      <c r="D510" s="302">
        <f t="shared" si="190"/>
        <v>1.9497586544991641</v>
      </c>
      <c r="E510" s="303"/>
      <c r="F510" s="302">
        <v>7.2860637559337624E-2</v>
      </c>
      <c r="G510" s="302">
        <v>1.4550822121540534</v>
      </c>
      <c r="H510" s="302">
        <f t="shared" si="191"/>
        <v>1.5279428497133911</v>
      </c>
      <c r="I510" s="303"/>
      <c r="J510" s="302">
        <v>6.4677911056848836E-2</v>
      </c>
      <c r="K510" s="302">
        <v>1.4514035579569426</v>
      </c>
      <c r="L510" s="302">
        <f t="shared" si="192"/>
        <v>1.5160814690137916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3.0509999999888748</v>
      </c>
      <c r="C512" s="311">
        <f t="shared" ref="C512:D512" si="193">SUM(C502:C510)</f>
        <v>24.334999999549176</v>
      </c>
      <c r="D512" s="311">
        <f t="shared" si="193"/>
        <v>27.385999999538051</v>
      </c>
      <c r="E512" s="311"/>
      <c r="F512" s="311">
        <f t="shared" ref="F512:H512" si="194">SUM(F502:F510)</f>
        <v>2.9269999999576162</v>
      </c>
      <c r="G512" s="311">
        <f t="shared" si="194"/>
        <v>20.507999999860004</v>
      </c>
      <c r="H512" s="311">
        <f t="shared" si="194"/>
        <v>23.43499999981762</v>
      </c>
      <c r="I512" s="311"/>
      <c r="J512" s="311">
        <f t="shared" ref="J512:L512" si="195">SUM(J502:J510)</f>
        <v>3.1140000000658508</v>
      </c>
      <c r="K512" s="311">
        <f t="shared" si="195"/>
        <v>20.599999999207242</v>
      </c>
      <c r="L512" s="311">
        <f t="shared" si="195"/>
        <v>23.713999999273089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1.4111280106251767</v>
      </c>
      <c r="C519" s="302">
        <v>6.1915674720925171</v>
      </c>
      <c r="D519" s="302">
        <f>SUM(B519:C519)</f>
        <v>7.602695482717694</v>
      </c>
      <c r="E519" s="303"/>
      <c r="F519" s="302">
        <v>2.7534799814357331</v>
      </c>
      <c r="G519" s="302">
        <v>10.664310245996514</v>
      </c>
      <c r="H519" s="302">
        <f>SUM(F519:G519)</f>
        <v>13.417790227432247</v>
      </c>
      <c r="I519" s="303"/>
      <c r="J519" s="302">
        <v>3.3707276711480718</v>
      </c>
      <c r="K519" s="302">
        <v>10.983353794839136</v>
      </c>
      <c r="L519" s="302">
        <f>SUM(J519:K519)</f>
        <v>14.354081465987207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0.96350775721154336</v>
      </c>
      <c r="C520" s="302">
        <v>5.8121514854087204</v>
      </c>
      <c r="D520" s="302">
        <f t="shared" ref="D520:D527" si="196">SUM(B520:C520)</f>
        <v>6.7756592426202635</v>
      </c>
      <c r="E520" s="303"/>
      <c r="F520" s="302">
        <v>1.8595797009504209</v>
      </c>
      <c r="G520" s="302">
        <v>10.57305518816935</v>
      </c>
      <c r="H520" s="302">
        <f t="shared" ref="H520:H527" si="197">SUM(F520:G520)</f>
        <v>12.432634889119772</v>
      </c>
      <c r="I520" s="303"/>
      <c r="J520" s="302">
        <v>2.3635010149051414</v>
      </c>
      <c r="K520" s="302">
        <v>12.569703433021084</v>
      </c>
      <c r="L520" s="302">
        <f t="shared" ref="L520:L527" si="198">SUM(J520:K520)</f>
        <v>14.933204447926226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1.1845979992253466</v>
      </c>
      <c r="C521" s="302">
        <v>3.6981883819526722</v>
      </c>
      <c r="D521" s="302">
        <f t="shared" si="196"/>
        <v>4.8827863811780183</v>
      </c>
      <c r="E521" s="303"/>
      <c r="F521" s="302">
        <v>1.9458447571620627</v>
      </c>
      <c r="G521" s="302">
        <v>6.6051514468797698</v>
      </c>
      <c r="H521" s="302">
        <f t="shared" si="197"/>
        <v>8.5509962040418319</v>
      </c>
      <c r="I521" s="303"/>
      <c r="J521" s="302">
        <v>2.2572428252680492</v>
      </c>
      <c r="K521" s="302">
        <v>6.289584684784157</v>
      </c>
      <c r="L521" s="302">
        <f t="shared" si="198"/>
        <v>8.5468275100522071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4.5618320573433619</v>
      </c>
      <c r="C522" s="302">
        <v>2.4146417910720253</v>
      </c>
      <c r="D522" s="302">
        <f t="shared" si="196"/>
        <v>6.9764738484153872</v>
      </c>
      <c r="E522" s="303"/>
      <c r="F522" s="302">
        <v>5.843950515355302</v>
      </c>
      <c r="G522" s="302">
        <v>4.2974675078577844</v>
      </c>
      <c r="H522" s="302">
        <f t="shared" si="197"/>
        <v>10.141418023213086</v>
      </c>
      <c r="I522" s="303"/>
      <c r="J522" s="302">
        <v>4.8494178009621391</v>
      </c>
      <c r="K522" s="302">
        <v>4.9972972339347299</v>
      </c>
      <c r="L522" s="302">
        <f t="shared" si="198"/>
        <v>9.8467150348968691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0.16051408445632878</v>
      </c>
      <c r="C523" s="302">
        <v>47.052405533770276</v>
      </c>
      <c r="D523" s="302">
        <f t="shared" si="196"/>
        <v>47.212919618226607</v>
      </c>
      <c r="E523" s="303"/>
      <c r="F523" s="302">
        <v>0.38828013871565703</v>
      </c>
      <c r="G523" s="302">
        <v>48.82109589555111</v>
      </c>
      <c r="H523" s="302">
        <f t="shared" si="197"/>
        <v>49.209376034266768</v>
      </c>
      <c r="I523" s="303"/>
      <c r="J523" s="302">
        <v>0.66012238189874095</v>
      </c>
      <c r="K523" s="302">
        <v>44.464054231696274</v>
      </c>
      <c r="L523" s="302">
        <f t="shared" si="198"/>
        <v>45.124176613595012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5.6229110661438986E-2</v>
      </c>
      <c r="C524" s="302">
        <v>0.15089037546898371</v>
      </c>
      <c r="D524" s="302">
        <f t="shared" si="196"/>
        <v>0.20711948613042269</v>
      </c>
      <c r="E524" s="303"/>
      <c r="F524" s="302">
        <v>7.5494453548710372E-2</v>
      </c>
      <c r="G524" s="302">
        <v>0.27494720933964295</v>
      </c>
      <c r="H524" s="302">
        <f t="shared" si="197"/>
        <v>0.35044166288835332</v>
      </c>
      <c r="I524" s="303"/>
      <c r="J524" s="302">
        <v>8.2626115588545018E-2</v>
      </c>
      <c r="K524" s="302">
        <v>0.29121639838635199</v>
      </c>
      <c r="L524" s="302">
        <f t="shared" si="198"/>
        <v>0.37384251397489698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0.86073016230788302</v>
      </c>
      <c r="C525" s="302">
        <v>0.8425845636177719</v>
      </c>
      <c r="D525" s="302">
        <f t="shared" si="196"/>
        <v>1.7033147259256549</v>
      </c>
      <c r="E525" s="303"/>
      <c r="F525" s="302">
        <v>1.1470906630992583</v>
      </c>
      <c r="G525" s="302">
        <v>1.3205714488312235</v>
      </c>
      <c r="H525" s="302">
        <f t="shared" si="197"/>
        <v>2.4676621119304816</v>
      </c>
      <c r="I525" s="303"/>
      <c r="J525" s="302">
        <v>1.2033540981918478</v>
      </c>
      <c r="K525" s="302">
        <v>1.6899682514175163</v>
      </c>
      <c r="L525" s="302">
        <f t="shared" si="198"/>
        <v>2.8933223496093641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0.11170020436686125</v>
      </c>
      <c r="C526" s="302">
        <v>7.6648058687520439</v>
      </c>
      <c r="D526" s="302">
        <f t="shared" si="196"/>
        <v>7.7765060731189051</v>
      </c>
      <c r="E526" s="303"/>
      <c r="F526" s="302">
        <v>0.12951170191252509</v>
      </c>
      <c r="G526" s="302">
        <v>9.3871092292796217</v>
      </c>
      <c r="H526" s="302">
        <f t="shared" si="197"/>
        <v>9.516620931192147</v>
      </c>
      <c r="I526" s="303"/>
      <c r="J526" s="302">
        <v>0.17006132994714687</v>
      </c>
      <c r="K526" s="302">
        <v>11.228748690133699</v>
      </c>
      <c r="L526" s="302">
        <f t="shared" si="198"/>
        <v>11.398810020080846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0.6727606138191089</v>
      </c>
      <c r="C527" s="302">
        <v>5.9057645264055028</v>
      </c>
      <c r="D527" s="302">
        <f t="shared" si="196"/>
        <v>6.5785251402246114</v>
      </c>
      <c r="E527" s="303"/>
      <c r="F527" s="302">
        <v>0.70676808781883593</v>
      </c>
      <c r="G527" s="302">
        <v>7.1242918274272888</v>
      </c>
      <c r="H527" s="302">
        <f t="shared" si="197"/>
        <v>7.8310599152461249</v>
      </c>
      <c r="I527" s="303"/>
      <c r="J527" s="302">
        <v>0.57194676222896246</v>
      </c>
      <c r="K527" s="302">
        <v>7.0480732779979594</v>
      </c>
      <c r="L527" s="302">
        <f t="shared" si="198"/>
        <v>7.6200200402269216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9.9830000000170518</v>
      </c>
      <c r="C529" s="311">
        <f t="shared" ref="C529:D529" si="199">SUM(C519:C527)</f>
        <v>79.732999998540521</v>
      </c>
      <c r="D529" s="311">
        <f t="shared" si="199"/>
        <v>89.715999998557564</v>
      </c>
      <c r="E529" s="311"/>
      <c r="F529" s="311">
        <f t="shared" ref="F529:H529" si="200">SUM(F519:F527)</f>
        <v>14.849999999998506</v>
      </c>
      <c r="G529" s="311">
        <f t="shared" si="200"/>
        <v>99.067999999332301</v>
      </c>
      <c r="H529" s="311">
        <f t="shared" si="200"/>
        <v>113.91799999933082</v>
      </c>
      <c r="I529" s="311"/>
      <c r="J529" s="311">
        <f t="shared" ref="J529:L529" si="201">SUM(J519:J527)</f>
        <v>15.529000000138646</v>
      </c>
      <c r="K529" s="311">
        <f t="shared" si="201"/>
        <v>99.561999996210901</v>
      </c>
      <c r="L529" s="311">
        <f t="shared" si="201"/>
        <v>115.09099999634954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0.55045969999117117</v>
      </c>
      <c r="C536" s="302">
        <v>4.4749039804316473</v>
      </c>
      <c r="D536" s="302">
        <f>SUM(B536:C536)</f>
        <v>5.0253636804228181</v>
      </c>
      <c r="E536" s="303"/>
      <c r="F536" s="302">
        <v>0.59966663582140867</v>
      </c>
      <c r="G536" s="302">
        <v>5.5284422529176878</v>
      </c>
      <c r="H536" s="302">
        <f>SUM(F536:G536)</f>
        <v>6.1281088887390966</v>
      </c>
      <c r="I536" s="303"/>
      <c r="J536" s="302">
        <v>0.82498194557933335</v>
      </c>
      <c r="K536" s="302">
        <v>6.9931674506701951</v>
      </c>
      <c r="L536" s="302">
        <f>SUM(J536:K536)</f>
        <v>7.8181493962495283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0.37542516783540336</v>
      </c>
      <c r="C537" s="302">
        <v>1.5737437975096122</v>
      </c>
      <c r="D537" s="302">
        <f t="shared" ref="D537:D544" si="202">SUM(B537:C537)</f>
        <v>1.9491689653450157</v>
      </c>
      <c r="E537" s="303"/>
      <c r="F537" s="302">
        <v>0.45013543220552271</v>
      </c>
      <c r="G537" s="302">
        <v>2.338149622247236</v>
      </c>
      <c r="H537" s="302">
        <f t="shared" ref="H537:H544" si="203">SUM(F537:G537)</f>
        <v>2.7882850544527589</v>
      </c>
      <c r="I537" s="303"/>
      <c r="J537" s="302">
        <v>0.62182872689640734</v>
      </c>
      <c r="K537" s="302">
        <v>3.0997360040854294</v>
      </c>
      <c r="L537" s="302">
        <f t="shared" ref="L537:L544" si="204">SUM(J537:K537)</f>
        <v>3.7215647309818367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0.60616375647294762</v>
      </c>
      <c r="C538" s="302">
        <v>2.2627294188760745</v>
      </c>
      <c r="D538" s="302">
        <f t="shared" si="202"/>
        <v>2.8688931753490223</v>
      </c>
      <c r="E538" s="303"/>
      <c r="F538" s="302">
        <v>0.60978478902382649</v>
      </c>
      <c r="G538" s="302">
        <v>2.9760939025308613</v>
      </c>
      <c r="H538" s="302">
        <f t="shared" si="203"/>
        <v>3.5858786915546879</v>
      </c>
      <c r="I538" s="303"/>
      <c r="J538" s="302">
        <v>0.73760946684899398</v>
      </c>
      <c r="K538" s="302">
        <v>3.3090951175372147</v>
      </c>
      <c r="L538" s="302">
        <f t="shared" si="204"/>
        <v>4.0467045843862088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2.728560937968199</v>
      </c>
      <c r="C539" s="302">
        <v>2.6864443347451124</v>
      </c>
      <c r="D539" s="302">
        <f t="shared" si="202"/>
        <v>5.4150052727133113</v>
      </c>
      <c r="E539" s="303"/>
      <c r="F539" s="302">
        <v>2.3143172094128248</v>
      </c>
      <c r="G539" s="302">
        <v>3.3016666097323211</v>
      </c>
      <c r="H539" s="302">
        <f t="shared" si="203"/>
        <v>5.6159838191451463</v>
      </c>
      <c r="I539" s="303"/>
      <c r="J539" s="302">
        <v>1.9376660890252275</v>
      </c>
      <c r="K539" s="302">
        <v>4.4913163297425216</v>
      </c>
      <c r="L539" s="302">
        <f t="shared" si="204"/>
        <v>6.4289824187677489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0.24502811754678075</v>
      </c>
      <c r="C540" s="302">
        <v>16.681571924428031</v>
      </c>
      <c r="D540" s="302">
        <f t="shared" si="202"/>
        <v>16.926600041974812</v>
      </c>
      <c r="E540" s="303"/>
      <c r="F540" s="302">
        <v>0.23150673766234894</v>
      </c>
      <c r="G540" s="302">
        <v>15.678101067705787</v>
      </c>
      <c r="H540" s="302">
        <f t="shared" si="203"/>
        <v>15.909607805368136</v>
      </c>
      <c r="I540" s="303"/>
      <c r="J540" s="302">
        <v>0.32378566299557804</v>
      </c>
      <c r="K540" s="302">
        <v>15.070578941521395</v>
      </c>
      <c r="L540" s="302">
        <f t="shared" si="204"/>
        <v>15.394364604516973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0.96391950056596998</v>
      </c>
      <c r="C541" s="302">
        <v>0.14671790334327686</v>
      </c>
      <c r="D541" s="302">
        <f t="shared" si="202"/>
        <v>1.1106374039092468</v>
      </c>
      <c r="E541" s="303"/>
      <c r="F541" s="302">
        <v>0.80448928910924233</v>
      </c>
      <c r="G541" s="302">
        <v>0.18181436029459139</v>
      </c>
      <c r="H541" s="302">
        <f t="shared" si="203"/>
        <v>0.98630364940383375</v>
      </c>
      <c r="I541" s="303"/>
      <c r="J541" s="302">
        <v>1.2015785387833122</v>
      </c>
      <c r="K541" s="302">
        <v>0.27159562400944537</v>
      </c>
      <c r="L541" s="302">
        <f t="shared" si="204"/>
        <v>1.4731741627927577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2.3976698939593795</v>
      </c>
      <c r="C542" s="302">
        <v>7.0427966818270393</v>
      </c>
      <c r="D542" s="302">
        <f t="shared" si="202"/>
        <v>9.4404665757864183</v>
      </c>
      <c r="E542" s="303"/>
      <c r="F542" s="302">
        <v>1.9652790283445247</v>
      </c>
      <c r="G542" s="302">
        <v>7.3577237328931808</v>
      </c>
      <c r="H542" s="302">
        <f t="shared" si="203"/>
        <v>9.3230027612377064</v>
      </c>
      <c r="I542" s="303"/>
      <c r="J542" s="302">
        <v>1.8736581103814367</v>
      </c>
      <c r="K542" s="302">
        <v>8.0259769472035654</v>
      </c>
      <c r="L542" s="302">
        <f t="shared" si="204"/>
        <v>9.8996350575850016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0.27012015351048307</v>
      </c>
      <c r="C543" s="302">
        <v>3.4421702978142115</v>
      </c>
      <c r="D543" s="302">
        <f t="shared" si="202"/>
        <v>3.7122904513246944</v>
      </c>
      <c r="E543" s="303"/>
      <c r="F543" s="302">
        <v>0.18829689457792159</v>
      </c>
      <c r="G543" s="302">
        <v>3.2626474785058317</v>
      </c>
      <c r="H543" s="302">
        <f t="shared" si="203"/>
        <v>3.4509443730837535</v>
      </c>
      <c r="I543" s="303"/>
      <c r="J543" s="302">
        <v>0.33564638687678733</v>
      </c>
      <c r="K543" s="302">
        <v>3.8739144026191634</v>
      </c>
      <c r="L543" s="302">
        <f t="shared" si="204"/>
        <v>4.209560789495951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0.33465277225425144</v>
      </c>
      <c r="C544" s="302">
        <v>1.8859216610587926</v>
      </c>
      <c r="D544" s="302">
        <f t="shared" si="202"/>
        <v>2.2205744333130442</v>
      </c>
      <c r="E544" s="303"/>
      <c r="F544" s="302">
        <v>0.2615239840443041</v>
      </c>
      <c r="G544" s="302">
        <v>1.7773609733933993</v>
      </c>
      <c r="H544" s="302">
        <f t="shared" si="203"/>
        <v>2.0388849574377033</v>
      </c>
      <c r="I544" s="303"/>
      <c r="J544" s="302">
        <v>0.20824507240150333</v>
      </c>
      <c r="K544" s="302">
        <v>1.6996191821601387</v>
      </c>
      <c r="L544" s="302">
        <f t="shared" si="204"/>
        <v>1.907864254561642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8.4720000001045861</v>
      </c>
      <c r="C546" s="311">
        <f t="shared" ref="C546:D546" si="205">SUM(C536:C544)</f>
        <v>40.197000000033803</v>
      </c>
      <c r="D546" s="311">
        <f t="shared" si="205"/>
        <v>48.669000000138382</v>
      </c>
      <c r="E546" s="311"/>
      <c r="F546" s="311">
        <f t="shared" ref="F546:H546" si="206">SUM(F536:F544)</f>
        <v>7.4250000002019245</v>
      </c>
      <c r="G546" s="311">
        <f t="shared" si="206"/>
        <v>42.402000000220902</v>
      </c>
      <c r="H546" s="311">
        <f t="shared" si="206"/>
        <v>49.827000000422821</v>
      </c>
      <c r="I546" s="311"/>
      <c r="J546" s="311">
        <f t="shared" ref="J546:L546" si="207">SUM(J536:J544)</f>
        <v>8.0649999997885793</v>
      </c>
      <c r="K546" s="311">
        <f t="shared" si="207"/>
        <v>46.834999999549069</v>
      </c>
      <c r="L546" s="311">
        <f t="shared" si="207"/>
        <v>54.899999999337652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3.4260942207882907</v>
      </c>
      <c r="C553" s="302">
        <v>12.748353743589501</v>
      </c>
      <c r="D553" s="302">
        <f>SUM(B553:C553)</f>
        <v>16.174447964377791</v>
      </c>
      <c r="E553" s="303"/>
      <c r="F553" s="302">
        <v>3.0240237891631554</v>
      </c>
      <c r="G553" s="302">
        <v>14.696779338848716</v>
      </c>
      <c r="H553" s="302">
        <f>SUM(F553:G553)</f>
        <v>17.72080312801187</v>
      </c>
      <c r="I553" s="303"/>
      <c r="J553" s="302">
        <v>3.8417770056466853</v>
      </c>
      <c r="K553" s="302">
        <v>14.36793503574243</v>
      </c>
      <c r="L553" s="302">
        <f>SUM(J553:K553)</f>
        <v>18.209712041389118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2.2240497674824642</v>
      </c>
      <c r="C554" s="302">
        <v>6.2560557434760034</v>
      </c>
      <c r="D554" s="302">
        <f t="shared" ref="D554:D561" si="208">SUM(B554:C554)</f>
        <v>8.4801055109584667</v>
      </c>
      <c r="E554" s="303"/>
      <c r="F554" s="302">
        <v>2.6145561598332887</v>
      </c>
      <c r="G554" s="302">
        <v>8.0211060686153104</v>
      </c>
      <c r="H554" s="302">
        <f t="shared" ref="H554:H561" si="209">SUM(F554:G554)</f>
        <v>10.635662228448599</v>
      </c>
      <c r="I554" s="303"/>
      <c r="J554" s="302">
        <v>3.5046586736450944</v>
      </c>
      <c r="K554" s="302">
        <v>9.0616631233258325</v>
      </c>
      <c r="L554" s="302">
        <f t="shared" ref="L554:L561" si="210">SUM(J554:K554)</f>
        <v>12.566321796970927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4.1147678103368506</v>
      </c>
      <c r="C555" s="302">
        <v>8.1712036814887075</v>
      </c>
      <c r="D555" s="302">
        <f t="shared" si="208"/>
        <v>12.285971491825558</v>
      </c>
      <c r="E555" s="303"/>
      <c r="F555" s="302">
        <v>3.8254000730002073</v>
      </c>
      <c r="G555" s="302">
        <v>9.2671835334494386</v>
      </c>
      <c r="H555" s="302">
        <f t="shared" si="209"/>
        <v>13.092583606449645</v>
      </c>
      <c r="I555" s="303"/>
      <c r="J555" s="302">
        <v>4.1077365035217461</v>
      </c>
      <c r="K555" s="302">
        <v>8.6012229780707088</v>
      </c>
      <c r="L555" s="302">
        <f t="shared" si="210"/>
        <v>12.708959481592455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10.329864064951661</v>
      </c>
      <c r="C556" s="302">
        <v>5.3747179453879736</v>
      </c>
      <c r="D556" s="302">
        <f t="shared" si="208"/>
        <v>15.704582010339635</v>
      </c>
      <c r="E556" s="303"/>
      <c r="F556" s="302">
        <v>7.9911038869546527</v>
      </c>
      <c r="G556" s="302">
        <v>5.9433289806514509</v>
      </c>
      <c r="H556" s="302">
        <f t="shared" si="209"/>
        <v>13.934432867606104</v>
      </c>
      <c r="I556" s="303"/>
      <c r="J556" s="302">
        <v>6.6851235972618159</v>
      </c>
      <c r="K556" s="302">
        <v>6.3496736036864272</v>
      </c>
      <c r="L556" s="302">
        <f t="shared" si="210"/>
        <v>13.034797200948244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0.67180070040172857</v>
      </c>
      <c r="C557" s="302">
        <v>6.2858110844766806</v>
      </c>
      <c r="D557" s="302">
        <f t="shared" si="208"/>
        <v>6.9576117848784094</v>
      </c>
      <c r="E557" s="303"/>
      <c r="F557" s="302">
        <v>0.41982924470476413</v>
      </c>
      <c r="G557" s="302">
        <v>5.0279469382149617</v>
      </c>
      <c r="H557" s="302">
        <f t="shared" si="209"/>
        <v>5.4477761829197258</v>
      </c>
      <c r="I557" s="303"/>
      <c r="J557" s="302">
        <v>0.57510876730784144</v>
      </c>
      <c r="K557" s="302">
        <v>4.670734038996784</v>
      </c>
      <c r="L557" s="302">
        <f t="shared" si="210"/>
        <v>5.2458428063046254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0.30680969501328126</v>
      </c>
      <c r="C558" s="302">
        <v>0.19776347481692905</v>
      </c>
      <c r="D558" s="302">
        <f t="shared" si="208"/>
        <v>0.50457316983021028</v>
      </c>
      <c r="E558" s="303"/>
      <c r="F558" s="302">
        <v>0.19332032412331995</v>
      </c>
      <c r="G558" s="302">
        <v>0.20505872062871486</v>
      </c>
      <c r="H558" s="302">
        <f t="shared" si="209"/>
        <v>0.39837904475203478</v>
      </c>
      <c r="I558" s="303"/>
      <c r="J558" s="302">
        <v>0.23380409379638506</v>
      </c>
      <c r="K558" s="302">
        <v>0.21682246480187928</v>
      </c>
      <c r="L558" s="302">
        <f t="shared" si="210"/>
        <v>0.45062655859826434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5.9540799596850311</v>
      </c>
      <c r="C559" s="302">
        <v>7.5772208138293449</v>
      </c>
      <c r="D559" s="302">
        <f t="shared" si="208"/>
        <v>13.531300773514376</v>
      </c>
      <c r="E559" s="303"/>
      <c r="F559" s="302">
        <v>4.0916875761036486</v>
      </c>
      <c r="G559" s="302">
        <v>6.8932441995569373</v>
      </c>
      <c r="H559" s="302">
        <f t="shared" si="209"/>
        <v>10.984931775660586</v>
      </c>
      <c r="I559" s="303"/>
      <c r="J559" s="302">
        <v>3.899157873514052</v>
      </c>
      <c r="K559" s="302">
        <v>6.6925339857496828</v>
      </c>
      <c r="L559" s="302">
        <f t="shared" si="210"/>
        <v>10.591691859263735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4.7023197869741304</v>
      </c>
      <c r="C560" s="302">
        <v>15.973833800973967</v>
      </c>
      <c r="D560" s="302">
        <f t="shared" si="208"/>
        <v>20.676153587948097</v>
      </c>
      <c r="E560" s="303"/>
      <c r="F560" s="302">
        <v>3.1752587474918705</v>
      </c>
      <c r="G560" s="302">
        <v>13.302558225847902</v>
      </c>
      <c r="H560" s="302">
        <f t="shared" si="209"/>
        <v>16.47781697333977</v>
      </c>
      <c r="I560" s="303"/>
      <c r="J560" s="302">
        <v>4.8473285425556449</v>
      </c>
      <c r="K560" s="302">
        <v>13.443353480231869</v>
      </c>
      <c r="L560" s="302">
        <f t="shared" si="210"/>
        <v>18.290682022787514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5.1662139946630541</v>
      </c>
      <c r="C561" s="302">
        <v>10.581039712133389</v>
      </c>
      <c r="D561" s="302">
        <f t="shared" si="208"/>
        <v>15.747253706796442</v>
      </c>
      <c r="E561" s="303"/>
      <c r="F561" s="302">
        <v>3.1928201992425418</v>
      </c>
      <c r="G561" s="302">
        <v>8.0427939946686227</v>
      </c>
      <c r="H561" s="302">
        <f t="shared" si="209"/>
        <v>11.235614193911164</v>
      </c>
      <c r="I561" s="303"/>
      <c r="J561" s="302">
        <v>3.0073049418971118</v>
      </c>
      <c r="K561" s="302">
        <v>5.3440612890338492</v>
      </c>
      <c r="L561" s="302">
        <f t="shared" si="210"/>
        <v>8.3513662309309602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36.896000000296496</v>
      </c>
      <c r="C563" s="311">
        <f t="shared" ref="C563:D563" si="211">SUM(C553:C561)</f>
        <v>73.166000000172502</v>
      </c>
      <c r="D563" s="311">
        <f t="shared" si="211"/>
        <v>110.06200000046898</v>
      </c>
      <c r="E563" s="311"/>
      <c r="F563" s="311">
        <f t="shared" ref="F563:H563" si="212">SUM(F553:F561)</f>
        <v>28.528000000617446</v>
      </c>
      <c r="G563" s="311">
        <f t="shared" si="212"/>
        <v>71.400000000482052</v>
      </c>
      <c r="H563" s="311">
        <f t="shared" si="212"/>
        <v>99.928000001099491</v>
      </c>
      <c r="I563" s="311"/>
      <c r="J563" s="311">
        <f t="shared" ref="J563:L563" si="213">SUM(J553:J561)</f>
        <v>30.701999999146381</v>
      </c>
      <c r="K563" s="311">
        <f t="shared" si="213"/>
        <v>68.747999999639461</v>
      </c>
      <c r="L563" s="311">
        <f t="shared" si="213"/>
        <v>99.449999998785856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14.488922989343802</v>
      </c>
      <c r="C570" s="302">
        <v>14.472436047376883</v>
      </c>
      <c r="D570" s="302">
        <f>SUM(B570:C570)</f>
        <v>28.961359036720687</v>
      </c>
      <c r="E570" s="303"/>
      <c r="F570" s="302">
        <v>14.49951711966877</v>
      </c>
      <c r="G570" s="302">
        <v>18.599602883820154</v>
      </c>
      <c r="H570" s="302">
        <f>SUM(F570:G570)</f>
        <v>33.09912000348892</v>
      </c>
      <c r="I570" s="303"/>
      <c r="J570" s="302">
        <v>19.652501658421691</v>
      </c>
      <c r="K570" s="302">
        <v>20.827713204093765</v>
      </c>
      <c r="L570" s="302">
        <f>SUM(J570:K570)</f>
        <v>40.480214862515453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9.9834538511259261</v>
      </c>
      <c r="C571" s="302">
        <v>7.4991132195851753</v>
      </c>
      <c r="D571" s="302">
        <f t="shared" ref="D571:D578" si="214">SUM(B571:C571)</f>
        <v>17.482567070711102</v>
      </c>
      <c r="E571" s="303"/>
      <c r="F571" s="302">
        <v>12.282406103597165</v>
      </c>
      <c r="G571" s="302">
        <v>11.382862297464273</v>
      </c>
      <c r="H571" s="302">
        <f t="shared" ref="H571:H578" si="215">SUM(F571:G571)</f>
        <v>23.665268401061439</v>
      </c>
      <c r="I571" s="303"/>
      <c r="J571" s="302">
        <v>15.569602530683493</v>
      </c>
      <c r="K571" s="302">
        <v>13.898050785520008</v>
      </c>
      <c r="L571" s="302">
        <f t="shared" ref="L571:L578" si="216">SUM(J571:K571)</f>
        <v>29.467653316203503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8.5664869958440946</v>
      </c>
      <c r="C572" s="302">
        <v>5.9986531244552879</v>
      </c>
      <c r="D572" s="302">
        <f t="shared" si="214"/>
        <v>14.565140120299382</v>
      </c>
      <c r="E572" s="303"/>
      <c r="F572" s="302">
        <v>9.4989010016623947</v>
      </c>
      <c r="G572" s="302">
        <v>8.6002021986359463</v>
      </c>
      <c r="H572" s="302">
        <f t="shared" si="215"/>
        <v>18.099103200298341</v>
      </c>
      <c r="I572" s="303"/>
      <c r="J572" s="302">
        <v>10.427169993708906</v>
      </c>
      <c r="K572" s="302">
        <v>8.7356929310348441</v>
      </c>
      <c r="L572" s="302">
        <f t="shared" si="216"/>
        <v>19.162862924743749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10.603279393297253</v>
      </c>
      <c r="C573" s="302">
        <v>4.384727074154573</v>
      </c>
      <c r="D573" s="302">
        <f t="shared" si="214"/>
        <v>14.988006467451825</v>
      </c>
      <c r="E573" s="303"/>
      <c r="F573" s="302">
        <v>10.572216601846778</v>
      </c>
      <c r="G573" s="302">
        <v>6.2171846903166044</v>
      </c>
      <c r="H573" s="302">
        <f t="shared" si="215"/>
        <v>16.789401292163383</v>
      </c>
      <c r="I573" s="303"/>
      <c r="J573" s="302">
        <v>10.206177048751687</v>
      </c>
      <c r="K573" s="302">
        <v>7.5610107285786237</v>
      </c>
      <c r="L573" s="302">
        <f t="shared" si="216"/>
        <v>17.76718777733031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4.2372602970940028</v>
      </c>
      <c r="C574" s="302">
        <v>8.8870385896654671</v>
      </c>
      <c r="D574" s="302">
        <f t="shared" si="214"/>
        <v>13.124298886759469</v>
      </c>
      <c r="E574" s="303"/>
      <c r="F574" s="302">
        <v>3.2210612817316884</v>
      </c>
      <c r="G574" s="302">
        <v>8.2328327817941496</v>
      </c>
      <c r="H574" s="302">
        <f t="shared" si="215"/>
        <v>11.453894063525837</v>
      </c>
      <c r="I574" s="303"/>
      <c r="J574" s="302">
        <v>3.6841261500555693</v>
      </c>
      <c r="K574" s="302">
        <v>8.7978569378909892</v>
      </c>
      <c r="L574" s="302">
        <f t="shared" si="216"/>
        <v>12.481983087946558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1.1896912456548014</v>
      </c>
      <c r="C575" s="302">
        <v>0.43582278754312853</v>
      </c>
      <c r="D575" s="302">
        <f t="shared" si="214"/>
        <v>1.6255140331979301</v>
      </c>
      <c r="E575" s="303"/>
      <c r="F575" s="302">
        <v>0.97105920062694107</v>
      </c>
      <c r="G575" s="302">
        <v>0.57308700192869022</v>
      </c>
      <c r="H575" s="302">
        <f t="shared" si="215"/>
        <v>1.5441462025556314</v>
      </c>
      <c r="I575" s="303"/>
      <c r="J575" s="302">
        <v>1.2054546038831222</v>
      </c>
      <c r="K575" s="302">
        <v>0.73005252182001246</v>
      </c>
      <c r="L575" s="302">
        <f t="shared" si="216"/>
        <v>1.9355071257031347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81.796969029030919</v>
      </c>
      <c r="C576" s="302">
        <v>32.087514776723218</v>
      </c>
      <c r="D576" s="302">
        <f t="shared" si="214"/>
        <v>113.88448380575414</v>
      </c>
      <c r="E576" s="303"/>
      <c r="F576" s="302">
        <v>75.393511522967486</v>
      </c>
      <c r="G576" s="302">
        <v>38.648757325754438</v>
      </c>
      <c r="H576" s="302">
        <f t="shared" si="215"/>
        <v>114.04226884872193</v>
      </c>
      <c r="I576" s="303"/>
      <c r="J576" s="302">
        <v>58.808374359483224</v>
      </c>
      <c r="K576" s="302">
        <v>36.032104044721123</v>
      </c>
      <c r="L576" s="302">
        <f t="shared" si="216"/>
        <v>94.840478404204347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2.5910720246421124</v>
      </c>
      <c r="C577" s="302">
        <v>4.1711078060361357</v>
      </c>
      <c r="D577" s="302">
        <f t="shared" si="214"/>
        <v>6.7621798306782477</v>
      </c>
      <c r="E577" s="303"/>
      <c r="F577" s="302">
        <v>2.2922744366105099</v>
      </c>
      <c r="G577" s="302">
        <v>4.8096742093618783</v>
      </c>
      <c r="H577" s="302">
        <f t="shared" si="215"/>
        <v>7.1019486459723886</v>
      </c>
      <c r="I577" s="303"/>
      <c r="J577" s="302">
        <v>4.2916962479116858</v>
      </c>
      <c r="K577" s="302">
        <v>5.3961346923255258</v>
      </c>
      <c r="L577" s="302">
        <f t="shared" si="216"/>
        <v>9.6878309402372125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11.631864178525641</v>
      </c>
      <c r="C578" s="302">
        <v>12.116586575029316</v>
      </c>
      <c r="D578" s="302">
        <f t="shared" si="214"/>
        <v>23.748450753554955</v>
      </c>
      <c r="E578" s="303"/>
      <c r="F578" s="302">
        <v>9.8520527379155602</v>
      </c>
      <c r="G578" s="302">
        <v>12.080796611341476</v>
      </c>
      <c r="H578" s="302">
        <f t="shared" si="215"/>
        <v>21.932849349257037</v>
      </c>
      <c r="I578" s="303"/>
      <c r="J578" s="302">
        <v>6.6318974029753388</v>
      </c>
      <c r="K578" s="302">
        <v>9.6583841536606325</v>
      </c>
      <c r="L578" s="302">
        <f t="shared" si="216"/>
        <v>16.290281556635971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145.08900000455853</v>
      </c>
      <c r="C580" s="311">
        <f t="shared" ref="C580:D580" si="217">SUM(C570:C578)</f>
        <v>90.053000000569185</v>
      </c>
      <c r="D580" s="311">
        <f t="shared" si="217"/>
        <v>235.14200000512773</v>
      </c>
      <c r="E580" s="311"/>
      <c r="F580" s="311">
        <f t="shared" ref="F580:H580" si="218">SUM(F570:F578)</f>
        <v>138.58300000662729</v>
      </c>
      <c r="G580" s="311">
        <f t="shared" si="218"/>
        <v>109.14500000041761</v>
      </c>
      <c r="H580" s="311">
        <f t="shared" si="218"/>
        <v>247.72800000704493</v>
      </c>
      <c r="I580" s="311"/>
      <c r="J580" s="311">
        <f t="shared" ref="J580:L580" si="219">SUM(J570:J578)</f>
        <v>130.47699999587471</v>
      </c>
      <c r="K580" s="311">
        <f t="shared" si="219"/>
        <v>111.63699999964552</v>
      </c>
      <c r="L580" s="311">
        <f t="shared" si="219"/>
        <v>242.1139999955202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0.73308389402953422</v>
      </c>
      <c r="C587" s="302">
        <v>3.362422107113229</v>
      </c>
      <c r="D587" s="302">
        <f>SUM(B587:C587)</f>
        <v>4.0955060011427635</v>
      </c>
      <c r="E587" s="303"/>
      <c r="F587" s="302">
        <v>1.0676817906892355</v>
      </c>
      <c r="G587" s="302">
        <v>3.2777339434412367</v>
      </c>
      <c r="H587" s="302">
        <f>SUM(F587:G587)</f>
        <v>4.345415734130472</v>
      </c>
      <c r="I587" s="303"/>
      <c r="J587" s="302">
        <v>1.5251323022103267</v>
      </c>
      <c r="K587" s="302">
        <v>3.8709962017598327</v>
      </c>
      <c r="L587" s="302">
        <f>SUM(J587:K587)</f>
        <v>5.396128503970159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0.75213870214382383</v>
      </c>
      <c r="C588" s="302">
        <v>2.3335703851000003</v>
      </c>
      <c r="D588" s="302">
        <f t="shared" ref="D588:D595" si="220">SUM(B588:C588)</f>
        <v>3.0857090872438242</v>
      </c>
      <c r="E588" s="303"/>
      <c r="F588" s="302">
        <v>1.2005812932507247</v>
      </c>
      <c r="G588" s="302">
        <v>3.1182123934583941</v>
      </c>
      <c r="H588" s="302">
        <f t="shared" ref="H588:H595" si="221">SUM(F588:G588)</f>
        <v>4.3187936867091192</v>
      </c>
      <c r="I588" s="303"/>
      <c r="J588" s="302">
        <v>1.6984975921163843</v>
      </c>
      <c r="K588" s="302">
        <v>4.9047367037893075</v>
      </c>
      <c r="L588" s="302">
        <f t="shared" ref="L588:L595" si="222">SUM(J588:K588)</f>
        <v>6.6032342959056916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0.7249661616654115</v>
      </c>
      <c r="C589" s="302">
        <v>3.2263593308335108</v>
      </c>
      <c r="D589" s="302">
        <f t="shared" si="220"/>
        <v>3.9513254924989223</v>
      </c>
      <c r="E589" s="303"/>
      <c r="F589" s="302">
        <v>1.0123532061796892</v>
      </c>
      <c r="G589" s="302">
        <v>4.3282951487207777</v>
      </c>
      <c r="H589" s="302">
        <f t="shared" si="221"/>
        <v>5.3406483549004671</v>
      </c>
      <c r="I589" s="303"/>
      <c r="J589" s="302">
        <v>1.1787670843883611</v>
      </c>
      <c r="K589" s="302">
        <v>5.6546324046550307</v>
      </c>
      <c r="L589" s="302">
        <f t="shared" si="222"/>
        <v>6.8333994890433916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2.2242860826830437</v>
      </c>
      <c r="C590" s="302">
        <v>3.0255314344804596</v>
      </c>
      <c r="D590" s="302">
        <f t="shared" si="220"/>
        <v>5.2498175171635033</v>
      </c>
      <c r="E590" s="303"/>
      <c r="F590" s="302">
        <v>2.7220475590427107</v>
      </c>
      <c r="G590" s="302">
        <v>3.4425524988849197</v>
      </c>
      <c r="H590" s="302">
        <f t="shared" si="221"/>
        <v>6.1646000579276308</v>
      </c>
      <c r="I590" s="303"/>
      <c r="J590" s="302">
        <v>2.1907667406191424</v>
      </c>
      <c r="K590" s="302">
        <v>3.8846573391912949</v>
      </c>
      <c r="L590" s="302">
        <f t="shared" si="222"/>
        <v>6.0754240798104373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0.10702317245423845</v>
      </c>
      <c r="C591" s="302">
        <v>4.7893569840071049</v>
      </c>
      <c r="D591" s="302">
        <f t="shared" si="220"/>
        <v>4.8963801564613432</v>
      </c>
      <c r="E591" s="303"/>
      <c r="F591" s="302">
        <v>0.14226520309038262</v>
      </c>
      <c r="G591" s="302">
        <v>3.2834929160677753</v>
      </c>
      <c r="H591" s="302">
        <f t="shared" si="221"/>
        <v>3.4257581191581581</v>
      </c>
      <c r="I591" s="303"/>
      <c r="J591" s="302">
        <v>0.29074610212485164</v>
      </c>
      <c r="K591" s="302">
        <v>2.9796149384767063</v>
      </c>
      <c r="L591" s="302">
        <f t="shared" si="222"/>
        <v>3.270361040601558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0.73462946108413996</v>
      </c>
      <c r="C592" s="302">
        <v>1.5446610471726456</v>
      </c>
      <c r="D592" s="302">
        <f t="shared" si="220"/>
        <v>2.2792905082567856</v>
      </c>
      <c r="E592" s="303"/>
      <c r="F592" s="302">
        <v>1.0217432430737508</v>
      </c>
      <c r="G592" s="302">
        <v>1.9566335273862776</v>
      </c>
      <c r="H592" s="302">
        <f t="shared" si="221"/>
        <v>2.9783767704600281</v>
      </c>
      <c r="I592" s="303"/>
      <c r="J592" s="302">
        <v>1.0312934866583552</v>
      </c>
      <c r="K592" s="302">
        <v>2.956194973292543</v>
      </c>
      <c r="L592" s="302">
        <f t="shared" si="222"/>
        <v>3.9874884599508982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0.39171533301152733</v>
      </c>
      <c r="C593" s="302">
        <v>0.89935609066364286</v>
      </c>
      <c r="D593" s="302">
        <f t="shared" si="220"/>
        <v>1.2910714236751701</v>
      </c>
      <c r="E593" s="303"/>
      <c r="F593" s="302">
        <v>0.46814396559569921</v>
      </c>
      <c r="G593" s="302">
        <v>0.99417773944088317</v>
      </c>
      <c r="H593" s="302">
        <f t="shared" si="221"/>
        <v>1.4623217050365824</v>
      </c>
      <c r="I593" s="303"/>
      <c r="J593" s="302">
        <v>0.52192100979340694</v>
      </c>
      <c r="K593" s="302">
        <v>1.851793986263581</v>
      </c>
      <c r="L593" s="302">
        <f t="shared" si="222"/>
        <v>2.3737149960569881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1.3598346644538948</v>
      </c>
      <c r="C594" s="302">
        <v>39.117582464057257</v>
      </c>
      <c r="D594" s="302">
        <f t="shared" si="220"/>
        <v>40.477417128511149</v>
      </c>
      <c r="E594" s="303"/>
      <c r="F594" s="302">
        <v>1.5950623178157877</v>
      </c>
      <c r="G594" s="302">
        <v>30.736864749950168</v>
      </c>
      <c r="H594" s="302">
        <f t="shared" si="221"/>
        <v>32.331927067765953</v>
      </c>
      <c r="I594" s="303"/>
      <c r="J594" s="302">
        <v>2.8754852476792681</v>
      </c>
      <c r="K594" s="302">
        <v>31.3321895142711</v>
      </c>
      <c r="L594" s="302">
        <f t="shared" si="222"/>
        <v>34.207674761950365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0.50132252849588876</v>
      </c>
      <c r="C595" s="302">
        <v>2.1201601566948787</v>
      </c>
      <c r="D595" s="302">
        <f t="shared" si="220"/>
        <v>2.6214826851907675</v>
      </c>
      <c r="E595" s="303"/>
      <c r="F595" s="302">
        <v>0.50212142140212079</v>
      </c>
      <c r="G595" s="302">
        <v>1.5900370833454025</v>
      </c>
      <c r="H595" s="302">
        <f t="shared" si="221"/>
        <v>2.0921585047475233</v>
      </c>
      <c r="I595" s="303"/>
      <c r="J595" s="302">
        <v>0.56939043422160573</v>
      </c>
      <c r="K595" s="302">
        <v>1.1701839387660471</v>
      </c>
      <c r="L595" s="302">
        <f t="shared" si="222"/>
        <v>1.7395743729876529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7.5290000000215027</v>
      </c>
      <c r="C597" s="311">
        <f t="shared" ref="C597:D597" si="223">SUM(C587:C595)</f>
        <v>60.419000000122729</v>
      </c>
      <c r="D597" s="311">
        <f t="shared" si="223"/>
        <v>67.948000000144233</v>
      </c>
      <c r="E597" s="311"/>
      <c r="F597" s="311">
        <f t="shared" ref="F597:H597" si="224">SUM(F587:F595)</f>
        <v>9.7320000001401024</v>
      </c>
      <c r="G597" s="311">
        <f t="shared" si="224"/>
        <v>52.728000000695836</v>
      </c>
      <c r="H597" s="311">
        <f t="shared" si="224"/>
        <v>62.460000000835926</v>
      </c>
      <c r="I597" s="311"/>
      <c r="J597" s="311">
        <f t="shared" ref="J597:L597" si="225">SUM(J587:J595)</f>
        <v>11.881999999811702</v>
      </c>
      <c r="K597" s="311">
        <f t="shared" si="225"/>
        <v>58.605000000465438</v>
      </c>
      <c r="L597" s="311">
        <f t="shared" si="225"/>
        <v>70.487000000277135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8.6021523016572461E-3</v>
      </c>
      <c r="C604" s="302">
        <v>6.0990268489028762E-2</v>
      </c>
      <c r="D604" s="302">
        <f>SUM(B604:C604)</f>
        <v>6.9592420790686005E-2</v>
      </c>
      <c r="E604" s="303"/>
      <c r="F604" s="302">
        <v>6.9409479976164064E-3</v>
      </c>
      <c r="G604" s="302">
        <v>7.0855442472597022E-2</v>
      </c>
      <c r="H604" s="302">
        <f>SUM(F604:G604)</f>
        <v>7.7796390470213431E-2</v>
      </c>
      <c r="I604" s="303"/>
      <c r="J604" s="302">
        <v>7.6561193671323942E-3</v>
      </c>
      <c r="K604" s="302">
        <v>6.6017367765744031E-2</v>
      </c>
      <c r="L604" s="302">
        <f>SUM(J604:K604)</f>
        <v>7.3673487132876428E-2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1.3306549213804995E-2</v>
      </c>
      <c r="C605" s="302">
        <v>7.9224599477269494E-2</v>
      </c>
      <c r="D605" s="302">
        <f t="shared" ref="D605:D612" si="226">SUM(B605:C605)</f>
        <v>9.2531148691074483E-2</v>
      </c>
      <c r="E605" s="303"/>
      <c r="F605" s="302">
        <v>1.2171969316916534E-2</v>
      </c>
      <c r="G605" s="302">
        <v>6.3172670576086817E-2</v>
      </c>
      <c r="H605" s="302">
        <f t="shared" ref="H605:H612" si="227">SUM(F605:G605)</f>
        <v>7.5344639893003357E-2</v>
      </c>
      <c r="I605" s="303"/>
      <c r="J605" s="302">
        <v>1.4329028519981978E-2</v>
      </c>
      <c r="K605" s="302">
        <v>6.0501571597146128E-2</v>
      </c>
      <c r="L605" s="302">
        <f t="shared" ref="L605:L612" si="228">SUM(J605:K605)</f>
        <v>7.483060011712811E-2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1.5276148996605435E-2</v>
      </c>
      <c r="C606" s="302">
        <v>0.11692713717606794</v>
      </c>
      <c r="D606" s="302">
        <f t="shared" si="226"/>
        <v>0.13220328617267338</v>
      </c>
      <c r="E606" s="303"/>
      <c r="F606" s="302">
        <v>1.0757566980929721E-2</v>
      </c>
      <c r="G606" s="302">
        <v>7.8819364702208322E-2</v>
      </c>
      <c r="H606" s="302">
        <f t="shared" si="227"/>
        <v>8.9576931683138045E-2</v>
      </c>
      <c r="I606" s="303"/>
      <c r="J606" s="302">
        <v>1.0711277337250526E-2</v>
      </c>
      <c r="K606" s="302">
        <v>6.885298257852375E-2</v>
      </c>
      <c r="L606" s="302">
        <f t="shared" si="228"/>
        <v>7.9564259915774274E-2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8.2128260320501537E-2</v>
      </c>
      <c r="C607" s="302">
        <v>0.10425787556258209</v>
      </c>
      <c r="D607" s="302">
        <f t="shared" si="226"/>
        <v>0.18638613588308361</v>
      </c>
      <c r="E607" s="303"/>
      <c r="F607" s="302">
        <v>6.0065334002027126E-2</v>
      </c>
      <c r="G607" s="302">
        <v>4.7252689547091234E-2</v>
      </c>
      <c r="H607" s="302">
        <f t="shared" si="227"/>
        <v>0.10731802354911836</v>
      </c>
      <c r="I607" s="303"/>
      <c r="J607" s="302">
        <v>4.3312974362334042E-2</v>
      </c>
      <c r="K607" s="302">
        <v>5.5154570966316187E-2</v>
      </c>
      <c r="L607" s="302">
        <f t="shared" si="228"/>
        <v>9.8467545328650236E-2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3.8669530796788206E-3</v>
      </c>
      <c r="C608" s="302">
        <v>1.5968734227875522E-2</v>
      </c>
      <c r="D608" s="302">
        <f t="shared" si="226"/>
        <v>1.9835687307554344E-2</v>
      </c>
      <c r="E608" s="303"/>
      <c r="F608" s="302">
        <v>1.9632594223716786E-3</v>
      </c>
      <c r="G608" s="302">
        <v>1.2833195399151702E-2</v>
      </c>
      <c r="H608" s="302">
        <f t="shared" si="227"/>
        <v>1.4796454821523381E-2</v>
      </c>
      <c r="I608" s="303"/>
      <c r="J608" s="302">
        <v>1.7119633089644516E-3</v>
      </c>
      <c r="K608" s="302">
        <v>4.764613600057077E-3</v>
      </c>
      <c r="L608" s="302">
        <f t="shared" si="228"/>
        <v>6.4765769090215286E-3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2.5046973993920568E-2</v>
      </c>
      <c r="C609" s="302">
        <v>1.5095314890059018E-2</v>
      </c>
      <c r="D609" s="302">
        <f t="shared" si="226"/>
        <v>4.0142288883979582E-2</v>
      </c>
      <c r="E609" s="303"/>
      <c r="F609" s="302">
        <v>1.7142749319304325E-2</v>
      </c>
      <c r="G609" s="302">
        <v>7.9194160461551425E-3</v>
      </c>
      <c r="H609" s="302">
        <f t="shared" si="227"/>
        <v>2.5062165365459466E-2</v>
      </c>
      <c r="I609" s="303"/>
      <c r="J609" s="302">
        <v>1.4579275108511851E-2</v>
      </c>
      <c r="K609" s="302">
        <v>6.9290729439893195E-3</v>
      </c>
      <c r="L609" s="302">
        <f t="shared" si="228"/>
        <v>2.150834805250117E-2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1.8920023944900919E-2</v>
      </c>
      <c r="C610" s="302">
        <v>3.3525296264551127E-2</v>
      </c>
      <c r="D610" s="302">
        <f t="shared" si="226"/>
        <v>5.2445320209452043E-2</v>
      </c>
      <c r="E610" s="303"/>
      <c r="F610" s="302">
        <v>1.3699696945618929E-2</v>
      </c>
      <c r="G610" s="302">
        <v>1.6696792951705178E-2</v>
      </c>
      <c r="H610" s="302">
        <f t="shared" si="227"/>
        <v>3.039648989732411E-2</v>
      </c>
      <c r="I610" s="303"/>
      <c r="J610" s="302">
        <v>1.4653831591270663E-2</v>
      </c>
      <c r="K610" s="302">
        <v>2.0281720206816432E-2</v>
      </c>
      <c r="L610" s="302">
        <f t="shared" si="228"/>
        <v>3.4935551798087092E-2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1.0340740460522387E-2</v>
      </c>
      <c r="C611" s="302">
        <v>1.8480296869636363E-2</v>
      </c>
      <c r="D611" s="302">
        <f t="shared" si="226"/>
        <v>2.8821037330158748E-2</v>
      </c>
      <c r="E611" s="303"/>
      <c r="F611" s="302">
        <v>6.6391038639740784E-3</v>
      </c>
      <c r="G611" s="302">
        <v>1.7657053751442352E-2</v>
      </c>
      <c r="H611" s="302">
        <f t="shared" si="227"/>
        <v>2.4296157615416432E-2</v>
      </c>
      <c r="I611" s="303"/>
      <c r="J611" s="302">
        <v>1.3761715542352171E-2</v>
      </c>
      <c r="K611" s="302">
        <v>8.8948537830463997E-3</v>
      </c>
      <c r="L611" s="302">
        <f t="shared" si="228"/>
        <v>2.2656569325398571E-2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1.251219768965201E-2</v>
      </c>
      <c r="C612" s="302">
        <v>3.6530477042767774E-2</v>
      </c>
      <c r="D612" s="302">
        <f t="shared" si="226"/>
        <v>4.9042674732419786E-2</v>
      </c>
      <c r="E612" s="303"/>
      <c r="F612" s="302">
        <v>9.6193721552860316E-3</v>
      </c>
      <c r="G612" s="302">
        <v>1.7793374555226935E-2</v>
      </c>
      <c r="H612" s="302">
        <f t="shared" si="227"/>
        <v>2.7412746710512966E-2</v>
      </c>
      <c r="I612" s="303"/>
      <c r="J612" s="302">
        <v>7.2838148586349778E-3</v>
      </c>
      <c r="K612" s="302">
        <v>1.060324656072425E-2</v>
      </c>
      <c r="L612" s="302">
        <f t="shared" si="228"/>
        <v>1.7887061419359227E-2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0.1900000000012439</v>
      </c>
      <c r="C614" s="311">
        <f t="shared" ref="C614:D614" si="229">SUM(C604:C612)</f>
        <v>0.48099999999983811</v>
      </c>
      <c r="D614" s="311">
        <f t="shared" si="229"/>
        <v>0.67100000000108195</v>
      </c>
      <c r="E614" s="311"/>
      <c r="F614" s="311">
        <f t="shared" ref="F614:H614" si="230">SUM(F604:F612)</f>
        <v>0.1390000000040448</v>
      </c>
      <c r="G614" s="311">
        <f t="shared" si="230"/>
        <v>0.33300000000166469</v>
      </c>
      <c r="H614" s="311">
        <f t="shared" si="230"/>
        <v>0.47200000000570957</v>
      </c>
      <c r="I614" s="311"/>
      <c r="J614" s="311">
        <f t="shared" ref="J614:L614" si="231">SUM(J604:J612)</f>
        <v>0.12799999999643305</v>
      </c>
      <c r="K614" s="311">
        <f t="shared" si="231"/>
        <v>0.3020000000023636</v>
      </c>
      <c r="L614" s="311">
        <f t="shared" si="231"/>
        <v>0.42999999999879668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5.3824257590227347E-2</v>
      </c>
      <c r="C621" s="302">
        <v>0.11483909631301613</v>
      </c>
      <c r="D621" s="302">
        <f>SUM(B621:C621)</f>
        <v>0.16866335390324347</v>
      </c>
      <c r="E621" s="303"/>
      <c r="F621" s="302">
        <v>9.2829200756930519E-2</v>
      </c>
      <c r="G621" s="302">
        <v>0.21218895792043821</v>
      </c>
      <c r="H621" s="302">
        <f>SUM(F621:G621)</f>
        <v>0.3050181586773687</v>
      </c>
      <c r="I621" s="303"/>
      <c r="J621" s="302">
        <v>0.20025666865846894</v>
      </c>
      <c r="K621" s="302">
        <v>0.38157273139780451</v>
      </c>
      <c r="L621" s="302">
        <f>SUM(J621:K621)</f>
        <v>0.58182940005627348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9.4027435669289727E-2</v>
      </c>
      <c r="C622" s="302">
        <v>0.21672996966015773</v>
      </c>
      <c r="D622" s="302">
        <f t="shared" ref="D622:D629" si="232">SUM(B622:C622)</f>
        <v>0.31075740532944746</v>
      </c>
      <c r="E622" s="303"/>
      <c r="F622" s="302">
        <v>0.19096231515942289</v>
      </c>
      <c r="G622" s="302">
        <v>0.43627032562157936</v>
      </c>
      <c r="H622" s="302">
        <f t="shared" ref="H622:H629" si="233">SUM(F622:G622)</f>
        <v>0.62723264078100227</v>
      </c>
      <c r="I622" s="303"/>
      <c r="J622" s="302">
        <v>0.40726669448612812</v>
      </c>
      <c r="K622" s="302">
        <v>0.90060087256459997</v>
      </c>
      <c r="L622" s="302">
        <f t="shared" ref="L622:L629" si="234">SUM(J622:K622)</f>
        <v>1.307867567050728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0.13183774224474629</v>
      </c>
      <c r="C623" s="302">
        <v>0.29973018388062178</v>
      </c>
      <c r="D623" s="302">
        <f t="shared" si="232"/>
        <v>0.4315679261253681</v>
      </c>
      <c r="E623" s="303"/>
      <c r="F623" s="302">
        <v>0.22857816759745975</v>
      </c>
      <c r="G623" s="302">
        <v>0.52552934910453608</v>
      </c>
      <c r="H623" s="302">
        <f t="shared" si="233"/>
        <v>0.75410751670199583</v>
      </c>
      <c r="I623" s="303"/>
      <c r="J623" s="302">
        <v>0.40008209842136672</v>
      </c>
      <c r="K623" s="302">
        <v>0.80683575417287434</v>
      </c>
      <c r="L623" s="302">
        <f t="shared" si="234"/>
        <v>1.206917852594241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0.10546530289382203</v>
      </c>
      <c r="C624" s="302">
        <v>0.11228674312076561</v>
      </c>
      <c r="D624" s="302">
        <f t="shared" si="232"/>
        <v>0.21775204601458764</v>
      </c>
      <c r="E624" s="303"/>
      <c r="F624" s="302">
        <v>0.14789379864357205</v>
      </c>
      <c r="G624" s="302">
        <v>0.18280301138646535</v>
      </c>
      <c r="H624" s="302">
        <f t="shared" si="233"/>
        <v>0.33069681003003737</v>
      </c>
      <c r="I624" s="303"/>
      <c r="J624" s="302">
        <v>0.18333915139603774</v>
      </c>
      <c r="K624" s="302">
        <v>0.35972561416410131</v>
      </c>
      <c r="L624" s="302">
        <f t="shared" si="234"/>
        <v>0.54306476556013905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1.2726146361162781E-2</v>
      </c>
      <c r="C625" s="302">
        <v>0.26926867615738465</v>
      </c>
      <c r="D625" s="302">
        <f t="shared" si="232"/>
        <v>0.28199482251854741</v>
      </c>
      <c r="E625" s="303"/>
      <c r="F625" s="302">
        <v>1.9490324187909462E-2</v>
      </c>
      <c r="G625" s="302">
        <v>0.35634607642903593</v>
      </c>
      <c r="H625" s="302">
        <f t="shared" si="233"/>
        <v>0.3758364006169454</v>
      </c>
      <c r="I625" s="303"/>
      <c r="J625" s="302">
        <v>7.121782864884596E-2</v>
      </c>
      <c r="K625" s="302">
        <v>0.52376364081753268</v>
      </c>
      <c r="L625" s="302">
        <f t="shared" si="234"/>
        <v>0.59498146946637864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0.23876032198147659</v>
      </c>
      <c r="C626" s="302">
        <v>0.11132735888695974</v>
      </c>
      <c r="D626" s="302">
        <f t="shared" si="232"/>
        <v>0.35008768086843634</v>
      </c>
      <c r="E626" s="303"/>
      <c r="F626" s="302">
        <v>0.26824284851243752</v>
      </c>
      <c r="G626" s="302">
        <v>0.17017994658095745</v>
      </c>
      <c r="H626" s="302">
        <f t="shared" si="233"/>
        <v>0.43842279509339499</v>
      </c>
      <c r="I626" s="303"/>
      <c r="J626" s="302">
        <v>0.25816162275726534</v>
      </c>
      <c r="K626" s="302">
        <v>0.30800579954964558</v>
      </c>
      <c r="L626" s="302">
        <f t="shared" si="234"/>
        <v>0.56616742230691086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5.4301314225621143E-2</v>
      </c>
      <c r="C627" s="302">
        <v>0.10119788792299539</v>
      </c>
      <c r="D627" s="302">
        <f t="shared" si="232"/>
        <v>0.15549920214861654</v>
      </c>
      <c r="E627" s="303"/>
      <c r="F627" s="302">
        <v>7.832233017085112E-2</v>
      </c>
      <c r="G627" s="302">
        <v>0.11682881168095426</v>
      </c>
      <c r="H627" s="302">
        <f t="shared" si="233"/>
        <v>0.19515114185180538</v>
      </c>
      <c r="I627" s="303"/>
      <c r="J627" s="302">
        <v>0.14098979642742326</v>
      </c>
      <c r="K627" s="302">
        <v>0.22693249886318073</v>
      </c>
      <c r="L627" s="302">
        <f t="shared" si="234"/>
        <v>0.367922295290604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5.0202061013849629E-2</v>
      </c>
      <c r="C628" s="302">
        <v>0.32946630322348164</v>
      </c>
      <c r="D628" s="302">
        <f t="shared" si="232"/>
        <v>0.37966836423733125</v>
      </c>
      <c r="E628" s="303"/>
      <c r="F628" s="302">
        <v>5.3544043215839977E-2</v>
      </c>
      <c r="G628" s="302">
        <v>0.4303746474028145</v>
      </c>
      <c r="H628" s="302">
        <f t="shared" si="233"/>
        <v>0.4839186906186545</v>
      </c>
      <c r="I628" s="303"/>
      <c r="J628" s="302">
        <v>0.14910483868402594</v>
      </c>
      <c r="K628" s="302">
        <v>0.72995797388086314</v>
      </c>
      <c r="L628" s="302">
        <f t="shared" si="234"/>
        <v>0.87906281256488905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0.26285541801906542</v>
      </c>
      <c r="C629" s="302">
        <v>0.14015378083519087</v>
      </c>
      <c r="D629" s="302">
        <f t="shared" si="232"/>
        <v>0.40300919885425629</v>
      </c>
      <c r="E629" s="303"/>
      <c r="F629" s="302">
        <v>0.32813697176828494</v>
      </c>
      <c r="G629" s="302">
        <v>0.13047887388197374</v>
      </c>
      <c r="H629" s="302">
        <f t="shared" si="233"/>
        <v>0.4586158456502587</v>
      </c>
      <c r="I629" s="303"/>
      <c r="J629" s="302">
        <v>0.77458130047112028</v>
      </c>
      <c r="K629" s="302">
        <v>0.20160511457024954</v>
      </c>
      <c r="L629" s="302">
        <f t="shared" si="234"/>
        <v>0.97618641504136983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1.003999999999261</v>
      </c>
      <c r="C631" s="311">
        <f t="shared" ref="C631:D631" si="235">SUM(C621:C629)</f>
        <v>1.6950000000005736</v>
      </c>
      <c r="D631" s="311">
        <f t="shared" si="235"/>
        <v>2.6989999999998342</v>
      </c>
      <c r="E631" s="311"/>
      <c r="F631" s="311">
        <f t="shared" ref="F631:H631" si="236">SUM(F621:F629)</f>
        <v>1.4080000000127082</v>
      </c>
      <c r="G631" s="311">
        <f t="shared" si="236"/>
        <v>2.5610000000087547</v>
      </c>
      <c r="H631" s="311">
        <f t="shared" si="236"/>
        <v>3.9690000000214627</v>
      </c>
      <c r="I631" s="311"/>
      <c r="J631" s="311">
        <f t="shared" ref="J631:L631" si="237">SUM(J621:J629)</f>
        <v>2.5849999999506821</v>
      </c>
      <c r="K631" s="311">
        <f t="shared" si="237"/>
        <v>4.4389999999808509</v>
      </c>
      <c r="L631" s="311">
        <f t="shared" si="237"/>
        <v>7.023999999931533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0.44833917992174133</v>
      </c>
      <c r="C638" s="302">
        <v>4.1891367076122457</v>
      </c>
      <c r="D638" s="302">
        <f>SUM(B638:C638)</f>
        <v>4.637475887533987</v>
      </c>
      <c r="E638" s="303"/>
      <c r="F638" s="302">
        <v>0.77764407875952413</v>
      </c>
      <c r="G638" s="302">
        <v>6.0136841058182107</v>
      </c>
      <c r="H638" s="302">
        <f>SUM(F638:G638)</f>
        <v>6.7913281845777345</v>
      </c>
      <c r="I638" s="303"/>
      <c r="J638" s="302">
        <v>1.1630062079716421</v>
      </c>
      <c r="K638" s="302">
        <v>6.9319634034531683</v>
      </c>
      <c r="L638" s="302">
        <f>SUM(J638:K638)</f>
        <v>8.0949696114248102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0.34509881647781859</v>
      </c>
      <c r="C639" s="302">
        <v>2.793475432929323</v>
      </c>
      <c r="D639" s="302">
        <f t="shared" ref="D639:D646" si="238">SUM(B639:C639)</f>
        <v>3.1385742494071414</v>
      </c>
      <c r="E639" s="303"/>
      <c r="F639" s="302">
        <v>0.74548821824501266</v>
      </c>
      <c r="G639" s="302">
        <v>4.6404037364962027</v>
      </c>
      <c r="H639" s="302">
        <f t="shared" ref="H639:H646" si="239">SUM(F639:G639)</f>
        <v>5.385891954741215</v>
      </c>
      <c r="I639" s="303"/>
      <c r="J639" s="302">
        <v>1.1391856103723872</v>
      </c>
      <c r="K639" s="302">
        <v>6.683825914029387</v>
      </c>
      <c r="L639" s="302">
        <f t="shared" ref="L639:L646" si="240">SUM(J639:K639)</f>
        <v>7.8230115244017746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0.40131875941870337</v>
      </c>
      <c r="C640" s="302">
        <v>2.6425754084475241</v>
      </c>
      <c r="D640" s="302">
        <f t="shared" si="238"/>
        <v>3.0438941678662275</v>
      </c>
      <c r="E640" s="303"/>
      <c r="F640" s="302">
        <v>0.70851747971814805</v>
      </c>
      <c r="G640" s="302">
        <v>4.1933165340600764</v>
      </c>
      <c r="H640" s="302">
        <f t="shared" si="239"/>
        <v>4.9018340137782248</v>
      </c>
      <c r="I640" s="303"/>
      <c r="J640" s="302">
        <v>0.92052997558638505</v>
      </c>
      <c r="K640" s="302">
        <v>5.0746625499633993</v>
      </c>
      <c r="L640" s="302">
        <f t="shared" si="240"/>
        <v>5.9951925255497844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1.8813292376587041</v>
      </c>
      <c r="C641" s="302">
        <v>3.4007729245881153</v>
      </c>
      <c r="D641" s="302">
        <f t="shared" si="238"/>
        <v>5.2821021622468196</v>
      </c>
      <c r="E641" s="303"/>
      <c r="F641" s="302">
        <v>2.7166212336924147</v>
      </c>
      <c r="G641" s="302">
        <v>5.1167719490765133</v>
      </c>
      <c r="H641" s="302">
        <f t="shared" si="239"/>
        <v>7.833393182768928</v>
      </c>
      <c r="I641" s="303"/>
      <c r="J641" s="302">
        <v>2.5225333393585201</v>
      </c>
      <c r="K641" s="302">
        <v>6.3756877684995521</v>
      </c>
      <c r="L641" s="302">
        <f t="shared" si="240"/>
        <v>8.8982211078580722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7.9823166842578938E-2</v>
      </c>
      <c r="C642" s="302">
        <v>1.5119697861678241</v>
      </c>
      <c r="D642" s="302">
        <f t="shared" si="238"/>
        <v>1.5917929530104029</v>
      </c>
      <c r="E642" s="303"/>
      <c r="F642" s="302">
        <v>0.1033898025628369</v>
      </c>
      <c r="G642" s="302">
        <v>1.5767303803337072</v>
      </c>
      <c r="H642" s="302">
        <f t="shared" si="239"/>
        <v>1.680120182896544</v>
      </c>
      <c r="I642" s="303"/>
      <c r="J642" s="302">
        <v>0.21185925393400859</v>
      </c>
      <c r="K642" s="302">
        <v>1.8156813924213926</v>
      </c>
      <c r="L642" s="302">
        <f t="shared" si="240"/>
        <v>2.0275406463554013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2.8082507583898644</v>
      </c>
      <c r="C643" s="302">
        <v>1.8301182054299849</v>
      </c>
      <c r="D643" s="302">
        <f t="shared" si="238"/>
        <v>4.6383689638198495</v>
      </c>
      <c r="E643" s="303"/>
      <c r="F643" s="302">
        <v>3.0608069779108869</v>
      </c>
      <c r="G643" s="302">
        <v>2.572249427942102</v>
      </c>
      <c r="H643" s="302">
        <f t="shared" si="239"/>
        <v>5.6330564058529884</v>
      </c>
      <c r="I643" s="303"/>
      <c r="J643" s="302">
        <v>3.3275890347070942</v>
      </c>
      <c r="K643" s="302">
        <v>3.2607057608691035</v>
      </c>
      <c r="L643" s="302">
        <f t="shared" si="240"/>
        <v>6.5882947955761981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0.68895941468608746</v>
      </c>
      <c r="C644" s="302">
        <v>1.7831689502446466</v>
      </c>
      <c r="D644" s="302">
        <f t="shared" si="238"/>
        <v>2.4721283649307342</v>
      </c>
      <c r="E644" s="303"/>
      <c r="F644" s="302">
        <v>1.0015436682956154</v>
      </c>
      <c r="G644" s="302">
        <v>2.3258144762736555</v>
      </c>
      <c r="H644" s="302">
        <f t="shared" si="239"/>
        <v>3.3273581445692706</v>
      </c>
      <c r="I644" s="303"/>
      <c r="J644" s="302">
        <v>1.2390651973481002</v>
      </c>
      <c r="K644" s="302">
        <v>3.3615959864206824</v>
      </c>
      <c r="L644" s="302">
        <f t="shared" si="240"/>
        <v>4.6006611837687821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0.33736381370040941</v>
      </c>
      <c r="C645" s="302">
        <v>8.1462725582296187</v>
      </c>
      <c r="D645" s="302">
        <f t="shared" si="238"/>
        <v>8.4836363719300287</v>
      </c>
      <c r="E645" s="303"/>
      <c r="F645" s="302">
        <v>0.43170209568724416</v>
      </c>
      <c r="G645" s="302">
        <v>9.4520984307483964</v>
      </c>
      <c r="H645" s="302">
        <f t="shared" si="239"/>
        <v>9.8838005264356408</v>
      </c>
      <c r="I645" s="303"/>
      <c r="J645" s="302">
        <v>1.1087174742154957</v>
      </c>
      <c r="K645" s="302">
        <v>10.343424422586674</v>
      </c>
      <c r="L645" s="302">
        <f t="shared" si="240"/>
        <v>11.45214189680217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1.4685168529656918</v>
      </c>
      <c r="C646" s="302">
        <v>9.9525100264152737</v>
      </c>
      <c r="D646" s="302">
        <f t="shared" si="238"/>
        <v>11.421026879380966</v>
      </c>
      <c r="E646" s="303"/>
      <c r="F646" s="302">
        <v>1.8032864453581561</v>
      </c>
      <c r="G646" s="302">
        <v>9.8679309595412583</v>
      </c>
      <c r="H646" s="302">
        <f t="shared" si="239"/>
        <v>11.671217404899414</v>
      </c>
      <c r="I646" s="303"/>
      <c r="J646" s="302">
        <v>2.380513906168904</v>
      </c>
      <c r="K646" s="302">
        <v>7.1284528014406643</v>
      </c>
      <c r="L646" s="302">
        <f t="shared" si="240"/>
        <v>9.5089667076095683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8.4590000000616001</v>
      </c>
      <c r="C648" s="311">
        <f t="shared" ref="C648:D648" si="241">SUM(C638:C646)</f>
        <v>36.25000000006456</v>
      </c>
      <c r="D648" s="311">
        <f t="shared" si="241"/>
        <v>44.70900000012616</v>
      </c>
      <c r="E648" s="311"/>
      <c r="F648" s="311">
        <f t="shared" ref="F648:H648" si="242">SUM(F638:F646)</f>
        <v>11.349000000229839</v>
      </c>
      <c r="G648" s="311">
        <f t="shared" si="242"/>
        <v>45.759000000290129</v>
      </c>
      <c r="H648" s="311">
        <f t="shared" si="242"/>
        <v>57.108000000519965</v>
      </c>
      <c r="I648" s="311"/>
      <c r="J648" s="311">
        <f t="shared" ref="J648:L648" si="243">SUM(J638:J646)</f>
        <v>14.012999999662538</v>
      </c>
      <c r="K648" s="311">
        <f t="shared" si="243"/>
        <v>50.975999999684028</v>
      </c>
      <c r="L648" s="311">
        <f t="shared" si="243"/>
        <v>64.988999999346561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0.80056802737516963</v>
      </c>
      <c r="C655" s="302">
        <v>0.76300054353268554</v>
      </c>
      <c r="D655" s="302">
        <f>SUM(B655:C655)</f>
        <v>1.5635685709078553</v>
      </c>
      <c r="E655" s="303"/>
      <c r="F655" s="302">
        <v>1.1496611919442232</v>
      </c>
      <c r="G655" s="302">
        <v>0.83783086092619719</v>
      </c>
      <c r="H655" s="302">
        <f>SUM(F655:G655)</f>
        <v>1.9874920528704205</v>
      </c>
      <c r="I655" s="303"/>
      <c r="J655" s="302">
        <v>1.657761428638771</v>
      </c>
      <c r="K655" s="302">
        <v>0.91395583182352269</v>
      </c>
      <c r="L655" s="302">
        <f>SUM(J655:K655)</f>
        <v>2.5717172604622935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0.52124249302504189</v>
      </c>
      <c r="C656" s="302">
        <v>0.41736852972844324</v>
      </c>
      <c r="D656" s="302">
        <f t="shared" ref="D656:D663" si="244">SUM(B656:C656)</f>
        <v>0.93861102275348518</v>
      </c>
      <c r="E656" s="303"/>
      <c r="F656" s="302">
        <v>0.83180993548323001</v>
      </c>
      <c r="G656" s="302">
        <v>0.53593888634826592</v>
      </c>
      <c r="H656" s="302">
        <f t="shared" ref="H656:H663" si="245">SUM(F656:G656)</f>
        <v>1.3677488218314959</v>
      </c>
      <c r="I656" s="303"/>
      <c r="J656" s="302">
        <v>1.1839811508845732</v>
      </c>
      <c r="K656" s="302">
        <v>0.69692975995873285</v>
      </c>
      <c r="L656" s="302">
        <f t="shared" ref="L656:L663" si="246">SUM(J656:K656)</f>
        <v>1.8809109108433062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0.61240954876248455</v>
      </c>
      <c r="C657" s="302">
        <v>0.55088302921923027</v>
      </c>
      <c r="D657" s="302">
        <f t="shared" si="244"/>
        <v>1.1632925779817147</v>
      </c>
      <c r="E657" s="303"/>
      <c r="F657" s="302">
        <v>0.84455589490710481</v>
      </c>
      <c r="G657" s="302">
        <v>0.62120961838048383</v>
      </c>
      <c r="H657" s="302">
        <f t="shared" si="245"/>
        <v>1.4657655132875886</v>
      </c>
      <c r="I657" s="303"/>
      <c r="J657" s="302">
        <v>1.0534800591018989</v>
      </c>
      <c r="K657" s="302">
        <v>0.68020674550871996</v>
      </c>
      <c r="L657" s="302">
        <f t="shared" si="246"/>
        <v>1.7336868046106189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3.2572066493196088</v>
      </c>
      <c r="C658" s="302">
        <v>0.83886756176142674</v>
      </c>
      <c r="D658" s="302">
        <f t="shared" si="244"/>
        <v>4.0960742110810351</v>
      </c>
      <c r="E658" s="303"/>
      <c r="F658" s="302">
        <v>4.0437023423934768</v>
      </c>
      <c r="G658" s="302">
        <v>1.0594188513072265</v>
      </c>
      <c r="H658" s="302">
        <f t="shared" si="245"/>
        <v>5.1031211937007033</v>
      </c>
      <c r="I658" s="303"/>
      <c r="J658" s="302">
        <v>4.00551766145073</v>
      </c>
      <c r="K658" s="302">
        <v>1.2374286610222882</v>
      </c>
      <c r="L658" s="302">
        <f t="shared" si="246"/>
        <v>5.242946322473018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9.0538081731787276E-2</v>
      </c>
      <c r="C659" s="302">
        <v>0.86843024099526056</v>
      </c>
      <c r="D659" s="302">
        <f t="shared" si="244"/>
        <v>0.95896832272704779</v>
      </c>
      <c r="E659" s="303"/>
      <c r="F659" s="302">
        <v>0.10751597661565138</v>
      </c>
      <c r="G659" s="302">
        <v>0.87609069014148311</v>
      </c>
      <c r="H659" s="302">
        <f t="shared" si="245"/>
        <v>0.98360666675713448</v>
      </c>
      <c r="I659" s="303"/>
      <c r="J659" s="302">
        <v>0.22239124853828174</v>
      </c>
      <c r="K659" s="302">
        <v>0.99891141545473694</v>
      </c>
      <c r="L659" s="302">
        <f t="shared" si="246"/>
        <v>1.2213026639930187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0.26162523053741854</v>
      </c>
      <c r="C660" s="302">
        <v>0.25988214059818665</v>
      </c>
      <c r="D660" s="302">
        <f t="shared" si="244"/>
        <v>0.52150737113560519</v>
      </c>
      <c r="E660" s="303"/>
      <c r="F660" s="302">
        <v>0.3039424902840796</v>
      </c>
      <c r="G660" s="302">
        <v>0.31046498276619827</v>
      </c>
      <c r="H660" s="302">
        <f t="shared" si="245"/>
        <v>0.61440747305027787</v>
      </c>
      <c r="I660" s="303"/>
      <c r="J660" s="302">
        <v>0.3376348074582865</v>
      </c>
      <c r="K660" s="302">
        <v>0.44038262383212373</v>
      </c>
      <c r="L660" s="302">
        <f t="shared" si="246"/>
        <v>0.77801743129041023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1.1968886675136778</v>
      </c>
      <c r="C661" s="302">
        <v>0.36317076582828067</v>
      </c>
      <c r="D661" s="302">
        <f t="shared" si="244"/>
        <v>1.5600594333419586</v>
      </c>
      <c r="E661" s="303"/>
      <c r="F661" s="302">
        <v>1.4595692702390906</v>
      </c>
      <c r="G661" s="302">
        <v>0.37979903062807507</v>
      </c>
      <c r="H661" s="302">
        <f t="shared" si="245"/>
        <v>1.8393683008671657</v>
      </c>
      <c r="I661" s="303"/>
      <c r="J661" s="302">
        <v>2.0144830129351279</v>
      </c>
      <c r="K661" s="302">
        <v>0.59064328653858922</v>
      </c>
      <c r="L661" s="302">
        <f t="shared" si="246"/>
        <v>2.6051262994737172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0.30668412450293592</v>
      </c>
      <c r="C662" s="302">
        <v>2.2634575575801263</v>
      </c>
      <c r="D662" s="302">
        <f t="shared" si="244"/>
        <v>2.5701416820830625</v>
      </c>
      <c r="E662" s="303"/>
      <c r="F662" s="302">
        <v>0.2849426923541552</v>
      </c>
      <c r="G662" s="302">
        <v>2.0685454914837549</v>
      </c>
      <c r="H662" s="302">
        <f t="shared" si="245"/>
        <v>2.3534881838379103</v>
      </c>
      <c r="I662" s="303"/>
      <c r="J662" s="302">
        <v>0.62531501150183744</v>
      </c>
      <c r="K662" s="302">
        <v>2.3025208501674994</v>
      </c>
      <c r="L662" s="302">
        <f t="shared" si="246"/>
        <v>2.9278358616693367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3.1938371773235654</v>
      </c>
      <c r="C663" s="302">
        <v>4.0809396307884631</v>
      </c>
      <c r="D663" s="302">
        <f t="shared" si="244"/>
        <v>7.2747768081120281</v>
      </c>
      <c r="E663" s="303"/>
      <c r="F663" s="302">
        <v>3.5703002060955038</v>
      </c>
      <c r="G663" s="302">
        <v>3.6957015881129061</v>
      </c>
      <c r="H663" s="302">
        <f t="shared" si="245"/>
        <v>7.2660017942084103</v>
      </c>
      <c r="I663" s="303"/>
      <c r="J663" s="302">
        <v>4.4154356190877238</v>
      </c>
      <c r="K663" s="302">
        <v>3.7360208255724618</v>
      </c>
      <c r="L663" s="302">
        <f t="shared" si="246"/>
        <v>8.1514564446601856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10.24100000009169</v>
      </c>
      <c r="C665" s="311">
        <f t="shared" ref="C665:D665" si="247">SUM(C655:C663)</f>
        <v>10.406000000032105</v>
      </c>
      <c r="D665" s="311">
        <f t="shared" si="247"/>
        <v>20.647000000123789</v>
      </c>
      <c r="E665" s="311"/>
      <c r="F665" s="311">
        <f t="shared" ref="F665:H665" si="248">SUM(F655:F663)</f>
        <v>12.596000000316515</v>
      </c>
      <c r="G665" s="311">
        <f t="shared" si="248"/>
        <v>10.385000000094591</v>
      </c>
      <c r="H665" s="311">
        <f t="shared" si="248"/>
        <v>22.981000000411107</v>
      </c>
      <c r="I665" s="311"/>
      <c r="J665" s="311">
        <f t="shared" ref="J665:L665" si="249">SUM(J655:J663)</f>
        <v>15.515999999597232</v>
      </c>
      <c r="K665" s="311">
        <f t="shared" si="249"/>
        <v>11.596999999878674</v>
      </c>
      <c r="L665" s="311">
        <f t="shared" si="249"/>
        <v>27.112999999475903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2.7716698379219995</v>
      </c>
      <c r="C672" s="302">
        <v>2.4378842525040234</v>
      </c>
      <c r="D672" s="302">
        <f>SUM(B672:C672)</f>
        <v>5.2095540904260229</v>
      </c>
      <c r="E672" s="303"/>
      <c r="F672" s="302">
        <v>2.893752946510765</v>
      </c>
      <c r="G672" s="302">
        <v>2.3113371071571613</v>
      </c>
      <c r="H672" s="302">
        <f>SUM(F672:G672)</f>
        <v>5.2050900536679263</v>
      </c>
      <c r="I672" s="303"/>
      <c r="J672" s="302">
        <v>4.1760049755298372</v>
      </c>
      <c r="K672" s="302">
        <v>3.2319258427914521</v>
      </c>
      <c r="L672" s="302">
        <f>SUM(J672:K672)</f>
        <v>7.4079308183212893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0.68746526917844719</v>
      </c>
      <c r="C673" s="302">
        <v>0.41922635477065612</v>
      </c>
      <c r="D673" s="302">
        <f t="shared" ref="D673:D680" si="250">SUM(B673:C673)</f>
        <v>1.1066916239491034</v>
      </c>
      <c r="E673" s="303"/>
      <c r="F673" s="302">
        <v>0.78017924129136496</v>
      </c>
      <c r="G673" s="302">
        <v>0.48776485839339589</v>
      </c>
      <c r="H673" s="302">
        <f t="shared" ref="H673:H680" si="251">SUM(F673:G673)</f>
        <v>1.2679440996847609</v>
      </c>
      <c r="I673" s="303"/>
      <c r="J673" s="302">
        <v>1.0071046431889754</v>
      </c>
      <c r="K673" s="302">
        <v>0.56454302579021864</v>
      </c>
      <c r="L673" s="302">
        <f t="shared" ref="L673:L680" si="252">SUM(J673:K673)</f>
        <v>1.5716476689791941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0.59807906327655747</v>
      </c>
      <c r="C674" s="302">
        <v>0.42890947916013494</v>
      </c>
      <c r="D674" s="302">
        <f t="shared" si="250"/>
        <v>1.0269885424366925</v>
      </c>
      <c r="E674" s="303"/>
      <c r="F674" s="302">
        <v>0.63199184384465301</v>
      </c>
      <c r="G674" s="302">
        <v>0.45930490435744581</v>
      </c>
      <c r="H674" s="302">
        <f t="shared" si="251"/>
        <v>1.0912967482020988</v>
      </c>
      <c r="I674" s="303"/>
      <c r="J674" s="302">
        <v>0.87059745086382667</v>
      </c>
      <c r="K674" s="302">
        <v>0.60109297070834944</v>
      </c>
      <c r="L674" s="302">
        <f t="shared" si="252"/>
        <v>1.471690421572176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1.1172177844792068</v>
      </c>
      <c r="C675" s="302">
        <v>0.33894818514291208</v>
      </c>
      <c r="D675" s="302">
        <f t="shared" si="250"/>
        <v>1.456165969622119</v>
      </c>
      <c r="E675" s="303"/>
      <c r="F675" s="302">
        <v>1.0114251679120148</v>
      </c>
      <c r="G675" s="302">
        <v>0.36490430371196997</v>
      </c>
      <c r="H675" s="302">
        <f t="shared" si="251"/>
        <v>1.3763294716239847</v>
      </c>
      <c r="I675" s="303"/>
      <c r="J675" s="302">
        <v>1.4110243799499049</v>
      </c>
      <c r="K675" s="302">
        <v>0.47486794690691059</v>
      </c>
      <c r="L675" s="302">
        <f t="shared" si="252"/>
        <v>1.8858923268568155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1.4355518575607666</v>
      </c>
      <c r="C676" s="302">
        <v>1.795413268502696</v>
      </c>
      <c r="D676" s="302">
        <f t="shared" si="250"/>
        <v>3.2309651260634626</v>
      </c>
      <c r="E676" s="303"/>
      <c r="F676" s="302">
        <v>1.3087402057471662</v>
      </c>
      <c r="G676" s="302">
        <v>1.3455828843668067</v>
      </c>
      <c r="H676" s="302">
        <f t="shared" si="251"/>
        <v>2.6543230901139729</v>
      </c>
      <c r="I676" s="303"/>
      <c r="J676" s="302">
        <v>1.5952787081265378</v>
      </c>
      <c r="K676" s="302">
        <v>1.2420563856355999</v>
      </c>
      <c r="L676" s="302">
        <f t="shared" si="252"/>
        <v>2.837335093762138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1.2920967217677142</v>
      </c>
      <c r="C677" s="302">
        <v>0.25582762611931037</v>
      </c>
      <c r="D677" s="302">
        <f t="shared" si="250"/>
        <v>1.5479243478870246</v>
      </c>
      <c r="E677" s="303"/>
      <c r="F677" s="302">
        <v>1.0775757833550417</v>
      </c>
      <c r="G677" s="302">
        <v>0.25548959637968405</v>
      </c>
      <c r="H677" s="302">
        <f t="shared" si="251"/>
        <v>1.3330653797347258</v>
      </c>
      <c r="I677" s="303"/>
      <c r="J677" s="302">
        <v>1.4164186353259984</v>
      </c>
      <c r="K677" s="302">
        <v>0.32478024984713783</v>
      </c>
      <c r="L677" s="302">
        <f t="shared" si="252"/>
        <v>1.7411988851731364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1.712664125831121</v>
      </c>
      <c r="C678" s="302">
        <v>1.0347020599240631</v>
      </c>
      <c r="D678" s="302">
        <f t="shared" si="250"/>
        <v>2.7473661857551841</v>
      </c>
      <c r="E678" s="303"/>
      <c r="F678" s="302">
        <v>1.5326687639983962</v>
      </c>
      <c r="G678" s="302">
        <v>0.97154880290437351</v>
      </c>
      <c r="H678" s="302">
        <f t="shared" si="251"/>
        <v>2.5042175669027698</v>
      </c>
      <c r="I678" s="303"/>
      <c r="J678" s="302">
        <v>2.2073135969931714</v>
      </c>
      <c r="K678" s="302">
        <v>1.214647127870399</v>
      </c>
      <c r="L678" s="302">
        <f t="shared" si="252"/>
        <v>3.4219607248635704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0.23877517467510612</v>
      </c>
      <c r="C679" s="302">
        <v>0.68484648082532862</v>
      </c>
      <c r="D679" s="302">
        <f t="shared" si="250"/>
        <v>0.92362165550043474</v>
      </c>
      <c r="E679" s="303"/>
      <c r="F679" s="302">
        <v>0.17701672285500997</v>
      </c>
      <c r="G679" s="302">
        <v>0.69864412856255753</v>
      </c>
      <c r="H679" s="302">
        <f t="shared" si="251"/>
        <v>0.87566085141756744</v>
      </c>
      <c r="I679" s="303"/>
      <c r="J679" s="302">
        <v>0.42232818109366083</v>
      </c>
      <c r="K679" s="302">
        <v>0.98977557869482258</v>
      </c>
      <c r="L679" s="302">
        <f t="shared" si="252"/>
        <v>1.4121037597884833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6.7724801656113653</v>
      </c>
      <c r="C680" s="302">
        <v>5.4572422931189237</v>
      </c>
      <c r="D680" s="302">
        <f t="shared" si="250"/>
        <v>12.22972245873029</v>
      </c>
      <c r="E680" s="303"/>
      <c r="F680" s="302">
        <v>5.8896493249375936</v>
      </c>
      <c r="G680" s="302">
        <v>4.4604234141995516</v>
      </c>
      <c r="H680" s="302">
        <f t="shared" si="251"/>
        <v>10.350072739137145</v>
      </c>
      <c r="I680" s="303"/>
      <c r="J680" s="302">
        <v>7.0519294284707028</v>
      </c>
      <c r="K680" s="302">
        <v>5.7103108717793196</v>
      </c>
      <c r="L680" s="302">
        <f t="shared" si="252"/>
        <v>12.762240300250022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16.626000000302284</v>
      </c>
      <c r="C682" s="311">
        <f t="shared" ref="C682:D682" si="253">SUM(C672:C680)</f>
        <v>12.853000000068047</v>
      </c>
      <c r="D682" s="311">
        <f t="shared" si="253"/>
        <v>29.479000000370334</v>
      </c>
      <c r="E682" s="311"/>
      <c r="F682" s="311">
        <f t="shared" ref="F682:H682" si="254">SUM(F672:F680)</f>
        <v>15.303000000452005</v>
      </c>
      <c r="G682" s="311">
        <f t="shared" si="254"/>
        <v>11.355000000032947</v>
      </c>
      <c r="H682" s="311">
        <f t="shared" si="254"/>
        <v>26.658000000484954</v>
      </c>
      <c r="I682" s="311"/>
      <c r="J682" s="311">
        <f t="shared" ref="J682:L682" si="255">SUM(J672:J680)</f>
        <v>20.157999999542618</v>
      </c>
      <c r="K682" s="311">
        <f t="shared" si="255"/>
        <v>14.354000000024211</v>
      </c>
      <c r="L682" s="311">
        <f t="shared" si="255"/>
        <v>34.511999999566825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7.7176637893389781</v>
      </c>
      <c r="C689" s="302">
        <v>10.788251412973231</v>
      </c>
      <c r="D689" s="302">
        <f>SUM(B689:C689)</f>
        <v>18.50591520231221</v>
      </c>
      <c r="E689" s="303"/>
      <c r="F689" s="302">
        <v>9.9109746971010093</v>
      </c>
      <c r="G689" s="302">
        <v>10.562789116691164</v>
      </c>
      <c r="H689" s="302">
        <f>SUM(F689:G689)</f>
        <v>20.473763813792175</v>
      </c>
      <c r="I689" s="303"/>
      <c r="J689" s="302">
        <v>12.181119646048028</v>
      </c>
      <c r="K689" s="302">
        <v>13.374181713595426</v>
      </c>
      <c r="L689" s="302">
        <f>SUM(J689:K689)</f>
        <v>25.555301359643455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2.1977995475051384</v>
      </c>
      <c r="C690" s="302">
        <v>1.8556048135799936</v>
      </c>
      <c r="D690" s="302">
        <f t="shared" ref="D690:D697" si="256">SUM(B690:C690)</f>
        <v>4.053404361085132</v>
      </c>
      <c r="E690" s="303"/>
      <c r="F690" s="302">
        <v>3.404414415323048</v>
      </c>
      <c r="G690" s="302">
        <v>2.518398994475715</v>
      </c>
      <c r="H690" s="302">
        <f t="shared" ref="H690:H697" si="257">SUM(F690:G690)</f>
        <v>5.9228134097987635</v>
      </c>
      <c r="I690" s="303"/>
      <c r="J690" s="302">
        <v>3.8552473998741981</v>
      </c>
      <c r="K690" s="302">
        <v>2.6610380801816818</v>
      </c>
      <c r="L690" s="302">
        <f t="shared" ref="L690:L697" si="258">SUM(J690:K690)</f>
        <v>6.5162854800558794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2.2324498686409018</v>
      </c>
      <c r="C691" s="302">
        <v>2.3496303490311576</v>
      </c>
      <c r="D691" s="302">
        <f t="shared" si="256"/>
        <v>4.5820802176720594</v>
      </c>
      <c r="E691" s="303"/>
      <c r="F691" s="302">
        <v>2.9497176824910616</v>
      </c>
      <c r="G691" s="302">
        <v>2.7017185409151354</v>
      </c>
      <c r="H691" s="302">
        <f t="shared" si="257"/>
        <v>5.651436223406197</v>
      </c>
      <c r="I691" s="303"/>
      <c r="J691" s="302">
        <v>3.4120092953082137</v>
      </c>
      <c r="K691" s="302">
        <v>3.1942714522737092</v>
      </c>
      <c r="L691" s="302">
        <f t="shared" si="258"/>
        <v>6.6062807475819234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4.4400896756868296</v>
      </c>
      <c r="C692" s="302">
        <v>1.8871774898909459</v>
      </c>
      <c r="D692" s="302">
        <f t="shared" si="256"/>
        <v>6.3272671655777755</v>
      </c>
      <c r="E692" s="303"/>
      <c r="F692" s="302">
        <v>4.9713465165936723</v>
      </c>
      <c r="G692" s="302">
        <v>2.2739965224080216</v>
      </c>
      <c r="H692" s="302">
        <f t="shared" si="257"/>
        <v>7.2453430390016944</v>
      </c>
      <c r="I692" s="303"/>
      <c r="J692" s="302">
        <v>5.764112026164395</v>
      </c>
      <c r="K692" s="302">
        <v>2.4592656233218655</v>
      </c>
      <c r="L692" s="302">
        <f t="shared" si="258"/>
        <v>8.2233776494862596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5.244016148881272</v>
      </c>
      <c r="C693" s="302">
        <v>10.565162969572343</v>
      </c>
      <c r="D693" s="302">
        <f t="shared" si="256"/>
        <v>15.809179118453615</v>
      </c>
      <c r="E693" s="303"/>
      <c r="F693" s="302">
        <v>5.4109760509227014</v>
      </c>
      <c r="G693" s="302">
        <v>7.6660500960465745</v>
      </c>
      <c r="H693" s="302">
        <f t="shared" si="257"/>
        <v>13.077026146969276</v>
      </c>
      <c r="I693" s="303"/>
      <c r="J693" s="302">
        <v>5.167138590375334</v>
      </c>
      <c r="K693" s="302">
        <v>6.0670773117498493</v>
      </c>
      <c r="L693" s="302">
        <f t="shared" si="258"/>
        <v>11.234215902125182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5.1590885644824525</v>
      </c>
      <c r="C694" s="302">
        <v>1.2869280437697428</v>
      </c>
      <c r="D694" s="302">
        <f t="shared" si="256"/>
        <v>6.4460166082521955</v>
      </c>
      <c r="E694" s="303"/>
      <c r="F694" s="302">
        <v>4.9627015136754302</v>
      </c>
      <c r="G694" s="302">
        <v>1.3956053935555104</v>
      </c>
      <c r="H694" s="302">
        <f t="shared" si="257"/>
        <v>6.3583069072309408</v>
      </c>
      <c r="I694" s="303"/>
      <c r="J694" s="302">
        <v>5.1184313220743842</v>
      </c>
      <c r="K694" s="302">
        <v>1.4482700267998914</v>
      </c>
      <c r="L694" s="302">
        <f t="shared" si="258"/>
        <v>6.5667013488742754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7.3000263525516642</v>
      </c>
      <c r="C695" s="302">
        <v>6.0691106535957262</v>
      </c>
      <c r="D695" s="302">
        <f t="shared" si="256"/>
        <v>13.36913700614739</v>
      </c>
      <c r="E695" s="303"/>
      <c r="F695" s="302">
        <v>7.3109139712916855</v>
      </c>
      <c r="G695" s="302">
        <v>5.4110069362073263</v>
      </c>
      <c r="H695" s="302">
        <f t="shared" si="257"/>
        <v>12.721920907499012</v>
      </c>
      <c r="I695" s="303"/>
      <c r="J695" s="302">
        <v>8.8137771271797405</v>
      </c>
      <c r="K695" s="302">
        <v>5.9622479828045574</v>
      </c>
      <c r="L695" s="302">
        <f t="shared" si="258"/>
        <v>14.776025109984298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0.96160330691516449</v>
      </c>
      <c r="C696" s="302">
        <v>4.5274585970688639</v>
      </c>
      <c r="D696" s="302">
        <f t="shared" si="256"/>
        <v>5.4890619039840285</v>
      </c>
      <c r="E696" s="303"/>
      <c r="F696" s="302">
        <v>0.88230342216671531</v>
      </c>
      <c r="G696" s="302">
        <v>4.5960294496281007</v>
      </c>
      <c r="H696" s="302">
        <f t="shared" si="257"/>
        <v>5.4783328717948159</v>
      </c>
      <c r="I696" s="303"/>
      <c r="J696" s="302">
        <v>1.7403920216894471</v>
      </c>
      <c r="K696" s="302">
        <v>5.3654428184322951</v>
      </c>
      <c r="L696" s="302">
        <f t="shared" si="258"/>
        <v>7.1058348401217426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37.22926274759476</v>
      </c>
      <c r="C697" s="302">
        <v>29.91667567102342</v>
      </c>
      <c r="D697" s="302">
        <f t="shared" si="256"/>
        <v>67.145938418618186</v>
      </c>
      <c r="E697" s="303"/>
      <c r="F697" s="302">
        <v>32.869651733005902</v>
      </c>
      <c r="G697" s="302">
        <v>26.479404950212814</v>
      </c>
      <c r="H697" s="302">
        <f t="shared" si="257"/>
        <v>59.34905668321872</v>
      </c>
      <c r="I697" s="303"/>
      <c r="J697" s="302">
        <v>30.418772569453605</v>
      </c>
      <c r="K697" s="302">
        <v>27.524204990850404</v>
      </c>
      <c r="L697" s="302">
        <f t="shared" si="258"/>
        <v>57.942977560304008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72.482000001597157</v>
      </c>
      <c r="C699" s="311">
        <f t="shared" ref="C699:D699" si="259">SUM(C689:C697)</f>
        <v>69.246000000505433</v>
      </c>
      <c r="D699" s="311">
        <f t="shared" si="259"/>
        <v>141.72800000210259</v>
      </c>
      <c r="E699" s="311"/>
      <c r="F699" s="311">
        <f t="shared" ref="F699:H699" si="260">SUM(F689:F697)</f>
        <v>72.673000002571229</v>
      </c>
      <c r="G699" s="311">
        <f t="shared" si="260"/>
        <v>63.605000000140365</v>
      </c>
      <c r="H699" s="311">
        <f t="shared" si="260"/>
        <v>136.27800000271159</v>
      </c>
      <c r="I699" s="311"/>
      <c r="J699" s="311">
        <f t="shared" ref="J699:L699" si="261">SUM(J689:J697)</f>
        <v>76.470999998167343</v>
      </c>
      <c r="K699" s="311">
        <f t="shared" si="261"/>
        <v>68.056000000009675</v>
      </c>
      <c r="L699" s="311">
        <f t="shared" si="261"/>
        <v>144.52699999817702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0.16477595517708896</v>
      </c>
      <c r="C706" s="302">
        <v>0.5994015376913846</v>
      </c>
      <c r="D706" s="302">
        <f>SUM(B706:C706)</f>
        <v>0.76417749286847358</v>
      </c>
      <c r="E706" s="303"/>
      <c r="F706" s="302">
        <v>9.2131899257606328E-2</v>
      </c>
      <c r="G706" s="302">
        <v>0.38713322496321928</v>
      </c>
      <c r="H706" s="302">
        <f>SUM(F706:G706)</f>
        <v>0.47926512422082562</v>
      </c>
      <c r="I706" s="303"/>
      <c r="J706" s="302">
        <v>6.8163320103787756E-2</v>
      </c>
      <c r="K706" s="302">
        <v>0.41134313830405267</v>
      </c>
      <c r="L706" s="302">
        <f>SUM(J706:K706)</f>
        <v>0.47950645840784045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0.2621963828222395</v>
      </c>
      <c r="C707" s="302">
        <v>1.0225175064966645</v>
      </c>
      <c r="D707" s="302">
        <f t="shared" ref="D707:D714" si="262">SUM(B707:C707)</f>
        <v>1.2847138893189041</v>
      </c>
      <c r="E707" s="303"/>
      <c r="F707" s="302">
        <v>0.12158121944384302</v>
      </c>
      <c r="G707" s="302">
        <v>0.49383114598004224</v>
      </c>
      <c r="H707" s="302">
        <f t="shared" ref="H707:H714" si="263">SUM(F707:G707)</f>
        <v>0.61541236542388522</v>
      </c>
      <c r="I707" s="303"/>
      <c r="J707" s="302">
        <v>0.12752203899152331</v>
      </c>
      <c r="K707" s="302">
        <v>0.53611587668008231</v>
      </c>
      <c r="L707" s="302">
        <f t="shared" ref="L707:L714" si="264">SUM(J707:K707)</f>
        <v>0.66363791567160568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0.45771019589773765</v>
      </c>
      <c r="C708" s="302">
        <v>0.45281186794659473</v>
      </c>
      <c r="D708" s="302">
        <f t="shared" si="262"/>
        <v>0.91052206384433232</v>
      </c>
      <c r="E708" s="303"/>
      <c r="F708" s="302">
        <v>0.18235247326146181</v>
      </c>
      <c r="G708" s="302">
        <v>0.23354450497268783</v>
      </c>
      <c r="H708" s="302">
        <f t="shared" si="263"/>
        <v>0.41589697823414962</v>
      </c>
      <c r="I708" s="303"/>
      <c r="J708" s="302">
        <v>0.18453172862606884</v>
      </c>
      <c r="K708" s="302">
        <v>0.23161229627473345</v>
      </c>
      <c r="L708" s="302">
        <f t="shared" si="264"/>
        <v>0.41614402490080227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0.57666133350011706</v>
      </c>
      <c r="C709" s="302">
        <v>0.10404998978215743</v>
      </c>
      <c r="D709" s="302">
        <f t="shared" si="262"/>
        <v>0.68071132328227446</v>
      </c>
      <c r="E709" s="303"/>
      <c r="F709" s="302">
        <v>0.17914813120750103</v>
      </c>
      <c r="G709" s="302">
        <v>5.5239266902564602E-2</v>
      </c>
      <c r="H709" s="302">
        <f t="shared" si="263"/>
        <v>0.23438739811006565</v>
      </c>
      <c r="I709" s="303"/>
      <c r="J709" s="302">
        <v>0.1232172702163266</v>
      </c>
      <c r="K709" s="302">
        <v>5.0405124134224259E-2</v>
      </c>
      <c r="L709" s="302">
        <f t="shared" si="264"/>
        <v>0.17362239435055085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0.12742773631913415</v>
      </c>
      <c r="C710" s="302">
        <v>0.90438682522958547</v>
      </c>
      <c r="D710" s="302">
        <f t="shared" si="262"/>
        <v>1.0318145615487195</v>
      </c>
      <c r="E710" s="303"/>
      <c r="F710" s="302">
        <v>5.4083931582327438E-2</v>
      </c>
      <c r="G710" s="302">
        <v>0.38158224982209743</v>
      </c>
      <c r="H710" s="302">
        <f t="shared" si="263"/>
        <v>0.43566618140442487</v>
      </c>
      <c r="I710" s="303"/>
      <c r="J710" s="302">
        <v>4.8276424897275919E-2</v>
      </c>
      <c r="K710" s="302">
        <v>0.33682748218999792</v>
      </c>
      <c r="L710" s="302">
        <f t="shared" si="264"/>
        <v>0.38510390708727382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4.6816031544385218E-2</v>
      </c>
      <c r="C711" s="302">
        <v>2.3209572508291983E-2</v>
      </c>
      <c r="D711" s="302">
        <f t="shared" si="262"/>
        <v>7.0025604052677201E-2</v>
      </c>
      <c r="E711" s="303"/>
      <c r="F711" s="302">
        <v>3.675326374082024E-2</v>
      </c>
      <c r="G711" s="302">
        <v>8.4549468517753305E-3</v>
      </c>
      <c r="H711" s="302">
        <f t="shared" si="263"/>
        <v>4.5208210592595569E-2</v>
      </c>
      <c r="I711" s="303"/>
      <c r="J711" s="302">
        <v>2.9086178386094126E-2</v>
      </c>
      <c r="K711" s="302">
        <v>1.0069908281737103E-2</v>
      </c>
      <c r="L711" s="302">
        <f t="shared" si="264"/>
        <v>3.9156086667831227E-2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0.31692558328377768</v>
      </c>
      <c r="C712" s="302">
        <v>7.5734385529348691E-2</v>
      </c>
      <c r="D712" s="302">
        <f t="shared" si="262"/>
        <v>0.39265996881312637</v>
      </c>
      <c r="E712" s="303"/>
      <c r="F712" s="302">
        <v>9.9642778104139157E-2</v>
      </c>
      <c r="G712" s="302">
        <v>3.4440296452697278E-2</v>
      </c>
      <c r="H712" s="302">
        <f t="shared" si="263"/>
        <v>0.13408307455683643</v>
      </c>
      <c r="I712" s="303"/>
      <c r="J712" s="302">
        <v>9.0817020857326153E-2</v>
      </c>
      <c r="K712" s="302">
        <v>3.9743963873908279E-2</v>
      </c>
      <c r="L712" s="302">
        <f t="shared" si="264"/>
        <v>0.13056098473123443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0.179277097706046</v>
      </c>
      <c r="C713" s="302">
        <v>0.27645905015513084</v>
      </c>
      <c r="D713" s="302">
        <f t="shared" si="262"/>
        <v>0.45573614786117683</v>
      </c>
      <c r="E713" s="303"/>
      <c r="F713" s="302">
        <v>0.15071202597391878</v>
      </c>
      <c r="G713" s="302">
        <v>0.1052377136518086</v>
      </c>
      <c r="H713" s="302">
        <f t="shared" si="263"/>
        <v>0.25594973962572737</v>
      </c>
      <c r="I713" s="303"/>
      <c r="J713" s="302">
        <v>0.17556173757420429</v>
      </c>
      <c r="K713" s="302">
        <v>0.11439432455832906</v>
      </c>
      <c r="L713" s="302">
        <f t="shared" si="264"/>
        <v>0.28995606213253333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0.73720968376839668</v>
      </c>
      <c r="C714" s="302">
        <v>0.35042926467035895</v>
      </c>
      <c r="D714" s="302">
        <f t="shared" si="262"/>
        <v>1.0876389484387556</v>
      </c>
      <c r="E714" s="303"/>
      <c r="F714" s="302">
        <v>0.41259427742633015</v>
      </c>
      <c r="G714" s="302">
        <v>0.11853665039257252</v>
      </c>
      <c r="H714" s="302">
        <f t="shared" si="263"/>
        <v>0.5311309278189027</v>
      </c>
      <c r="I714" s="303"/>
      <c r="J714" s="302">
        <v>0.4238242803335131</v>
      </c>
      <c r="K714" s="302">
        <v>8.5487885724986307E-2</v>
      </c>
      <c r="L714" s="302">
        <f t="shared" si="264"/>
        <v>0.50931216605849938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2.8690000000189229</v>
      </c>
      <c r="C716" s="311">
        <f t="shared" ref="C716:D716" si="265">SUM(C706:C714)</f>
        <v>3.8090000000095174</v>
      </c>
      <c r="D716" s="311">
        <f t="shared" si="265"/>
        <v>6.6780000000284403</v>
      </c>
      <c r="E716" s="311"/>
      <c r="F716" s="311">
        <f t="shared" ref="F716:H716" si="266">SUM(F706:F714)</f>
        <v>1.3289999999979478</v>
      </c>
      <c r="G716" s="311">
        <f t="shared" si="266"/>
        <v>1.8179999999894649</v>
      </c>
      <c r="H716" s="311">
        <f t="shared" si="266"/>
        <v>3.1469999999874134</v>
      </c>
      <c r="I716" s="311"/>
      <c r="J716" s="311">
        <f t="shared" ref="J716:L716" si="267">SUM(J706:J714)</f>
        <v>1.2709999999861201</v>
      </c>
      <c r="K716" s="311">
        <f t="shared" si="267"/>
        <v>1.8160000000220513</v>
      </c>
      <c r="L716" s="311">
        <f t="shared" si="267"/>
        <v>3.0870000000081714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0.10864736783821875</v>
      </c>
      <c r="C723" s="302">
        <v>0.17145018406192983</v>
      </c>
      <c r="D723" s="302">
        <f>SUM(B723:C723)</f>
        <v>0.28009755190014857</v>
      </c>
      <c r="E723" s="303"/>
      <c r="F723" s="302">
        <v>0.37973322061443299</v>
      </c>
      <c r="G723" s="302">
        <v>0.64052302695108299</v>
      </c>
      <c r="H723" s="302">
        <f>SUM(F723:G723)</f>
        <v>1.0202562475655159</v>
      </c>
      <c r="I723" s="303"/>
      <c r="J723" s="302">
        <v>0.42078592572108958</v>
      </c>
      <c r="K723" s="302">
        <v>0.71337216887137556</v>
      </c>
      <c r="L723" s="302">
        <f>SUM(J723:K723)</f>
        <v>1.1341580945924652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0.20560771124372682</v>
      </c>
      <c r="C724" s="302">
        <v>0.27947563174251833</v>
      </c>
      <c r="D724" s="302">
        <f t="shared" ref="D724:D731" si="268">SUM(B724:C724)</f>
        <v>0.48508334298624511</v>
      </c>
      <c r="E724" s="303"/>
      <c r="F724" s="302">
        <v>0.79158790958300473</v>
      </c>
      <c r="G724" s="302">
        <v>0.90060418343844195</v>
      </c>
      <c r="H724" s="302">
        <f t="shared" ref="H724:H731" si="269">SUM(F724:G724)</f>
        <v>1.6921920930214467</v>
      </c>
      <c r="I724" s="303"/>
      <c r="J724" s="302">
        <v>0.97086682268883961</v>
      </c>
      <c r="K724" s="302">
        <v>0.88574192193101786</v>
      </c>
      <c r="L724" s="302">
        <f t="shared" ref="L724:L731" si="270">SUM(J724:K724)</f>
        <v>1.8566087446198574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0.30478812637413183</v>
      </c>
      <c r="C725" s="302">
        <v>0.55991432929299034</v>
      </c>
      <c r="D725" s="302">
        <f t="shared" si="268"/>
        <v>0.86470245566712212</v>
      </c>
      <c r="E725" s="303"/>
      <c r="F725" s="302">
        <v>1.0288632008602669</v>
      </c>
      <c r="G725" s="302">
        <v>1.6923859702169683</v>
      </c>
      <c r="H725" s="302">
        <f t="shared" si="269"/>
        <v>2.7212491710772353</v>
      </c>
      <c r="I725" s="303"/>
      <c r="J725" s="302">
        <v>1.1273489267708825</v>
      </c>
      <c r="K725" s="302">
        <v>1.5654522060837088</v>
      </c>
      <c r="L725" s="302">
        <f t="shared" si="270"/>
        <v>2.6928011328545916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0.38620800704305752</v>
      </c>
      <c r="C726" s="302">
        <v>0.10010654390952504</v>
      </c>
      <c r="D726" s="302">
        <f t="shared" si="268"/>
        <v>0.48631455095258258</v>
      </c>
      <c r="E726" s="303"/>
      <c r="F726" s="302">
        <v>0.92309621806267728</v>
      </c>
      <c r="G726" s="302">
        <v>0.47233879454052635</v>
      </c>
      <c r="H726" s="302">
        <f t="shared" si="269"/>
        <v>1.3954350126032036</v>
      </c>
      <c r="I726" s="303"/>
      <c r="J726" s="302">
        <v>0.77620361929048542</v>
      </c>
      <c r="K726" s="302">
        <v>0.46450237722335769</v>
      </c>
      <c r="L726" s="302">
        <f t="shared" si="270"/>
        <v>1.2407059965138432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7.2241847964086045E-2</v>
      </c>
      <c r="C727" s="302">
        <v>0.21625471031239357</v>
      </c>
      <c r="D727" s="302">
        <f t="shared" si="268"/>
        <v>0.28849655827647963</v>
      </c>
      <c r="E727" s="303"/>
      <c r="F727" s="302">
        <v>0.23458828081346406</v>
      </c>
      <c r="G727" s="302">
        <v>0.56724354665933474</v>
      </c>
      <c r="H727" s="302">
        <f t="shared" si="269"/>
        <v>0.8018318274727988</v>
      </c>
      <c r="I727" s="303"/>
      <c r="J727" s="302">
        <v>0.30750806858633933</v>
      </c>
      <c r="K727" s="302">
        <v>0.47059581080755536</v>
      </c>
      <c r="L727" s="302">
        <f t="shared" si="270"/>
        <v>0.77810387939389469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0.23437048660678556</v>
      </c>
      <c r="C728" s="302">
        <v>7.9106801979459032E-2</v>
      </c>
      <c r="D728" s="302">
        <f t="shared" si="268"/>
        <v>0.31347728858624457</v>
      </c>
      <c r="E728" s="303"/>
      <c r="F728" s="302">
        <v>0.54924234815871043</v>
      </c>
      <c r="G728" s="302">
        <v>0.21217896407614578</v>
      </c>
      <c r="H728" s="302">
        <f t="shared" si="269"/>
        <v>0.76142131223485621</v>
      </c>
      <c r="I728" s="303"/>
      <c r="J728" s="302">
        <v>0.56647107621426496</v>
      </c>
      <c r="K728" s="302">
        <v>0.23236694517779033</v>
      </c>
      <c r="L728" s="302">
        <f t="shared" si="270"/>
        <v>0.79883802139205529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0.1223123296843244</v>
      </c>
      <c r="C729" s="302">
        <v>0.10019805333360735</v>
      </c>
      <c r="D729" s="302">
        <f t="shared" si="268"/>
        <v>0.22251038301793175</v>
      </c>
      <c r="E729" s="303"/>
      <c r="F729" s="302">
        <v>0.30620591048962048</v>
      </c>
      <c r="G729" s="302">
        <v>0.33024699580461481</v>
      </c>
      <c r="H729" s="302">
        <f t="shared" si="269"/>
        <v>0.63645290629423523</v>
      </c>
      <c r="I729" s="303"/>
      <c r="J729" s="302">
        <v>0.29364272588959056</v>
      </c>
      <c r="K729" s="302">
        <v>0.43537301485661761</v>
      </c>
      <c r="L729" s="302">
        <f t="shared" si="270"/>
        <v>0.72901574074620812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1.9791520868579323E-2</v>
      </c>
      <c r="C730" s="302">
        <v>6.0122844310699163E-2</v>
      </c>
      <c r="D730" s="302">
        <f t="shared" si="268"/>
        <v>7.9914365179278482E-2</v>
      </c>
      <c r="E730" s="303"/>
      <c r="F730" s="302">
        <v>4.1296094330223819E-2</v>
      </c>
      <c r="G730" s="302">
        <v>0.22941972165553948</v>
      </c>
      <c r="H730" s="302">
        <f t="shared" si="269"/>
        <v>0.27071581598576328</v>
      </c>
      <c r="I730" s="303"/>
      <c r="J730" s="302">
        <v>2.630692075808946E-2</v>
      </c>
      <c r="K730" s="302">
        <v>0.26082725454339623</v>
      </c>
      <c r="L730" s="302">
        <f t="shared" si="270"/>
        <v>0.28713417530148566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0.29503260237819445</v>
      </c>
      <c r="C731" s="302">
        <v>0.29937090108139308</v>
      </c>
      <c r="D731" s="302">
        <f t="shared" si="268"/>
        <v>0.59440350345958759</v>
      </c>
      <c r="E731" s="303"/>
      <c r="F731" s="302">
        <v>0.47938681702770763</v>
      </c>
      <c r="G731" s="302">
        <v>0.90305879668572442</v>
      </c>
      <c r="H731" s="302">
        <f t="shared" si="269"/>
        <v>1.382445613713432</v>
      </c>
      <c r="I731" s="303"/>
      <c r="J731" s="302">
        <v>0.30686591412619341</v>
      </c>
      <c r="K731" s="302">
        <v>0.94676830061408557</v>
      </c>
      <c r="L731" s="302">
        <f t="shared" si="270"/>
        <v>1.253634214740279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1.7490000000011046</v>
      </c>
      <c r="C733" s="311">
        <f t="shared" ref="C733:D733" si="271">SUM(C723:C731)</f>
        <v>1.8660000000245156</v>
      </c>
      <c r="D733" s="311">
        <f t="shared" si="271"/>
        <v>3.6150000000256202</v>
      </c>
      <c r="E733" s="311"/>
      <c r="F733" s="311">
        <f t="shared" ref="F733:H733" si="272">SUM(F723:F731)</f>
        <v>4.7339999999401083</v>
      </c>
      <c r="G733" s="311">
        <f t="shared" si="272"/>
        <v>5.9480000000283786</v>
      </c>
      <c r="H733" s="311">
        <f t="shared" si="272"/>
        <v>10.681999999968488</v>
      </c>
      <c r="I733" s="311"/>
      <c r="J733" s="311">
        <f t="shared" ref="J733:L733" si="273">SUM(J723:J731)</f>
        <v>4.7960000000457743</v>
      </c>
      <c r="K733" s="311">
        <f t="shared" si="273"/>
        <v>5.9750000001089045</v>
      </c>
      <c r="L733" s="311">
        <f t="shared" si="273"/>
        <v>10.771000000154679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6.8287792562432567E-3</v>
      </c>
      <c r="C740" s="302">
        <v>8.6124852350399808E-2</v>
      </c>
      <c r="D740" s="302">
        <f>SUM(B740:C740)</f>
        <v>9.2953631606643064E-2</v>
      </c>
      <c r="E740" s="303"/>
      <c r="F740" s="302">
        <v>2.6065173379676322E-2</v>
      </c>
      <c r="G740" s="302">
        <v>0.16881302574049875</v>
      </c>
      <c r="H740" s="302">
        <f>SUM(F740:G740)</f>
        <v>0.19487819912017507</v>
      </c>
      <c r="I740" s="303"/>
      <c r="J740" s="302">
        <v>1.9391721150788705E-2</v>
      </c>
      <c r="K740" s="302">
        <v>0.16827220119514794</v>
      </c>
      <c r="L740" s="302">
        <f>SUM(J740:K740)</f>
        <v>0.18766392234593665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1.2832065598909216E-2</v>
      </c>
      <c r="C741" s="302">
        <v>0.15954942891912371</v>
      </c>
      <c r="D741" s="302">
        <f t="shared" ref="D741:D748" si="274">SUM(B741:C741)</f>
        <v>0.17238149451803292</v>
      </c>
      <c r="E741" s="303"/>
      <c r="F741" s="302">
        <v>5.5562792704809384E-2</v>
      </c>
      <c r="G741" s="302">
        <v>0.2825445637915891</v>
      </c>
      <c r="H741" s="302">
        <f t="shared" ref="H741:H748" si="275">SUM(F741:G741)</f>
        <v>0.3381073564963985</v>
      </c>
      <c r="I741" s="303"/>
      <c r="J741" s="302">
        <v>4.6915524245521652E-2</v>
      </c>
      <c r="K741" s="302">
        <v>0.27296452594090626</v>
      </c>
      <c r="L741" s="302">
        <f t="shared" ref="L741:L748" si="276">SUM(J741:K741)</f>
        <v>0.3198800501864279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2.4394356679248667E-2</v>
      </c>
      <c r="C742" s="302">
        <v>0.20197960162686832</v>
      </c>
      <c r="D742" s="302">
        <f t="shared" si="274"/>
        <v>0.22637395830611698</v>
      </c>
      <c r="E742" s="303"/>
      <c r="F742" s="302">
        <v>0.1702113420529269</v>
      </c>
      <c r="G742" s="302">
        <v>0.32805485478546109</v>
      </c>
      <c r="H742" s="302">
        <f t="shared" si="275"/>
        <v>0.49826619683838802</v>
      </c>
      <c r="I742" s="303"/>
      <c r="J742" s="302">
        <v>0.1554494851472942</v>
      </c>
      <c r="K742" s="302">
        <v>0.33929645503919564</v>
      </c>
      <c r="L742" s="302">
        <f t="shared" si="276"/>
        <v>0.49474594018648987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1.439419933204361E-2</v>
      </c>
      <c r="C743" s="302">
        <v>4.3180961583303354E-2</v>
      </c>
      <c r="D743" s="302">
        <f t="shared" si="274"/>
        <v>5.7575160915346965E-2</v>
      </c>
      <c r="E743" s="303"/>
      <c r="F743" s="302">
        <v>2.912869715364497E-2</v>
      </c>
      <c r="G743" s="302">
        <v>9.5089864878873734E-2</v>
      </c>
      <c r="H743" s="302">
        <f t="shared" si="275"/>
        <v>0.1242185620325187</v>
      </c>
      <c r="I743" s="303"/>
      <c r="J743" s="302">
        <v>2.3172839040351102E-2</v>
      </c>
      <c r="K743" s="302">
        <v>9.9649383003337616E-2</v>
      </c>
      <c r="L743" s="302">
        <f t="shared" si="276"/>
        <v>0.12282222204368871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6.321160491698773E-3</v>
      </c>
      <c r="C744" s="302">
        <v>9.8645815944631621E-2</v>
      </c>
      <c r="D744" s="302">
        <f t="shared" si="274"/>
        <v>0.10496697643633039</v>
      </c>
      <c r="E744" s="303"/>
      <c r="F744" s="302">
        <v>4.885523330685828E-2</v>
      </c>
      <c r="G744" s="302">
        <v>0.14670140798034353</v>
      </c>
      <c r="H744" s="302">
        <f t="shared" si="275"/>
        <v>0.19555664128720182</v>
      </c>
      <c r="I744" s="303"/>
      <c r="J744" s="302">
        <v>4.771760304116484E-2</v>
      </c>
      <c r="K744" s="302">
        <v>0.11484041513331955</v>
      </c>
      <c r="L744" s="302">
        <f t="shared" si="276"/>
        <v>0.1625580181744844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8.6192137178682186E-3</v>
      </c>
      <c r="C745" s="302">
        <v>2.2978228275136642E-2</v>
      </c>
      <c r="D745" s="302">
        <f t="shared" si="274"/>
        <v>3.1597441993004863E-2</v>
      </c>
      <c r="E745" s="303"/>
      <c r="F745" s="302">
        <v>2.2797004462278878E-2</v>
      </c>
      <c r="G745" s="302">
        <v>4.4178558548501598E-2</v>
      </c>
      <c r="H745" s="302">
        <f t="shared" si="275"/>
        <v>6.6975563010780476E-2</v>
      </c>
      <c r="I745" s="303"/>
      <c r="J745" s="302">
        <v>2.1026754363986939E-2</v>
      </c>
      <c r="K745" s="302">
        <v>5.0052401725402616E-2</v>
      </c>
      <c r="L745" s="302">
        <f t="shared" si="276"/>
        <v>7.1079156089389556E-2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7.7274249923006732E-3</v>
      </c>
      <c r="C746" s="302">
        <v>3.4593586165499984E-2</v>
      </c>
      <c r="D746" s="302">
        <f t="shared" si="274"/>
        <v>4.232101115780066E-2</v>
      </c>
      <c r="E746" s="303"/>
      <c r="F746" s="302">
        <v>1.2750257080233293E-2</v>
      </c>
      <c r="G746" s="302">
        <v>6.3422112587567345E-2</v>
      </c>
      <c r="H746" s="302">
        <f t="shared" si="275"/>
        <v>7.6172369667800638E-2</v>
      </c>
      <c r="I746" s="303"/>
      <c r="J746" s="302">
        <v>1.1029586229841692E-2</v>
      </c>
      <c r="K746" s="302">
        <v>8.0207305510452187E-2</v>
      </c>
      <c r="L746" s="302">
        <f t="shared" si="276"/>
        <v>9.1236891740293882E-2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5.0699014513239495E-4</v>
      </c>
      <c r="C747" s="302">
        <v>1.7046012311661314E-2</v>
      </c>
      <c r="D747" s="302">
        <f t="shared" si="274"/>
        <v>1.7553002456793709E-2</v>
      </c>
      <c r="E747" s="303"/>
      <c r="F747" s="302">
        <v>2.0622335480206021E-3</v>
      </c>
      <c r="G747" s="302">
        <v>2.6241496814774848E-2</v>
      </c>
      <c r="H747" s="302">
        <f t="shared" si="275"/>
        <v>2.8303730362795449E-2</v>
      </c>
      <c r="I747" s="303"/>
      <c r="J747" s="302">
        <v>2.0096297190667612E-3</v>
      </c>
      <c r="K747" s="302">
        <v>2.7490561382177276E-2</v>
      </c>
      <c r="L747" s="302">
        <f t="shared" si="276"/>
        <v>2.9500191101244036E-2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5.3758097864097035E-3</v>
      </c>
      <c r="C748" s="302">
        <v>4.3901512828298281E-2</v>
      </c>
      <c r="D748" s="302">
        <f t="shared" si="274"/>
        <v>4.9277322614707984E-2</v>
      </c>
      <c r="E748" s="303"/>
      <c r="F748" s="302">
        <v>1.1567266293694188E-2</v>
      </c>
      <c r="G748" s="302">
        <v>6.4954114870154081E-2</v>
      </c>
      <c r="H748" s="302">
        <f t="shared" si="275"/>
        <v>7.6521381163848268E-2</v>
      </c>
      <c r="I748" s="303"/>
      <c r="J748" s="302">
        <v>9.2868570738167244E-3</v>
      </c>
      <c r="K748" s="302">
        <v>6.2226751094238121E-2</v>
      </c>
      <c r="L748" s="302">
        <f t="shared" si="276"/>
        <v>7.151360816805484E-2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8.6999999999854499E-2</v>
      </c>
      <c r="C750" s="311">
        <f t="shared" ref="C750:D750" si="277">SUM(C740:C748)</f>
        <v>0.70800000000492302</v>
      </c>
      <c r="D750" s="311">
        <f t="shared" si="277"/>
        <v>0.79500000000477744</v>
      </c>
      <c r="E750" s="311"/>
      <c r="F750" s="311">
        <f t="shared" ref="F750:H750" si="278">SUM(F740:F748)</f>
        <v>0.37899999998214284</v>
      </c>
      <c r="G750" s="311">
        <f t="shared" si="278"/>
        <v>1.219999999997764</v>
      </c>
      <c r="H750" s="311">
        <f t="shared" si="278"/>
        <v>1.5989999999799072</v>
      </c>
      <c r="I750" s="311"/>
      <c r="J750" s="311">
        <f t="shared" ref="J750:L750" si="279">SUM(J740:J748)</f>
        <v>0.33600000001183261</v>
      </c>
      <c r="K750" s="311">
        <f t="shared" si="279"/>
        <v>1.2150000000241772</v>
      </c>
      <c r="L750" s="311">
        <f t="shared" si="279"/>
        <v>1.5510000000360098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0.48212878136575787</v>
      </c>
      <c r="C757" s="302">
        <v>1.9607317714851906</v>
      </c>
      <c r="D757" s="302">
        <f>SUM(B757:C757)</f>
        <v>2.4428605528509486</v>
      </c>
      <c r="E757" s="303"/>
      <c r="F757" s="302">
        <v>0.60107617503943889</v>
      </c>
      <c r="G757" s="302">
        <v>2.7887349849770899</v>
      </c>
      <c r="H757" s="302">
        <f>SUM(F757:G757)</f>
        <v>3.3898111600165288</v>
      </c>
      <c r="I757" s="303"/>
      <c r="J757" s="302">
        <v>0.75003517293228628</v>
      </c>
      <c r="K757" s="302">
        <v>2.8955753577685672</v>
      </c>
      <c r="L757" s="302">
        <f>SUM(J757:K757)</f>
        <v>3.6456105307008535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0.46690073011185224</v>
      </c>
      <c r="C758" s="302">
        <v>3.5754559490249833</v>
      </c>
      <c r="D758" s="302">
        <f t="shared" ref="D758:D765" si="280">SUM(B758:C758)</f>
        <v>4.0423566791368355</v>
      </c>
      <c r="E758" s="303"/>
      <c r="F758" s="302">
        <v>0.67711724920112559</v>
      </c>
      <c r="G758" s="302">
        <v>5.4443081568837952</v>
      </c>
      <c r="H758" s="302">
        <f t="shared" ref="H758:H765" si="281">SUM(F758:G758)</f>
        <v>6.1214254060849207</v>
      </c>
      <c r="I758" s="303"/>
      <c r="J758" s="302">
        <v>0.88343806837482175</v>
      </c>
      <c r="K758" s="302">
        <v>6.4995558723973099</v>
      </c>
      <c r="L758" s="302">
        <f t="shared" ref="L758:L765" si="282">SUM(J758:K758)</f>
        <v>7.3829939407721312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0.53498716123141299</v>
      </c>
      <c r="C759" s="302">
        <v>1.3098135373619453</v>
      </c>
      <c r="D759" s="302">
        <f t="shared" si="280"/>
        <v>1.8448006985933583</v>
      </c>
      <c r="E759" s="303"/>
      <c r="F759" s="302">
        <v>0.65215624983725806</v>
      </c>
      <c r="G759" s="302">
        <v>1.9215555226277219</v>
      </c>
      <c r="H759" s="302">
        <f t="shared" si="281"/>
        <v>2.5737117724649798</v>
      </c>
      <c r="I759" s="303"/>
      <c r="J759" s="302">
        <v>0.74981831533930132</v>
      </c>
      <c r="K759" s="302">
        <v>1.9342135334202513</v>
      </c>
      <c r="L759" s="302">
        <f t="shared" si="282"/>
        <v>2.6840318487595525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0.55801159725873917</v>
      </c>
      <c r="C760" s="302">
        <v>0.57636476808679826</v>
      </c>
      <c r="D760" s="302">
        <f t="shared" si="280"/>
        <v>1.1343763653455374</v>
      </c>
      <c r="E760" s="303"/>
      <c r="F760" s="302">
        <v>0.5076019506358731</v>
      </c>
      <c r="G760" s="302">
        <v>0.78831486731955291</v>
      </c>
      <c r="H760" s="302">
        <f t="shared" si="281"/>
        <v>1.2959168179554261</v>
      </c>
      <c r="I760" s="303"/>
      <c r="J760" s="302">
        <v>0.43400950925396786</v>
      </c>
      <c r="K760" s="302">
        <v>0.89422103465386338</v>
      </c>
      <c r="L760" s="302">
        <f t="shared" si="282"/>
        <v>1.3282305439078312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7.1144020766943344E-2</v>
      </c>
      <c r="C761" s="302">
        <v>1.5154960128653636</v>
      </c>
      <c r="D761" s="302">
        <f t="shared" si="280"/>
        <v>1.586640033632307</v>
      </c>
      <c r="E761" s="303"/>
      <c r="F761" s="302">
        <v>8.449674705873525E-2</v>
      </c>
      <c r="G761" s="302">
        <v>1.5462729220849292</v>
      </c>
      <c r="H761" s="302">
        <f t="shared" si="281"/>
        <v>1.6307696691436644</v>
      </c>
      <c r="I761" s="303"/>
      <c r="J761" s="302">
        <v>0.15360673094198357</v>
      </c>
      <c r="K761" s="302">
        <v>1.0277612605505595</v>
      </c>
      <c r="L761" s="302">
        <f t="shared" si="282"/>
        <v>1.181367991492543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4.9145568732456395E-2</v>
      </c>
      <c r="C762" s="302">
        <v>0.25918546398876569</v>
      </c>
      <c r="D762" s="302">
        <f t="shared" si="280"/>
        <v>0.30833103272122209</v>
      </c>
      <c r="E762" s="303"/>
      <c r="F762" s="302">
        <v>2.4744330182706106E-2</v>
      </c>
      <c r="G762" s="302">
        <v>0.33017304445839241</v>
      </c>
      <c r="H762" s="302">
        <f t="shared" si="281"/>
        <v>0.35491737464109852</v>
      </c>
      <c r="I762" s="303"/>
      <c r="J762" s="302">
        <v>2.2314908142757706E-2</v>
      </c>
      <c r="K762" s="302">
        <v>0.47110052030366417</v>
      </c>
      <c r="L762" s="302">
        <f t="shared" si="282"/>
        <v>0.49341542844642189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1.1986676394800277</v>
      </c>
      <c r="C763" s="302">
        <v>0.98120835906002202</v>
      </c>
      <c r="D763" s="302">
        <f t="shared" si="280"/>
        <v>2.1798759985400498</v>
      </c>
      <c r="E763" s="303"/>
      <c r="F763" s="302">
        <v>0.96943459297588286</v>
      </c>
      <c r="G763" s="302">
        <v>1.1000964525620105</v>
      </c>
      <c r="H763" s="302">
        <f t="shared" si="281"/>
        <v>2.0695310455378935</v>
      </c>
      <c r="I763" s="303"/>
      <c r="J763" s="302">
        <v>1.1362803725065254</v>
      </c>
      <c r="K763" s="302">
        <v>1.6453713703723856</v>
      </c>
      <c r="L763" s="302">
        <f t="shared" si="282"/>
        <v>2.7816517428789109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2.6555765542383078E-2</v>
      </c>
      <c r="C764" s="302">
        <v>0.20654640009242242</v>
      </c>
      <c r="D764" s="302">
        <f t="shared" si="280"/>
        <v>0.23310216563480551</v>
      </c>
      <c r="E764" s="303"/>
      <c r="F764" s="302">
        <v>1.5924499197241395E-2</v>
      </c>
      <c r="G764" s="302">
        <v>0.17094196396306607</v>
      </c>
      <c r="H764" s="302">
        <f t="shared" si="281"/>
        <v>0.18686646316030747</v>
      </c>
      <c r="I764" s="303"/>
      <c r="J764" s="302">
        <v>1.9427435933139257E-2</v>
      </c>
      <c r="K764" s="302">
        <v>0.21144222170162108</v>
      </c>
      <c r="L764" s="302">
        <f t="shared" si="282"/>
        <v>0.23086965763476033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6.5458735500787485E-2</v>
      </c>
      <c r="C765" s="302">
        <v>0.2371977379452013</v>
      </c>
      <c r="D765" s="302">
        <f t="shared" si="280"/>
        <v>0.30265647344598878</v>
      </c>
      <c r="E765" s="303"/>
      <c r="F765" s="302">
        <v>3.0448205842169309E-2</v>
      </c>
      <c r="G765" s="302">
        <v>0.19160208487576355</v>
      </c>
      <c r="H765" s="302">
        <f t="shared" si="281"/>
        <v>0.22205029071793286</v>
      </c>
      <c r="I765" s="303"/>
      <c r="J765" s="302">
        <v>2.7069486615167327E-2</v>
      </c>
      <c r="K765" s="302">
        <v>0.19575882905580091</v>
      </c>
      <c r="L765" s="302">
        <f t="shared" si="282"/>
        <v>0.22282831567096825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3.45299999999036</v>
      </c>
      <c r="C767" s="311">
        <f t="shared" ref="C767:D767" si="283">SUM(C757:C765)</f>
        <v>10.621999999910694</v>
      </c>
      <c r="D767" s="311">
        <f t="shared" si="283"/>
        <v>14.074999999901054</v>
      </c>
      <c r="E767" s="311"/>
      <c r="F767" s="311">
        <f t="shared" ref="F767:H767" si="284">SUM(F757:F765)</f>
        <v>3.5629999999704309</v>
      </c>
      <c r="G767" s="311">
        <f t="shared" si="284"/>
        <v>14.281999999752323</v>
      </c>
      <c r="H767" s="311">
        <f t="shared" si="284"/>
        <v>17.844999999722752</v>
      </c>
      <c r="I767" s="311"/>
      <c r="J767" s="311">
        <f t="shared" ref="J767:L767" si="285">SUM(J757:J765)</f>
        <v>4.1760000000399513</v>
      </c>
      <c r="K767" s="311">
        <f t="shared" si="285"/>
        <v>15.775000000224024</v>
      </c>
      <c r="L767" s="311">
        <f t="shared" si="285"/>
        <v>19.951000000263971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1.3059154250906699</v>
      </c>
      <c r="C774" s="302">
        <v>3.0539418539388734</v>
      </c>
      <c r="D774" s="302">
        <f>SUM(B774:C774)</f>
        <v>4.3598572790295433</v>
      </c>
      <c r="E774" s="303"/>
      <c r="F774" s="302">
        <v>1.6962981296899327</v>
      </c>
      <c r="G774" s="302">
        <v>4.2483028444958411</v>
      </c>
      <c r="H774" s="302">
        <f>SUM(F774:G774)</f>
        <v>5.9446009741857733</v>
      </c>
      <c r="I774" s="303"/>
      <c r="J774" s="302">
        <v>2.1432800585888603</v>
      </c>
      <c r="K774" s="302">
        <v>4.5142727673167489</v>
      </c>
      <c r="L774" s="302">
        <f>SUM(J774:K774)</f>
        <v>6.6575528259056096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2.7299471207884518</v>
      </c>
      <c r="C775" s="302">
        <v>11.348715771675154</v>
      </c>
      <c r="D775" s="302">
        <f t="shared" ref="D775:D782" si="286">SUM(B775:C775)</f>
        <v>14.078662892463607</v>
      </c>
      <c r="E775" s="303"/>
      <c r="F775" s="302">
        <v>3.9185856449004075</v>
      </c>
      <c r="G775" s="302">
        <v>17.272139576918267</v>
      </c>
      <c r="H775" s="302">
        <f t="shared" ref="H775:H782" si="287">SUM(F775:G775)</f>
        <v>21.190725221818674</v>
      </c>
      <c r="I775" s="303"/>
      <c r="J775" s="302">
        <v>5.1748402792565935</v>
      </c>
      <c r="K775" s="302">
        <v>19.734516979528482</v>
      </c>
      <c r="L775" s="302">
        <f t="shared" ref="L775:L782" si="288">SUM(J775:K775)</f>
        <v>24.909357258785075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1.7726285895646909</v>
      </c>
      <c r="C776" s="302">
        <v>3.8629317586177514</v>
      </c>
      <c r="D776" s="302">
        <f t="shared" si="286"/>
        <v>5.6355603481824428</v>
      </c>
      <c r="E776" s="303"/>
      <c r="F776" s="302">
        <v>2.219955952181456</v>
      </c>
      <c r="G776" s="302">
        <v>5.6675747147642266</v>
      </c>
      <c r="H776" s="302">
        <f t="shared" si="287"/>
        <v>7.8875306669456826</v>
      </c>
      <c r="I776" s="303"/>
      <c r="J776" s="302">
        <v>2.5815926045878372</v>
      </c>
      <c r="K776" s="302">
        <v>5.8547242809695597</v>
      </c>
      <c r="L776" s="302">
        <f t="shared" si="288"/>
        <v>8.436316885557396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2.2307901149339342</v>
      </c>
      <c r="C777" s="302">
        <v>1.0427362411896355</v>
      </c>
      <c r="D777" s="302">
        <f t="shared" si="286"/>
        <v>3.2735263561235697</v>
      </c>
      <c r="E777" s="303"/>
      <c r="F777" s="302">
        <v>1.965668235637553</v>
      </c>
      <c r="G777" s="302">
        <v>1.3911869776721351</v>
      </c>
      <c r="H777" s="302">
        <f t="shared" si="287"/>
        <v>3.3568552133096881</v>
      </c>
      <c r="I777" s="303"/>
      <c r="J777" s="302">
        <v>1.4132990862359367</v>
      </c>
      <c r="K777" s="302">
        <v>1.497390232841451</v>
      </c>
      <c r="L777" s="302">
        <f t="shared" si="288"/>
        <v>2.9106893190773877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0.15059003417387612</v>
      </c>
      <c r="C778" s="302">
        <v>1.6124965249750092</v>
      </c>
      <c r="D778" s="302">
        <f t="shared" si="286"/>
        <v>1.7630865591488853</v>
      </c>
      <c r="E778" s="303"/>
      <c r="F778" s="302">
        <v>0.18443054665039579</v>
      </c>
      <c r="G778" s="302">
        <v>1.5350830091067773</v>
      </c>
      <c r="H778" s="302">
        <f t="shared" si="287"/>
        <v>1.719513555757173</v>
      </c>
      <c r="I778" s="303"/>
      <c r="J778" s="302">
        <v>0.30762456511279312</v>
      </c>
      <c r="K778" s="302">
        <v>1.5821338803618314</v>
      </c>
      <c r="L778" s="302">
        <f t="shared" si="288"/>
        <v>1.8897584454746246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0.42081556637116252</v>
      </c>
      <c r="C779" s="302">
        <v>0.21417292811384805</v>
      </c>
      <c r="D779" s="302">
        <f t="shared" si="286"/>
        <v>0.6349884944850106</v>
      </c>
      <c r="E779" s="303"/>
      <c r="F779" s="302">
        <v>0.43518501345680394</v>
      </c>
      <c r="G779" s="302">
        <v>0.26111610032375643</v>
      </c>
      <c r="H779" s="302">
        <f t="shared" si="287"/>
        <v>0.69630111378056037</v>
      </c>
      <c r="I779" s="303"/>
      <c r="J779" s="302">
        <v>0.52815307040701864</v>
      </c>
      <c r="K779" s="302">
        <v>0.36790787442033623</v>
      </c>
      <c r="L779" s="302">
        <f t="shared" si="288"/>
        <v>0.89606094482735488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0.61975251530192621</v>
      </c>
      <c r="C780" s="302">
        <v>0.29549253408534981</v>
      </c>
      <c r="D780" s="302">
        <f t="shared" si="286"/>
        <v>0.91524504938727602</v>
      </c>
      <c r="E780" s="303"/>
      <c r="F780" s="302">
        <v>0.58068311900204095</v>
      </c>
      <c r="G780" s="302">
        <v>0.33771984261361171</v>
      </c>
      <c r="H780" s="302">
        <f t="shared" si="287"/>
        <v>0.9184029616156526</v>
      </c>
      <c r="I780" s="303"/>
      <c r="J780" s="302">
        <v>0.64271971024632213</v>
      </c>
      <c r="K780" s="302">
        <v>0.49457174598072817</v>
      </c>
      <c r="L780" s="302">
        <f t="shared" si="288"/>
        <v>1.1372914562270502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9.7178634159019964E-2</v>
      </c>
      <c r="C781" s="302">
        <v>0.32189495669246998</v>
      </c>
      <c r="D781" s="302">
        <f t="shared" si="286"/>
        <v>0.41907359085148993</v>
      </c>
      <c r="E781" s="303"/>
      <c r="F781" s="302">
        <v>8.1298509928997051E-2</v>
      </c>
      <c r="G781" s="302">
        <v>0.32542930526590019</v>
      </c>
      <c r="H781" s="302">
        <f t="shared" si="287"/>
        <v>0.40672781519489726</v>
      </c>
      <c r="I781" s="303"/>
      <c r="J781" s="302">
        <v>9.1047662070478513E-2</v>
      </c>
      <c r="K781" s="302">
        <v>0.36036923083024808</v>
      </c>
      <c r="L781" s="302">
        <f t="shared" si="288"/>
        <v>0.45141689290072662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0.11238199950652364</v>
      </c>
      <c r="C782" s="302">
        <v>0.2556174304972324</v>
      </c>
      <c r="D782" s="302">
        <f t="shared" si="286"/>
        <v>0.36799943000375601</v>
      </c>
      <c r="E782" s="303"/>
      <c r="F782" s="302">
        <v>8.6894848341071862E-2</v>
      </c>
      <c r="G782" s="302">
        <v>0.22644762816166777</v>
      </c>
      <c r="H782" s="302">
        <f t="shared" si="287"/>
        <v>0.31334247650273961</v>
      </c>
      <c r="I782" s="303"/>
      <c r="J782" s="302">
        <v>7.5442963623621045E-2</v>
      </c>
      <c r="K782" s="302">
        <v>0.18311300836410208</v>
      </c>
      <c r="L782" s="302">
        <f t="shared" si="288"/>
        <v>0.25855597198772312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9.4399999998902544</v>
      </c>
      <c r="C784" s="311">
        <f t="shared" ref="C784:D784" si="289">SUM(C774:C782)</f>
        <v>22.007999999785326</v>
      </c>
      <c r="D784" s="311">
        <f t="shared" si="289"/>
        <v>31.447999999675577</v>
      </c>
      <c r="E784" s="311"/>
      <c r="F784" s="311">
        <f t="shared" ref="F784:H784" si="290">SUM(F774:F782)</f>
        <v>11.168999999788657</v>
      </c>
      <c r="G784" s="311">
        <f t="shared" si="290"/>
        <v>31.264999999322189</v>
      </c>
      <c r="H784" s="311">
        <f t="shared" si="290"/>
        <v>42.433999999110853</v>
      </c>
      <c r="I784" s="311"/>
      <c r="J784" s="311">
        <f t="shared" ref="J784:L784" si="291">SUM(J774:J782)</f>
        <v>12.958000000129458</v>
      </c>
      <c r="K784" s="311">
        <f t="shared" si="291"/>
        <v>34.589000000613495</v>
      </c>
      <c r="L784" s="311">
        <f t="shared" si="291"/>
        <v>47.547000000742948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7.5559879440556948E-2</v>
      </c>
      <c r="C791" s="302">
        <v>0.23548478319366362</v>
      </c>
      <c r="D791" s="302">
        <f>SUM(B791:C791)</f>
        <v>0.31104466263422059</v>
      </c>
      <c r="E791" s="303"/>
      <c r="F791" s="302">
        <v>7.7440983417958617E-2</v>
      </c>
      <c r="G791" s="302">
        <v>0.29950061546417417</v>
      </c>
      <c r="H791" s="302">
        <f>SUM(F791:G791)</f>
        <v>0.3769415988821328</v>
      </c>
      <c r="I791" s="303"/>
      <c r="J791" s="302">
        <v>9.858178454875266E-2</v>
      </c>
      <c r="K791" s="302">
        <v>0.40552416833811322</v>
      </c>
      <c r="L791" s="302">
        <f>SUM(J791:K791)</f>
        <v>0.50410595288686588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0.12572503251701134</v>
      </c>
      <c r="C792" s="302">
        <v>0.6003468739970409</v>
      </c>
      <c r="D792" s="302">
        <f t="shared" ref="D792:D799" si="292">SUM(B792:C792)</f>
        <v>0.72607190651405218</v>
      </c>
      <c r="E792" s="303"/>
      <c r="F792" s="302">
        <v>0.13756418268818668</v>
      </c>
      <c r="G792" s="302">
        <v>0.63741382559768667</v>
      </c>
      <c r="H792" s="302">
        <f t="shared" ref="H792:H799" si="293">SUM(F792:G792)</f>
        <v>0.77497800828587338</v>
      </c>
      <c r="I792" s="303"/>
      <c r="J792" s="302">
        <v>0.18278650744843941</v>
      </c>
      <c r="K792" s="302">
        <v>0.73821945901412678</v>
      </c>
      <c r="L792" s="302">
        <f t="shared" ref="L792:L799" si="294">SUM(J792:K792)</f>
        <v>0.92100596646256616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0.12127190961889614</v>
      </c>
      <c r="C793" s="302">
        <v>0.316418334902899</v>
      </c>
      <c r="D793" s="302">
        <f t="shared" si="292"/>
        <v>0.43769024452179517</v>
      </c>
      <c r="E793" s="303"/>
      <c r="F793" s="302">
        <v>0.12686013911444866</v>
      </c>
      <c r="G793" s="302">
        <v>0.35214380394333022</v>
      </c>
      <c r="H793" s="302">
        <f t="shared" si="293"/>
        <v>0.47900394305777888</v>
      </c>
      <c r="I793" s="303"/>
      <c r="J793" s="302">
        <v>0.14807822087652273</v>
      </c>
      <c r="K793" s="302">
        <v>0.36096625332775351</v>
      </c>
      <c r="L793" s="302">
        <f t="shared" si="294"/>
        <v>0.50904447420427623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0.15502654434141272</v>
      </c>
      <c r="C794" s="302">
        <v>0.16853390561033085</v>
      </c>
      <c r="D794" s="302">
        <f t="shared" si="292"/>
        <v>0.3235604499517436</v>
      </c>
      <c r="E794" s="303"/>
      <c r="F794" s="302">
        <v>0.13241518085054901</v>
      </c>
      <c r="G794" s="302">
        <v>0.19961082678971145</v>
      </c>
      <c r="H794" s="302">
        <f t="shared" si="293"/>
        <v>0.33202600764026047</v>
      </c>
      <c r="I794" s="303"/>
      <c r="J794" s="302">
        <v>0.10425612913584428</v>
      </c>
      <c r="K794" s="302">
        <v>0.22196582249772168</v>
      </c>
      <c r="L794" s="302">
        <f t="shared" si="294"/>
        <v>0.32622195163356593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1.1214244756870122E-2</v>
      </c>
      <c r="C795" s="302">
        <v>0.13229086743797344</v>
      </c>
      <c r="D795" s="302">
        <f t="shared" si="292"/>
        <v>0.14350511219484358</v>
      </c>
      <c r="E795" s="303"/>
      <c r="F795" s="302">
        <v>1.1762443244183067E-2</v>
      </c>
      <c r="G795" s="302">
        <v>0.10371354544722182</v>
      </c>
      <c r="H795" s="302">
        <f t="shared" si="293"/>
        <v>0.11547598869140488</v>
      </c>
      <c r="I795" s="303"/>
      <c r="J795" s="302">
        <v>1.7850422560899356E-2</v>
      </c>
      <c r="K795" s="302">
        <v>0.10802889437767353</v>
      </c>
      <c r="L795" s="302">
        <f t="shared" si="294"/>
        <v>0.12587931693857288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8.3535612785960681E-2</v>
      </c>
      <c r="C796" s="302">
        <v>4.2121688325340113E-2</v>
      </c>
      <c r="D796" s="302">
        <f t="shared" si="292"/>
        <v>0.1256573011113008</v>
      </c>
      <c r="E796" s="303"/>
      <c r="F796" s="302">
        <v>8.3292276807042043E-2</v>
      </c>
      <c r="G796" s="302">
        <v>5.366242259154131E-2</v>
      </c>
      <c r="H796" s="302">
        <f t="shared" si="293"/>
        <v>0.13695469939858335</v>
      </c>
      <c r="I796" s="303"/>
      <c r="J796" s="302">
        <v>0.11078840211955904</v>
      </c>
      <c r="K796" s="302">
        <v>5.9966210901402382E-2</v>
      </c>
      <c r="L796" s="302">
        <f t="shared" si="294"/>
        <v>0.17075461302096143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5.6928552714757871E-2</v>
      </c>
      <c r="C797" s="302">
        <v>0.12618157644711764</v>
      </c>
      <c r="D797" s="302">
        <f t="shared" si="292"/>
        <v>0.18311012916187552</v>
      </c>
      <c r="E797" s="303"/>
      <c r="F797" s="302">
        <v>4.9208494306705222E-2</v>
      </c>
      <c r="G797" s="302">
        <v>0.14719692922629007</v>
      </c>
      <c r="H797" s="302">
        <f t="shared" si="293"/>
        <v>0.19640542353299528</v>
      </c>
      <c r="I797" s="303"/>
      <c r="J797" s="302">
        <v>6.1678449210384206E-2</v>
      </c>
      <c r="K797" s="302">
        <v>0.2353251159598429</v>
      </c>
      <c r="L797" s="302">
        <f t="shared" si="294"/>
        <v>0.29700356517022708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2.1173492201119849E-2</v>
      </c>
      <c r="C798" s="302">
        <v>0.13015569321927384</v>
      </c>
      <c r="D798" s="302">
        <f t="shared" si="292"/>
        <v>0.1513291854203937</v>
      </c>
      <c r="E798" s="303"/>
      <c r="F798" s="302">
        <v>1.4042377489215436E-2</v>
      </c>
      <c r="G798" s="302">
        <v>0.13724224391827644</v>
      </c>
      <c r="H798" s="302">
        <f t="shared" si="293"/>
        <v>0.15128462140749188</v>
      </c>
      <c r="I798" s="303"/>
      <c r="J798" s="302">
        <v>2.531243040229603E-2</v>
      </c>
      <c r="K798" s="302">
        <v>0.15057623778651683</v>
      </c>
      <c r="L798" s="302">
        <f t="shared" si="294"/>
        <v>0.17588866818881285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0.15956473162248808</v>
      </c>
      <c r="C799" s="302">
        <v>0.56646627685782269</v>
      </c>
      <c r="D799" s="302">
        <f t="shared" si="292"/>
        <v>0.72603100848031077</v>
      </c>
      <c r="E799" s="303"/>
      <c r="F799" s="302">
        <v>0.16041392208405605</v>
      </c>
      <c r="G799" s="302">
        <v>0.54751578700517345</v>
      </c>
      <c r="H799" s="302">
        <f t="shared" si="293"/>
        <v>0.70792970908922948</v>
      </c>
      <c r="I799" s="303"/>
      <c r="J799" s="302">
        <v>0.15666765369564484</v>
      </c>
      <c r="K799" s="302">
        <v>0.48342783781093546</v>
      </c>
      <c r="L799" s="302">
        <f t="shared" si="294"/>
        <v>0.64009549150658029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0.80999999999907368</v>
      </c>
      <c r="C801" s="311">
        <f t="shared" ref="C801:D801" si="295">SUM(C791:C799)</f>
        <v>2.317999999991462</v>
      </c>
      <c r="D801" s="311">
        <f t="shared" si="295"/>
        <v>3.1279999999905357</v>
      </c>
      <c r="E801" s="311"/>
      <c r="F801" s="311">
        <f t="shared" ref="F801:H801" si="296">SUM(F791:F799)</f>
        <v>0.79300000000234472</v>
      </c>
      <c r="G801" s="311">
        <f t="shared" si="296"/>
        <v>2.4779999999834059</v>
      </c>
      <c r="H801" s="311">
        <f t="shared" si="296"/>
        <v>3.2709999999857504</v>
      </c>
      <c r="I801" s="311"/>
      <c r="J801" s="311">
        <f t="shared" ref="J801:L801" si="297">SUM(J791:J799)</f>
        <v>0.90599999999834246</v>
      </c>
      <c r="K801" s="311">
        <f t="shared" si="297"/>
        <v>2.7640000000140863</v>
      </c>
      <c r="L801" s="311">
        <f t="shared" si="297"/>
        <v>3.6700000000124291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2.3815581541583133</v>
      </c>
      <c r="C808" s="302">
        <v>3.5006437724622859</v>
      </c>
      <c r="D808" s="302">
        <f>SUM(B808:C808)</f>
        <v>5.8822019266205992</v>
      </c>
      <c r="E808" s="303"/>
      <c r="F808" s="302">
        <v>2.4374771549375054</v>
      </c>
      <c r="G808" s="302">
        <v>3.2556657393514512</v>
      </c>
      <c r="H808" s="302">
        <f>SUM(F808:G808)</f>
        <v>5.6931428942889566</v>
      </c>
      <c r="I808" s="303"/>
      <c r="J808" s="302">
        <v>2.9269837097535234</v>
      </c>
      <c r="K808" s="302">
        <v>2.9345963164775011</v>
      </c>
      <c r="L808" s="302">
        <f>SUM(J808:K808)</f>
        <v>5.8615800262310245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2.0721223169143621</v>
      </c>
      <c r="C809" s="302">
        <v>5.3653036142114363</v>
      </c>
      <c r="D809" s="302">
        <f t="shared" ref="D809:D816" si="298">SUM(B809:C809)</f>
        <v>7.437425931125798</v>
      </c>
      <c r="E809" s="303"/>
      <c r="F809" s="302">
        <v>2.3852706738516982</v>
      </c>
      <c r="G809" s="302">
        <v>5.5748701771461713</v>
      </c>
      <c r="H809" s="302">
        <f t="shared" ref="H809:H816" si="299">SUM(F809:G809)</f>
        <v>7.9601408509978695</v>
      </c>
      <c r="I809" s="303"/>
      <c r="J809" s="302">
        <v>2.9964233728037173</v>
      </c>
      <c r="K809" s="302">
        <v>6.4796203812155415</v>
      </c>
      <c r="L809" s="302">
        <f t="shared" ref="L809:L816" si="300">SUM(J809:K809)</f>
        <v>9.4760437540192584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3.0091777655613905</v>
      </c>
      <c r="C810" s="302">
        <v>3.8116502506401044</v>
      </c>
      <c r="D810" s="302">
        <f t="shared" si="298"/>
        <v>6.8208280162014949</v>
      </c>
      <c r="E810" s="303"/>
      <c r="F810" s="302">
        <v>2.8098235440687112</v>
      </c>
      <c r="G810" s="302">
        <v>3.6096611890915926</v>
      </c>
      <c r="H810" s="302">
        <f t="shared" si="299"/>
        <v>6.4194847331603038</v>
      </c>
      <c r="I810" s="303"/>
      <c r="J810" s="302">
        <v>2.8700809986725564</v>
      </c>
      <c r="K810" s="302">
        <v>2.9782926767673352</v>
      </c>
      <c r="L810" s="302">
        <f t="shared" si="300"/>
        <v>5.8483736754398912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9.5642732374377406</v>
      </c>
      <c r="C811" s="302">
        <v>4.7647059547270727</v>
      </c>
      <c r="D811" s="302">
        <f t="shared" si="298"/>
        <v>14.328979192164812</v>
      </c>
      <c r="E811" s="303"/>
      <c r="F811" s="302">
        <v>7.3075836278252853</v>
      </c>
      <c r="G811" s="302">
        <v>4.4310577291960938</v>
      </c>
      <c r="H811" s="302">
        <f t="shared" si="299"/>
        <v>11.738641357021379</v>
      </c>
      <c r="I811" s="303"/>
      <c r="J811" s="302">
        <v>5.3491262622970135</v>
      </c>
      <c r="K811" s="302">
        <v>4.2068896891802501</v>
      </c>
      <c r="L811" s="302">
        <f t="shared" si="300"/>
        <v>9.5560159514772636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6.4553257887702636E-2</v>
      </c>
      <c r="C812" s="302">
        <v>0.40386688748601307</v>
      </c>
      <c r="D812" s="302">
        <f t="shared" si="298"/>
        <v>0.46842014537371568</v>
      </c>
      <c r="E812" s="303"/>
      <c r="F812" s="302">
        <v>5.3901348858807541E-2</v>
      </c>
      <c r="G812" s="302">
        <v>0.25884292186284019</v>
      </c>
      <c r="H812" s="302">
        <f t="shared" si="299"/>
        <v>0.31274427072164773</v>
      </c>
      <c r="I812" s="303"/>
      <c r="J812" s="302">
        <v>0.10495787942936764</v>
      </c>
      <c r="K812" s="302">
        <v>0.1967189613505459</v>
      </c>
      <c r="L812" s="302">
        <f t="shared" si="300"/>
        <v>0.30167684077991352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5.8300806334666153E-2</v>
      </c>
      <c r="C813" s="302">
        <v>4.2922599170984448E-2</v>
      </c>
      <c r="D813" s="302">
        <f t="shared" si="298"/>
        <v>0.10122340550565059</v>
      </c>
      <c r="E813" s="303"/>
      <c r="F813" s="302">
        <v>4.7881427709749264E-2</v>
      </c>
      <c r="G813" s="302">
        <v>3.6681825385791553E-2</v>
      </c>
      <c r="H813" s="302">
        <f t="shared" si="299"/>
        <v>8.4563253095540816E-2</v>
      </c>
      <c r="I813" s="303"/>
      <c r="J813" s="302">
        <v>4.971492824322167E-2</v>
      </c>
      <c r="K813" s="302">
        <v>4.1011476751194015E-2</v>
      </c>
      <c r="L813" s="302">
        <f t="shared" si="300"/>
        <v>9.0726404994415685E-2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2.381830643738291</v>
      </c>
      <c r="C814" s="302">
        <v>1.072282846825559</v>
      </c>
      <c r="D814" s="302">
        <f t="shared" si="298"/>
        <v>3.45411349056385</v>
      </c>
      <c r="E814" s="303"/>
      <c r="F814" s="302">
        <v>2.036863721938436</v>
      </c>
      <c r="G814" s="302">
        <v>0.87930200622807708</v>
      </c>
      <c r="H814" s="302">
        <f t="shared" si="299"/>
        <v>2.9161657281665132</v>
      </c>
      <c r="I814" s="303"/>
      <c r="J814" s="302">
        <v>2.3253735850210466</v>
      </c>
      <c r="K814" s="302">
        <v>1.1009754343917926</v>
      </c>
      <c r="L814" s="302">
        <f t="shared" si="300"/>
        <v>3.4263490194128394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4.3530719828704281E-2</v>
      </c>
      <c r="C815" s="302">
        <v>0.14015446750158611</v>
      </c>
      <c r="D815" s="302">
        <f t="shared" si="298"/>
        <v>0.18368518733029038</v>
      </c>
      <c r="E815" s="303"/>
      <c r="F815" s="302">
        <v>2.5875952534368803E-2</v>
      </c>
      <c r="G815" s="302">
        <v>9.9925861102766189E-2</v>
      </c>
      <c r="H815" s="302">
        <f t="shared" si="299"/>
        <v>0.125801813637135</v>
      </c>
      <c r="I815" s="303"/>
      <c r="J815" s="302">
        <v>3.0546851862109491E-2</v>
      </c>
      <c r="K815" s="302">
        <v>0.11834033580911281</v>
      </c>
      <c r="L815" s="302">
        <f t="shared" si="300"/>
        <v>0.1488871876712223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0.14465309804479512</v>
      </c>
      <c r="C816" s="302">
        <v>0.32846960680756115</v>
      </c>
      <c r="D816" s="302">
        <f t="shared" si="298"/>
        <v>0.4731227048523563</v>
      </c>
      <c r="E816" s="303"/>
      <c r="F816" s="302">
        <v>0.11232254815247171</v>
      </c>
      <c r="G816" s="302">
        <v>0.21999255036960297</v>
      </c>
      <c r="H816" s="302">
        <f t="shared" si="299"/>
        <v>0.33231509852207469</v>
      </c>
      <c r="I816" s="303"/>
      <c r="J816" s="302">
        <v>0.10879241216147986</v>
      </c>
      <c r="K816" s="302">
        <v>0.18455472826727259</v>
      </c>
      <c r="L816" s="302">
        <f t="shared" si="300"/>
        <v>0.29334714042875243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19.719999999905969</v>
      </c>
      <c r="C818" s="311">
        <f t="shared" ref="C818:D818" si="301">SUM(C808:C816)</f>
        <v>19.429999999832607</v>
      </c>
      <c r="D818" s="311">
        <f t="shared" si="301"/>
        <v>39.149999999738569</v>
      </c>
      <c r="E818" s="311"/>
      <c r="F818" s="311">
        <f t="shared" ref="F818:H818" si="302">SUM(F808:F816)</f>
        <v>17.216999999877036</v>
      </c>
      <c r="G818" s="311">
        <f t="shared" si="302"/>
        <v>18.365999999734385</v>
      </c>
      <c r="H818" s="311">
        <f t="shared" si="302"/>
        <v>35.58299999961141</v>
      </c>
      <c r="I818" s="311"/>
      <c r="J818" s="311">
        <f t="shared" ref="J818:L818" si="303">SUM(J808:J816)</f>
        <v>16.762000000244036</v>
      </c>
      <c r="K818" s="311">
        <f t="shared" si="303"/>
        <v>18.241000000210544</v>
      </c>
      <c r="L818" s="311">
        <f t="shared" si="303"/>
        <v>35.003000000454577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0.20789933684437589</v>
      </c>
      <c r="C825" s="302">
        <v>0.1366535510568212</v>
      </c>
      <c r="D825" s="302">
        <f>SUM(B825:C825)</f>
        <v>0.34455288790119709</v>
      </c>
      <c r="E825" s="303"/>
      <c r="F825" s="302">
        <v>0.58013874143538857</v>
      </c>
      <c r="G825" s="302">
        <v>0.38363061926456621</v>
      </c>
      <c r="H825" s="302">
        <f>SUM(F825:G825)</f>
        <v>0.96376936069995478</v>
      </c>
      <c r="I825" s="303"/>
      <c r="J825" s="302">
        <v>0.65135258320935918</v>
      </c>
      <c r="K825" s="302">
        <v>0.33399886278185609</v>
      </c>
      <c r="L825" s="302">
        <f>SUM(J825:K825)</f>
        <v>0.98535144599121527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0.43208882942904314</v>
      </c>
      <c r="C826" s="302">
        <v>0.27472622940737818</v>
      </c>
      <c r="D826" s="302">
        <f t="shared" ref="D826:D833" si="304">SUM(B826:C826)</f>
        <v>0.70681505883642126</v>
      </c>
      <c r="E826" s="303"/>
      <c r="F826" s="302">
        <v>1.3890314388805509</v>
      </c>
      <c r="G826" s="302">
        <v>0.88080222587722146</v>
      </c>
      <c r="H826" s="302">
        <f t="shared" ref="H826:H833" si="305">SUM(F826:G826)</f>
        <v>2.2698336647577726</v>
      </c>
      <c r="I826" s="303"/>
      <c r="J826" s="302">
        <v>1.7155856058585508</v>
      </c>
      <c r="K826" s="302">
        <v>1.0255068193558277</v>
      </c>
      <c r="L826" s="302">
        <f t="shared" ref="L826:L833" si="306">SUM(J826:K826)</f>
        <v>2.7410924252143785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0.56135363044160191</v>
      </c>
      <c r="C827" s="302">
        <v>0.30914212311599809</v>
      </c>
      <c r="D827" s="302">
        <f t="shared" si="304"/>
        <v>0.8704957535576</v>
      </c>
      <c r="E827" s="303"/>
      <c r="F827" s="302">
        <v>1.460809137377675</v>
      </c>
      <c r="G827" s="302">
        <v>0.86238635082024229</v>
      </c>
      <c r="H827" s="302">
        <f t="shared" si="305"/>
        <v>2.3231954881979173</v>
      </c>
      <c r="I827" s="303"/>
      <c r="J827" s="302">
        <v>1.4618557528621732</v>
      </c>
      <c r="K827" s="302">
        <v>0.68126935272311384</v>
      </c>
      <c r="L827" s="302">
        <f t="shared" si="306"/>
        <v>2.1431251055852871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0.85314293607576686</v>
      </c>
      <c r="C828" s="302">
        <v>0.37080149431673076</v>
      </c>
      <c r="D828" s="302">
        <f t="shared" si="304"/>
        <v>1.2239444303924976</v>
      </c>
      <c r="E828" s="303"/>
      <c r="F828" s="302">
        <v>1.7722707811420668</v>
      </c>
      <c r="G828" s="302">
        <v>1.0220367165481772</v>
      </c>
      <c r="H828" s="302">
        <f t="shared" si="305"/>
        <v>2.794307497690244</v>
      </c>
      <c r="I828" s="303"/>
      <c r="J828" s="302">
        <v>1.207782483410146</v>
      </c>
      <c r="K828" s="302">
        <v>0.96609494240971261</v>
      </c>
      <c r="L828" s="302">
        <f t="shared" si="306"/>
        <v>2.1738774258198585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2.1118220272220822E-2</v>
      </c>
      <c r="C829" s="302">
        <v>4.6346102699551465E-2</v>
      </c>
      <c r="D829" s="302">
        <f t="shared" si="304"/>
        <v>6.7464322971772295E-2</v>
      </c>
      <c r="E829" s="303"/>
      <c r="F829" s="302">
        <v>4.9653255965511449E-2</v>
      </c>
      <c r="G829" s="302">
        <v>9.6291014250137058E-2</v>
      </c>
      <c r="H829" s="302">
        <f t="shared" si="305"/>
        <v>0.14594427021564851</v>
      </c>
      <c r="I829" s="303"/>
      <c r="J829" s="302">
        <v>6.3209165921796193E-2</v>
      </c>
      <c r="K829" s="302">
        <v>7.2177970780731154E-2</v>
      </c>
      <c r="L829" s="302">
        <f t="shared" si="306"/>
        <v>0.13538713670252733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8.9508549287503902E-2</v>
      </c>
      <c r="C830" s="302">
        <v>3.8242942926202318E-2</v>
      </c>
      <c r="D830" s="302">
        <f t="shared" si="304"/>
        <v>0.12775149221370621</v>
      </c>
      <c r="E830" s="303"/>
      <c r="F830" s="302">
        <v>0.21546100203254256</v>
      </c>
      <c r="G830" s="302">
        <v>9.6758998445646352E-2</v>
      </c>
      <c r="H830" s="302">
        <f t="shared" si="305"/>
        <v>0.31222000047818893</v>
      </c>
      <c r="I830" s="303"/>
      <c r="J830" s="302">
        <v>0.22518008622859151</v>
      </c>
      <c r="K830" s="302">
        <v>0.12248078889234992</v>
      </c>
      <c r="L830" s="302">
        <f t="shared" si="306"/>
        <v>0.34766087512094146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0.4382173276965094</v>
      </c>
      <c r="C831" s="302">
        <v>0.15635655852136549</v>
      </c>
      <c r="D831" s="302">
        <f t="shared" si="304"/>
        <v>0.59457388621787488</v>
      </c>
      <c r="E831" s="303"/>
      <c r="F831" s="302">
        <v>0.90266086021337621</v>
      </c>
      <c r="G831" s="302">
        <v>0.38019265919381029</v>
      </c>
      <c r="H831" s="302">
        <f t="shared" si="305"/>
        <v>1.2828535194071864</v>
      </c>
      <c r="I831" s="303"/>
      <c r="J831" s="302">
        <v>0.90477488860871147</v>
      </c>
      <c r="K831" s="302">
        <v>0.46601733840048876</v>
      </c>
      <c r="L831" s="302">
        <f t="shared" si="306"/>
        <v>1.3707922270092001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1.3154639509240566E-2</v>
      </c>
      <c r="C832" s="302">
        <v>1.3984832137578809E-2</v>
      </c>
      <c r="D832" s="302">
        <f t="shared" si="304"/>
        <v>2.7139471646819374E-2</v>
      </c>
      <c r="E832" s="303"/>
      <c r="F832" s="302">
        <v>2.2489759823738544E-2</v>
      </c>
      <c r="G832" s="302">
        <v>2.8308687070427604E-2</v>
      </c>
      <c r="H832" s="302">
        <f t="shared" si="305"/>
        <v>5.0798446894166148E-2</v>
      </c>
      <c r="I832" s="303"/>
      <c r="J832" s="302">
        <v>2.1981408070307903E-2</v>
      </c>
      <c r="K832" s="302">
        <v>2.9993150367681295E-2</v>
      </c>
      <c r="L832" s="302">
        <f t="shared" si="306"/>
        <v>5.1974558437989198E-2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2.7516530423905065E-2</v>
      </c>
      <c r="C833" s="302">
        <v>3.0746165807823259E-2</v>
      </c>
      <c r="D833" s="302">
        <f t="shared" si="304"/>
        <v>5.826269623172832E-2</v>
      </c>
      <c r="E833" s="303"/>
      <c r="F833" s="302">
        <v>5.0485023041139852E-2</v>
      </c>
      <c r="G833" s="302">
        <v>6.0592728480470107E-2</v>
      </c>
      <c r="H833" s="302">
        <f t="shared" si="305"/>
        <v>0.11107775152160995</v>
      </c>
      <c r="I833" s="303"/>
      <c r="J833" s="302">
        <v>4.6278025958147576E-2</v>
      </c>
      <c r="K833" s="302">
        <v>5.1460774324288278E-2</v>
      </c>
      <c r="L833" s="302">
        <f t="shared" si="306"/>
        <v>9.7738800282435853E-2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2.6439999999801675</v>
      </c>
      <c r="C835" s="311">
        <f t="shared" ref="C835:D835" si="307">SUM(C825:C833)</f>
        <v>1.3769999999894498</v>
      </c>
      <c r="D835" s="311">
        <f t="shared" si="307"/>
        <v>4.0209999999696171</v>
      </c>
      <c r="E835" s="311"/>
      <c r="F835" s="311">
        <f t="shared" ref="F835:H835" si="308">SUM(F825:F833)</f>
        <v>6.44299999991199</v>
      </c>
      <c r="G835" s="311">
        <f t="shared" si="308"/>
        <v>3.8109999999506985</v>
      </c>
      <c r="H835" s="311">
        <f t="shared" si="308"/>
        <v>10.253999999862689</v>
      </c>
      <c r="I835" s="311"/>
      <c r="J835" s="311">
        <f t="shared" ref="J835:L835" si="309">SUM(J825:J833)</f>
        <v>6.2980000001277832</v>
      </c>
      <c r="K835" s="311">
        <f t="shared" si="309"/>
        <v>3.7490000000360495</v>
      </c>
      <c r="L835" s="311">
        <f t="shared" si="309"/>
        <v>10.047000000163834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1.7160575309158252</v>
      </c>
      <c r="C842" s="302">
        <v>2.9549605066639821</v>
      </c>
      <c r="D842" s="302">
        <f>SUM(B842:C842)</f>
        <v>4.6710180375798078</v>
      </c>
      <c r="E842" s="303"/>
      <c r="F842" s="302">
        <v>1.524269934383609</v>
      </c>
      <c r="G842" s="302">
        <v>2.379207742576197</v>
      </c>
      <c r="H842" s="302">
        <f>SUM(F842:G842)</f>
        <v>3.9034776769598061</v>
      </c>
      <c r="I842" s="303"/>
      <c r="J842" s="302">
        <v>1.7837151824445872</v>
      </c>
      <c r="K842" s="302">
        <v>2.2465697134263882</v>
      </c>
      <c r="L842" s="302">
        <f>SUM(J842:K842)</f>
        <v>4.0302848958709756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2.815569964924276</v>
      </c>
      <c r="C843" s="302">
        <v>3.4774664384610796</v>
      </c>
      <c r="D843" s="302">
        <f t="shared" ref="D843:D850" si="310">SUM(B843:C843)</f>
        <v>6.2930364033853561</v>
      </c>
      <c r="E843" s="303"/>
      <c r="F843" s="302">
        <v>2.728867365758739</v>
      </c>
      <c r="G843" s="302">
        <v>3.1039977793192279</v>
      </c>
      <c r="H843" s="302">
        <f t="shared" ref="H843:H850" si="311">SUM(F843:G843)</f>
        <v>5.8328651450779674</v>
      </c>
      <c r="I843" s="303"/>
      <c r="J843" s="302">
        <v>3.493470009520125</v>
      </c>
      <c r="K843" s="302">
        <v>3.5950613019520108</v>
      </c>
      <c r="L843" s="302">
        <f t="shared" ref="L843:L850" si="312">SUM(J843:K843)</f>
        <v>7.0885313114721358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4.2948398170316739</v>
      </c>
      <c r="C844" s="302">
        <v>4.1905381535126729</v>
      </c>
      <c r="D844" s="302">
        <f t="shared" si="310"/>
        <v>8.4853779705443468</v>
      </c>
      <c r="E844" s="303"/>
      <c r="F844" s="302">
        <v>3.5566534017883638</v>
      </c>
      <c r="G844" s="302">
        <v>3.3791610212158325</v>
      </c>
      <c r="H844" s="302">
        <f t="shared" si="311"/>
        <v>6.9358144230041958</v>
      </c>
      <c r="I844" s="303"/>
      <c r="J844" s="302">
        <v>3.8758319996071595</v>
      </c>
      <c r="K844" s="302">
        <v>2.8810646878424206</v>
      </c>
      <c r="L844" s="302">
        <f t="shared" si="312"/>
        <v>6.7568966874495802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9.0463421227952097</v>
      </c>
      <c r="C845" s="302">
        <v>3.2404517813741514</v>
      </c>
      <c r="D845" s="302">
        <f t="shared" si="310"/>
        <v>12.286793904169361</v>
      </c>
      <c r="E845" s="303"/>
      <c r="F845" s="302">
        <v>6.0471728404630145</v>
      </c>
      <c r="G845" s="302">
        <v>2.3895622946416584</v>
      </c>
      <c r="H845" s="302">
        <f t="shared" si="311"/>
        <v>8.4367351351046729</v>
      </c>
      <c r="I845" s="303"/>
      <c r="J845" s="302">
        <v>4.2362786013783547</v>
      </c>
      <c r="K845" s="302">
        <v>2.3506258184537754</v>
      </c>
      <c r="L845" s="302">
        <f t="shared" si="312"/>
        <v>6.5869044198321305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0.17432200340437873</v>
      </c>
      <c r="C846" s="302">
        <v>0.36261025097344418</v>
      </c>
      <c r="D846" s="302">
        <f t="shared" si="310"/>
        <v>0.53693225437782288</v>
      </c>
      <c r="E846" s="303"/>
      <c r="F846" s="302">
        <v>0.14092018101766851</v>
      </c>
      <c r="G846" s="302">
        <v>0.28123221980808988</v>
      </c>
      <c r="H846" s="302">
        <f t="shared" si="311"/>
        <v>0.42215240082575839</v>
      </c>
      <c r="I846" s="303"/>
      <c r="J846" s="302">
        <v>0.17175668649954284</v>
      </c>
      <c r="K846" s="302">
        <v>0.2643642299183151</v>
      </c>
      <c r="L846" s="302">
        <f t="shared" si="312"/>
        <v>0.43612091641785794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0.15466898416292593</v>
      </c>
      <c r="C847" s="302">
        <v>9.6817775291096614E-2</v>
      </c>
      <c r="D847" s="302">
        <f t="shared" si="310"/>
        <v>0.25148675945402255</v>
      </c>
      <c r="E847" s="303"/>
      <c r="F847" s="302">
        <v>0.18303985529447889</v>
      </c>
      <c r="G847" s="302">
        <v>7.6651310019072397E-2</v>
      </c>
      <c r="H847" s="302">
        <f t="shared" si="311"/>
        <v>0.2596911653135513</v>
      </c>
      <c r="I847" s="303"/>
      <c r="J847" s="302">
        <v>0.24155928503824661</v>
      </c>
      <c r="K847" s="302">
        <v>9.9536290470156413E-2</v>
      </c>
      <c r="L847" s="302">
        <f t="shared" si="312"/>
        <v>0.34109557550840303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1.6266412054805253</v>
      </c>
      <c r="C848" s="302">
        <v>1.0710986729359604</v>
      </c>
      <c r="D848" s="302">
        <f t="shared" si="310"/>
        <v>2.6977398784164857</v>
      </c>
      <c r="E848" s="303"/>
      <c r="F848" s="302">
        <v>1.1668645100727755</v>
      </c>
      <c r="G848" s="302">
        <v>0.78951731628156951</v>
      </c>
      <c r="H848" s="302">
        <f t="shared" si="311"/>
        <v>1.9563818263543449</v>
      </c>
      <c r="I848" s="303"/>
      <c r="J848" s="302">
        <v>1.256100583696556</v>
      </c>
      <c r="K848" s="302">
        <v>1.0933790181096863</v>
      </c>
      <c r="L848" s="302">
        <f t="shared" si="312"/>
        <v>2.3494796018062423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0.13244359341070641</v>
      </c>
      <c r="C849" s="302">
        <v>0.21633122522572779</v>
      </c>
      <c r="D849" s="302">
        <f t="shared" si="310"/>
        <v>0.34877481863643423</v>
      </c>
      <c r="E849" s="303"/>
      <c r="F849" s="302">
        <v>7.9310690107326082E-2</v>
      </c>
      <c r="G849" s="302">
        <v>0.25765947662738203</v>
      </c>
      <c r="H849" s="302">
        <f t="shared" si="311"/>
        <v>0.33697016673470814</v>
      </c>
      <c r="I849" s="303"/>
      <c r="J849" s="302">
        <v>0.15921506144398592</v>
      </c>
      <c r="K849" s="302">
        <v>0.37615391560627509</v>
      </c>
      <c r="L849" s="302">
        <f t="shared" si="312"/>
        <v>0.53536897705026099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0.60211477771630428</v>
      </c>
      <c r="C850" s="302">
        <v>0.37472519542570537</v>
      </c>
      <c r="D850" s="302">
        <f t="shared" si="310"/>
        <v>0.97683997314200965</v>
      </c>
      <c r="E850" s="303"/>
      <c r="F850" s="302">
        <v>0.34490122092657449</v>
      </c>
      <c r="G850" s="302">
        <v>0.23801083936268658</v>
      </c>
      <c r="H850" s="302">
        <f t="shared" si="311"/>
        <v>0.58291206028926101</v>
      </c>
      <c r="I850" s="303"/>
      <c r="J850" s="302">
        <v>0.37807259064765247</v>
      </c>
      <c r="K850" s="302">
        <v>0.2292450244178583</v>
      </c>
      <c r="L850" s="302">
        <f t="shared" si="312"/>
        <v>0.60731761506551074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20.562999999841825</v>
      </c>
      <c r="C852" s="311">
        <f t="shared" ref="C852:D852" si="313">SUM(C842:C850)</f>
        <v>15.984999999863822</v>
      </c>
      <c r="D852" s="311">
        <f t="shared" si="313"/>
        <v>36.547999999705652</v>
      </c>
      <c r="E852" s="311"/>
      <c r="F852" s="311">
        <f t="shared" ref="F852:H852" si="314">SUM(F842:F850)</f>
        <v>15.77199999981255</v>
      </c>
      <c r="G852" s="311">
        <f t="shared" si="314"/>
        <v>12.894999999851715</v>
      </c>
      <c r="H852" s="311">
        <f t="shared" si="314"/>
        <v>28.666999999664267</v>
      </c>
      <c r="I852" s="311"/>
      <c r="J852" s="311">
        <f t="shared" ref="J852:L852" si="315">SUM(J842:J850)</f>
        <v>15.596000000276209</v>
      </c>
      <c r="K852" s="311">
        <f t="shared" si="315"/>
        <v>13.136000000196885</v>
      </c>
      <c r="L852" s="311">
        <f t="shared" si="315"/>
        <v>28.7320000004731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2.2057159633836316</v>
      </c>
      <c r="C859" s="302">
        <v>3.8555207998227226</v>
      </c>
      <c r="D859" s="302">
        <f>SUM(B859:C859)</f>
        <v>6.0612367632063542</v>
      </c>
      <c r="E859" s="303"/>
      <c r="F859" s="302">
        <v>5.2596518032038544</v>
      </c>
      <c r="G859" s="302">
        <v>4.9928365834514334</v>
      </c>
      <c r="H859" s="302">
        <f>SUM(F859:G859)</f>
        <v>10.252488386655287</v>
      </c>
      <c r="I859" s="303"/>
      <c r="J859" s="302">
        <v>5.143760770111685</v>
      </c>
      <c r="K859" s="302">
        <v>5.2471275358681204</v>
      </c>
      <c r="L859" s="302">
        <f>SUM(J859:K859)</f>
        <v>10.390888305979805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1.8067331715827646</v>
      </c>
      <c r="C860" s="302">
        <v>2.7243922398203724</v>
      </c>
      <c r="D860" s="302">
        <f t="shared" ref="D860:D867" si="316">SUM(B860:C860)</f>
        <v>4.5311254114031367</v>
      </c>
      <c r="E860" s="303"/>
      <c r="F860" s="302">
        <v>3.0269016724222388</v>
      </c>
      <c r="G860" s="302">
        <v>4.4806754100992521</v>
      </c>
      <c r="H860" s="302">
        <f t="shared" ref="H860:H867" si="317">SUM(F860:G860)</f>
        <v>7.5075770825214914</v>
      </c>
      <c r="I860" s="303"/>
      <c r="J860" s="302">
        <v>3.0676780432265578</v>
      </c>
      <c r="K860" s="302">
        <v>4.5363857754598431</v>
      </c>
      <c r="L860" s="302">
        <f t="shared" ref="L860:L867" si="318">SUM(J860:K860)</f>
        <v>7.6040638186864005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2.209124325999356</v>
      </c>
      <c r="C861" s="302">
        <v>1.9683464463244249</v>
      </c>
      <c r="D861" s="302">
        <f t="shared" si="316"/>
        <v>4.1774707723237814</v>
      </c>
      <c r="E861" s="303"/>
      <c r="F861" s="302">
        <v>3.2858734625174186</v>
      </c>
      <c r="G861" s="302">
        <v>2.8770908600251963</v>
      </c>
      <c r="H861" s="302">
        <f t="shared" si="317"/>
        <v>6.1629643225426154</v>
      </c>
      <c r="I861" s="303"/>
      <c r="J861" s="302">
        <v>3.3943025029626113</v>
      </c>
      <c r="K861" s="302">
        <v>2.2549407256240777</v>
      </c>
      <c r="L861" s="302">
        <f t="shared" si="318"/>
        <v>5.6492432285866894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5.5682477668826778</v>
      </c>
      <c r="C862" s="302">
        <v>1.3557787665704466</v>
      </c>
      <c r="D862" s="302">
        <f t="shared" si="316"/>
        <v>6.9240265334531248</v>
      </c>
      <c r="E862" s="303"/>
      <c r="F862" s="302">
        <v>5.9421232058585574</v>
      </c>
      <c r="G862" s="302">
        <v>1.9997223559426363</v>
      </c>
      <c r="H862" s="302">
        <f t="shared" si="317"/>
        <v>7.9418455618011938</v>
      </c>
      <c r="I862" s="303"/>
      <c r="J862" s="302">
        <v>4.1765137908730923</v>
      </c>
      <c r="K862" s="302">
        <v>1.809114786670178</v>
      </c>
      <c r="L862" s="302">
        <f t="shared" si="318"/>
        <v>5.9856285775432703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0.47082988347187549</v>
      </c>
      <c r="C863" s="302">
        <v>2.4578943558491417</v>
      </c>
      <c r="D863" s="302">
        <f t="shared" si="316"/>
        <v>2.9287242393210171</v>
      </c>
      <c r="E863" s="303"/>
      <c r="F863" s="302">
        <v>1.340895961023256</v>
      </c>
      <c r="G863" s="302">
        <v>2.0502131929808138</v>
      </c>
      <c r="H863" s="302">
        <f t="shared" si="317"/>
        <v>3.3911091540040701</v>
      </c>
      <c r="I863" s="303"/>
      <c r="J863" s="302">
        <v>2.1006709244076838</v>
      </c>
      <c r="K863" s="302">
        <v>1.8791306087287585</v>
      </c>
      <c r="L863" s="302">
        <f t="shared" si="318"/>
        <v>3.9798015331364422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0.75143031332571952</v>
      </c>
      <c r="C864" s="302">
        <v>0.39030223635337691</v>
      </c>
      <c r="D864" s="302">
        <f t="shared" si="316"/>
        <v>1.1417325496790964</v>
      </c>
      <c r="E864" s="303"/>
      <c r="F864" s="302">
        <v>0.94772953820336936</v>
      </c>
      <c r="G864" s="302">
        <v>0.46426776520290985</v>
      </c>
      <c r="H864" s="302">
        <f t="shared" si="317"/>
        <v>1.4119973034062792</v>
      </c>
      <c r="I864" s="303"/>
      <c r="J864" s="302">
        <v>1.1277905776438875</v>
      </c>
      <c r="K864" s="302">
        <v>0.49680341172317155</v>
      </c>
      <c r="L864" s="302">
        <f t="shared" si="318"/>
        <v>1.6245939893670589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2.9159349655105959</v>
      </c>
      <c r="C865" s="302">
        <v>1.4119310545643498</v>
      </c>
      <c r="D865" s="302">
        <f t="shared" si="316"/>
        <v>4.3278660200749455</v>
      </c>
      <c r="E865" s="303"/>
      <c r="F865" s="302">
        <v>3.1274463217898822</v>
      </c>
      <c r="G865" s="302">
        <v>1.6503527915684439</v>
      </c>
      <c r="H865" s="302">
        <f t="shared" si="317"/>
        <v>4.7777991133583262</v>
      </c>
      <c r="I865" s="303"/>
      <c r="J865" s="302">
        <v>2.7568054984536019</v>
      </c>
      <c r="K865" s="302">
        <v>1.5056326378529938</v>
      </c>
      <c r="L865" s="302">
        <f t="shared" si="318"/>
        <v>4.2624381363065957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6.4069122649694957E-2</v>
      </c>
      <c r="C866" s="302">
        <v>0.79111115933036646</v>
      </c>
      <c r="D866" s="302">
        <f t="shared" si="316"/>
        <v>0.85518028198006146</v>
      </c>
      <c r="E866" s="303"/>
      <c r="F866" s="302">
        <v>8.5597071481724324E-2</v>
      </c>
      <c r="G866" s="302">
        <v>0.86922544015482506</v>
      </c>
      <c r="H866" s="302">
        <f t="shared" si="317"/>
        <v>0.95482251163654941</v>
      </c>
      <c r="I866" s="303"/>
      <c r="J866" s="302">
        <v>0.14789002266468793</v>
      </c>
      <c r="K866" s="302">
        <v>0.7380917221058555</v>
      </c>
      <c r="L866" s="302">
        <f t="shared" si="318"/>
        <v>0.88598174477054337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0.98891448721191311</v>
      </c>
      <c r="C867" s="302">
        <v>0.8747229412698817</v>
      </c>
      <c r="D867" s="302">
        <f t="shared" si="316"/>
        <v>1.8636374284817947</v>
      </c>
      <c r="E867" s="303"/>
      <c r="F867" s="302">
        <v>0.81478096337471728</v>
      </c>
      <c r="G867" s="302">
        <v>0.92561560041858215</v>
      </c>
      <c r="H867" s="302">
        <f t="shared" si="317"/>
        <v>1.7403965637932994</v>
      </c>
      <c r="I867" s="303"/>
      <c r="J867" s="302">
        <v>0.62758786966743629</v>
      </c>
      <c r="K867" s="302">
        <v>0.666772796035769</v>
      </c>
      <c r="L867" s="302">
        <f t="shared" si="318"/>
        <v>1.2943606657032052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16.981000000018231</v>
      </c>
      <c r="C869" s="311">
        <f t="shared" ref="C869:D869" si="319">SUM(C859:C867)</f>
        <v>15.829999999905084</v>
      </c>
      <c r="D869" s="311">
        <f t="shared" si="319"/>
        <v>32.810999999923311</v>
      </c>
      <c r="E869" s="311"/>
      <c r="F869" s="311">
        <f t="shared" ref="F869:H869" si="320">SUM(F859:F867)</f>
        <v>23.830999999875019</v>
      </c>
      <c r="G869" s="311">
        <f t="shared" si="320"/>
        <v>20.309999999844091</v>
      </c>
      <c r="H869" s="311">
        <f t="shared" si="320"/>
        <v>44.140999999719114</v>
      </c>
      <c r="I869" s="311"/>
      <c r="J869" s="311">
        <f t="shared" ref="J869:L869" si="321">SUM(J859:J867)</f>
        <v>22.543000000011244</v>
      </c>
      <c r="K869" s="311">
        <f t="shared" si="321"/>
        <v>19.134000000068767</v>
      </c>
      <c r="L869" s="311">
        <f t="shared" si="321"/>
        <v>41.677000000080007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2.1082804087302263</v>
      </c>
      <c r="C876" s="302">
        <v>2.1620657737055207</v>
      </c>
      <c r="D876" s="302">
        <f>SUM(B876:C876)</f>
        <v>4.2703461824357465</v>
      </c>
      <c r="E876" s="303"/>
      <c r="F876" s="302">
        <v>3.2938445375171761</v>
      </c>
      <c r="G876" s="302">
        <v>2.5217891264312047</v>
      </c>
      <c r="H876" s="302">
        <f>SUM(F876:G876)</f>
        <v>5.8156336639483808</v>
      </c>
      <c r="I876" s="303"/>
      <c r="J876" s="302">
        <v>4.039901064803856</v>
      </c>
      <c r="K876" s="302">
        <v>2.8383509693286331</v>
      </c>
      <c r="L876" s="302">
        <f>SUM(J876:K876)</f>
        <v>6.8782520341324886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5.6237396969064264</v>
      </c>
      <c r="C877" s="302">
        <v>7.140603098291102</v>
      </c>
      <c r="D877" s="302">
        <f t="shared" ref="D877:D884" si="322">SUM(B877:C877)</f>
        <v>12.764342795197528</v>
      </c>
      <c r="E877" s="303"/>
      <c r="F877" s="302">
        <v>9.3940699547890354</v>
      </c>
      <c r="G877" s="302">
        <v>8.7930060128443195</v>
      </c>
      <c r="H877" s="302">
        <f t="shared" ref="H877:H884" si="323">SUM(F877:G877)</f>
        <v>18.187075967633355</v>
      </c>
      <c r="I877" s="303"/>
      <c r="J877" s="302">
        <v>12.359599031959503</v>
      </c>
      <c r="K877" s="302">
        <v>9.8620070418507151</v>
      </c>
      <c r="L877" s="302">
        <f t="shared" ref="L877:L884" si="324">SUM(J877:K877)</f>
        <v>22.221606073810218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4.010199915384284</v>
      </c>
      <c r="C878" s="302">
        <v>2.784697927062675</v>
      </c>
      <c r="D878" s="302">
        <f t="shared" si="322"/>
        <v>6.794897842446959</v>
      </c>
      <c r="E878" s="303"/>
      <c r="F878" s="302">
        <v>5.6285511920080333</v>
      </c>
      <c r="G878" s="302">
        <v>3.2368096036654759</v>
      </c>
      <c r="H878" s="302">
        <f t="shared" si="323"/>
        <v>8.8653607956735101</v>
      </c>
      <c r="I878" s="303"/>
      <c r="J878" s="302">
        <v>6.6914591070807194</v>
      </c>
      <c r="K878" s="302">
        <v>3.1243223952019861</v>
      </c>
      <c r="L878" s="302">
        <f t="shared" si="324"/>
        <v>9.8157815022827055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9.7999409486084748</v>
      </c>
      <c r="C879" s="302">
        <v>2.1536852423620871</v>
      </c>
      <c r="D879" s="302">
        <f t="shared" si="322"/>
        <v>11.953626190970562</v>
      </c>
      <c r="E879" s="303"/>
      <c r="F879" s="302">
        <v>11.48188018905592</v>
      </c>
      <c r="G879" s="302">
        <v>2.2560818556924875</v>
      </c>
      <c r="H879" s="302">
        <f t="shared" si="323"/>
        <v>13.737962044748407</v>
      </c>
      <c r="I879" s="303"/>
      <c r="J879" s="302">
        <v>8.4852602109942712</v>
      </c>
      <c r="K879" s="302">
        <v>2.7894286960723615</v>
      </c>
      <c r="L879" s="302">
        <f t="shared" si="324"/>
        <v>11.274688907066633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0.232457456337613</v>
      </c>
      <c r="C880" s="302">
        <v>0.8005914694084818</v>
      </c>
      <c r="D880" s="302">
        <f t="shared" si="322"/>
        <v>1.0330489257460949</v>
      </c>
      <c r="E880" s="303"/>
      <c r="F880" s="302">
        <v>0.30525909629362086</v>
      </c>
      <c r="G880" s="302">
        <v>0.60494980922814512</v>
      </c>
      <c r="H880" s="302">
        <f t="shared" si="323"/>
        <v>0.91020890552176592</v>
      </c>
      <c r="I880" s="303"/>
      <c r="J880" s="302">
        <v>0.60587528841523941</v>
      </c>
      <c r="K880" s="302">
        <v>0.53404814122138522</v>
      </c>
      <c r="L880" s="302">
        <f t="shared" si="324"/>
        <v>1.1399234296366245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0.12686218854392112</v>
      </c>
      <c r="C881" s="302">
        <v>5.9574425348732293E-2</v>
      </c>
      <c r="D881" s="302">
        <f t="shared" si="322"/>
        <v>0.18643661389265342</v>
      </c>
      <c r="E881" s="303"/>
      <c r="F881" s="302">
        <v>0.13883554181401403</v>
      </c>
      <c r="G881" s="302">
        <v>8.29298133517717E-2</v>
      </c>
      <c r="H881" s="302">
        <f t="shared" si="323"/>
        <v>0.22176535516578572</v>
      </c>
      <c r="I881" s="303"/>
      <c r="J881" s="302">
        <v>0.1612788942874874</v>
      </c>
      <c r="K881" s="302">
        <v>0.13832958929385428</v>
      </c>
      <c r="L881" s="302">
        <f t="shared" si="324"/>
        <v>0.29960848358134168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1.6519994264015909</v>
      </c>
      <c r="C882" s="302">
        <v>0.46753787062591756</v>
      </c>
      <c r="D882" s="302">
        <f t="shared" si="322"/>
        <v>2.1195372970275086</v>
      </c>
      <c r="E882" s="303"/>
      <c r="F882" s="302">
        <v>1.8605520027171791</v>
      </c>
      <c r="G882" s="302">
        <v>0.45557433807457459</v>
      </c>
      <c r="H882" s="302">
        <f t="shared" si="323"/>
        <v>2.3161263407917536</v>
      </c>
      <c r="I882" s="303"/>
      <c r="J882" s="302">
        <v>1.9568434041540264</v>
      </c>
      <c r="K882" s="302">
        <v>0.64188447841214102</v>
      </c>
      <c r="L882" s="302">
        <f t="shared" si="324"/>
        <v>2.5987278825661675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0.16605889355007289</v>
      </c>
      <c r="C883" s="302">
        <v>0.51923969337036002</v>
      </c>
      <c r="D883" s="302">
        <f t="shared" si="322"/>
        <v>0.68529858692043288</v>
      </c>
      <c r="E883" s="303"/>
      <c r="F883" s="302">
        <v>0.17455816970022181</v>
      </c>
      <c r="G883" s="302">
        <v>0.39542477317528979</v>
      </c>
      <c r="H883" s="302">
        <f t="shared" si="323"/>
        <v>0.56998294287551166</v>
      </c>
      <c r="I883" s="303"/>
      <c r="J883" s="302">
        <v>0.26956596739441202</v>
      </c>
      <c r="K883" s="302">
        <v>0.4588375126744344</v>
      </c>
      <c r="L883" s="302">
        <f t="shared" si="324"/>
        <v>0.72840348006884637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0.70346106526060403</v>
      </c>
      <c r="C884" s="302">
        <v>0.29600449967017844</v>
      </c>
      <c r="D884" s="302">
        <f t="shared" si="322"/>
        <v>0.99946556493078242</v>
      </c>
      <c r="E884" s="303"/>
      <c r="F884" s="302">
        <v>0.72044931525595657</v>
      </c>
      <c r="G884" s="302">
        <v>0.22443466724533279</v>
      </c>
      <c r="H884" s="302">
        <f t="shared" si="323"/>
        <v>0.94488398250128935</v>
      </c>
      <c r="I884" s="303"/>
      <c r="J884" s="302">
        <v>0.65621703196017755</v>
      </c>
      <c r="K884" s="302">
        <v>0.20579117646649747</v>
      </c>
      <c r="L884" s="302">
        <f t="shared" si="324"/>
        <v>0.86200820842667503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24.422999999723217</v>
      </c>
      <c r="C886" s="311">
        <f t="shared" ref="C886:D886" si="325">SUM(C876:C884)</f>
        <v>16.383999999845056</v>
      </c>
      <c r="D886" s="311">
        <f t="shared" si="325"/>
        <v>40.806999999568255</v>
      </c>
      <c r="E886" s="311"/>
      <c r="F886" s="311">
        <f t="shared" ref="F886:H886" si="326">SUM(F876:F884)</f>
        <v>32.997999999151155</v>
      </c>
      <c r="G886" s="311">
        <f t="shared" si="326"/>
        <v>18.570999999708601</v>
      </c>
      <c r="H886" s="311">
        <f t="shared" si="326"/>
        <v>51.568999998859759</v>
      </c>
      <c r="I886" s="311"/>
      <c r="J886" s="311">
        <f t="shared" ref="J886:L886" si="327">SUM(J876:J884)</f>
        <v>35.226000001049691</v>
      </c>
      <c r="K886" s="311">
        <f t="shared" si="327"/>
        <v>20.593000000522011</v>
      </c>
      <c r="L886" s="311">
        <f t="shared" si="327"/>
        <v>55.819000001571702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1.9327851902856314</v>
      </c>
      <c r="C893" s="302">
        <v>2.7109855303485499</v>
      </c>
      <c r="D893" s="302">
        <f>SUM(B893:C893)</f>
        <v>4.6437707206341816</v>
      </c>
      <c r="E893" s="303"/>
      <c r="F893" s="302">
        <v>2.9407926956763561</v>
      </c>
      <c r="G893" s="302">
        <v>3.2459983434525923</v>
      </c>
      <c r="H893" s="302">
        <f>SUM(F893:G893)</f>
        <v>6.1867910391289485</v>
      </c>
      <c r="I893" s="303"/>
      <c r="J893" s="302">
        <v>3.7225536818543414</v>
      </c>
      <c r="K893" s="302">
        <v>3.2735834505329633</v>
      </c>
      <c r="L893" s="302">
        <f>SUM(J893:K893)</f>
        <v>6.9961371323873047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5.151572904643694</v>
      </c>
      <c r="C894" s="302">
        <v>8.5532025182376419</v>
      </c>
      <c r="D894" s="302">
        <f t="shared" ref="D894:D901" si="328">SUM(B894:C894)</f>
        <v>13.704775422881337</v>
      </c>
      <c r="E894" s="303"/>
      <c r="F894" s="302">
        <v>8.5076789621415134</v>
      </c>
      <c r="G894" s="302">
        <v>11.025528562226246</v>
      </c>
      <c r="H894" s="302">
        <f t="shared" ref="H894:H901" si="329">SUM(F894:G894)</f>
        <v>19.533207524367761</v>
      </c>
      <c r="I894" s="303"/>
      <c r="J894" s="302">
        <v>11.59443246238663</v>
      </c>
      <c r="K894" s="302">
        <v>11.83966094136751</v>
      </c>
      <c r="L894" s="302">
        <f t="shared" ref="L894:L901" si="330">SUM(J894:K894)</f>
        <v>23.43409340375414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3.6761309579988728</v>
      </c>
      <c r="C895" s="302">
        <v>3.5476974195969042</v>
      </c>
      <c r="D895" s="302">
        <f t="shared" si="328"/>
        <v>7.223828377595777</v>
      </c>
      <c r="E895" s="303"/>
      <c r="F895" s="302">
        <v>5.0710167441631073</v>
      </c>
      <c r="G895" s="302">
        <v>4.4111898975001473</v>
      </c>
      <c r="H895" s="302">
        <f t="shared" si="329"/>
        <v>9.4822066416632538</v>
      </c>
      <c r="I895" s="303"/>
      <c r="J895" s="302">
        <v>6.1877534229528282</v>
      </c>
      <c r="K895" s="302">
        <v>3.8585083045413966</v>
      </c>
      <c r="L895" s="302">
        <f t="shared" si="330"/>
        <v>10.046261727494224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9.0314827374639677</v>
      </c>
      <c r="C896" s="302">
        <v>3.134759150699252</v>
      </c>
      <c r="D896" s="302">
        <f t="shared" si="328"/>
        <v>12.166241888163221</v>
      </c>
      <c r="E896" s="303"/>
      <c r="F896" s="302">
        <v>10.337317069832123</v>
      </c>
      <c r="G896" s="302">
        <v>3.8601557800538213</v>
      </c>
      <c r="H896" s="302">
        <f t="shared" si="329"/>
        <v>14.197472849885944</v>
      </c>
      <c r="I896" s="303"/>
      <c r="J896" s="302">
        <v>7.7738058263053116</v>
      </c>
      <c r="K896" s="302">
        <v>4.2896375252502699</v>
      </c>
      <c r="L896" s="302">
        <f t="shared" si="330"/>
        <v>12.063443351555581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0.2120388496295218</v>
      </c>
      <c r="C897" s="302">
        <v>1.0496707403209284</v>
      </c>
      <c r="D897" s="302">
        <f t="shared" si="328"/>
        <v>1.2617095899504502</v>
      </c>
      <c r="E897" s="303"/>
      <c r="F897" s="302">
        <v>0.26217364590199149</v>
      </c>
      <c r="G897" s="302">
        <v>0.80929087015446599</v>
      </c>
      <c r="H897" s="302">
        <f t="shared" si="329"/>
        <v>1.0714645160564575</v>
      </c>
      <c r="I897" s="303"/>
      <c r="J897" s="302">
        <v>0.53962901458079315</v>
      </c>
      <c r="K897" s="302">
        <v>0.62052358902872629</v>
      </c>
      <c r="L897" s="302">
        <f t="shared" si="330"/>
        <v>1.1601526036095193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0.11595513298618074</v>
      </c>
      <c r="C898" s="302">
        <v>6.2782737134767105E-2</v>
      </c>
      <c r="D898" s="302">
        <f t="shared" si="328"/>
        <v>0.17873787012094783</v>
      </c>
      <c r="E898" s="303"/>
      <c r="F898" s="302">
        <v>0.12030354429302642</v>
      </c>
      <c r="G898" s="302">
        <v>8.1283151800338696E-2</v>
      </c>
      <c r="H898" s="302">
        <f t="shared" si="329"/>
        <v>0.2015866960933651</v>
      </c>
      <c r="I898" s="303"/>
      <c r="J898" s="302">
        <v>0.13588398714549413</v>
      </c>
      <c r="K898" s="302">
        <v>0.11212078285085525</v>
      </c>
      <c r="L898" s="302">
        <f t="shared" si="330"/>
        <v>0.24800476999634938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1.5202169585854337</v>
      </c>
      <c r="C899" s="302">
        <v>0.66335705261298872</v>
      </c>
      <c r="D899" s="302">
        <f t="shared" si="328"/>
        <v>2.1835740111984223</v>
      </c>
      <c r="E899" s="303"/>
      <c r="F899" s="302">
        <v>1.6763639240161246</v>
      </c>
      <c r="G899" s="302">
        <v>0.7362747942347454</v>
      </c>
      <c r="H899" s="302">
        <f t="shared" si="329"/>
        <v>2.4126387182508697</v>
      </c>
      <c r="I899" s="303"/>
      <c r="J899" s="302">
        <v>1.8170564323259464</v>
      </c>
      <c r="K899" s="302">
        <v>1.003652634361812</v>
      </c>
      <c r="L899" s="302">
        <f t="shared" si="330"/>
        <v>2.8207090666877583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0.15313912925878037</v>
      </c>
      <c r="C900" s="302">
        <v>0.72793224192203876</v>
      </c>
      <c r="D900" s="302">
        <f t="shared" si="328"/>
        <v>0.88107137118081913</v>
      </c>
      <c r="E900" s="303"/>
      <c r="F900" s="302">
        <v>0.15382768723015655</v>
      </c>
      <c r="G900" s="302">
        <v>0.6205828436548384</v>
      </c>
      <c r="H900" s="302">
        <f t="shared" si="329"/>
        <v>0.7744105308849949</v>
      </c>
      <c r="I900" s="303"/>
      <c r="J900" s="302">
        <v>0.24264264320952506</v>
      </c>
      <c r="K900" s="302">
        <v>0.66757780574281489</v>
      </c>
      <c r="L900" s="302">
        <f t="shared" si="330"/>
        <v>0.91022044895234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0.64767813889443804</v>
      </c>
      <c r="C901" s="302">
        <v>0.43261260887583181</v>
      </c>
      <c r="D901" s="302">
        <f t="shared" si="328"/>
        <v>1.0802907477702699</v>
      </c>
      <c r="E901" s="303"/>
      <c r="F901" s="302">
        <v>0.65052572598137748</v>
      </c>
      <c r="G901" s="302">
        <v>0.37469575646427439</v>
      </c>
      <c r="H901" s="302">
        <f t="shared" si="329"/>
        <v>1.0252214824456518</v>
      </c>
      <c r="I901" s="303"/>
      <c r="J901" s="302">
        <v>0.60524253021721963</v>
      </c>
      <c r="K901" s="302">
        <v>0.3147349667978574</v>
      </c>
      <c r="L901" s="302">
        <f t="shared" si="330"/>
        <v>0.91997749701507703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22.44099999974652</v>
      </c>
      <c r="C903" s="311">
        <f t="shared" ref="C903:D903" si="331">SUM(C893:C901)</f>
        <v>20.8829999997489</v>
      </c>
      <c r="D903" s="311">
        <f t="shared" si="331"/>
        <v>43.32399999949542</v>
      </c>
      <c r="E903" s="311"/>
      <c r="F903" s="311">
        <f t="shared" ref="F903:H903" si="332">SUM(F893:F901)</f>
        <v>29.719999999235775</v>
      </c>
      <c r="G903" s="311">
        <f t="shared" si="332"/>
        <v>25.164999999541468</v>
      </c>
      <c r="H903" s="311">
        <f t="shared" si="332"/>
        <v>54.884999998777246</v>
      </c>
      <c r="I903" s="311"/>
      <c r="J903" s="311">
        <f t="shared" ref="J903:L903" si="333">SUM(J893:J901)</f>
        <v>32.619000000978083</v>
      </c>
      <c r="K903" s="311">
        <f t="shared" si="333"/>
        <v>25.980000000474206</v>
      </c>
      <c r="L903" s="311">
        <f t="shared" si="333"/>
        <v>58.599000001452296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0.85136432562361308</v>
      </c>
      <c r="C910" s="302">
        <v>3.5238490937001501</v>
      </c>
      <c r="D910" s="302">
        <f>SUM(B910:C910)</f>
        <v>4.3752134193237628</v>
      </c>
      <c r="E910" s="303"/>
      <c r="F910" s="302">
        <v>1.2623260520203967</v>
      </c>
      <c r="G910" s="302">
        <v>4.8557456590662156</v>
      </c>
      <c r="H910" s="302">
        <f>SUM(F910:G910)</f>
        <v>6.1180717110866123</v>
      </c>
      <c r="I910" s="303"/>
      <c r="J910" s="302">
        <v>1.6177443917644676</v>
      </c>
      <c r="K910" s="302">
        <v>4.7629887357669203</v>
      </c>
      <c r="L910" s="302">
        <f>SUM(J910:K910)</f>
        <v>6.3807331275313874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2.3463754182178627</v>
      </c>
      <c r="C911" s="302">
        <v>11.558845557330059</v>
      </c>
      <c r="D911" s="302">
        <f t="shared" ref="D911:D918" si="334">SUM(B911:C911)</f>
        <v>13.905220975547921</v>
      </c>
      <c r="E911" s="303"/>
      <c r="F911" s="302">
        <v>3.8948926113314082</v>
      </c>
      <c r="G911" s="302">
        <v>17.237682498441021</v>
      </c>
      <c r="H911" s="302">
        <f t="shared" ref="H911:H918" si="335">SUM(F911:G911)</f>
        <v>21.132575109772429</v>
      </c>
      <c r="I911" s="303"/>
      <c r="J911" s="302">
        <v>5.4581827955729851</v>
      </c>
      <c r="K911" s="302">
        <v>17.705884534714698</v>
      </c>
      <c r="L911" s="302">
        <f t="shared" ref="L911:L918" si="336">SUM(J911:K911)</f>
        <v>23.164067330287683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1.6367561317434987</v>
      </c>
      <c r="C912" s="302">
        <v>4.5477907615457491</v>
      </c>
      <c r="D912" s="302">
        <f t="shared" si="334"/>
        <v>6.184546893289248</v>
      </c>
      <c r="E912" s="303"/>
      <c r="F912" s="302">
        <v>2.2681049533677395</v>
      </c>
      <c r="G912" s="302">
        <v>6.3963370307736716</v>
      </c>
      <c r="H912" s="302">
        <f t="shared" si="335"/>
        <v>8.664441984141412</v>
      </c>
      <c r="I912" s="303"/>
      <c r="J912" s="302">
        <v>2.7945873750745758</v>
      </c>
      <c r="K912" s="302">
        <v>5.5300922394579759</v>
      </c>
      <c r="L912" s="302">
        <f t="shared" si="336"/>
        <v>8.3246796145325526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3.7991631992405073</v>
      </c>
      <c r="C913" s="302">
        <v>3.1742315328064596</v>
      </c>
      <c r="D913" s="302">
        <f t="shared" si="334"/>
        <v>6.9733947320469669</v>
      </c>
      <c r="E913" s="303"/>
      <c r="F913" s="302">
        <v>4.2640019353551324</v>
      </c>
      <c r="G913" s="302">
        <v>4.2157429623532643</v>
      </c>
      <c r="H913" s="302">
        <f t="shared" si="335"/>
        <v>8.4797448977083967</v>
      </c>
      <c r="I913" s="303"/>
      <c r="J913" s="302">
        <v>2.9917334922108476</v>
      </c>
      <c r="K913" s="302">
        <v>4.7543074604605806</v>
      </c>
      <c r="L913" s="302">
        <f t="shared" si="336"/>
        <v>7.7460409526714287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8.6419612739087479E-2</v>
      </c>
      <c r="C914" s="302">
        <v>1.2674116497660419</v>
      </c>
      <c r="D914" s="302">
        <f t="shared" si="334"/>
        <v>1.3538312625051294</v>
      </c>
      <c r="E914" s="303"/>
      <c r="F914" s="302">
        <v>0.11099056834877698</v>
      </c>
      <c r="G914" s="302">
        <v>1.1830515722584101</v>
      </c>
      <c r="H914" s="302">
        <f t="shared" si="335"/>
        <v>1.2940421406071871</v>
      </c>
      <c r="I914" s="303"/>
      <c r="J914" s="302">
        <v>0.23986422283936859</v>
      </c>
      <c r="K914" s="302">
        <v>0.87392444706904926</v>
      </c>
      <c r="L914" s="302">
        <f t="shared" si="336"/>
        <v>1.1137886699084178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4.91194621351356E-2</v>
      </c>
      <c r="C915" s="302">
        <v>7.9336163126427939E-2</v>
      </c>
      <c r="D915" s="302">
        <f t="shared" si="334"/>
        <v>0.12845562526156354</v>
      </c>
      <c r="E915" s="303"/>
      <c r="F915" s="302">
        <v>5.1010789231999351E-2</v>
      </c>
      <c r="G915" s="302">
        <v>0.13081682591738969</v>
      </c>
      <c r="H915" s="302">
        <f t="shared" si="335"/>
        <v>0.18182761514938905</v>
      </c>
      <c r="I915" s="303"/>
      <c r="J915" s="302">
        <v>5.8999362817055374E-2</v>
      </c>
      <c r="K915" s="302">
        <v>0.19041143975310806</v>
      </c>
      <c r="L915" s="302">
        <f t="shared" si="336"/>
        <v>0.24941080257016343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0.6444539490635024</v>
      </c>
      <c r="C916" s="302">
        <v>0.65695089469371126</v>
      </c>
      <c r="D916" s="302">
        <f t="shared" si="334"/>
        <v>1.3014048437572137</v>
      </c>
      <c r="E916" s="303"/>
      <c r="F916" s="302">
        <v>0.70077895642779164</v>
      </c>
      <c r="G916" s="302">
        <v>0.80950117254194609</v>
      </c>
      <c r="H916" s="302">
        <f t="shared" si="335"/>
        <v>1.5102801289697378</v>
      </c>
      <c r="I916" s="303"/>
      <c r="J916" s="302">
        <v>0.75165722828625714</v>
      </c>
      <c r="K916" s="302">
        <v>1.0406155742058014</v>
      </c>
      <c r="L916" s="302">
        <f t="shared" si="336"/>
        <v>1.7922728024920587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6.019638752057381E-2</v>
      </c>
      <c r="C917" s="302">
        <v>0.82938993867676636</v>
      </c>
      <c r="D917" s="302">
        <f t="shared" si="334"/>
        <v>0.88958632619734013</v>
      </c>
      <c r="E917" s="303"/>
      <c r="F917" s="302">
        <v>5.8572467578582421E-2</v>
      </c>
      <c r="G917" s="302">
        <v>0.76709051558213126</v>
      </c>
      <c r="H917" s="302">
        <f t="shared" si="335"/>
        <v>0.82566298316071363</v>
      </c>
      <c r="I917" s="303"/>
      <c r="J917" s="302">
        <v>8.9300054163152259E-2</v>
      </c>
      <c r="K917" s="302">
        <v>0.77313061344895861</v>
      </c>
      <c r="L917" s="302">
        <f t="shared" si="336"/>
        <v>0.86243066761211085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0.27515151359015722</v>
      </c>
      <c r="C918" s="302">
        <v>0.44819440804385235</v>
      </c>
      <c r="D918" s="302">
        <f t="shared" si="334"/>
        <v>0.72334592163400957</v>
      </c>
      <c r="E918" s="303"/>
      <c r="F918" s="302">
        <v>0.27432166597569813</v>
      </c>
      <c r="G918" s="302">
        <v>0.43503176238711744</v>
      </c>
      <c r="H918" s="302">
        <f t="shared" si="335"/>
        <v>0.70935342836281556</v>
      </c>
      <c r="I918" s="303"/>
      <c r="J918" s="302">
        <v>0.26593107772095181</v>
      </c>
      <c r="K918" s="302">
        <v>0.35064495594150707</v>
      </c>
      <c r="L918" s="302">
        <f t="shared" si="336"/>
        <v>0.61657603366245883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9.7489999998739378</v>
      </c>
      <c r="C920" s="311">
        <f t="shared" ref="C920:D920" si="337">SUM(C910:C918)</f>
        <v>26.085999999689218</v>
      </c>
      <c r="D920" s="311">
        <f t="shared" si="337"/>
        <v>35.834999999563152</v>
      </c>
      <c r="E920" s="311"/>
      <c r="F920" s="311">
        <f t="shared" ref="F920:H920" si="338">SUM(F910:F918)</f>
        <v>12.884999999637525</v>
      </c>
      <c r="G920" s="311">
        <f t="shared" si="338"/>
        <v>36.030999999321168</v>
      </c>
      <c r="H920" s="311">
        <f t="shared" si="338"/>
        <v>48.915999998958696</v>
      </c>
      <c r="I920" s="311"/>
      <c r="J920" s="311">
        <f t="shared" ref="J920:L920" si="339">SUM(J910:J918)</f>
        <v>14.268000000449661</v>
      </c>
      <c r="K920" s="311">
        <f t="shared" si="339"/>
        <v>35.982000000818594</v>
      </c>
      <c r="L920" s="311">
        <f t="shared" si="339"/>
        <v>50.250000001268255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0.10587546273591422</v>
      </c>
      <c r="C927" s="302">
        <v>0.54930673485511428</v>
      </c>
      <c r="D927" s="302">
        <f>SUM(B927:C927)</f>
        <v>0.65518219759102847</v>
      </c>
      <c r="E927" s="303"/>
      <c r="F927" s="302">
        <v>0.12934354094894393</v>
      </c>
      <c r="G927" s="302">
        <v>0.44224262334082498</v>
      </c>
      <c r="H927" s="302">
        <f>SUM(F927:G927)</f>
        <v>0.57158616428976894</v>
      </c>
      <c r="I927" s="303"/>
      <c r="J927" s="302">
        <v>0.17127264771013567</v>
      </c>
      <c r="K927" s="302">
        <v>0.64312867611028179</v>
      </c>
      <c r="L927" s="302">
        <f>SUM(J927:K927)</f>
        <v>0.81440132382041752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0.49590631611212399</v>
      </c>
      <c r="C928" s="302">
        <v>2.6359583145551184</v>
      </c>
      <c r="D928" s="302">
        <f t="shared" ref="D928:D935" si="340">SUM(B928:C928)</f>
        <v>3.1318646306672422</v>
      </c>
      <c r="E928" s="303"/>
      <c r="F928" s="302">
        <v>0.58760331926077891</v>
      </c>
      <c r="G928" s="302">
        <v>2.0434494161375327</v>
      </c>
      <c r="H928" s="302">
        <f t="shared" ref="H928:H935" si="341">SUM(F928:G928)</f>
        <v>2.6310527353983115</v>
      </c>
      <c r="I928" s="303"/>
      <c r="J928" s="302">
        <v>0.89019724435193659</v>
      </c>
      <c r="K928" s="302">
        <v>2.5678960863934104</v>
      </c>
      <c r="L928" s="302">
        <f t="shared" ref="L928:L935" si="342">SUM(J928:K928)</f>
        <v>3.458093330745347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0.19163801374917955</v>
      </c>
      <c r="C929" s="302">
        <v>0.703195271694249</v>
      </c>
      <c r="D929" s="302">
        <f t="shared" si="340"/>
        <v>0.89483328544342855</v>
      </c>
      <c r="E929" s="303"/>
      <c r="F929" s="302">
        <v>0.21864246625074538</v>
      </c>
      <c r="G929" s="302">
        <v>0.51011806518651437</v>
      </c>
      <c r="H929" s="302">
        <f t="shared" si="341"/>
        <v>0.72876053143725972</v>
      </c>
      <c r="I929" s="303"/>
      <c r="J929" s="302">
        <v>0.30558190632129589</v>
      </c>
      <c r="K929" s="302">
        <v>0.60612455269207377</v>
      </c>
      <c r="L929" s="302">
        <f t="shared" si="342"/>
        <v>0.91170645901336966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0.27395914567048596</v>
      </c>
      <c r="C930" s="302">
        <v>0.30852695297552379</v>
      </c>
      <c r="D930" s="302">
        <f t="shared" si="340"/>
        <v>0.58248609864600975</v>
      </c>
      <c r="E930" s="303"/>
      <c r="F930" s="302">
        <v>0.28226852952459464</v>
      </c>
      <c r="G930" s="302">
        <v>0.22140179940490207</v>
      </c>
      <c r="H930" s="302">
        <f t="shared" si="341"/>
        <v>0.5036703289294967</v>
      </c>
      <c r="I930" s="303"/>
      <c r="J930" s="302">
        <v>0.24720378477900803</v>
      </c>
      <c r="K930" s="302">
        <v>0.34255301580451059</v>
      </c>
      <c r="L930" s="302">
        <f t="shared" si="342"/>
        <v>0.58975680058351865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3.0853053662348459E-2</v>
      </c>
      <c r="C931" s="302">
        <v>0.28928443583161839</v>
      </c>
      <c r="D931" s="302">
        <f t="shared" si="340"/>
        <v>0.32013748949396686</v>
      </c>
      <c r="E931" s="303"/>
      <c r="F931" s="302">
        <v>2.8594344698878719E-2</v>
      </c>
      <c r="G931" s="302">
        <v>0.17197200751103434</v>
      </c>
      <c r="H931" s="302">
        <f t="shared" si="341"/>
        <v>0.20056635220991306</v>
      </c>
      <c r="I931" s="303"/>
      <c r="J931" s="302">
        <v>5.0889661059575937E-2</v>
      </c>
      <c r="K931" s="302">
        <v>0.22195677866938468</v>
      </c>
      <c r="L931" s="302">
        <f t="shared" si="342"/>
        <v>0.27284643972896061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9.2314420695794264E-2</v>
      </c>
      <c r="C932" s="302">
        <v>6.5554925826259949E-2</v>
      </c>
      <c r="D932" s="302">
        <f t="shared" si="340"/>
        <v>0.1578693465220542</v>
      </c>
      <c r="E932" s="303"/>
      <c r="F932" s="302">
        <v>8.5120310184388356E-2</v>
      </c>
      <c r="G932" s="302">
        <v>4.4982914853014283E-2</v>
      </c>
      <c r="H932" s="302">
        <f t="shared" si="341"/>
        <v>0.13010322503740263</v>
      </c>
      <c r="I932" s="303"/>
      <c r="J932" s="302">
        <v>0.16421985183326465</v>
      </c>
      <c r="K932" s="302">
        <v>7.5364753021512104E-2</v>
      </c>
      <c r="L932" s="302">
        <f t="shared" si="342"/>
        <v>0.23958460485477676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6.2755420634602363E-2</v>
      </c>
      <c r="C933" s="302">
        <v>0.14569818464909168</v>
      </c>
      <c r="D933" s="302">
        <f t="shared" si="340"/>
        <v>0.20845360528369405</v>
      </c>
      <c r="E933" s="303"/>
      <c r="F933" s="302">
        <v>6.5380498670616502E-2</v>
      </c>
      <c r="G933" s="302">
        <v>0.1067867428622396</v>
      </c>
      <c r="H933" s="302">
        <f t="shared" si="341"/>
        <v>0.17216724153285612</v>
      </c>
      <c r="I933" s="303"/>
      <c r="J933" s="302">
        <v>9.1899519894034512E-2</v>
      </c>
      <c r="K933" s="302">
        <v>0.18276652046509403</v>
      </c>
      <c r="L933" s="302">
        <f t="shared" si="342"/>
        <v>0.27466604035912856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2.7320585880134144E-2</v>
      </c>
      <c r="C934" s="302">
        <v>0.19142591761954991</v>
      </c>
      <c r="D934" s="302">
        <f t="shared" si="340"/>
        <v>0.21874650349968405</v>
      </c>
      <c r="E934" s="303"/>
      <c r="F934" s="302">
        <v>2.6719164459621893E-2</v>
      </c>
      <c r="G934" s="302">
        <v>0.13688001030151548</v>
      </c>
      <c r="H934" s="302">
        <f t="shared" si="341"/>
        <v>0.16359917476113736</v>
      </c>
      <c r="I934" s="303"/>
      <c r="J934" s="302">
        <v>3.4727359160567788E-2</v>
      </c>
      <c r="K934" s="302">
        <v>0.20967734695705612</v>
      </c>
      <c r="L934" s="302">
        <f t="shared" si="342"/>
        <v>0.24440470611762391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9.3377580851221498E-2</v>
      </c>
      <c r="C935" s="302">
        <v>0.10804926197332526</v>
      </c>
      <c r="D935" s="302">
        <f t="shared" si="340"/>
        <v>0.20142684282454676</v>
      </c>
      <c r="E935" s="303"/>
      <c r="F935" s="302">
        <v>6.0327825952361178E-2</v>
      </c>
      <c r="G935" s="302">
        <v>6.6166420354713221E-2</v>
      </c>
      <c r="H935" s="302">
        <f t="shared" si="341"/>
        <v>0.1264942463070744</v>
      </c>
      <c r="I935" s="303"/>
      <c r="J935" s="302">
        <v>8.6008024960541538E-2</v>
      </c>
      <c r="K935" s="302">
        <v>8.2532270029527052E-2</v>
      </c>
      <c r="L935" s="302">
        <f t="shared" si="342"/>
        <v>0.16854029499006859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1.3739999999918044</v>
      </c>
      <c r="C937" s="311">
        <f t="shared" ref="C937:D937" si="343">SUM(C927:C935)</f>
        <v>4.9969999999798498</v>
      </c>
      <c r="D937" s="311">
        <f t="shared" si="343"/>
        <v>6.3709999999716551</v>
      </c>
      <c r="E937" s="311"/>
      <c r="F937" s="311">
        <f t="shared" ref="F937:H937" si="344">SUM(F927:F935)</f>
        <v>1.4839999999509295</v>
      </c>
      <c r="G937" s="311">
        <f t="shared" si="344"/>
        <v>3.7439999999522908</v>
      </c>
      <c r="H937" s="311">
        <f t="shared" si="344"/>
        <v>5.2279999999032212</v>
      </c>
      <c r="I937" s="311"/>
      <c r="J937" s="311">
        <f t="shared" ref="J937:L937" si="345">SUM(J927:J935)</f>
        <v>2.0420000000703604</v>
      </c>
      <c r="K937" s="311">
        <f t="shared" si="345"/>
        <v>4.9320000001428506</v>
      </c>
      <c r="L937" s="311">
        <f t="shared" si="345"/>
        <v>6.974000000213211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1.4274478493560057</v>
      </c>
      <c r="C944" s="302">
        <v>1.3624894980112479</v>
      </c>
      <c r="D944" s="302">
        <f>SUM(B944:C944)</f>
        <v>2.7899373473672533</v>
      </c>
      <c r="E944" s="303"/>
      <c r="F944" s="302">
        <v>0.6361086196096154</v>
      </c>
      <c r="G944" s="302">
        <v>0.4503216871578673</v>
      </c>
      <c r="H944" s="302">
        <f>SUM(F944:G944)</f>
        <v>1.0864303067674828</v>
      </c>
      <c r="I944" s="303"/>
      <c r="J944" s="302">
        <v>0.96085756282848478</v>
      </c>
      <c r="K944" s="302">
        <v>0.6264642639596425</v>
      </c>
      <c r="L944" s="302">
        <f>SUM(J944:K944)</f>
        <v>1.5873218267881273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3.6045012963711862</v>
      </c>
      <c r="C945" s="302">
        <v>4.5861176480745769</v>
      </c>
      <c r="D945" s="302">
        <f t="shared" ref="D945:D952" si="346">SUM(B945:C945)</f>
        <v>8.1906189444457631</v>
      </c>
      <c r="E945" s="303"/>
      <c r="F945" s="302">
        <v>1.9547139587126361</v>
      </c>
      <c r="G945" s="302">
        <v>1.5950573326041024</v>
      </c>
      <c r="H945" s="302">
        <f t="shared" ref="H945:H952" si="347">SUM(F945:G945)</f>
        <v>3.5497712913167385</v>
      </c>
      <c r="I945" s="303"/>
      <c r="J945" s="302">
        <v>3.2793160524023568</v>
      </c>
      <c r="K945" s="302">
        <v>2.0747230783927</v>
      </c>
      <c r="L945" s="302">
        <f t="shared" ref="L945:L952" si="348">SUM(J945:K945)</f>
        <v>5.3540391307950568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2.6589477737217924</v>
      </c>
      <c r="C946" s="302">
        <v>1.7445496186127707</v>
      </c>
      <c r="D946" s="302">
        <f t="shared" si="346"/>
        <v>4.4034973923345628</v>
      </c>
      <c r="E946" s="303"/>
      <c r="F946" s="302">
        <v>1.1392806625441287</v>
      </c>
      <c r="G946" s="302">
        <v>0.55690161613349232</v>
      </c>
      <c r="H946" s="302">
        <f t="shared" si="347"/>
        <v>1.6961822786776211</v>
      </c>
      <c r="I946" s="303"/>
      <c r="J946" s="302">
        <v>1.7110113427354705</v>
      </c>
      <c r="K946" s="302">
        <v>0.64711178916958034</v>
      </c>
      <c r="L946" s="302">
        <f t="shared" si="348"/>
        <v>2.3581231319050509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6.5172681130791945</v>
      </c>
      <c r="C947" s="302">
        <v>1.6440304712513678</v>
      </c>
      <c r="D947" s="302">
        <f t="shared" si="346"/>
        <v>8.161298584330563</v>
      </c>
      <c r="E947" s="303"/>
      <c r="F947" s="302">
        <v>1.899414040442176</v>
      </c>
      <c r="G947" s="302">
        <v>0.32100106997549283</v>
      </c>
      <c r="H947" s="302">
        <f t="shared" si="347"/>
        <v>2.2204151104176688</v>
      </c>
      <c r="I947" s="303"/>
      <c r="J947" s="302">
        <v>1.5398379063953762</v>
      </c>
      <c r="K947" s="302">
        <v>0.48099782251634726</v>
      </c>
      <c r="L947" s="302">
        <f t="shared" si="348"/>
        <v>2.0208357289117234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0.19804996872132177</v>
      </c>
      <c r="C948" s="302">
        <v>0.53657081009581209</v>
      </c>
      <c r="D948" s="302">
        <f t="shared" si="346"/>
        <v>0.73462077881713383</v>
      </c>
      <c r="E948" s="303"/>
      <c r="F948" s="302">
        <v>7.0207191280958883E-2</v>
      </c>
      <c r="G948" s="302">
        <v>0.10539039350763571</v>
      </c>
      <c r="H948" s="302">
        <f t="shared" si="347"/>
        <v>0.17559758478859461</v>
      </c>
      <c r="I948" s="303"/>
      <c r="J948" s="302">
        <v>0.17273974956616184</v>
      </c>
      <c r="K948" s="302">
        <v>0.11816948939588065</v>
      </c>
      <c r="L948" s="302">
        <f t="shared" si="348"/>
        <v>0.29090923896204246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9.8029594643947768E-2</v>
      </c>
      <c r="C949" s="302">
        <v>5.3994027435226397E-2</v>
      </c>
      <c r="D949" s="302">
        <f t="shared" si="346"/>
        <v>0.15202362207917416</v>
      </c>
      <c r="E949" s="303"/>
      <c r="F949" s="302">
        <v>3.0674226792673464E-2</v>
      </c>
      <c r="G949" s="302">
        <v>1.7012047153836814E-2</v>
      </c>
      <c r="H949" s="302">
        <f t="shared" si="347"/>
        <v>4.7686273946510274E-2</v>
      </c>
      <c r="I949" s="303"/>
      <c r="J949" s="302">
        <v>5.2821394512419372E-2</v>
      </c>
      <c r="K949" s="302">
        <v>3.7974320482980779E-2</v>
      </c>
      <c r="L949" s="302">
        <f t="shared" si="348"/>
        <v>9.0795714995400151E-2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1.1162124163566869</v>
      </c>
      <c r="C950" s="302">
        <v>0.38650044492279001</v>
      </c>
      <c r="D950" s="302">
        <f t="shared" si="346"/>
        <v>1.5027128612794769</v>
      </c>
      <c r="E950" s="303"/>
      <c r="F950" s="302">
        <v>0.31735841893593125</v>
      </c>
      <c r="G950" s="302">
        <v>6.8554067880365888E-2</v>
      </c>
      <c r="H950" s="302">
        <f t="shared" si="347"/>
        <v>0.38591248681629714</v>
      </c>
      <c r="I950" s="303"/>
      <c r="J950" s="302">
        <v>0.3974562963784164</v>
      </c>
      <c r="K950" s="302">
        <v>0.11071637008788907</v>
      </c>
      <c r="L950" s="302">
        <f t="shared" si="348"/>
        <v>0.50817266646630543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0.12341238217040561</v>
      </c>
      <c r="C951" s="302">
        <v>0.33960585058374876</v>
      </c>
      <c r="D951" s="302">
        <f t="shared" si="346"/>
        <v>0.46301823275415438</v>
      </c>
      <c r="E951" s="303"/>
      <c r="F951" s="302">
        <v>2.7273822439130797E-2</v>
      </c>
      <c r="G951" s="302">
        <v>6.1041496913148974E-2</v>
      </c>
      <c r="H951" s="302">
        <f t="shared" si="347"/>
        <v>8.8315319352279764E-2</v>
      </c>
      <c r="I951" s="303"/>
      <c r="J951" s="302">
        <v>4.8558895913042723E-2</v>
      </c>
      <c r="K951" s="302">
        <v>8.4139741688268488E-2</v>
      </c>
      <c r="L951" s="302">
        <f t="shared" si="348"/>
        <v>0.1326986376013112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0.4681306054377628</v>
      </c>
      <c r="C952" s="302">
        <v>0.21514163096941855</v>
      </c>
      <c r="D952" s="302">
        <f t="shared" si="346"/>
        <v>0.68327223640718138</v>
      </c>
      <c r="E952" s="303"/>
      <c r="F952" s="302">
        <v>0.12396905904533999</v>
      </c>
      <c r="G952" s="302">
        <v>3.2720288629262982E-2</v>
      </c>
      <c r="H952" s="302">
        <f t="shared" si="347"/>
        <v>0.15668934767460296</v>
      </c>
      <c r="I952" s="303"/>
      <c r="J952" s="302">
        <v>0.159400799539275</v>
      </c>
      <c r="K952" s="302">
        <v>3.5703124439860859E-2</v>
      </c>
      <c r="L952" s="302">
        <f t="shared" si="348"/>
        <v>0.19510392397913584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16.211999999858303</v>
      </c>
      <c r="C954" s="311">
        <f t="shared" ref="C954:D954" si="349">SUM(C944:C952)</f>
        <v>10.868999999956959</v>
      </c>
      <c r="D954" s="311">
        <f t="shared" si="349"/>
        <v>27.080999999815262</v>
      </c>
      <c r="E954" s="311"/>
      <c r="F954" s="311">
        <f t="shared" ref="F954:H954" si="350">SUM(F944:F952)</f>
        <v>6.1989999998025915</v>
      </c>
      <c r="G954" s="311">
        <f t="shared" si="350"/>
        <v>3.2079999999552049</v>
      </c>
      <c r="H954" s="311">
        <f t="shared" si="350"/>
        <v>9.4069999997577938</v>
      </c>
      <c r="I954" s="311"/>
      <c r="J954" s="311">
        <f t="shared" ref="J954:L954" si="351">SUM(J944:J952)</f>
        <v>8.3220000002710037</v>
      </c>
      <c r="K954" s="311">
        <f t="shared" si="351"/>
        <v>4.2160000001331506</v>
      </c>
      <c r="L954" s="311">
        <f t="shared" si="351"/>
        <v>12.538000000404155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0.18855753540439904</v>
      </c>
      <c r="C961" s="302">
        <v>1.0626331948111249</v>
      </c>
      <c r="D961" s="302">
        <f>SUM(B961:C961)</f>
        <v>1.2511907302155241</v>
      </c>
      <c r="E961" s="303"/>
      <c r="F961" s="302">
        <v>0.29931630325385988</v>
      </c>
      <c r="G961" s="302">
        <v>1.0472031815501963</v>
      </c>
      <c r="H961" s="302">
        <f>SUM(F961:G961)</f>
        <v>1.3465194848040563</v>
      </c>
      <c r="I961" s="303"/>
      <c r="J961" s="302">
        <v>0.47909332257360088</v>
      </c>
      <c r="K961" s="302">
        <v>1.5647900845766878</v>
      </c>
      <c r="L961" s="302">
        <f>SUM(J961:K961)</f>
        <v>2.0438834071502887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0.36889875137135791</v>
      </c>
      <c r="C962" s="302">
        <v>2.8147060113015487</v>
      </c>
      <c r="D962" s="302">
        <f t="shared" ref="D962:D969" si="352">SUM(B962:C962)</f>
        <v>3.1836047626729065</v>
      </c>
      <c r="E962" s="303"/>
      <c r="F962" s="302">
        <v>0.56761890824121242</v>
      </c>
      <c r="G962" s="302">
        <v>2.7808853133235663</v>
      </c>
      <c r="H962" s="302">
        <f t="shared" ref="H962:H969" si="353">SUM(F962:G962)</f>
        <v>3.3485042215647787</v>
      </c>
      <c r="I962" s="303"/>
      <c r="J962" s="302">
        <v>0.98621960512010132</v>
      </c>
      <c r="K962" s="302">
        <v>3.6213469805936009</v>
      </c>
      <c r="L962" s="302">
        <f t="shared" ref="L962:L969" si="354">SUM(J962:K962)</f>
        <v>4.6075665857137018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0.38573627084882023</v>
      </c>
      <c r="C963" s="302">
        <v>1.4563922437591366</v>
      </c>
      <c r="D963" s="302">
        <f t="shared" si="352"/>
        <v>1.8421285146079569</v>
      </c>
      <c r="E963" s="303"/>
      <c r="F963" s="302">
        <v>0.49001987267674213</v>
      </c>
      <c r="G963" s="302">
        <v>1.409761499950956</v>
      </c>
      <c r="H963" s="302">
        <f t="shared" si="353"/>
        <v>1.8997813726276982</v>
      </c>
      <c r="I963" s="303"/>
      <c r="J963" s="302">
        <v>0.77399508124765415</v>
      </c>
      <c r="K963" s="302">
        <v>1.6749726569812655</v>
      </c>
      <c r="L963" s="302">
        <f t="shared" si="354"/>
        <v>2.4489677382289194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0.76523326521394386</v>
      </c>
      <c r="C964" s="302">
        <v>0.84045479321821315</v>
      </c>
      <c r="D964" s="302">
        <f t="shared" si="352"/>
        <v>1.6056880584321571</v>
      </c>
      <c r="E964" s="303"/>
      <c r="F964" s="302">
        <v>0.99765411972401219</v>
      </c>
      <c r="G964" s="302">
        <v>0.66585416317995993</v>
      </c>
      <c r="H964" s="302">
        <f t="shared" si="353"/>
        <v>1.663508282903972</v>
      </c>
      <c r="I964" s="303"/>
      <c r="J964" s="302">
        <v>1.4315236417146364</v>
      </c>
      <c r="K964" s="302">
        <v>1.0038520177577412</v>
      </c>
      <c r="L964" s="302">
        <f t="shared" si="354"/>
        <v>2.4353756594723777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3.9935298711822859E-2</v>
      </c>
      <c r="C965" s="302">
        <v>0.49723883334079527</v>
      </c>
      <c r="D965" s="302">
        <f t="shared" si="352"/>
        <v>0.5371741320526181</v>
      </c>
      <c r="E965" s="303"/>
      <c r="F965" s="302">
        <v>4.5703823063354382E-2</v>
      </c>
      <c r="G965" s="302">
        <v>0.35836206499124268</v>
      </c>
      <c r="H965" s="302">
        <f t="shared" si="353"/>
        <v>0.40406588805459709</v>
      </c>
      <c r="I965" s="303"/>
      <c r="J965" s="302">
        <v>9.8384528808409505E-2</v>
      </c>
      <c r="K965" s="302">
        <v>0.4350241268861787</v>
      </c>
      <c r="L965" s="302">
        <f t="shared" si="354"/>
        <v>0.53340865569458817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0.20695787989256431</v>
      </c>
      <c r="C966" s="302">
        <v>0.13553128883436771</v>
      </c>
      <c r="D966" s="302">
        <f t="shared" si="352"/>
        <v>0.34248916872693203</v>
      </c>
      <c r="E966" s="303"/>
      <c r="F966" s="302">
        <v>0.22473512667979106</v>
      </c>
      <c r="G966" s="302">
        <v>0.1422343591416097</v>
      </c>
      <c r="H966" s="302">
        <f t="shared" si="353"/>
        <v>0.36696948582140076</v>
      </c>
      <c r="I966" s="303"/>
      <c r="J966" s="302">
        <v>0.2240679405217556</v>
      </c>
      <c r="K966" s="302">
        <v>0.24877126619266468</v>
      </c>
      <c r="L966" s="302">
        <f t="shared" si="354"/>
        <v>0.47283920671442026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0.17407323729856589</v>
      </c>
      <c r="C967" s="302">
        <v>0.43931293290112533</v>
      </c>
      <c r="D967" s="302">
        <f t="shared" si="352"/>
        <v>0.61338617019969122</v>
      </c>
      <c r="E967" s="303"/>
      <c r="F967" s="302">
        <v>0.21340616621307021</v>
      </c>
      <c r="G967" s="302">
        <v>0.31787114472411271</v>
      </c>
      <c r="H967" s="302">
        <f t="shared" si="353"/>
        <v>0.53127731093718289</v>
      </c>
      <c r="I967" s="303"/>
      <c r="J967" s="302">
        <v>0.34419189590252952</v>
      </c>
      <c r="K967" s="302">
        <v>0.51837358438553427</v>
      </c>
      <c r="L967" s="302">
        <f t="shared" si="354"/>
        <v>0.86256548028806379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3.9482337000583428E-2</v>
      </c>
      <c r="C968" s="302">
        <v>0.44379070221142852</v>
      </c>
      <c r="D968" s="302">
        <f t="shared" si="352"/>
        <v>0.48327303921201192</v>
      </c>
      <c r="E968" s="303"/>
      <c r="F968" s="302">
        <v>4.1842227833913108E-2</v>
      </c>
      <c r="G968" s="302">
        <v>0.27673782562280497</v>
      </c>
      <c r="H968" s="302">
        <f t="shared" si="353"/>
        <v>0.31858005345671808</v>
      </c>
      <c r="I968" s="303"/>
      <c r="J968" s="302">
        <v>9.6183155974445808E-2</v>
      </c>
      <c r="K968" s="302">
        <v>0.36149610357502532</v>
      </c>
      <c r="L968" s="302">
        <f t="shared" si="354"/>
        <v>0.45767925954947114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0.75012542426916329</v>
      </c>
      <c r="C969" s="302">
        <v>1.5269399996072648</v>
      </c>
      <c r="D969" s="302">
        <f t="shared" si="352"/>
        <v>2.2770654238764281</v>
      </c>
      <c r="E969" s="303"/>
      <c r="F969" s="302">
        <v>0.72170345230396582</v>
      </c>
      <c r="G969" s="302">
        <v>1.0090904474686806</v>
      </c>
      <c r="H969" s="302">
        <f t="shared" si="353"/>
        <v>1.7307938997726464</v>
      </c>
      <c r="I969" s="303"/>
      <c r="J969" s="302">
        <v>0.38034082820480469</v>
      </c>
      <c r="K969" s="302">
        <v>1.1663731793391479</v>
      </c>
      <c r="L969" s="302">
        <f t="shared" si="354"/>
        <v>1.5467140075439525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2.9190000000112208</v>
      </c>
      <c r="C971" s="311">
        <f t="shared" ref="C971:D971" si="355">SUM(C961:C969)</f>
        <v>9.2169999999850045</v>
      </c>
      <c r="D971" s="311">
        <f t="shared" si="355"/>
        <v>12.135999999996224</v>
      </c>
      <c r="E971" s="311"/>
      <c r="F971" s="311">
        <f t="shared" ref="F971:H971" si="356">SUM(F961:F969)</f>
        <v>3.6019999999899213</v>
      </c>
      <c r="G971" s="311">
        <f t="shared" si="356"/>
        <v>8.0079999999531299</v>
      </c>
      <c r="H971" s="311">
        <f t="shared" si="356"/>
        <v>11.609999999943049</v>
      </c>
      <c r="I971" s="311"/>
      <c r="J971" s="311">
        <f t="shared" ref="J971:L971" si="357">SUM(J961:J969)</f>
        <v>4.8140000000679377</v>
      </c>
      <c r="K971" s="311">
        <f t="shared" si="357"/>
        <v>10.595000000287845</v>
      </c>
      <c r="L971" s="311">
        <f t="shared" si="357"/>
        <v>15.409000000355784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0.13953726086520327</v>
      </c>
      <c r="C978" s="302">
        <v>0.22412299913952111</v>
      </c>
      <c r="D978" s="302">
        <f>SUM(B978:C978)</f>
        <v>0.3636602600047244</v>
      </c>
      <c r="E978" s="303"/>
      <c r="F978" s="302">
        <v>0.27663565834563619</v>
      </c>
      <c r="G978" s="302">
        <v>0.35728731490389848</v>
      </c>
      <c r="H978" s="302">
        <f>SUM(F978:G978)</f>
        <v>0.63392297324953462</v>
      </c>
      <c r="I978" s="303"/>
      <c r="J978" s="302">
        <v>0.44071945715818822</v>
      </c>
      <c r="K978" s="302">
        <v>0.43795586794946406</v>
      </c>
      <c r="L978" s="302">
        <f>SUM(J978:K978)</f>
        <v>0.87867532510765223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0.89362808641246805</v>
      </c>
      <c r="C979" s="302">
        <v>1.2238888536146819</v>
      </c>
      <c r="D979" s="302">
        <f t="shared" ref="D979:D986" si="358">SUM(B979:C979)</f>
        <v>2.1175169400271501</v>
      </c>
      <c r="E979" s="303"/>
      <c r="F979" s="302">
        <v>1.8954296987570989</v>
      </c>
      <c r="G979" s="302">
        <v>1.9030725404004047</v>
      </c>
      <c r="H979" s="302">
        <f t="shared" ref="H979:H986" si="359">SUM(F979:G979)</f>
        <v>3.7985022391575036</v>
      </c>
      <c r="I979" s="303"/>
      <c r="J979" s="302">
        <v>2.8264350571094914</v>
      </c>
      <c r="K979" s="302">
        <v>2.3870726822516661</v>
      </c>
      <c r="L979" s="302">
        <f t="shared" ref="L979:L986" si="360">SUM(J979:K979)</f>
        <v>5.2135077393611571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0.40868604886359539</v>
      </c>
      <c r="C980" s="302">
        <v>0.56668958940765579</v>
      </c>
      <c r="D980" s="302">
        <f t="shared" si="358"/>
        <v>0.97537563827125118</v>
      </c>
      <c r="E980" s="303"/>
      <c r="F980" s="302">
        <v>0.79659379100839989</v>
      </c>
      <c r="G980" s="302">
        <v>0.68290174661917946</v>
      </c>
      <c r="H980" s="302">
        <f t="shared" si="359"/>
        <v>1.4794955376275793</v>
      </c>
      <c r="I980" s="303"/>
      <c r="J980" s="302">
        <v>1.1413695442070013</v>
      </c>
      <c r="K980" s="302">
        <v>0.82670731153588539</v>
      </c>
      <c r="L980" s="302">
        <f t="shared" si="360"/>
        <v>1.9680768557428867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0.36646607769244988</v>
      </c>
      <c r="C981" s="302">
        <v>0.35809357703536898</v>
      </c>
      <c r="D981" s="302">
        <f t="shared" si="358"/>
        <v>0.7245596547278188</v>
      </c>
      <c r="E981" s="303"/>
      <c r="F981" s="302">
        <v>0.61622365470198093</v>
      </c>
      <c r="G981" s="302">
        <v>0.38263115196193542</v>
      </c>
      <c r="H981" s="302">
        <f t="shared" si="359"/>
        <v>0.99885480666391635</v>
      </c>
      <c r="I981" s="303"/>
      <c r="J981" s="302">
        <v>0.4462663153480233</v>
      </c>
      <c r="K981" s="302">
        <v>0.49629937994588824</v>
      </c>
      <c r="L981" s="302">
        <f t="shared" si="360"/>
        <v>0.94256569529391154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3.2647399345969365E-2</v>
      </c>
      <c r="C982" s="302">
        <v>0.12466009137493995</v>
      </c>
      <c r="D982" s="302">
        <f t="shared" si="358"/>
        <v>0.15730749072090933</v>
      </c>
      <c r="E982" s="303"/>
      <c r="F982" s="302">
        <v>4.8417879960798826E-2</v>
      </c>
      <c r="G982" s="302">
        <v>0.13872401840618323</v>
      </c>
      <c r="H982" s="302">
        <f t="shared" si="359"/>
        <v>0.18714189836698206</v>
      </c>
      <c r="I982" s="303"/>
      <c r="J982" s="302">
        <v>4.2759095480409341E-2</v>
      </c>
      <c r="K982" s="302">
        <v>0.15344735469902032</v>
      </c>
      <c r="L982" s="302">
        <f t="shared" si="360"/>
        <v>0.19620645017942967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1.3887908525741333</v>
      </c>
      <c r="C983" s="302">
        <v>0.7212511997563672</v>
      </c>
      <c r="D983" s="302">
        <f t="shared" si="358"/>
        <v>2.1100420523305004</v>
      </c>
      <c r="E983" s="303"/>
      <c r="F983" s="302">
        <v>2.4963292232273355</v>
      </c>
      <c r="G983" s="302">
        <v>0.80216221796038312</v>
      </c>
      <c r="H983" s="302">
        <f t="shared" si="359"/>
        <v>3.2984914411877186</v>
      </c>
      <c r="I983" s="303"/>
      <c r="J983" s="302">
        <v>3.501117234041943</v>
      </c>
      <c r="K983" s="302">
        <v>1.3734368273049209</v>
      </c>
      <c r="L983" s="302">
        <f t="shared" si="360"/>
        <v>4.8745540613468634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4.938274892169417E-2</v>
      </c>
      <c r="C984" s="302">
        <v>5.1474649757120405E-2</v>
      </c>
      <c r="D984" s="302">
        <f t="shared" si="358"/>
        <v>0.10085739867881457</v>
      </c>
      <c r="E984" s="303"/>
      <c r="F984" s="302">
        <v>7.8585300254582283E-2</v>
      </c>
      <c r="G984" s="302">
        <v>5.619156830435245E-2</v>
      </c>
      <c r="H984" s="302">
        <f t="shared" si="359"/>
        <v>0.13477686855893473</v>
      </c>
      <c r="I984" s="303"/>
      <c r="J984" s="302">
        <v>0.10663806185316951</v>
      </c>
      <c r="K984" s="302">
        <v>7.4123430474205831E-2</v>
      </c>
      <c r="L984" s="302">
        <f t="shared" si="360"/>
        <v>0.18076149232737534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1.1183350797743501E-2</v>
      </c>
      <c r="C985" s="302">
        <v>3.691428982998244E-2</v>
      </c>
      <c r="D985" s="302">
        <f t="shared" si="358"/>
        <v>4.8097640627725938E-2</v>
      </c>
      <c r="E985" s="303"/>
      <c r="F985" s="302">
        <v>1.6534893319719371E-2</v>
      </c>
      <c r="G985" s="302">
        <v>4.5881410296145647E-2</v>
      </c>
      <c r="H985" s="302">
        <f t="shared" si="359"/>
        <v>6.2416303615865018E-2</v>
      </c>
      <c r="I985" s="303"/>
      <c r="J985" s="302">
        <v>1.0010514989735356E-2</v>
      </c>
      <c r="K985" s="302">
        <v>4.3259909543170293E-2</v>
      </c>
      <c r="L985" s="302">
        <f t="shared" si="360"/>
        <v>5.3270424532905647E-2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7.2678174422728642E-2</v>
      </c>
      <c r="C986" s="302">
        <v>0.12890475009648977</v>
      </c>
      <c r="D986" s="302">
        <f t="shared" si="358"/>
        <v>0.20158292451921841</v>
      </c>
      <c r="E986" s="303"/>
      <c r="F986" s="302">
        <v>0.10324990042248224</v>
      </c>
      <c r="G986" s="302">
        <v>0.1061480311319682</v>
      </c>
      <c r="H986" s="302">
        <f t="shared" si="359"/>
        <v>0.20939793155445044</v>
      </c>
      <c r="I986" s="303"/>
      <c r="J986" s="302">
        <v>4.3684719839015985E-2</v>
      </c>
      <c r="K986" s="302">
        <v>9.5697236510305816E-2</v>
      </c>
      <c r="L986" s="302">
        <f t="shared" si="360"/>
        <v>0.1393819563493218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3.362999999895985</v>
      </c>
      <c r="C988" s="311">
        <f t="shared" ref="C988:D988" si="361">SUM(C978:C986)</f>
        <v>3.4360000000121276</v>
      </c>
      <c r="D988" s="311">
        <f t="shared" si="361"/>
        <v>6.7989999999081139</v>
      </c>
      <c r="E988" s="311"/>
      <c r="F988" s="311">
        <f t="shared" ref="F988:H988" si="362">SUM(F978:F986)</f>
        <v>6.3279999999980339</v>
      </c>
      <c r="G988" s="311">
        <f t="shared" si="362"/>
        <v>4.4749999999844503</v>
      </c>
      <c r="H988" s="311">
        <f t="shared" si="362"/>
        <v>10.802999999982486</v>
      </c>
      <c r="I988" s="311"/>
      <c r="J988" s="311">
        <f t="shared" ref="J988:L988" si="363">SUM(J978:J986)</f>
        <v>8.5590000000269786</v>
      </c>
      <c r="K988" s="311">
        <f t="shared" si="363"/>
        <v>5.888000000214527</v>
      </c>
      <c r="L988" s="311">
        <f t="shared" si="363"/>
        <v>14.447000000241504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0.30537279392590849</v>
      </c>
      <c r="C995" s="302">
        <v>1.9270940760227082</v>
      </c>
      <c r="D995" s="302">
        <f>SUM(B995:C995)</f>
        <v>2.2324668699486168</v>
      </c>
      <c r="E995" s="303"/>
      <c r="F995" s="302">
        <v>0.28732841032242168</v>
      </c>
      <c r="G995" s="302">
        <v>1.1393017544981026</v>
      </c>
      <c r="H995" s="302">
        <f>SUM(F995:G995)</f>
        <v>1.4266301648205242</v>
      </c>
      <c r="I995" s="303"/>
      <c r="J995" s="302">
        <v>0.35912486815450168</v>
      </c>
      <c r="K995" s="302">
        <v>1.328941949972092</v>
      </c>
      <c r="L995" s="302">
        <f>SUM(J995:K995)</f>
        <v>1.6880668181265936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0.29774995996309894</v>
      </c>
      <c r="C996" s="302">
        <v>1.6382677303036035</v>
      </c>
      <c r="D996" s="302">
        <f t="shared" ref="D996:D1003" si="364">SUM(B996:C996)</f>
        <v>1.9360176902667026</v>
      </c>
      <c r="E996" s="303"/>
      <c r="F996" s="302">
        <v>0.29756581486024347</v>
      </c>
      <c r="G996" s="302">
        <v>1.1834080846212314</v>
      </c>
      <c r="H996" s="302">
        <f t="shared" ref="H996:H1003" si="365">SUM(F996:G996)</f>
        <v>1.4809738994814747</v>
      </c>
      <c r="I996" s="303"/>
      <c r="J996" s="302">
        <v>0.39756288849513655</v>
      </c>
      <c r="K996" s="302">
        <v>1.6117677832477966</v>
      </c>
      <c r="L996" s="302">
        <f t="shared" ref="L996:L1003" si="366">SUM(J996:K996)</f>
        <v>2.0093306717429331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0.3480700395003567</v>
      </c>
      <c r="C997" s="302">
        <v>1.3162374927725304</v>
      </c>
      <c r="D997" s="302">
        <f t="shared" si="364"/>
        <v>1.6643075322728871</v>
      </c>
      <c r="E997" s="303"/>
      <c r="F997" s="302">
        <v>0.29600181889880234</v>
      </c>
      <c r="G997" s="302">
        <v>0.88329361316283961</v>
      </c>
      <c r="H997" s="302">
        <f t="shared" si="365"/>
        <v>1.179295432061642</v>
      </c>
      <c r="I997" s="303"/>
      <c r="J997" s="302">
        <v>0.3444598120693334</v>
      </c>
      <c r="K997" s="302">
        <v>0.9626251516915979</v>
      </c>
      <c r="L997" s="302">
        <f t="shared" si="366"/>
        <v>1.3070849637609312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0.87398226923365996</v>
      </c>
      <c r="C998" s="302">
        <v>1.2362382093770039</v>
      </c>
      <c r="D998" s="302">
        <f t="shared" si="364"/>
        <v>2.110220478610664</v>
      </c>
      <c r="E998" s="303"/>
      <c r="F998" s="302">
        <v>0.54664687138597179</v>
      </c>
      <c r="G998" s="302">
        <v>0.83893397882902043</v>
      </c>
      <c r="H998" s="302">
        <f t="shared" si="365"/>
        <v>1.3855808502149922</v>
      </c>
      <c r="I998" s="303"/>
      <c r="J998" s="302">
        <v>0.45579254061666102</v>
      </c>
      <c r="K998" s="302">
        <v>1.0643150917437594</v>
      </c>
      <c r="L998" s="302">
        <f t="shared" si="366"/>
        <v>1.5201076323604203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7.8203349087408391E-2</v>
      </c>
      <c r="C999" s="302">
        <v>1.4532863251241614</v>
      </c>
      <c r="D999" s="302">
        <f t="shared" si="364"/>
        <v>1.5314896742115698</v>
      </c>
      <c r="E999" s="303"/>
      <c r="F999" s="302">
        <v>7.3563076300794075E-2</v>
      </c>
      <c r="G999" s="302">
        <v>0.65327139670183731</v>
      </c>
      <c r="H999" s="302">
        <f t="shared" si="365"/>
        <v>0.72683447300263138</v>
      </c>
      <c r="I999" s="303"/>
      <c r="J999" s="302">
        <v>0.15846989533733397</v>
      </c>
      <c r="K999" s="302">
        <v>0.57542015897015653</v>
      </c>
      <c r="L999" s="302">
        <f t="shared" si="366"/>
        <v>0.73389005430749044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8.850018732007757E-2</v>
      </c>
      <c r="C1000" s="302">
        <v>0.21931460312286727</v>
      </c>
      <c r="D1000" s="302">
        <f t="shared" si="364"/>
        <v>0.30781479044294485</v>
      </c>
      <c r="E1000" s="303"/>
      <c r="F1000" s="302">
        <v>7.0793119313248346E-2</v>
      </c>
      <c r="G1000" s="302">
        <v>0.11183121612266016</v>
      </c>
      <c r="H1000" s="302">
        <f t="shared" si="365"/>
        <v>0.1826243354359085</v>
      </c>
      <c r="I1000" s="303"/>
      <c r="J1000" s="302">
        <v>7.5869361760445578E-2</v>
      </c>
      <c r="K1000" s="302">
        <v>0.15785099745716222</v>
      </c>
      <c r="L1000" s="302">
        <f t="shared" si="366"/>
        <v>0.23372035921760781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0.70891405457346812</v>
      </c>
      <c r="C1001" s="302">
        <v>0.77224330143821929</v>
      </c>
      <c r="D1001" s="302">
        <f t="shared" si="364"/>
        <v>1.4811573560116873</v>
      </c>
      <c r="E1001" s="303"/>
      <c r="F1001" s="302">
        <v>0.39944421942447933</v>
      </c>
      <c r="G1001" s="302">
        <v>0.3441214075827389</v>
      </c>
      <c r="H1001" s="302">
        <f t="shared" si="365"/>
        <v>0.74356562700721818</v>
      </c>
      <c r="I1001" s="303"/>
      <c r="J1001" s="302">
        <v>0.4870246371233567</v>
      </c>
      <c r="K1001" s="302">
        <v>0.38121538394104298</v>
      </c>
      <c r="L1001" s="302">
        <f t="shared" si="366"/>
        <v>0.86824002106439968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0.1189280535206157</v>
      </c>
      <c r="C1002" s="302">
        <v>3.2409802492655255</v>
      </c>
      <c r="D1002" s="302">
        <f t="shared" si="364"/>
        <v>3.3599083027861414</v>
      </c>
      <c r="E1002" s="303"/>
      <c r="F1002" s="302">
        <v>6.2889549662756672E-2</v>
      </c>
      <c r="G1002" s="302">
        <v>1.6427447262628603</v>
      </c>
      <c r="H1002" s="302">
        <f t="shared" si="365"/>
        <v>1.7056342759256169</v>
      </c>
      <c r="I1002" s="303"/>
      <c r="J1002" s="302">
        <v>0.1161983007778005</v>
      </c>
      <c r="K1002" s="302">
        <v>1.7743720307729076</v>
      </c>
      <c r="L1002" s="302">
        <f t="shared" si="366"/>
        <v>1.8905703315507081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0.15427929288270334</v>
      </c>
      <c r="C1003" s="302">
        <v>0.45333801258169903</v>
      </c>
      <c r="D1003" s="302">
        <f t="shared" si="364"/>
        <v>0.6076173054644024</v>
      </c>
      <c r="E1003" s="303"/>
      <c r="F1003" s="302">
        <v>7.0767119835677073E-2</v>
      </c>
      <c r="G1003" s="302">
        <v>0.19309382222794216</v>
      </c>
      <c r="H1003" s="302">
        <f t="shared" si="365"/>
        <v>0.26386094206361921</v>
      </c>
      <c r="I1003" s="303"/>
      <c r="J1003" s="302">
        <v>7.4497695639673761E-2</v>
      </c>
      <c r="K1003" s="302">
        <v>0.18649145220015806</v>
      </c>
      <c r="L1003" s="302">
        <f t="shared" si="366"/>
        <v>0.26098914783983185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2.974000000007297</v>
      </c>
      <c r="C1005" s="311">
        <f t="shared" ref="C1005:D1005" si="367">SUM(C995:C1003)</f>
        <v>12.25700000000832</v>
      </c>
      <c r="D1005" s="311">
        <f t="shared" si="367"/>
        <v>15.231000000015616</v>
      </c>
      <c r="E1005" s="311"/>
      <c r="F1005" s="311">
        <f t="shared" ref="F1005:H1005" si="368">SUM(F995:F1003)</f>
        <v>2.1050000000043947</v>
      </c>
      <c r="G1005" s="311">
        <f t="shared" si="368"/>
        <v>6.9900000000092319</v>
      </c>
      <c r="H1005" s="311">
        <f t="shared" si="368"/>
        <v>9.0950000000136271</v>
      </c>
      <c r="I1005" s="311"/>
      <c r="J1005" s="311">
        <f t="shared" ref="J1005:L1005" si="369">SUM(J995:J1003)</f>
        <v>2.4689999999742436</v>
      </c>
      <c r="K1005" s="311">
        <f t="shared" si="369"/>
        <v>8.0429999999966721</v>
      </c>
      <c r="L1005" s="311">
        <f t="shared" si="369"/>
        <v>10.511999999970916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1.7521358786119225</v>
      </c>
      <c r="C1012" s="302">
        <v>4.1065427869420272</v>
      </c>
      <c r="D1012" s="302">
        <f>SUM(B1012:C1012)</f>
        <v>5.85867866555395</v>
      </c>
      <c r="E1012" s="303"/>
      <c r="F1012" s="302">
        <v>2.8287358752615424</v>
      </c>
      <c r="G1012" s="302">
        <v>4.4392033947821252</v>
      </c>
      <c r="H1012" s="302">
        <f>SUM(F1012:G1012)</f>
        <v>7.2679392700436676</v>
      </c>
      <c r="I1012" s="303"/>
      <c r="J1012" s="302">
        <v>3.637832988933773</v>
      </c>
      <c r="K1012" s="302">
        <v>5.0868489011426243</v>
      </c>
      <c r="L1012" s="302">
        <f>SUM(J1012:K1012)</f>
        <v>8.7246818900763969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2.4035922373104914</v>
      </c>
      <c r="C1013" s="302">
        <v>4.0750581083439759</v>
      </c>
      <c r="D1013" s="302">
        <f t="shared" ref="D1013:D1020" si="370">SUM(B1013:C1013)</f>
        <v>6.4786503456544668</v>
      </c>
      <c r="E1013" s="303"/>
      <c r="F1013" s="302">
        <v>4.2980630078831457</v>
      </c>
      <c r="G1013" s="302">
        <v>5.1512912692390875</v>
      </c>
      <c r="H1013" s="302">
        <f t="shared" ref="H1013:H1020" si="371">SUM(F1013:G1013)</f>
        <v>9.4493542771222323</v>
      </c>
      <c r="I1013" s="303"/>
      <c r="J1013" s="302">
        <v>6.0754805835641008</v>
      </c>
      <c r="K1013" s="302">
        <v>6.4448308645978774</v>
      </c>
      <c r="L1013" s="302">
        <f t="shared" ref="L1013:L1020" si="372">SUM(J1013:K1013)</f>
        <v>12.520311448161978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3.8875158743131695</v>
      </c>
      <c r="C1014" s="302">
        <v>6.6781091209036081</v>
      </c>
      <c r="D1014" s="302">
        <f t="shared" si="370"/>
        <v>10.565624995216778</v>
      </c>
      <c r="E1014" s="303"/>
      <c r="F1014" s="302">
        <v>6.327831377100904</v>
      </c>
      <c r="G1014" s="302">
        <v>7.2243681735738097</v>
      </c>
      <c r="H1014" s="302">
        <f t="shared" si="371"/>
        <v>13.552199550674715</v>
      </c>
      <c r="I1014" s="303"/>
      <c r="J1014" s="302">
        <v>7.8283240129639911</v>
      </c>
      <c r="K1014" s="302">
        <v>7.1429875987397482</v>
      </c>
      <c r="L1014" s="302">
        <f t="shared" si="372"/>
        <v>14.97131161170374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5.2308391476937182</v>
      </c>
      <c r="C1015" s="302">
        <v>4.8440175012175528</v>
      </c>
      <c r="D1015" s="302">
        <f t="shared" si="370"/>
        <v>10.074856648911272</v>
      </c>
      <c r="E1015" s="303"/>
      <c r="F1015" s="302">
        <v>6.207032304043719</v>
      </c>
      <c r="G1015" s="302">
        <v>5.9558274285609043</v>
      </c>
      <c r="H1015" s="302">
        <f t="shared" si="371"/>
        <v>12.162859732604623</v>
      </c>
      <c r="I1015" s="303"/>
      <c r="J1015" s="302">
        <v>5.6479233221275642</v>
      </c>
      <c r="K1015" s="302">
        <v>7.2552387450375928</v>
      </c>
      <c r="L1015" s="302">
        <f t="shared" si="372"/>
        <v>12.903162067165157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0.54555999474815775</v>
      </c>
      <c r="C1016" s="302">
        <v>3.0703107436166031</v>
      </c>
      <c r="D1016" s="302">
        <f t="shared" si="370"/>
        <v>3.6158707383647606</v>
      </c>
      <c r="E1016" s="303"/>
      <c r="F1016" s="302">
        <v>0.93502713218436739</v>
      </c>
      <c r="G1016" s="302">
        <v>2.0880379462188854</v>
      </c>
      <c r="H1016" s="302">
        <f t="shared" si="371"/>
        <v>3.0230650784032527</v>
      </c>
      <c r="I1016" s="303"/>
      <c r="J1016" s="302">
        <v>1.8399369353677897</v>
      </c>
      <c r="K1016" s="302">
        <v>1.8936856897162295</v>
      </c>
      <c r="L1016" s="302">
        <f t="shared" si="372"/>
        <v>3.7336226250840192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3.4715622903595125</v>
      </c>
      <c r="C1017" s="302">
        <v>1.8274625238061089</v>
      </c>
      <c r="D1017" s="302">
        <f t="shared" si="370"/>
        <v>5.2990248141656213</v>
      </c>
      <c r="E1017" s="303"/>
      <c r="F1017" s="302">
        <v>4.2028017675221117</v>
      </c>
      <c r="G1017" s="302">
        <v>1.9211400273317394</v>
      </c>
      <c r="H1017" s="302">
        <f t="shared" si="371"/>
        <v>6.1239417948538506</v>
      </c>
      <c r="I1017" s="303"/>
      <c r="J1017" s="302">
        <v>5.0711800411067527</v>
      </c>
      <c r="K1017" s="302">
        <v>2.2505359827023015</v>
      </c>
      <c r="L1017" s="302">
        <f t="shared" si="372"/>
        <v>7.3217160238090546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1.8522101455287465</v>
      </c>
      <c r="C1018" s="302">
        <v>4.6644915324477125</v>
      </c>
      <c r="D1018" s="302">
        <f t="shared" si="370"/>
        <v>6.5167016779764593</v>
      </c>
      <c r="E1018" s="303"/>
      <c r="F1018" s="302">
        <v>2.289407995784114</v>
      </c>
      <c r="G1018" s="302">
        <v>4.8336665190326986</v>
      </c>
      <c r="H1018" s="302">
        <f t="shared" si="371"/>
        <v>7.1230745148168122</v>
      </c>
      <c r="I1018" s="303"/>
      <c r="J1018" s="302">
        <v>3.2342863611941803</v>
      </c>
      <c r="K1018" s="302">
        <v>6.9524414406994044</v>
      </c>
      <c r="L1018" s="302">
        <f t="shared" si="372"/>
        <v>10.186727801893586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0.74142393469345602</v>
      </c>
      <c r="C1019" s="302">
        <v>4.5955766586934459</v>
      </c>
      <c r="D1019" s="302">
        <f t="shared" si="370"/>
        <v>5.337000593386902</v>
      </c>
      <c r="E1019" s="303"/>
      <c r="F1019" s="302">
        <v>0.74973445748245682</v>
      </c>
      <c r="G1019" s="302">
        <v>4.3025799407598919</v>
      </c>
      <c r="H1019" s="302">
        <f t="shared" si="371"/>
        <v>5.0523143982423484</v>
      </c>
      <c r="I1019" s="303"/>
      <c r="J1019" s="302">
        <v>1.3283377781212413</v>
      </c>
      <c r="K1019" s="302">
        <v>4.5464135154692693</v>
      </c>
      <c r="L1019" s="302">
        <f t="shared" si="372"/>
        <v>5.8747512935905108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8.6641604969405144</v>
      </c>
      <c r="C1020" s="302">
        <v>22.953431024300386</v>
      </c>
      <c r="D1020" s="302">
        <f t="shared" si="370"/>
        <v>31.6175915212409</v>
      </c>
      <c r="E1020" s="303"/>
      <c r="F1020" s="302">
        <v>7.3013660829887845</v>
      </c>
      <c r="G1020" s="302">
        <v>20.115885300762976</v>
      </c>
      <c r="H1020" s="302">
        <f t="shared" si="371"/>
        <v>27.417251383751761</v>
      </c>
      <c r="I1020" s="303"/>
      <c r="J1020" s="302">
        <v>6.2966979761879829</v>
      </c>
      <c r="K1020" s="302">
        <v>22.751017261672526</v>
      </c>
      <c r="L1020" s="302">
        <f t="shared" si="372"/>
        <v>29.047715237860508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28.549000000199687</v>
      </c>
      <c r="C1022" s="311">
        <f t="shared" ref="C1022:D1022" si="373">SUM(C1012:C1020)</f>
        <v>56.815000000271418</v>
      </c>
      <c r="D1022" s="311">
        <f t="shared" si="373"/>
        <v>85.364000000471108</v>
      </c>
      <c r="E1022" s="311"/>
      <c r="F1022" s="311">
        <f t="shared" ref="F1022:H1022" si="374">SUM(F1012:F1020)</f>
        <v>35.140000000251142</v>
      </c>
      <c r="G1022" s="311">
        <f t="shared" si="374"/>
        <v>56.032000000262116</v>
      </c>
      <c r="H1022" s="311">
        <f t="shared" si="374"/>
        <v>91.172000000513265</v>
      </c>
      <c r="I1022" s="311"/>
      <c r="J1022" s="311">
        <f t="shared" ref="J1022:L1022" si="375">SUM(J1012:J1020)</f>
        <v>40.959999999567373</v>
      </c>
      <c r="K1022" s="311">
        <f t="shared" si="375"/>
        <v>64.32399999977757</v>
      </c>
      <c r="L1022" s="311">
        <f t="shared" si="375"/>
        <v>105.28399999934493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0.1121448935448449</v>
      </c>
      <c r="C1029" s="302">
        <v>0.28654804489410207</v>
      </c>
      <c r="D1029" s="302">
        <f>SUM(B1029:C1029)</f>
        <v>0.39869293843894699</v>
      </c>
      <c r="E1029" s="303"/>
      <c r="F1029" s="302">
        <v>0.15427020331880034</v>
      </c>
      <c r="G1029" s="302">
        <v>0.28932136699012484</v>
      </c>
      <c r="H1029" s="302">
        <f>SUM(F1029:G1029)</f>
        <v>0.44359157030892515</v>
      </c>
      <c r="I1029" s="303"/>
      <c r="J1029" s="302">
        <v>0.19000047909275225</v>
      </c>
      <c r="K1029" s="302">
        <v>0.35031854587617844</v>
      </c>
      <c r="L1029" s="302">
        <f>SUM(J1029:K1029)</f>
        <v>0.54031902496893069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6.9080564983406118E-2</v>
      </c>
      <c r="C1030" s="302">
        <v>0.16858695034043616</v>
      </c>
      <c r="D1030" s="302">
        <f t="shared" ref="D1030:D1037" si="376">SUM(B1030:C1030)</f>
        <v>0.23766751532384228</v>
      </c>
      <c r="E1030" s="303"/>
      <c r="F1030" s="302">
        <v>9.6532405540753027E-2</v>
      </c>
      <c r="G1030" s="302">
        <v>0.19877923378501974</v>
      </c>
      <c r="H1030" s="302">
        <f t="shared" ref="H1030:H1037" si="377">SUM(F1030:G1030)</f>
        <v>0.29531163932577276</v>
      </c>
      <c r="I1030" s="303"/>
      <c r="J1030" s="302">
        <v>0.1363517586709791</v>
      </c>
      <c r="K1030" s="302">
        <v>0.2957802929298734</v>
      </c>
      <c r="L1030" s="302">
        <f t="shared" ref="L1030:L1037" si="378">SUM(J1030:K1030)</f>
        <v>0.4321320516008525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8.9605451452755502E-2</v>
      </c>
      <c r="C1031" s="302">
        <v>0.14929289039253654</v>
      </c>
      <c r="D1031" s="302">
        <f t="shared" si="376"/>
        <v>0.23889834184529204</v>
      </c>
      <c r="E1031" s="303"/>
      <c r="F1031" s="302">
        <v>0.10172747681352846</v>
      </c>
      <c r="G1031" s="302">
        <v>0.15337472456726595</v>
      </c>
      <c r="H1031" s="302">
        <f t="shared" si="377"/>
        <v>0.25510220138079442</v>
      </c>
      <c r="I1031" s="303"/>
      <c r="J1031" s="302">
        <v>0.12763954067591113</v>
      </c>
      <c r="K1031" s="302">
        <v>0.1706548560782527</v>
      </c>
      <c r="L1031" s="302">
        <f t="shared" si="378"/>
        <v>0.2982943967541638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0.42461080751194707</v>
      </c>
      <c r="C1032" s="302">
        <v>0.3265884257745148</v>
      </c>
      <c r="D1032" s="302">
        <f t="shared" si="376"/>
        <v>0.75119923328646188</v>
      </c>
      <c r="E1032" s="303"/>
      <c r="F1032" s="302">
        <v>0.38494965337413939</v>
      </c>
      <c r="G1032" s="302">
        <v>0.29615416011625728</v>
      </c>
      <c r="H1032" s="302">
        <f t="shared" si="377"/>
        <v>0.68110381349039661</v>
      </c>
      <c r="I1032" s="303"/>
      <c r="J1032" s="302">
        <v>0.35899133444960013</v>
      </c>
      <c r="K1032" s="302">
        <v>0.36193129308978933</v>
      </c>
      <c r="L1032" s="302">
        <f t="shared" si="378"/>
        <v>0.7209226275393894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2.1173283723920414E-2</v>
      </c>
      <c r="C1033" s="302">
        <v>0.11681422087987091</v>
      </c>
      <c r="D1033" s="302">
        <f t="shared" si="376"/>
        <v>0.13798750460379133</v>
      </c>
      <c r="E1033" s="303"/>
      <c r="F1033" s="302">
        <v>2.0681278405346934E-2</v>
      </c>
      <c r="G1033" s="302">
        <v>6.3934270749591335E-2</v>
      </c>
      <c r="H1033" s="302">
        <f t="shared" si="377"/>
        <v>8.4615549154938269E-2</v>
      </c>
      <c r="I1033" s="303"/>
      <c r="J1033" s="302">
        <v>4.1114932617924815E-2</v>
      </c>
      <c r="K1033" s="302">
        <v>7.75840596152437E-2</v>
      </c>
      <c r="L1033" s="302">
        <f t="shared" si="378"/>
        <v>0.11869899223316852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0.79546701401834286</v>
      </c>
      <c r="C1034" s="302">
        <v>0.17516519279060949</v>
      </c>
      <c r="D1034" s="302">
        <f t="shared" si="376"/>
        <v>0.97063220680895235</v>
      </c>
      <c r="E1034" s="303"/>
      <c r="F1034" s="302">
        <v>0.59606335980473524</v>
      </c>
      <c r="G1034" s="302">
        <v>0.12432617167548636</v>
      </c>
      <c r="H1034" s="302">
        <f t="shared" si="377"/>
        <v>0.72038953148022156</v>
      </c>
      <c r="I1034" s="303"/>
      <c r="J1034" s="302">
        <v>0.61796122310093726</v>
      </c>
      <c r="K1034" s="302">
        <v>0.15657554439425264</v>
      </c>
      <c r="L1034" s="302">
        <f t="shared" si="378"/>
        <v>0.77453676749518996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0.1545462547050192</v>
      </c>
      <c r="C1035" s="302">
        <v>0.13251440512250959</v>
      </c>
      <c r="D1035" s="302">
        <f t="shared" si="376"/>
        <v>0.28706065982752882</v>
      </c>
      <c r="E1035" s="303"/>
      <c r="F1035" s="302">
        <v>0.14772568646452527</v>
      </c>
      <c r="G1035" s="302">
        <v>0.11005688485918125</v>
      </c>
      <c r="H1035" s="302">
        <f t="shared" si="377"/>
        <v>0.25778257132370652</v>
      </c>
      <c r="I1035" s="303"/>
      <c r="J1035" s="302">
        <v>0.20042772204765114</v>
      </c>
      <c r="K1035" s="302">
        <v>0.15021264074909635</v>
      </c>
      <c r="L1035" s="302">
        <f t="shared" si="378"/>
        <v>0.35064036279674748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6.4935970730317871E-2</v>
      </c>
      <c r="C1036" s="302">
        <v>0.69541665656361518</v>
      </c>
      <c r="D1036" s="302">
        <f t="shared" si="376"/>
        <v>0.76035262729393305</v>
      </c>
      <c r="E1036" s="303"/>
      <c r="F1036" s="302">
        <v>6.2316004555587529E-2</v>
      </c>
      <c r="G1036" s="302">
        <v>0.52574765544031332</v>
      </c>
      <c r="H1036" s="302">
        <f t="shared" si="377"/>
        <v>0.58806365999590082</v>
      </c>
      <c r="I1036" s="303"/>
      <c r="J1036" s="302">
        <v>0.14622871864602621</v>
      </c>
      <c r="K1036" s="302">
        <v>0.57456130281918671</v>
      </c>
      <c r="L1036" s="302">
        <f t="shared" si="378"/>
        <v>0.72079002146521298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0.32143575935096247</v>
      </c>
      <c r="C1037" s="302">
        <v>0.84307321325186879</v>
      </c>
      <c r="D1037" s="302">
        <f t="shared" si="376"/>
        <v>1.1645089726028313</v>
      </c>
      <c r="E1037" s="303"/>
      <c r="F1037" s="302">
        <v>0.24773393173982078</v>
      </c>
      <c r="G1037" s="302">
        <v>0.57330553182846122</v>
      </c>
      <c r="H1037" s="302">
        <f t="shared" si="377"/>
        <v>0.82103946356828206</v>
      </c>
      <c r="I1037" s="303"/>
      <c r="J1037" s="302">
        <v>0.27028429066257081</v>
      </c>
      <c r="K1037" s="302">
        <v>0.54238146443490309</v>
      </c>
      <c r="L1037" s="302">
        <f t="shared" si="378"/>
        <v>0.81266575509747385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2.0530000000215165</v>
      </c>
      <c r="C1039" s="311">
        <f t="shared" ref="C1039:D1039" si="379">SUM(C1029:C1037)</f>
        <v>2.8940000000100632</v>
      </c>
      <c r="D1039" s="311">
        <f t="shared" si="379"/>
        <v>4.9470000000315801</v>
      </c>
      <c r="E1039" s="311"/>
      <c r="F1039" s="311">
        <f t="shared" ref="F1039:H1039" si="380">SUM(F1029:F1037)</f>
        <v>1.8120000000172372</v>
      </c>
      <c r="G1039" s="311">
        <f t="shared" si="380"/>
        <v>2.3350000000117013</v>
      </c>
      <c r="H1039" s="311">
        <f t="shared" si="380"/>
        <v>4.147000000028938</v>
      </c>
      <c r="I1039" s="311"/>
      <c r="J1039" s="311">
        <f t="shared" ref="J1039:L1039" si="381">SUM(J1029:J1037)</f>
        <v>2.0889999999643529</v>
      </c>
      <c r="K1039" s="311">
        <f t="shared" si="381"/>
        <v>2.6799999999867765</v>
      </c>
      <c r="L1039" s="311">
        <f t="shared" si="381"/>
        <v>4.768999999951129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0.20794096973598675</v>
      </c>
      <c r="C1046" s="302">
        <v>0.97655903454962911</v>
      </c>
      <c r="D1046" s="302">
        <f>SUM(B1046:C1046)</f>
        <v>1.1845000042856157</v>
      </c>
      <c r="E1046" s="303"/>
      <c r="F1046" s="302">
        <v>0.26968581105567069</v>
      </c>
      <c r="G1046" s="302">
        <v>0.81051227528779046</v>
      </c>
      <c r="H1046" s="302">
        <f>SUM(F1046:G1046)</f>
        <v>1.080198086343461</v>
      </c>
      <c r="I1046" s="303"/>
      <c r="J1046" s="302">
        <v>0.35295211874470372</v>
      </c>
      <c r="K1046" s="302">
        <v>0.93579502915405433</v>
      </c>
      <c r="L1046" s="302">
        <f>SUM(J1046:K1046)</f>
        <v>1.288747147898758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0.26295900895318086</v>
      </c>
      <c r="C1047" s="302">
        <v>0.91642659383968905</v>
      </c>
      <c r="D1047" s="302">
        <f t="shared" ref="D1047:D1054" si="382">SUM(B1047:C1047)</f>
        <v>1.17938560279287</v>
      </c>
      <c r="E1047" s="303"/>
      <c r="F1047" s="302">
        <v>0.37495816712849145</v>
      </c>
      <c r="G1047" s="302">
        <v>0.90854474360921922</v>
      </c>
      <c r="H1047" s="302">
        <f t="shared" ref="H1047:H1054" si="383">SUM(F1047:G1047)</f>
        <v>1.2835029107377107</v>
      </c>
      <c r="I1047" s="303"/>
      <c r="J1047" s="302">
        <v>0.52714428761283316</v>
      </c>
      <c r="K1047" s="302">
        <v>1.1392425503957024</v>
      </c>
      <c r="L1047" s="302">
        <f t="shared" ref="L1047:L1054" si="384">SUM(J1047:K1047)</f>
        <v>1.6663868380085356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0.38247194428047498</v>
      </c>
      <c r="C1048" s="302">
        <v>1.4936981890723122</v>
      </c>
      <c r="D1048" s="302">
        <f t="shared" si="382"/>
        <v>1.8761701333527872</v>
      </c>
      <c r="E1048" s="303"/>
      <c r="F1048" s="302">
        <v>0.48471660518627341</v>
      </c>
      <c r="G1048" s="302">
        <v>1.2685290625990855</v>
      </c>
      <c r="H1048" s="302">
        <f t="shared" si="383"/>
        <v>1.753245667785359</v>
      </c>
      <c r="I1048" s="303"/>
      <c r="J1048" s="302">
        <v>0.58314791900465912</v>
      </c>
      <c r="K1048" s="302">
        <v>1.26279776844535</v>
      </c>
      <c r="L1048" s="302">
        <f t="shared" si="384"/>
        <v>1.8459456874500091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0.63783368467345758</v>
      </c>
      <c r="C1049" s="302">
        <v>0.98526506866477992</v>
      </c>
      <c r="D1049" s="302">
        <f t="shared" si="382"/>
        <v>1.6230987533382375</v>
      </c>
      <c r="E1049" s="303"/>
      <c r="F1049" s="302">
        <v>0.61860027498218995</v>
      </c>
      <c r="G1049" s="302">
        <v>0.99499552125142565</v>
      </c>
      <c r="H1049" s="302">
        <f t="shared" si="383"/>
        <v>1.6135957962336156</v>
      </c>
      <c r="I1049" s="303"/>
      <c r="J1049" s="302">
        <v>0.53939464138862869</v>
      </c>
      <c r="K1049" s="302">
        <v>1.2344359284636499</v>
      </c>
      <c r="L1049" s="302">
        <f t="shared" si="384"/>
        <v>1.7738305698522785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3.7496991411038891E-2</v>
      </c>
      <c r="C1050" s="302">
        <v>0.63373115131592861</v>
      </c>
      <c r="D1050" s="302">
        <f t="shared" si="382"/>
        <v>0.67122814272696751</v>
      </c>
      <c r="E1050" s="303"/>
      <c r="F1050" s="302">
        <v>4.0559416769130663E-2</v>
      </c>
      <c r="G1050" s="302">
        <v>0.32766406212397603</v>
      </c>
      <c r="H1050" s="302">
        <f t="shared" si="383"/>
        <v>0.36822347889310669</v>
      </c>
      <c r="I1050" s="303"/>
      <c r="J1050" s="302">
        <v>6.3003873389811976E-2</v>
      </c>
      <c r="K1050" s="302">
        <v>0.29018113437566273</v>
      </c>
      <c r="L1050" s="302">
        <f t="shared" si="384"/>
        <v>0.35318500776547468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0.42023218833476372</v>
      </c>
      <c r="C1051" s="302">
        <v>0.31065168411867083</v>
      </c>
      <c r="D1051" s="302">
        <f t="shared" si="382"/>
        <v>0.73088387245343456</v>
      </c>
      <c r="E1051" s="303"/>
      <c r="F1051" s="302">
        <v>0.41620712363124757</v>
      </c>
      <c r="G1051" s="302">
        <v>0.26387887853649494</v>
      </c>
      <c r="H1051" s="302">
        <f t="shared" si="383"/>
        <v>0.68008600216774251</v>
      </c>
      <c r="I1051" s="303"/>
      <c r="J1051" s="302">
        <v>0.54088380526108526</v>
      </c>
      <c r="K1051" s="302">
        <v>0.30678316816333734</v>
      </c>
      <c r="L1051" s="302">
        <f t="shared" si="384"/>
        <v>0.84766697342442265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0.22935555008485592</v>
      </c>
      <c r="C1052" s="302">
        <v>0.94622756713384593</v>
      </c>
      <c r="D1052" s="302">
        <f t="shared" si="382"/>
        <v>1.1755831172187019</v>
      </c>
      <c r="E1052" s="303"/>
      <c r="F1052" s="302">
        <v>0.23666846096450966</v>
      </c>
      <c r="G1052" s="302">
        <v>0.81078026721529639</v>
      </c>
      <c r="H1052" s="302">
        <f t="shared" si="383"/>
        <v>1.0474487281798059</v>
      </c>
      <c r="I1052" s="303"/>
      <c r="J1052" s="302">
        <v>0.34919117967814917</v>
      </c>
      <c r="K1052" s="302">
        <v>1.1738100193977474</v>
      </c>
      <c r="L1052" s="302">
        <f t="shared" si="384"/>
        <v>1.5230011990758965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0.10191460762794265</v>
      </c>
      <c r="C1053" s="302">
        <v>0.96485647650168649</v>
      </c>
      <c r="D1053" s="302">
        <f t="shared" si="382"/>
        <v>1.0667710841296292</v>
      </c>
      <c r="E1053" s="303"/>
      <c r="F1053" s="302">
        <v>8.4677004407925333E-2</v>
      </c>
      <c r="G1053" s="302">
        <v>0.73075504611206477</v>
      </c>
      <c r="H1053" s="302">
        <f t="shared" si="383"/>
        <v>0.81543205051999013</v>
      </c>
      <c r="I1053" s="303"/>
      <c r="J1053" s="302">
        <v>0.17096974454657851</v>
      </c>
      <c r="K1053" s="302">
        <v>0.7530856797222677</v>
      </c>
      <c r="L1053" s="302">
        <f t="shared" si="384"/>
        <v>0.92405542426884624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1.1967950549252404</v>
      </c>
      <c r="C1054" s="302">
        <v>4.5735842348522064</v>
      </c>
      <c r="D1054" s="302">
        <f t="shared" si="382"/>
        <v>5.7703792897774466</v>
      </c>
      <c r="E1054" s="303"/>
      <c r="F1054" s="302">
        <v>0.86292713592316184</v>
      </c>
      <c r="G1054" s="302">
        <v>3.3383401433094373</v>
      </c>
      <c r="H1054" s="302">
        <f t="shared" si="383"/>
        <v>4.2012672792325993</v>
      </c>
      <c r="I1054" s="303"/>
      <c r="J1054" s="302">
        <v>0.82331243030849099</v>
      </c>
      <c r="K1054" s="302">
        <v>3.7648687218529204</v>
      </c>
      <c r="L1054" s="302">
        <f t="shared" si="384"/>
        <v>4.5881811521614111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3.4770000000269414</v>
      </c>
      <c r="C1056" s="311">
        <f t="shared" ref="C1056:D1056" si="385">SUM(C1046:C1054)</f>
        <v>11.801000000048749</v>
      </c>
      <c r="D1056" s="311">
        <f t="shared" si="385"/>
        <v>15.278000000075689</v>
      </c>
      <c r="E1056" s="311"/>
      <c r="F1056" s="311">
        <f t="shared" ref="F1056:H1056" si="386">SUM(F1046:F1054)</f>
        <v>3.3890000000486005</v>
      </c>
      <c r="G1056" s="311">
        <f t="shared" si="386"/>
        <v>9.4540000000447897</v>
      </c>
      <c r="H1056" s="311">
        <f t="shared" si="386"/>
        <v>12.84300000009339</v>
      </c>
      <c r="I1056" s="311"/>
      <c r="J1056" s="311">
        <f t="shared" ref="J1056:L1056" si="387">SUM(J1046:J1054)</f>
        <v>3.9499999999349411</v>
      </c>
      <c r="K1056" s="311">
        <f t="shared" si="387"/>
        <v>10.860999999970694</v>
      </c>
      <c r="L1056" s="311">
        <f t="shared" si="387"/>
        <v>14.810999999905633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2.2033481106231583</v>
      </c>
      <c r="C1063" s="302">
        <v>1.7584896590641097</v>
      </c>
      <c r="D1063" s="302">
        <f>SUM(B1063:C1063)</f>
        <v>3.9618377696872678</v>
      </c>
      <c r="E1063" s="303"/>
      <c r="F1063" s="302">
        <v>3.7333029205936299</v>
      </c>
      <c r="G1063" s="302">
        <v>1.6643605395814252</v>
      </c>
      <c r="H1063" s="302">
        <f>SUM(F1063:G1063)</f>
        <v>5.3976634601750551</v>
      </c>
      <c r="I1063" s="303"/>
      <c r="J1063" s="302">
        <v>5.2191481268097615</v>
      </c>
      <c r="K1063" s="302">
        <v>1.9516563737238024</v>
      </c>
      <c r="L1063" s="302">
        <f>SUM(J1063:K1063)</f>
        <v>7.1708045005335634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3.1645156763748887</v>
      </c>
      <c r="C1064" s="302">
        <v>1.6343693712815388</v>
      </c>
      <c r="D1064" s="302">
        <f t="shared" ref="D1064:D1071" si="388">SUM(B1064:C1064)</f>
        <v>4.7988850476564275</v>
      </c>
      <c r="E1064" s="303"/>
      <c r="F1064" s="302">
        <v>4.772111485404249</v>
      </c>
      <c r="G1064" s="302">
        <v>1.836236413501138</v>
      </c>
      <c r="H1064" s="302">
        <f t="shared" ref="H1064:H1071" si="389">SUM(F1064:G1064)</f>
        <v>6.6083478989053868</v>
      </c>
      <c r="I1064" s="303"/>
      <c r="J1064" s="302">
        <v>6.3713634871846052</v>
      </c>
      <c r="K1064" s="302">
        <v>2.2409873611367579</v>
      </c>
      <c r="L1064" s="302">
        <f t="shared" ref="L1064:L1071" si="390">SUM(J1064:K1064)</f>
        <v>8.6123508483213627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3.9356970707606154</v>
      </c>
      <c r="C1065" s="302">
        <v>2.3149074036878639</v>
      </c>
      <c r="D1065" s="302">
        <f t="shared" si="388"/>
        <v>6.2506044744484797</v>
      </c>
      <c r="E1065" s="303"/>
      <c r="F1065" s="302">
        <v>5.3219760589415523</v>
      </c>
      <c r="G1065" s="302">
        <v>2.3054631842937199</v>
      </c>
      <c r="H1065" s="302">
        <f t="shared" si="389"/>
        <v>7.6274392432352727</v>
      </c>
      <c r="I1065" s="303"/>
      <c r="J1065" s="302">
        <v>6.2227273483606096</v>
      </c>
      <c r="K1065" s="302">
        <v>2.3463947300915931</v>
      </c>
      <c r="L1065" s="302">
        <f t="shared" si="390"/>
        <v>8.5691220784522031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7.8384483570230099</v>
      </c>
      <c r="C1066" s="302">
        <v>1.5593160147208969</v>
      </c>
      <c r="D1066" s="302">
        <f t="shared" si="388"/>
        <v>9.3977643717439072</v>
      </c>
      <c r="E1066" s="303"/>
      <c r="F1066" s="302">
        <v>8.9952183471306117</v>
      </c>
      <c r="G1066" s="302">
        <v>1.7106865457385054</v>
      </c>
      <c r="H1066" s="302">
        <f t="shared" si="389"/>
        <v>10.705904892869118</v>
      </c>
      <c r="I1066" s="303"/>
      <c r="J1066" s="302">
        <v>11.290954605709718</v>
      </c>
      <c r="K1066" s="302">
        <v>2.0625736022699472</v>
      </c>
      <c r="L1066" s="302">
        <f t="shared" si="390"/>
        <v>13.353528207979664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0.56127141003446146</v>
      </c>
      <c r="C1067" s="302">
        <v>1.142008117662612</v>
      </c>
      <c r="D1067" s="302">
        <f t="shared" si="388"/>
        <v>1.7032795276970734</v>
      </c>
      <c r="E1067" s="303"/>
      <c r="F1067" s="302">
        <v>0.87425184006075329</v>
      </c>
      <c r="G1067" s="302">
        <v>0.68440772258021176</v>
      </c>
      <c r="H1067" s="302">
        <f t="shared" si="389"/>
        <v>1.5586595626409649</v>
      </c>
      <c r="I1067" s="303"/>
      <c r="J1067" s="302">
        <v>1.8634918950298034</v>
      </c>
      <c r="K1067" s="302">
        <v>0.59561304735365783</v>
      </c>
      <c r="L1067" s="302">
        <f t="shared" si="390"/>
        <v>2.459104942383461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5.3741615263780469</v>
      </c>
      <c r="C1068" s="302">
        <v>0.57123184828867968</v>
      </c>
      <c r="D1068" s="302">
        <f t="shared" si="388"/>
        <v>5.9453933746667262</v>
      </c>
      <c r="E1068" s="303"/>
      <c r="F1068" s="302">
        <v>5.7537651814860089</v>
      </c>
      <c r="G1068" s="302">
        <v>0.59726702718482116</v>
      </c>
      <c r="H1068" s="302">
        <f t="shared" si="389"/>
        <v>6.35103220867083</v>
      </c>
      <c r="I1068" s="303"/>
      <c r="J1068" s="302">
        <v>6.3881005133136721</v>
      </c>
      <c r="K1068" s="302">
        <v>0.7381043029113149</v>
      </c>
      <c r="L1068" s="302">
        <f t="shared" si="390"/>
        <v>7.1262048162249867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2.8499643375521204</v>
      </c>
      <c r="C1069" s="302">
        <v>1.5126334702362292</v>
      </c>
      <c r="D1069" s="302">
        <f t="shared" si="388"/>
        <v>4.3625978077883492</v>
      </c>
      <c r="E1069" s="303"/>
      <c r="F1069" s="302">
        <v>3.4184045608548166</v>
      </c>
      <c r="G1069" s="302">
        <v>1.4392536982038013</v>
      </c>
      <c r="H1069" s="302">
        <f t="shared" si="389"/>
        <v>4.8576582590586179</v>
      </c>
      <c r="I1069" s="303"/>
      <c r="J1069" s="302">
        <v>5.5984150439260372</v>
      </c>
      <c r="K1069" s="302">
        <v>2.0689756170734053</v>
      </c>
      <c r="L1069" s="302">
        <f t="shared" si="390"/>
        <v>7.6673906609994429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0.74713438333051818</v>
      </c>
      <c r="C1070" s="302">
        <v>1.4362535099361156</v>
      </c>
      <c r="D1070" s="302">
        <f t="shared" si="388"/>
        <v>2.1833878932666337</v>
      </c>
      <c r="E1070" s="303"/>
      <c r="F1070" s="302">
        <v>0.68572001837780328</v>
      </c>
      <c r="G1070" s="302">
        <v>1.2347878968660271</v>
      </c>
      <c r="H1070" s="302">
        <f t="shared" si="389"/>
        <v>1.9205079152438302</v>
      </c>
      <c r="I1070" s="303"/>
      <c r="J1070" s="302">
        <v>1.4851388722795615</v>
      </c>
      <c r="K1070" s="302">
        <v>1.2638928441943138</v>
      </c>
      <c r="L1070" s="302">
        <f t="shared" si="390"/>
        <v>2.7490317164738753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15.823459128391931</v>
      </c>
      <c r="C1071" s="302">
        <v>6.5527906051849634</v>
      </c>
      <c r="D1071" s="302">
        <f t="shared" si="388"/>
        <v>22.376249733576895</v>
      </c>
      <c r="E1071" s="303"/>
      <c r="F1071" s="302">
        <v>13.062249587973096</v>
      </c>
      <c r="G1071" s="302">
        <v>5.5545369721195419</v>
      </c>
      <c r="H1071" s="302">
        <f t="shared" si="389"/>
        <v>18.616786560092638</v>
      </c>
      <c r="I1071" s="303"/>
      <c r="J1071" s="302">
        <v>8.2836601069133557</v>
      </c>
      <c r="K1071" s="302">
        <v>6.2768021212095135</v>
      </c>
      <c r="L1071" s="302">
        <f t="shared" si="390"/>
        <v>14.560462228122869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42.49800000046875</v>
      </c>
      <c r="C1073" s="311">
        <f t="shared" ref="C1073:D1073" si="391">SUM(C1063:C1071)</f>
        <v>18.48200000006301</v>
      </c>
      <c r="D1073" s="311">
        <f t="shared" si="391"/>
        <v>60.98000000053176</v>
      </c>
      <c r="E1073" s="311"/>
      <c r="F1073" s="311">
        <f t="shared" ref="F1073:H1073" si="392">SUM(F1063:F1071)</f>
        <v>46.617000000822514</v>
      </c>
      <c r="G1073" s="311">
        <f t="shared" si="392"/>
        <v>17.027000000069194</v>
      </c>
      <c r="H1073" s="311">
        <f t="shared" si="392"/>
        <v>63.644000000891722</v>
      </c>
      <c r="I1073" s="311"/>
      <c r="J1073" s="311">
        <f t="shared" ref="J1073:L1073" si="393">SUM(J1063:J1071)</f>
        <v>52.722999999527133</v>
      </c>
      <c r="K1073" s="311">
        <f t="shared" si="393"/>
        <v>19.544999999964304</v>
      </c>
      <c r="L1073" s="311">
        <f t="shared" si="393"/>
        <v>72.267999999491423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0.7986018499498555</v>
      </c>
      <c r="C1080" s="302">
        <v>2.4534604428110662</v>
      </c>
      <c r="D1080" s="302">
        <f>SUM(B1080:C1080)</f>
        <v>3.2520622927609217</v>
      </c>
      <c r="E1080" s="303"/>
      <c r="F1080" s="302">
        <v>0.98697440779999712</v>
      </c>
      <c r="G1080" s="302">
        <v>1.9728645110235543</v>
      </c>
      <c r="H1080" s="302">
        <f>SUM(F1080:G1080)</f>
        <v>2.9598389188235514</v>
      </c>
      <c r="I1080" s="303"/>
      <c r="J1080" s="302">
        <v>1.2326982249080523</v>
      </c>
      <c r="K1080" s="302">
        <v>2.2440108964088958</v>
      </c>
      <c r="L1080" s="302">
        <f>SUM(J1080:K1080)</f>
        <v>3.4767091213169481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0.96100573694096114</v>
      </c>
      <c r="C1081" s="302">
        <v>2.4638958415181142</v>
      </c>
      <c r="D1081" s="302">
        <f t="shared" ref="D1081:D1088" si="394">SUM(B1081:C1081)</f>
        <v>3.4249015784590755</v>
      </c>
      <c r="E1081" s="303"/>
      <c r="F1081" s="302">
        <v>1.2449219917064827</v>
      </c>
      <c r="G1081" s="302">
        <v>2.3055477553313013</v>
      </c>
      <c r="H1081" s="302">
        <f t="shared" ref="H1081:H1088" si="395">SUM(F1081:G1081)</f>
        <v>3.5504697470377842</v>
      </c>
      <c r="I1081" s="303"/>
      <c r="J1081" s="302">
        <v>1.7014048095348699</v>
      </c>
      <c r="K1081" s="302">
        <v>2.9283860020336929</v>
      </c>
      <c r="L1081" s="302">
        <f t="shared" ref="L1081:L1088" si="396">SUM(J1081:K1081)</f>
        <v>4.6297908115685633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1.5960545852359227</v>
      </c>
      <c r="C1082" s="302">
        <v>3.8275768677565702</v>
      </c>
      <c r="D1082" s="302">
        <f t="shared" si="394"/>
        <v>5.4236314529924927</v>
      </c>
      <c r="E1082" s="303"/>
      <c r="F1082" s="302">
        <v>1.9007647467654798</v>
      </c>
      <c r="G1082" s="302">
        <v>3.1163873203116097</v>
      </c>
      <c r="H1082" s="302">
        <f t="shared" si="395"/>
        <v>5.0171520670770899</v>
      </c>
      <c r="I1082" s="303"/>
      <c r="J1082" s="302">
        <v>2.2822514967201752</v>
      </c>
      <c r="K1082" s="302">
        <v>3.0923896691720474</v>
      </c>
      <c r="L1082" s="302">
        <f t="shared" si="396"/>
        <v>5.3746411658922231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2.2021651401083351</v>
      </c>
      <c r="C1083" s="302">
        <v>2.8678036939257474</v>
      </c>
      <c r="D1083" s="302">
        <f t="shared" si="394"/>
        <v>5.0699688340340821</v>
      </c>
      <c r="E1083" s="303"/>
      <c r="F1083" s="302">
        <v>2.0229041563169994</v>
      </c>
      <c r="G1083" s="302">
        <v>2.6421235833231003</v>
      </c>
      <c r="H1083" s="302">
        <f t="shared" si="395"/>
        <v>4.6650277396400996</v>
      </c>
      <c r="I1083" s="303"/>
      <c r="J1083" s="302">
        <v>1.7984424119166396</v>
      </c>
      <c r="K1083" s="302">
        <v>3.2724692658416754</v>
      </c>
      <c r="L1083" s="302">
        <f t="shared" si="396"/>
        <v>5.070911677758315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0.16134352704595398</v>
      </c>
      <c r="C1084" s="302">
        <v>1.4975440446437067</v>
      </c>
      <c r="D1084" s="302">
        <f t="shared" si="394"/>
        <v>1.6588875716896607</v>
      </c>
      <c r="E1084" s="303"/>
      <c r="F1084" s="302">
        <v>0.18349229311977477</v>
      </c>
      <c r="G1084" s="302">
        <v>0.75918018457717007</v>
      </c>
      <c r="H1084" s="302">
        <f t="shared" si="395"/>
        <v>0.94267247769694484</v>
      </c>
      <c r="I1084" s="303"/>
      <c r="J1084" s="302">
        <v>0.29904068233102182</v>
      </c>
      <c r="K1084" s="302">
        <v>0.66973217292901743</v>
      </c>
      <c r="L1084" s="302">
        <f t="shared" si="396"/>
        <v>0.9687728552600392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1.575103194232917</v>
      </c>
      <c r="C1085" s="302">
        <v>0.78348124209499703</v>
      </c>
      <c r="D1085" s="302">
        <f t="shared" si="394"/>
        <v>2.3585844363279138</v>
      </c>
      <c r="E1085" s="303"/>
      <c r="F1085" s="302">
        <v>1.6000519481689246</v>
      </c>
      <c r="G1085" s="302">
        <v>0.6596399220548953</v>
      </c>
      <c r="H1085" s="302">
        <f t="shared" si="395"/>
        <v>2.2596918702238198</v>
      </c>
      <c r="I1085" s="303"/>
      <c r="J1085" s="302">
        <v>2.0546694741644931</v>
      </c>
      <c r="K1085" s="302">
        <v>0.7539092319174916</v>
      </c>
      <c r="L1085" s="302">
        <f t="shared" si="396"/>
        <v>2.8085787060819847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0.79487197969448742</v>
      </c>
      <c r="C1086" s="302">
        <v>2.6698020688939459</v>
      </c>
      <c r="D1086" s="302">
        <f t="shared" si="394"/>
        <v>3.4646740485884333</v>
      </c>
      <c r="E1086" s="303"/>
      <c r="F1086" s="302">
        <v>0.75245055032564667</v>
      </c>
      <c r="G1086" s="302">
        <v>2.1308276870221259</v>
      </c>
      <c r="H1086" s="302">
        <f t="shared" si="395"/>
        <v>2.8832782373477723</v>
      </c>
      <c r="I1086" s="303"/>
      <c r="J1086" s="302">
        <v>1.0865163002565272</v>
      </c>
      <c r="K1086" s="302">
        <v>3.1020315009489279</v>
      </c>
      <c r="L1086" s="302">
        <f t="shared" si="396"/>
        <v>4.1885478012054556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0.34388809321834957</v>
      </c>
      <c r="C1087" s="302">
        <v>2.7634894257221898</v>
      </c>
      <c r="D1087" s="302">
        <f t="shared" si="394"/>
        <v>3.1073775189405395</v>
      </c>
      <c r="E1087" s="303"/>
      <c r="F1087" s="302">
        <v>0.26565875377847004</v>
      </c>
      <c r="G1087" s="302">
        <v>1.9371628928996998</v>
      </c>
      <c r="H1087" s="302">
        <f t="shared" si="395"/>
        <v>2.2028216466781698</v>
      </c>
      <c r="I1087" s="303"/>
      <c r="J1087" s="302">
        <v>0.54179827156597005</v>
      </c>
      <c r="K1087" s="302">
        <v>1.9997908967109603</v>
      </c>
      <c r="L1087" s="302">
        <f t="shared" si="396"/>
        <v>2.5415891682769303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4.099965893669915</v>
      </c>
      <c r="C1088" s="302">
        <v>12.789946372741632</v>
      </c>
      <c r="D1088" s="302">
        <f t="shared" si="394"/>
        <v>16.889912266411546</v>
      </c>
      <c r="E1088" s="303"/>
      <c r="F1088" s="302">
        <v>3.0107811521360768</v>
      </c>
      <c r="G1088" s="302">
        <v>8.8202661435675829</v>
      </c>
      <c r="H1088" s="302">
        <f t="shared" si="395"/>
        <v>11.831047295703659</v>
      </c>
      <c r="I1088" s="303"/>
      <c r="J1088" s="302">
        <v>2.9041783284259117</v>
      </c>
      <c r="K1088" s="302">
        <v>9.9122803639293835</v>
      </c>
      <c r="L1088" s="302">
        <f t="shared" si="396"/>
        <v>12.816458692355296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12.533000000096699</v>
      </c>
      <c r="C1090" s="311">
        <f t="shared" ref="C1090:D1090" si="397">SUM(C1080:C1088)</f>
        <v>32.117000000107971</v>
      </c>
      <c r="D1090" s="311">
        <f t="shared" si="397"/>
        <v>44.650000000204656</v>
      </c>
      <c r="E1090" s="311"/>
      <c r="F1090" s="311">
        <f t="shared" ref="F1090:H1090" si="398">SUM(F1080:F1088)</f>
        <v>11.968000000117851</v>
      </c>
      <c r="G1090" s="311">
        <f t="shared" si="398"/>
        <v>24.344000000111038</v>
      </c>
      <c r="H1090" s="311">
        <f t="shared" si="398"/>
        <v>36.312000000228892</v>
      </c>
      <c r="I1090" s="311"/>
      <c r="J1090" s="311">
        <f t="shared" ref="J1090:L1090" si="399">SUM(J1080:J1088)</f>
        <v>13.900999999823661</v>
      </c>
      <c r="K1090" s="311">
        <f t="shared" si="399"/>
        <v>27.974999999892088</v>
      </c>
      <c r="L1090" s="311">
        <f t="shared" si="399"/>
        <v>41.875999999715759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3.1955600776904918</v>
      </c>
      <c r="C1097" s="302">
        <v>2.8854846327813957</v>
      </c>
      <c r="D1097" s="302">
        <f>SUM(B1097:C1097)</f>
        <v>6.0810447104718879</v>
      </c>
      <c r="E1097" s="303"/>
      <c r="F1097" s="302">
        <v>4.0081222479298404</v>
      </c>
      <c r="G1097" s="302">
        <v>3.6218452455694301</v>
      </c>
      <c r="H1097" s="302">
        <f>SUM(F1097:G1097)</f>
        <v>7.6299674934992705</v>
      </c>
      <c r="I1097" s="303"/>
      <c r="J1097" s="302">
        <v>4.5547030864976623</v>
      </c>
      <c r="K1097" s="302">
        <v>3.4539629676718167</v>
      </c>
      <c r="L1097" s="302">
        <f>SUM(J1097:K1097)</f>
        <v>8.0086660541694794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11.003265393332297</v>
      </c>
      <c r="C1098" s="302">
        <v>4.8917854227386179</v>
      </c>
      <c r="D1098" s="302">
        <f t="shared" ref="D1098:D1105" si="400">SUM(B1098:C1098)</f>
        <v>15.895050816070915</v>
      </c>
      <c r="E1098" s="303"/>
      <c r="F1098" s="302">
        <v>14.218104130775835</v>
      </c>
      <c r="G1098" s="302">
        <v>6.9729675758768632</v>
      </c>
      <c r="H1098" s="302">
        <f t="shared" ref="H1098:H1105" si="401">SUM(F1098:G1098)</f>
        <v>21.1910717066527</v>
      </c>
      <c r="I1098" s="303"/>
      <c r="J1098" s="302">
        <v>16.64324004864169</v>
      </c>
      <c r="K1098" s="302">
        <v>7.2610044855741078</v>
      </c>
      <c r="L1098" s="302">
        <f t="shared" ref="L1098:L1105" si="402">SUM(J1098:K1098)</f>
        <v>23.904244534215799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12.454746889021937</v>
      </c>
      <c r="C1099" s="302">
        <v>14.960249693410352</v>
      </c>
      <c r="D1099" s="302">
        <f t="shared" si="400"/>
        <v>27.414996582432288</v>
      </c>
      <c r="E1099" s="303"/>
      <c r="F1099" s="302">
        <v>14.405137481110746</v>
      </c>
      <c r="G1099" s="302">
        <v>16.461354797640482</v>
      </c>
      <c r="H1099" s="302">
        <f t="shared" si="401"/>
        <v>30.866492278751227</v>
      </c>
      <c r="I1099" s="303"/>
      <c r="J1099" s="302">
        <v>18.467436694737394</v>
      </c>
      <c r="K1099" s="302">
        <v>15.699996703497163</v>
      </c>
      <c r="L1099" s="302">
        <f t="shared" si="402"/>
        <v>34.167433398234557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28.274008701078664</v>
      </c>
      <c r="C1100" s="302">
        <v>14.376189686423702</v>
      </c>
      <c r="D1100" s="302">
        <f t="shared" si="400"/>
        <v>42.650198387502364</v>
      </c>
      <c r="E1100" s="303"/>
      <c r="F1100" s="302">
        <v>25.029552183984265</v>
      </c>
      <c r="G1100" s="302">
        <v>15.013798179807072</v>
      </c>
      <c r="H1100" s="302">
        <f t="shared" si="401"/>
        <v>40.043350363791333</v>
      </c>
      <c r="I1100" s="303"/>
      <c r="J1100" s="302">
        <v>17.601248304058501</v>
      </c>
      <c r="K1100" s="302">
        <v>15.00453930076997</v>
      </c>
      <c r="L1100" s="302">
        <f t="shared" si="402"/>
        <v>32.605787604828471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0.24084995639255971</v>
      </c>
      <c r="C1101" s="302">
        <v>0.68902242578314354</v>
      </c>
      <c r="D1101" s="302">
        <f t="shared" si="400"/>
        <v>0.92987238217570323</v>
      </c>
      <c r="E1101" s="303"/>
      <c r="F1101" s="302">
        <v>0.25828158320597699</v>
      </c>
      <c r="G1101" s="302">
        <v>0.79372888268432551</v>
      </c>
      <c r="H1101" s="302">
        <f t="shared" si="401"/>
        <v>1.0520104658903024</v>
      </c>
      <c r="I1101" s="303"/>
      <c r="J1101" s="302">
        <v>0.6092455686965963</v>
      </c>
      <c r="K1101" s="302">
        <v>0.73593164872856076</v>
      </c>
      <c r="L1101" s="302">
        <f t="shared" si="402"/>
        <v>1.3451772174251571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3.8265007018804016</v>
      </c>
      <c r="C1102" s="302">
        <v>0.84122750791422174</v>
      </c>
      <c r="D1102" s="302">
        <f t="shared" si="400"/>
        <v>4.6677282097946229</v>
      </c>
      <c r="E1102" s="303"/>
      <c r="F1102" s="302">
        <v>3.5938968226664834</v>
      </c>
      <c r="G1102" s="302">
        <v>0.88845141724809795</v>
      </c>
      <c r="H1102" s="302">
        <f t="shared" si="401"/>
        <v>4.4823482399145815</v>
      </c>
      <c r="I1102" s="303"/>
      <c r="J1102" s="302">
        <v>3.9023604550274902</v>
      </c>
      <c r="K1102" s="302">
        <v>0.87551661052574381</v>
      </c>
      <c r="L1102" s="302">
        <f t="shared" si="402"/>
        <v>4.7778770655532341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2.3222181191833662</v>
      </c>
      <c r="C1103" s="302">
        <v>1.2479832577427059</v>
      </c>
      <c r="D1103" s="302">
        <f t="shared" si="400"/>
        <v>3.5702013769260721</v>
      </c>
      <c r="E1103" s="303"/>
      <c r="F1103" s="302">
        <v>2.2683942212365764</v>
      </c>
      <c r="G1103" s="302">
        <v>1.2389333060942176</v>
      </c>
      <c r="H1103" s="302">
        <f t="shared" si="401"/>
        <v>3.5073275273307942</v>
      </c>
      <c r="I1103" s="303"/>
      <c r="J1103" s="302">
        <v>2.6899099769123835</v>
      </c>
      <c r="K1103" s="302">
        <v>1.7392225866474544</v>
      </c>
      <c r="L1103" s="302">
        <f t="shared" si="402"/>
        <v>4.429132563559838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0.25551253521678635</v>
      </c>
      <c r="C1104" s="302">
        <v>0.43013637561940515</v>
      </c>
      <c r="D1104" s="302">
        <f t="shared" si="400"/>
        <v>0.68564891083619151</v>
      </c>
      <c r="E1104" s="303"/>
      <c r="F1104" s="302">
        <v>0.20743244224890164</v>
      </c>
      <c r="G1104" s="302">
        <v>0.37103944663644217</v>
      </c>
      <c r="H1104" s="302">
        <f t="shared" si="401"/>
        <v>0.57847188888534384</v>
      </c>
      <c r="I1104" s="303"/>
      <c r="J1104" s="302">
        <v>0.39573470082255341</v>
      </c>
      <c r="K1104" s="302">
        <v>0.33836329524991687</v>
      </c>
      <c r="L1104" s="302">
        <f t="shared" si="402"/>
        <v>0.73409799607247028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2.7573376256476787</v>
      </c>
      <c r="C1105" s="302">
        <v>1.5889209972909548</v>
      </c>
      <c r="D1105" s="302">
        <f t="shared" si="400"/>
        <v>4.3462586229386337</v>
      </c>
      <c r="E1105" s="303"/>
      <c r="F1105" s="302">
        <v>2.4460788859238942</v>
      </c>
      <c r="G1105" s="302">
        <v>1.2248811480031889</v>
      </c>
      <c r="H1105" s="302">
        <f t="shared" si="401"/>
        <v>3.6709600339270834</v>
      </c>
      <c r="I1105" s="303"/>
      <c r="J1105" s="302">
        <v>2.9801211653424131</v>
      </c>
      <c r="K1105" s="302">
        <v>1.050462401726459</v>
      </c>
      <c r="L1105" s="302">
        <f t="shared" si="402"/>
        <v>4.0305835670688719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64.329999999444183</v>
      </c>
      <c r="C1107" s="311">
        <f t="shared" ref="C1107:D1107" si="403">SUM(C1097:C1105)</f>
        <v>41.910999999704494</v>
      </c>
      <c r="D1107" s="311">
        <f t="shared" si="403"/>
        <v>106.24099999914867</v>
      </c>
      <c r="E1107" s="311"/>
      <c r="F1107" s="311">
        <f t="shared" ref="F1107:H1107" si="404">SUM(F1097:F1105)</f>
        <v>66.434999999082521</v>
      </c>
      <c r="G1107" s="311">
        <f t="shared" si="404"/>
        <v>46.586999999560128</v>
      </c>
      <c r="H1107" s="311">
        <f t="shared" si="404"/>
        <v>113.02199999864264</v>
      </c>
      <c r="I1107" s="311"/>
      <c r="J1107" s="311">
        <f t="shared" ref="J1107:L1107" si="405">SUM(J1097:J1105)</f>
        <v>67.844000000736685</v>
      </c>
      <c r="K1107" s="311">
        <f t="shared" si="405"/>
        <v>46.159000000391195</v>
      </c>
      <c r="L1107" s="311">
        <f t="shared" si="405"/>
        <v>114.00300000112787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2.8403949703408262</v>
      </c>
      <c r="C1114" s="302">
        <v>3.5886875729795809</v>
      </c>
      <c r="D1114" s="302">
        <f>SUM(B1114:C1114)</f>
        <v>6.4290825433204066</v>
      </c>
      <c r="E1114" s="303"/>
      <c r="F1114" s="302">
        <v>3.5502361158155025</v>
      </c>
      <c r="G1114" s="302">
        <v>3.262339427479791</v>
      </c>
      <c r="H1114" s="302">
        <f>SUM(F1114:G1114)</f>
        <v>6.8125755432952939</v>
      </c>
      <c r="I1114" s="303"/>
      <c r="J1114" s="302">
        <v>4.1968206172858391</v>
      </c>
      <c r="K1114" s="302">
        <v>3.1468430334638726</v>
      </c>
      <c r="L1114" s="302">
        <f>SUM(J1114:K1114)</f>
        <v>7.3436636507497113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74.476838144485114</v>
      </c>
      <c r="C1115" s="302">
        <v>41.122995898477754</v>
      </c>
      <c r="D1115" s="302">
        <f t="shared" ref="D1115:D1122" si="406">SUM(B1115:C1115)</f>
        <v>115.59983404296287</v>
      </c>
      <c r="E1115" s="303"/>
      <c r="F1115" s="302">
        <v>84.958851116866427</v>
      </c>
      <c r="G1115" s="302">
        <v>40.67978555179338</v>
      </c>
      <c r="H1115" s="302">
        <f t="shared" ref="H1115:H1122" si="407">SUM(F1115:G1115)</f>
        <v>125.63863666865981</v>
      </c>
      <c r="I1115" s="303"/>
      <c r="J1115" s="302">
        <v>98.471811904728696</v>
      </c>
      <c r="K1115" s="302">
        <v>42.905183695759767</v>
      </c>
      <c r="L1115" s="302">
        <f t="shared" ref="L1115:L1122" si="408">SUM(J1115:K1115)</f>
        <v>141.37699560048847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10.875243212902365</v>
      </c>
      <c r="C1116" s="302">
        <v>10.331614752311173</v>
      </c>
      <c r="D1116" s="302">
        <f t="shared" si="406"/>
        <v>21.206857965213537</v>
      </c>
      <c r="E1116" s="303"/>
      <c r="F1116" s="302">
        <v>11.72823333906195</v>
      </c>
      <c r="G1116" s="302">
        <v>9.5193861274721936</v>
      </c>
      <c r="H1116" s="302">
        <f t="shared" si="407"/>
        <v>21.247619466534143</v>
      </c>
      <c r="I1116" s="303"/>
      <c r="J1116" s="302">
        <v>12.461990463372905</v>
      </c>
      <c r="K1116" s="302">
        <v>7.1489945069469343</v>
      </c>
      <c r="L1116" s="302">
        <f t="shared" si="408"/>
        <v>19.610984970319841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15.214216971182584</v>
      </c>
      <c r="C1117" s="302">
        <v>4.760805169674712</v>
      </c>
      <c r="D1117" s="302">
        <f t="shared" si="406"/>
        <v>19.975022140857295</v>
      </c>
      <c r="E1117" s="303"/>
      <c r="F1117" s="302">
        <v>12.958001044244302</v>
      </c>
      <c r="G1117" s="302">
        <v>3.6686653402897669</v>
      </c>
      <c r="H1117" s="302">
        <f t="shared" si="407"/>
        <v>16.626666384534069</v>
      </c>
      <c r="I1117" s="303"/>
      <c r="J1117" s="302">
        <v>6.0201512620831474</v>
      </c>
      <c r="K1117" s="302">
        <v>3.4078660105573002</v>
      </c>
      <c r="L1117" s="302">
        <f t="shared" si="408"/>
        <v>9.4280172726404476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1.8312355223424457</v>
      </c>
      <c r="C1118" s="302">
        <v>3.065035183464027</v>
      </c>
      <c r="D1118" s="302">
        <f t="shared" si="406"/>
        <v>4.8962707058064723</v>
      </c>
      <c r="E1118" s="303"/>
      <c r="F1118" s="302">
        <v>1.4951125870266362</v>
      </c>
      <c r="G1118" s="302">
        <v>1.8196023064494142</v>
      </c>
      <c r="H1118" s="302">
        <f t="shared" si="407"/>
        <v>3.3147148934760504</v>
      </c>
      <c r="I1118" s="303"/>
      <c r="J1118" s="302">
        <v>0.61667803787977427</v>
      </c>
      <c r="K1118" s="302">
        <v>1.6682004101618793</v>
      </c>
      <c r="L1118" s="302">
        <f t="shared" si="408"/>
        <v>2.2848784480416535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51.559307026289602</v>
      </c>
      <c r="C1119" s="302">
        <v>8.1950948801655983</v>
      </c>
      <c r="D1119" s="302">
        <f t="shared" si="406"/>
        <v>59.7544019064552</v>
      </c>
      <c r="E1119" s="303"/>
      <c r="F1119" s="302">
        <v>46.89375913013383</v>
      </c>
      <c r="G1119" s="302">
        <v>6.8607603534413881</v>
      </c>
      <c r="H1119" s="302">
        <f t="shared" si="407"/>
        <v>53.754519483575216</v>
      </c>
      <c r="I1119" s="303"/>
      <c r="J1119" s="302">
        <v>50.515472213167342</v>
      </c>
      <c r="K1119" s="302">
        <v>7.7915269420559277</v>
      </c>
      <c r="L1119" s="302">
        <f t="shared" si="408"/>
        <v>58.306999155223266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1.1718323334981573</v>
      </c>
      <c r="C1120" s="302">
        <v>0.77817877054093898</v>
      </c>
      <c r="D1120" s="302">
        <f t="shared" si="406"/>
        <v>1.9500111040390964</v>
      </c>
      <c r="E1120" s="303"/>
      <c r="F1120" s="302">
        <v>1.0051841352927029</v>
      </c>
      <c r="G1120" s="302">
        <v>0.49958711415744517</v>
      </c>
      <c r="H1120" s="302">
        <f t="shared" si="407"/>
        <v>1.504771249450148</v>
      </c>
      <c r="I1120" s="303"/>
      <c r="J1120" s="302">
        <v>0.91503305563064963</v>
      </c>
      <c r="K1120" s="302">
        <v>0.66246787268615659</v>
      </c>
      <c r="L1120" s="302">
        <f t="shared" si="408"/>
        <v>1.5775009283168062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0.91256631713541558</v>
      </c>
      <c r="C1121" s="302">
        <v>4.9332784111286321</v>
      </c>
      <c r="D1121" s="302">
        <f t="shared" si="406"/>
        <v>5.8458447282640478</v>
      </c>
      <c r="E1121" s="303"/>
      <c r="F1121" s="302">
        <v>1.0315522714413323</v>
      </c>
      <c r="G1121" s="302">
        <v>3.3047680320209976</v>
      </c>
      <c r="H1121" s="302">
        <f t="shared" si="407"/>
        <v>4.3363203034623297</v>
      </c>
      <c r="I1121" s="303"/>
      <c r="J1121" s="302">
        <v>1.0201916733874217</v>
      </c>
      <c r="K1121" s="302">
        <v>3.866444672325692</v>
      </c>
      <c r="L1121" s="302">
        <f t="shared" si="408"/>
        <v>4.8866363457131134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14.485365499519032</v>
      </c>
      <c r="C1122" s="302">
        <v>2.421309361917876</v>
      </c>
      <c r="D1122" s="302">
        <f t="shared" si="406"/>
        <v>16.906674861436908</v>
      </c>
      <c r="E1122" s="303"/>
      <c r="F1122" s="302">
        <v>10.524070254117898</v>
      </c>
      <c r="G1122" s="302">
        <v>1.2671057474197185</v>
      </c>
      <c r="H1122" s="302">
        <f t="shared" si="407"/>
        <v>11.791176001537616</v>
      </c>
      <c r="I1122" s="303"/>
      <c r="J1122" s="302">
        <v>4.2048507792898731</v>
      </c>
      <c r="K1122" s="302">
        <v>1.3834728577944784</v>
      </c>
      <c r="L1122" s="302">
        <f t="shared" si="408"/>
        <v>5.5883236370843514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173.36699999769553</v>
      </c>
      <c r="C1124" s="311">
        <f t="shared" ref="C1124:D1124" si="409">SUM(C1114:C1122)</f>
        <v>79.197000000660282</v>
      </c>
      <c r="D1124" s="311">
        <f t="shared" si="409"/>
        <v>252.56399999835583</v>
      </c>
      <c r="E1124" s="311"/>
      <c r="F1124" s="311">
        <f t="shared" ref="F1124:H1124" si="410">SUM(F1114:F1122)</f>
        <v>174.14499999400059</v>
      </c>
      <c r="G1124" s="311">
        <f t="shared" si="410"/>
        <v>70.882000000524116</v>
      </c>
      <c r="H1124" s="311">
        <f t="shared" si="410"/>
        <v>245.02699999452466</v>
      </c>
      <c r="I1124" s="311"/>
      <c r="J1124" s="311">
        <f t="shared" ref="J1124:L1124" si="411">SUM(J1114:J1122)</f>
        <v>178.42300000682565</v>
      </c>
      <c r="K1124" s="311">
        <f t="shared" si="411"/>
        <v>71.981000001752008</v>
      </c>
      <c r="L1124" s="311">
        <f t="shared" si="411"/>
        <v>250.40400000857764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5.7220638415418428</v>
      </c>
      <c r="C1131" s="302">
        <v>2.7220883637563844</v>
      </c>
      <c r="D1131" s="302">
        <f>SUM(B1131:C1131)</f>
        <v>8.4441522052982272</v>
      </c>
      <c r="E1131" s="303"/>
      <c r="F1131" s="302">
        <v>7.2274000164332337</v>
      </c>
      <c r="G1131" s="302">
        <v>3.3987262660672326</v>
      </c>
      <c r="H1131" s="302">
        <f>SUM(F1131:G1131)</f>
        <v>10.626126282500467</v>
      </c>
      <c r="I1131" s="303"/>
      <c r="J1131" s="302">
        <v>9.2777890199504132</v>
      </c>
      <c r="K1131" s="302">
        <v>3.4878214478531646</v>
      </c>
      <c r="L1131" s="302">
        <f>SUM(J1131:K1131)</f>
        <v>12.765610467803578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42.303824063548738</v>
      </c>
      <c r="C1132" s="302">
        <v>14.466800391559209</v>
      </c>
      <c r="D1132" s="302">
        <f t="shared" ref="D1132:D1139" si="412">SUM(B1132:C1132)</f>
        <v>56.770624455107949</v>
      </c>
      <c r="E1132" s="303"/>
      <c r="F1132" s="302">
        <v>50.796269239365415</v>
      </c>
      <c r="G1132" s="302">
        <v>19.154261483530526</v>
      </c>
      <c r="H1132" s="302">
        <f t="shared" ref="H1132:H1139" si="413">SUM(F1132:G1132)</f>
        <v>69.950530722895934</v>
      </c>
      <c r="I1132" s="303"/>
      <c r="J1132" s="302">
        <v>62.393249075025729</v>
      </c>
      <c r="K1132" s="302">
        <v>20.626201906629909</v>
      </c>
      <c r="L1132" s="302">
        <f t="shared" ref="L1132:L1139" si="414">SUM(J1132:K1132)</f>
        <v>83.019450981655638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17.949155264055651</v>
      </c>
      <c r="C1133" s="302">
        <v>6.8904105653348529</v>
      </c>
      <c r="D1133" s="302">
        <f t="shared" si="412"/>
        <v>24.839565829390505</v>
      </c>
      <c r="E1133" s="303"/>
      <c r="F1133" s="302">
        <v>21.355658240326882</v>
      </c>
      <c r="G1133" s="302">
        <v>8.435533388263579</v>
      </c>
      <c r="H1133" s="302">
        <f t="shared" si="413"/>
        <v>29.791191628590461</v>
      </c>
      <c r="I1133" s="303"/>
      <c r="J1133" s="302">
        <v>24.152821731287034</v>
      </c>
      <c r="K1133" s="302">
        <v>8.1526150792652281</v>
      </c>
      <c r="L1133" s="302">
        <f t="shared" si="414"/>
        <v>32.305436810552266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19.258279756189165</v>
      </c>
      <c r="C1134" s="302">
        <v>4.7526877049636731</v>
      </c>
      <c r="D1134" s="302">
        <f t="shared" si="412"/>
        <v>24.010967461152838</v>
      </c>
      <c r="E1134" s="303"/>
      <c r="F1134" s="302">
        <v>18.216695025335</v>
      </c>
      <c r="G1134" s="302">
        <v>5.4485839108447047</v>
      </c>
      <c r="H1134" s="302">
        <f t="shared" si="413"/>
        <v>23.665278936179703</v>
      </c>
      <c r="I1134" s="303"/>
      <c r="J1134" s="302">
        <v>12.418789012145378</v>
      </c>
      <c r="K1134" s="302">
        <v>5.6424781112701394</v>
      </c>
      <c r="L1134" s="302">
        <f t="shared" si="414"/>
        <v>18.061267123415519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1.3426407713557891</v>
      </c>
      <c r="C1135" s="302">
        <v>1.5863272457274664</v>
      </c>
      <c r="D1135" s="302">
        <f t="shared" si="412"/>
        <v>2.9289680170832555</v>
      </c>
      <c r="E1135" s="303"/>
      <c r="F1135" s="302">
        <v>1.1679497037958493</v>
      </c>
      <c r="G1135" s="302">
        <v>1.3983224186104124</v>
      </c>
      <c r="H1135" s="302">
        <f t="shared" si="413"/>
        <v>2.5662721224062617</v>
      </c>
      <c r="I1135" s="303"/>
      <c r="J1135" s="302">
        <v>0.90250108232165782</v>
      </c>
      <c r="K1135" s="302">
        <v>1.2046160181354939</v>
      </c>
      <c r="L1135" s="302">
        <f t="shared" si="414"/>
        <v>2.1071171004571516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61.940366971490263</v>
      </c>
      <c r="C1136" s="302">
        <v>9.0655650724246382</v>
      </c>
      <c r="D1136" s="302">
        <f t="shared" si="412"/>
        <v>71.005932043914896</v>
      </c>
      <c r="E1136" s="303"/>
      <c r="F1136" s="302">
        <v>63.437118389464189</v>
      </c>
      <c r="G1136" s="302">
        <v>10.775878093319649</v>
      </c>
      <c r="H1136" s="302">
        <f t="shared" si="413"/>
        <v>74.212996482783836</v>
      </c>
      <c r="I1136" s="303"/>
      <c r="J1136" s="302">
        <v>71.606043617903097</v>
      </c>
      <c r="K1136" s="302">
        <v>15.357491188327497</v>
      </c>
      <c r="L1136" s="302">
        <f t="shared" si="414"/>
        <v>86.963534806230598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2.2603650026753348</v>
      </c>
      <c r="C1137" s="302">
        <v>0.6525322682019018</v>
      </c>
      <c r="D1137" s="302">
        <f t="shared" si="412"/>
        <v>2.9128972708772367</v>
      </c>
      <c r="E1137" s="303"/>
      <c r="F1137" s="302">
        <v>2.1844735455899924</v>
      </c>
      <c r="G1137" s="302">
        <v>0.66427434001354435</v>
      </c>
      <c r="H1137" s="302">
        <f t="shared" si="413"/>
        <v>2.8487478856035366</v>
      </c>
      <c r="I1137" s="303"/>
      <c r="J1137" s="302">
        <v>2.4713942636750925</v>
      </c>
      <c r="K1137" s="302">
        <v>0.78053991940955714</v>
      </c>
      <c r="L1137" s="302">
        <f t="shared" si="414"/>
        <v>3.2519341830846495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0.65346107559128941</v>
      </c>
      <c r="C1138" s="302">
        <v>0.5258839688937339</v>
      </c>
      <c r="D1138" s="302">
        <f t="shared" si="412"/>
        <v>1.1793450444850233</v>
      </c>
      <c r="E1138" s="303"/>
      <c r="F1138" s="302">
        <v>0.5508533891983679</v>
      </c>
      <c r="G1138" s="302">
        <v>0.51998418759724119</v>
      </c>
      <c r="H1138" s="302">
        <f t="shared" si="413"/>
        <v>1.0708375767956091</v>
      </c>
      <c r="I1138" s="303"/>
      <c r="J1138" s="302">
        <v>0.31880699863870404</v>
      </c>
      <c r="K1138" s="302">
        <v>0.388411833655529</v>
      </c>
      <c r="L1138" s="302">
        <f t="shared" si="414"/>
        <v>0.70721883229423299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3.7608432512351961</v>
      </c>
      <c r="C1139" s="302">
        <v>1.6497044191985315</v>
      </c>
      <c r="D1139" s="302">
        <f t="shared" si="412"/>
        <v>5.4105476704337274</v>
      </c>
      <c r="E1139" s="303"/>
      <c r="F1139" s="302">
        <v>3.0385824489480355</v>
      </c>
      <c r="G1139" s="302">
        <v>1.5524359112666837</v>
      </c>
      <c r="H1139" s="302">
        <f t="shared" si="413"/>
        <v>4.5910183602147194</v>
      </c>
      <c r="I1139" s="303"/>
      <c r="J1139" s="302">
        <v>1.664605197719272</v>
      </c>
      <c r="K1139" s="302">
        <v>1.245824496602264</v>
      </c>
      <c r="L1139" s="302">
        <f t="shared" si="414"/>
        <v>2.910429694321536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155.19099999768329</v>
      </c>
      <c r="C1141" s="311">
        <f t="shared" ref="C1141:D1141" si="415">SUM(C1131:C1139)</f>
        <v>42.312000000060394</v>
      </c>
      <c r="D1141" s="311">
        <f t="shared" si="415"/>
        <v>197.50299999774364</v>
      </c>
      <c r="E1141" s="311"/>
      <c r="F1141" s="311">
        <f t="shared" ref="F1141:H1141" si="416">SUM(F1131:F1139)</f>
        <v>167.97499999845698</v>
      </c>
      <c r="G1141" s="311">
        <f t="shared" si="416"/>
        <v>51.347999999513569</v>
      </c>
      <c r="H1141" s="311">
        <f t="shared" si="416"/>
        <v>219.32299999797053</v>
      </c>
      <c r="I1141" s="311"/>
      <c r="J1141" s="311">
        <f t="shared" ref="J1141:L1141" si="417">SUM(J1131:J1139)</f>
        <v>185.20599999866639</v>
      </c>
      <c r="K1141" s="311">
        <f t="shared" si="417"/>
        <v>56.886000001148787</v>
      </c>
      <c r="L1141" s="311">
        <f t="shared" si="417"/>
        <v>242.09199999981519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2.046254598106013</v>
      </c>
      <c r="C1148" s="302">
        <v>0.6883109829254459</v>
      </c>
      <c r="D1148" s="302">
        <f>SUM(B1148:C1148)</f>
        <v>2.7345655810314589</v>
      </c>
      <c r="E1148" s="303"/>
      <c r="F1148" s="302">
        <v>2.3872460380359244</v>
      </c>
      <c r="G1148" s="302">
        <v>0.67372274567833157</v>
      </c>
      <c r="H1148" s="302">
        <f>SUM(F1148:G1148)</f>
        <v>3.0609687837142561</v>
      </c>
      <c r="I1148" s="303"/>
      <c r="J1148" s="302">
        <v>3.7184692499195089</v>
      </c>
      <c r="K1148" s="302">
        <v>0.83883268838769032</v>
      </c>
      <c r="L1148" s="302">
        <f>SUM(J1148:K1148)</f>
        <v>4.5573019383071989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14.72477061534758</v>
      </c>
      <c r="C1149" s="302">
        <v>3.6267652286318381</v>
      </c>
      <c r="D1149" s="302">
        <f t="shared" ref="D1149:D1156" si="418">SUM(B1149:C1149)</f>
        <v>18.35153584397942</v>
      </c>
      <c r="E1149" s="303"/>
      <c r="F1149" s="302">
        <v>16.64758621129398</v>
      </c>
      <c r="G1149" s="302">
        <v>4.1347531555030477</v>
      </c>
      <c r="H1149" s="302">
        <f t="shared" ref="H1149:H1156" si="419">SUM(F1149:G1149)</f>
        <v>20.782339366797029</v>
      </c>
      <c r="I1149" s="303"/>
      <c r="J1149" s="302">
        <v>24.528112596719986</v>
      </c>
      <c r="K1149" s="302">
        <v>5.3745285961320715</v>
      </c>
      <c r="L1149" s="302">
        <f t="shared" ref="L1149:L1156" si="420">SUM(J1149:K1149)</f>
        <v>29.902641192852059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6.1698687391751728</v>
      </c>
      <c r="C1150" s="302">
        <v>1.9442190545892759</v>
      </c>
      <c r="D1150" s="302">
        <f t="shared" si="418"/>
        <v>8.1140877937644493</v>
      </c>
      <c r="E1150" s="303"/>
      <c r="F1150" s="302">
        <v>6.9178971318780098</v>
      </c>
      <c r="G1150" s="302">
        <v>2.0455492804799373</v>
      </c>
      <c r="H1150" s="302">
        <f t="shared" si="419"/>
        <v>8.9634464123579463</v>
      </c>
      <c r="I1150" s="303"/>
      <c r="J1150" s="302">
        <v>9.2653007293158733</v>
      </c>
      <c r="K1150" s="302">
        <v>2.2672985410880879</v>
      </c>
      <c r="L1150" s="302">
        <f t="shared" si="420"/>
        <v>11.532599270403962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6.2358631801657323</v>
      </c>
      <c r="C1151" s="302">
        <v>1.539025215164664</v>
      </c>
      <c r="D1151" s="302">
        <f t="shared" si="418"/>
        <v>7.7748883953303967</v>
      </c>
      <c r="E1151" s="303"/>
      <c r="F1151" s="302">
        <v>5.6876107043556079</v>
      </c>
      <c r="G1151" s="302">
        <v>1.5175419483959522</v>
      </c>
      <c r="H1151" s="302">
        <f t="shared" si="419"/>
        <v>7.2051526527515604</v>
      </c>
      <c r="I1151" s="303"/>
      <c r="J1151" s="302">
        <v>4.433280861557904</v>
      </c>
      <c r="K1151" s="302">
        <v>1.7797431759049511</v>
      </c>
      <c r="L1151" s="302">
        <f t="shared" si="420"/>
        <v>6.2130240374628549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0.44371840246591004</v>
      </c>
      <c r="C1152" s="302">
        <v>0.39847548438261082</v>
      </c>
      <c r="D1152" s="302">
        <f t="shared" si="418"/>
        <v>0.84219388684852081</v>
      </c>
      <c r="E1152" s="303"/>
      <c r="F1152" s="302">
        <v>0.37354805308139849</v>
      </c>
      <c r="G1152" s="302">
        <v>0.27011302853111263</v>
      </c>
      <c r="H1152" s="302">
        <f t="shared" si="419"/>
        <v>0.64366108161251112</v>
      </c>
      <c r="I1152" s="303"/>
      <c r="J1152" s="302">
        <v>0.32777366391360957</v>
      </c>
      <c r="K1152" s="302">
        <v>0.26800095401268892</v>
      </c>
      <c r="L1152" s="302">
        <f t="shared" si="420"/>
        <v>0.59577461792629849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20.872547425614023</v>
      </c>
      <c r="C1153" s="302">
        <v>2.7795036782042004</v>
      </c>
      <c r="D1153" s="302">
        <f t="shared" si="418"/>
        <v>23.652051103818224</v>
      </c>
      <c r="E1153" s="303"/>
      <c r="F1153" s="302">
        <v>20.422372941505547</v>
      </c>
      <c r="G1153" s="302">
        <v>2.8470632036693706</v>
      </c>
      <c r="H1153" s="302">
        <f t="shared" si="419"/>
        <v>23.269436145174918</v>
      </c>
      <c r="I1153" s="303"/>
      <c r="J1153" s="302">
        <v>26.755152095101362</v>
      </c>
      <c r="K1153" s="302">
        <v>4.5891863940026747</v>
      </c>
      <c r="L1153" s="302">
        <f t="shared" si="420"/>
        <v>31.344338489104036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0.75786064105648676</v>
      </c>
      <c r="C1154" s="302">
        <v>0.1935479233932815</v>
      </c>
      <c r="D1154" s="302">
        <f t="shared" si="418"/>
        <v>0.95140856444976829</v>
      </c>
      <c r="E1154" s="303"/>
      <c r="F1154" s="302">
        <v>0.69428176407396336</v>
      </c>
      <c r="G1154" s="302">
        <v>0.16560802226602167</v>
      </c>
      <c r="H1154" s="302">
        <f t="shared" si="419"/>
        <v>0.85988978633998503</v>
      </c>
      <c r="I1154" s="303"/>
      <c r="J1154" s="302">
        <v>0.91277435683546126</v>
      </c>
      <c r="K1154" s="302">
        <v>0.2331679541601642</v>
      </c>
      <c r="L1154" s="302">
        <f t="shared" si="420"/>
        <v>1.1459423109956255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0.21828934451368912</v>
      </c>
      <c r="C1155" s="302">
        <v>0.17204895534306719</v>
      </c>
      <c r="D1155" s="302">
        <f t="shared" si="418"/>
        <v>0.39033829985675628</v>
      </c>
      <c r="E1155" s="303"/>
      <c r="F1155" s="302">
        <v>0.17418710259520373</v>
      </c>
      <c r="G1155" s="302">
        <v>0.15261476732125712</v>
      </c>
      <c r="H1155" s="302">
        <f t="shared" si="419"/>
        <v>0.32680186991646087</v>
      </c>
      <c r="I1155" s="303"/>
      <c r="J1155" s="302">
        <v>0.10942982005570787</v>
      </c>
      <c r="K1155" s="302">
        <v>0.12706271851677325</v>
      </c>
      <c r="L1155" s="302">
        <f t="shared" si="420"/>
        <v>0.23649253857248112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1.1498270527395205</v>
      </c>
      <c r="C1156" s="302">
        <v>0.52710347732377338</v>
      </c>
      <c r="D1156" s="302">
        <f t="shared" si="418"/>
        <v>1.6769305300632937</v>
      </c>
      <c r="E1156" s="303"/>
      <c r="F1156" s="302">
        <v>0.91727005274706241</v>
      </c>
      <c r="G1156" s="302">
        <v>0.41003384802697518</v>
      </c>
      <c r="H1156" s="302">
        <f t="shared" si="419"/>
        <v>1.3273039007740377</v>
      </c>
      <c r="I1156" s="303"/>
      <c r="J1156" s="302">
        <v>0.50970662619577978</v>
      </c>
      <c r="K1156" s="302">
        <v>0.35917897800844656</v>
      </c>
      <c r="L1156" s="302">
        <f t="shared" si="420"/>
        <v>0.86888560420422634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52.618999999184133</v>
      </c>
      <c r="C1158" s="311">
        <f t="shared" ref="C1158:D1158" si="421">SUM(C1148:C1156)</f>
        <v>11.868999999958156</v>
      </c>
      <c r="D1158" s="311">
        <f t="shared" si="421"/>
        <v>64.487999999142289</v>
      </c>
      <c r="E1158" s="311"/>
      <c r="F1158" s="311">
        <f t="shared" ref="F1158:H1158" si="422">SUM(F1148:F1156)</f>
        <v>54.221999999566705</v>
      </c>
      <c r="G1158" s="311">
        <f t="shared" si="422"/>
        <v>12.216999999872003</v>
      </c>
      <c r="H1158" s="311">
        <f t="shared" si="422"/>
        <v>66.438999999438721</v>
      </c>
      <c r="I1158" s="311"/>
      <c r="J1158" s="311">
        <f t="shared" ref="J1158:L1158" si="423">SUM(J1148:J1156)</f>
        <v>70.559999999615187</v>
      </c>
      <c r="K1158" s="311">
        <f t="shared" si="423"/>
        <v>15.837000000213548</v>
      </c>
      <c r="L1158" s="311">
        <f t="shared" si="423"/>
        <v>86.396999999828722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2.7610406615635079</v>
      </c>
      <c r="C1165" s="302">
        <v>1.0214473574098295</v>
      </c>
      <c r="D1165" s="302">
        <f>SUM(B1165:C1165)</f>
        <v>3.7824880189733374</v>
      </c>
      <c r="E1165" s="303"/>
      <c r="F1165" s="302">
        <v>2.8453486062119691</v>
      </c>
      <c r="G1165" s="302">
        <v>0.8806621950836413</v>
      </c>
      <c r="H1165" s="302">
        <f>SUM(F1165:G1165)</f>
        <v>3.7260108012956104</v>
      </c>
      <c r="I1165" s="303"/>
      <c r="J1165" s="302">
        <v>4.3370627975023996</v>
      </c>
      <c r="K1165" s="302">
        <v>1.0945870346000333</v>
      </c>
      <c r="L1165" s="302">
        <f>SUM(J1165:K1165)</f>
        <v>5.4316498321024334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20.720283389371534</v>
      </c>
      <c r="C1166" s="302">
        <v>5.3165204788324019</v>
      </c>
      <c r="D1166" s="302">
        <f t="shared" ref="D1166:D1173" si="424">SUM(B1166:C1166)</f>
        <v>26.036803868203936</v>
      </c>
      <c r="E1166" s="303"/>
      <c r="F1166" s="302">
        <v>20.448239698699048</v>
      </c>
      <c r="G1166" s="302">
        <v>5.2629743720589284</v>
      </c>
      <c r="H1166" s="302">
        <f t="shared" ref="H1166:H1173" si="425">SUM(F1166:G1166)</f>
        <v>25.711214070757975</v>
      </c>
      <c r="I1166" s="303"/>
      <c r="J1166" s="302">
        <v>29.304575252953541</v>
      </c>
      <c r="K1166" s="302">
        <v>6.8544714499351187</v>
      </c>
      <c r="L1166" s="302">
        <f t="shared" ref="L1166:L1173" si="426">SUM(J1166:K1166)</f>
        <v>36.159046702888659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9.0173085933476358</v>
      </c>
      <c r="C1167" s="302">
        <v>2.8475502838563305</v>
      </c>
      <c r="D1167" s="302">
        <f t="shared" si="424"/>
        <v>11.864858877203966</v>
      </c>
      <c r="E1167" s="303"/>
      <c r="F1167" s="302">
        <v>8.7947204785794497</v>
      </c>
      <c r="G1167" s="302">
        <v>2.6273951940759939</v>
      </c>
      <c r="H1167" s="302">
        <f t="shared" si="425"/>
        <v>11.422115672655444</v>
      </c>
      <c r="I1167" s="303"/>
      <c r="J1167" s="302">
        <v>11.417956078713459</v>
      </c>
      <c r="K1167" s="302">
        <v>2.921679203489759</v>
      </c>
      <c r="L1167" s="302">
        <f t="shared" si="426"/>
        <v>14.339635282203218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9.9711482061302998</v>
      </c>
      <c r="C1168" s="302">
        <v>2.3942756408653398</v>
      </c>
      <c r="D1168" s="302">
        <f t="shared" si="424"/>
        <v>12.36542384699564</v>
      </c>
      <c r="E1168" s="303"/>
      <c r="F1168" s="302">
        <v>7.8633039371878581</v>
      </c>
      <c r="G1168" s="302">
        <v>2.0612177347982201</v>
      </c>
      <c r="H1168" s="302">
        <f t="shared" si="425"/>
        <v>9.9245216719860778</v>
      </c>
      <c r="I1168" s="303"/>
      <c r="J1168" s="302">
        <v>5.8983870475132978</v>
      </c>
      <c r="K1168" s="302">
        <v>2.4210280712798538</v>
      </c>
      <c r="L1168" s="302">
        <f t="shared" si="426"/>
        <v>8.3194151187931524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0.7034503862345588</v>
      </c>
      <c r="C1169" s="302">
        <v>0.61129490327971969</v>
      </c>
      <c r="D1169" s="302">
        <f t="shared" si="424"/>
        <v>1.3147452895142786</v>
      </c>
      <c r="E1169" s="303"/>
      <c r="F1169" s="302">
        <v>0.50930393709368149</v>
      </c>
      <c r="G1169" s="302">
        <v>0.35733428798881151</v>
      </c>
      <c r="H1169" s="302">
        <f t="shared" si="425"/>
        <v>0.866638225082493</v>
      </c>
      <c r="I1169" s="303"/>
      <c r="J1169" s="302">
        <v>0.44799229441690364</v>
      </c>
      <c r="K1169" s="302">
        <v>0.36255270682027957</v>
      </c>
      <c r="L1169" s="302">
        <f t="shared" si="426"/>
        <v>0.8105450012371832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31.493088522103161</v>
      </c>
      <c r="C1170" s="302">
        <v>4.1720749846714709</v>
      </c>
      <c r="D1170" s="302">
        <f t="shared" si="424"/>
        <v>35.665163506774633</v>
      </c>
      <c r="E1170" s="303"/>
      <c r="F1170" s="302">
        <v>26.662857396600533</v>
      </c>
      <c r="G1170" s="302">
        <v>3.7825523101572363</v>
      </c>
      <c r="H1170" s="302">
        <f t="shared" si="425"/>
        <v>30.445409706757768</v>
      </c>
      <c r="I1170" s="303"/>
      <c r="J1170" s="302">
        <v>34.054933585737203</v>
      </c>
      <c r="K1170" s="302">
        <v>6.0590333553893938</v>
      </c>
      <c r="L1170" s="302">
        <f t="shared" si="426"/>
        <v>40.113966941126598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1.1534380433169751</v>
      </c>
      <c r="C1171" s="302">
        <v>0.29794672102402464</v>
      </c>
      <c r="D1171" s="302">
        <f t="shared" si="424"/>
        <v>1.4513847643409998</v>
      </c>
      <c r="E1171" s="303"/>
      <c r="F1171" s="302">
        <v>0.91806543637022719</v>
      </c>
      <c r="G1171" s="302">
        <v>0.22121465862366996</v>
      </c>
      <c r="H1171" s="302">
        <f t="shared" si="425"/>
        <v>1.139280094993897</v>
      </c>
      <c r="I1171" s="303"/>
      <c r="J1171" s="302">
        <v>1.1739345486429076</v>
      </c>
      <c r="K1171" s="302">
        <v>0.31489055801160748</v>
      </c>
      <c r="L1171" s="302">
        <f t="shared" si="426"/>
        <v>1.4888251066545151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0.32394433578987902</v>
      </c>
      <c r="C1172" s="302">
        <v>0.2926404231674693</v>
      </c>
      <c r="D1172" s="302">
        <f t="shared" si="424"/>
        <v>0.61658475895734832</v>
      </c>
      <c r="E1172" s="303"/>
      <c r="F1172" s="302">
        <v>0.22883613817094522</v>
      </c>
      <c r="G1172" s="302">
        <v>0.22513396627103474</v>
      </c>
      <c r="H1172" s="302">
        <f t="shared" si="425"/>
        <v>0.45397010444197994</v>
      </c>
      <c r="I1172" s="303"/>
      <c r="J1172" s="302">
        <v>0.15270281646226636</v>
      </c>
      <c r="K1172" s="302">
        <v>0.18850222903283123</v>
      </c>
      <c r="L1172" s="302">
        <f t="shared" si="426"/>
        <v>0.34120504549509756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2.0712978608250285</v>
      </c>
      <c r="C1173" s="302">
        <v>0.80824920684268886</v>
      </c>
      <c r="D1173" s="302">
        <f t="shared" si="424"/>
        <v>2.8795470676677173</v>
      </c>
      <c r="E1173" s="303"/>
      <c r="F1173" s="302">
        <v>1.4193243705213603</v>
      </c>
      <c r="G1173" s="302">
        <v>0.54051528079125977</v>
      </c>
      <c r="H1173" s="302">
        <f t="shared" si="425"/>
        <v>1.9598396513126199</v>
      </c>
      <c r="I1173" s="303"/>
      <c r="J1173" s="302">
        <v>0.81845557740354713</v>
      </c>
      <c r="K1173" s="302">
        <v>0.45625539172296492</v>
      </c>
      <c r="L1173" s="302">
        <f t="shared" si="426"/>
        <v>1.2747109691265122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78.214999998682586</v>
      </c>
      <c r="C1175" s="311">
        <f t="shared" ref="C1175:D1175" si="427">SUM(C1165:C1173)</f>
        <v>17.761999999949278</v>
      </c>
      <c r="D1175" s="311">
        <f t="shared" si="427"/>
        <v>95.976999998631854</v>
      </c>
      <c r="E1175" s="311"/>
      <c r="F1175" s="311">
        <f t="shared" ref="F1175:H1175" si="428">SUM(F1165:F1173)</f>
        <v>69.689999999435088</v>
      </c>
      <c r="G1175" s="311">
        <f t="shared" si="428"/>
        <v>15.958999999848794</v>
      </c>
      <c r="H1175" s="311">
        <f t="shared" si="428"/>
        <v>85.648999999283859</v>
      </c>
      <c r="I1175" s="311"/>
      <c r="J1175" s="311">
        <f t="shared" ref="J1175:L1175" si="429">SUM(J1165:J1173)</f>
        <v>87.605999999345514</v>
      </c>
      <c r="K1175" s="311">
        <f t="shared" si="429"/>
        <v>20.673000000281846</v>
      </c>
      <c r="L1175" s="311">
        <f t="shared" si="429"/>
        <v>108.27899999962739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0.24859087022018797</v>
      </c>
      <c r="C1182" s="302">
        <v>0.25790550131964396</v>
      </c>
      <c r="D1182" s="302">
        <f>SUM(B1182:C1182)</f>
        <v>0.50649637153983196</v>
      </c>
      <c r="E1182" s="303"/>
      <c r="F1182" s="302">
        <v>0.39741705763158575</v>
      </c>
      <c r="G1182" s="302">
        <v>0.48836581362642961</v>
      </c>
      <c r="H1182" s="302">
        <f>SUM(F1182:G1182)</f>
        <v>0.88578287125801536</v>
      </c>
      <c r="I1182" s="303"/>
      <c r="J1182" s="302">
        <v>0.37641315384101554</v>
      </c>
      <c r="K1182" s="302">
        <v>0.38382175843633387</v>
      </c>
      <c r="L1182" s="302">
        <f>SUM(J1182:K1182)</f>
        <v>0.76023491227734941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0.49824219959966221</v>
      </c>
      <c r="C1183" s="302">
        <v>0.63831486747087285</v>
      </c>
      <c r="D1183" s="302">
        <f t="shared" ref="D1183:D1190" si="430">SUM(B1183:C1183)</f>
        <v>1.1365570670705352</v>
      </c>
      <c r="E1183" s="303"/>
      <c r="F1183" s="302">
        <v>0.91273195140621888</v>
      </c>
      <c r="G1183" s="302">
        <v>1.2513938219139695</v>
      </c>
      <c r="H1183" s="302">
        <f t="shared" ref="H1183:H1190" si="431">SUM(F1183:G1183)</f>
        <v>2.1641257733201886</v>
      </c>
      <c r="I1183" s="303"/>
      <c r="J1183" s="302">
        <v>0.8171917191633058</v>
      </c>
      <c r="K1183" s="302">
        <v>0.93280554956630501</v>
      </c>
      <c r="L1183" s="302">
        <f t="shared" ref="L1183:L1190" si="432">SUM(J1183:K1183)</f>
        <v>1.7499972687296108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0.70596797892475927</v>
      </c>
      <c r="C1184" s="302">
        <v>1.291537799417855</v>
      </c>
      <c r="D1184" s="302">
        <f t="shared" si="430"/>
        <v>1.9975057783426142</v>
      </c>
      <c r="E1184" s="303"/>
      <c r="F1184" s="302">
        <v>1.365450077490552</v>
      </c>
      <c r="G1184" s="302">
        <v>2.677852255912176</v>
      </c>
      <c r="H1184" s="302">
        <f t="shared" si="431"/>
        <v>4.0433023334027283</v>
      </c>
      <c r="I1184" s="303"/>
      <c r="J1184" s="302">
        <v>1.185100503413228</v>
      </c>
      <c r="K1184" s="302">
        <v>1.9051057299902356</v>
      </c>
      <c r="L1184" s="302">
        <f t="shared" si="432"/>
        <v>3.0902062334034639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0.74838420239932912</v>
      </c>
      <c r="C1185" s="302">
        <v>0.15120169721036714</v>
      </c>
      <c r="D1185" s="302">
        <f t="shared" si="430"/>
        <v>0.89958589960969626</v>
      </c>
      <c r="E1185" s="303"/>
      <c r="F1185" s="302">
        <v>1.1698144159253621</v>
      </c>
      <c r="G1185" s="302">
        <v>0.35231816977094849</v>
      </c>
      <c r="H1185" s="302">
        <f t="shared" si="431"/>
        <v>1.5221325856963106</v>
      </c>
      <c r="I1185" s="303"/>
      <c r="J1185" s="302">
        <v>0.8538393810659225</v>
      </c>
      <c r="K1185" s="302">
        <v>0.2845636993974015</v>
      </c>
      <c r="L1185" s="302">
        <f t="shared" si="432"/>
        <v>1.1384030804633241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0.19627466616030903</v>
      </c>
      <c r="C1186" s="302">
        <v>0.42821241997832987</v>
      </c>
      <c r="D1186" s="302">
        <f t="shared" si="430"/>
        <v>0.6244870861386389</v>
      </c>
      <c r="E1186" s="303"/>
      <c r="F1186" s="302">
        <v>0.34508131890331734</v>
      </c>
      <c r="G1186" s="302">
        <v>0.68132899169122296</v>
      </c>
      <c r="H1186" s="302">
        <f t="shared" si="431"/>
        <v>1.0264103105945404</v>
      </c>
      <c r="I1186" s="303"/>
      <c r="J1186" s="302">
        <v>0.36004140951732488</v>
      </c>
      <c r="K1186" s="302">
        <v>0.51623290234123942</v>
      </c>
      <c r="L1186" s="302">
        <f t="shared" si="432"/>
        <v>0.8762743118585643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0.47647015417338567</v>
      </c>
      <c r="C1187" s="302">
        <v>0.1164771068348813</v>
      </c>
      <c r="D1187" s="302">
        <f t="shared" si="430"/>
        <v>0.592947261008267</v>
      </c>
      <c r="E1187" s="303"/>
      <c r="F1187" s="302">
        <v>0.6469725318727414</v>
      </c>
      <c r="G1187" s="302">
        <v>0.30305211326827863</v>
      </c>
      <c r="H1187" s="302">
        <f t="shared" si="431"/>
        <v>0.95002464514102003</v>
      </c>
      <c r="I1187" s="303"/>
      <c r="J1187" s="302">
        <v>0.51319330477624692</v>
      </c>
      <c r="K1187" s="302">
        <v>0.26886601842373364</v>
      </c>
      <c r="L1187" s="302">
        <f t="shared" si="432"/>
        <v>0.78205932319998062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0.24459928946984916</v>
      </c>
      <c r="C1188" s="302">
        <v>0.12991469994470334</v>
      </c>
      <c r="D1188" s="302">
        <f t="shared" si="430"/>
        <v>0.3745139894145525</v>
      </c>
      <c r="E1188" s="303"/>
      <c r="F1188" s="302">
        <v>0.34104644554170843</v>
      </c>
      <c r="G1188" s="302">
        <v>0.3217290352949615</v>
      </c>
      <c r="H1188" s="302">
        <f t="shared" si="431"/>
        <v>0.66277548083666993</v>
      </c>
      <c r="I1188" s="303"/>
      <c r="J1188" s="302">
        <v>0.2692001286422569</v>
      </c>
      <c r="K1188" s="302">
        <v>0.30144754680439945</v>
      </c>
      <c r="L1188" s="302">
        <f t="shared" si="432"/>
        <v>0.57064767544665629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1.9703446623866371E-2</v>
      </c>
      <c r="C1189" s="302">
        <v>6.2801348836781345E-2</v>
      </c>
      <c r="D1189" s="302">
        <f t="shared" si="430"/>
        <v>8.250479546064772E-2</v>
      </c>
      <c r="E1189" s="303"/>
      <c r="F1189" s="302">
        <v>2.6475614742505094E-2</v>
      </c>
      <c r="G1189" s="302">
        <v>0.11825792631265138</v>
      </c>
      <c r="H1189" s="302">
        <f t="shared" si="431"/>
        <v>0.14473354105515646</v>
      </c>
      <c r="I1189" s="303"/>
      <c r="J1189" s="302">
        <v>4.9703000891959788E-2</v>
      </c>
      <c r="K1189" s="302">
        <v>0.1093984519546224</v>
      </c>
      <c r="L1189" s="302">
        <f t="shared" si="432"/>
        <v>0.1591014528465822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0.31276719241464451</v>
      </c>
      <c r="C1190" s="302">
        <v>0.2326345590518305</v>
      </c>
      <c r="D1190" s="302">
        <f t="shared" si="430"/>
        <v>0.54540175146647507</v>
      </c>
      <c r="E1190" s="303"/>
      <c r="F1190" s="302">
        <v>0.52401058640552833</v>
      </c>
      <c r="G1190" s="302">
        <v>0.51770187230184506</v>
      </c>
      <c r="H1190" s="302">
        <f t="shared" si="431"/>
        <v>1.0417124587073734</v>
      </c>
      <c r="I1190" s="303"/>
      <c r="J1190" s="302">
        <v>0.36131739872544577</v>
      </c>
      <c r="K1190" s="302">
        <v>0.33375834329132731</v>
      </c>
      <c r="L1190" s="302">
        <f t="shared" si="432"/>
        <v>0.69507574201677302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3.4509999999859935</v>
      </c>
      <c r="C1192" s="311">
        <f t="shared" ref="C1192:D1192" si="433">SUM(C1182:C1190)</f>
        <v>3.3090000000652653</v>
      </c>
      <c r="D1192" s="311">
        <f t="shared" si="433"/>
        <v>6.7600000000512583</v>
      </c>
      <c r="E1192" s="311"/>
      <c r="F1192" s="311">
        <f t="shared" ref="F1192:H1192" si="434">SUM(F1182:F1190)</f>
        <v>5.7289999999195205</v>
      </c>
      <c r="G1192" s="311">
        <f t="shared" si="434"/>
        <v>6.7120000000924822</v>
      </c>
      <c r="H1192" s="311">
        <f t="shared" si="434"/>
        <v>12.441000000012004</v>
      </c>
      <c r="I1192" s="311"/>
      <c r="J1192" s="311">
        <f t="shared" ref="J1192:L1192" si="435">SUM(J1182:J1190)</f>
        <v>4.7860000000367062</v>
      </c>
      <c r="K1192" s="311">
        <f t="shared" si="435"/>
        <v>5.0360000002055987</v>
      </c>
      <c r="L1192" s="311">
        <f t="shared" si="435"/>
        <v>9.8220000002423049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0.27021334860989482</v>
      </c>
      <c r="C1199" s="302">
        <v>0.57339603740110667</v>
      </c>
      <c r="D1199" s="302">
        <f>SUM(B1199:C1199)</f>
        <v>0.84360938601100144</v>
      </c>
      <c r="E1199" s="303"/>
      <c r="F1199" s="302">
        <v>0.39036184491513554</v>
      </c>
      <c r="G1199" s="302">
        <v>0.60218707214774647</v>
      </c>
      <c r="H1199" s="302">
        <f>SUM(F1199:G1199)</f>
        <v>0.99254891706288206</v>
      </c>
      <c r="I1199" s="303"/>
      <c r="J1199" s="302">
        <v>0.37341269810736016</v>
      </c>
      <c r="K1199" s="302">
        <v>0.49987337978191798</v>
      </c>
      <c r="L1199" s="302">
        <f>SUM(J1199:K1199)</f>
        <v>0.87328607788927815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0.62104692394298788</v>
      </c>
      <c r="C1200" s="302">
        <v>1.0108925036291483</v>
      </c>
      <c r="D1200" s="302">
        <f t="shared" ref="D1200:D1207" si="436">SUM(B1200:C1200)</f>
        <v>1.6319394275721362</v>
      </c>
      <c r="E1200" s="303"/>
      <c r="F1200" s="302">
        <v>0.88813554499059566</v>
      </c>
      <c r="G1200" s="302">
        <v>1.2425717098627529</v>
      </c>
      <c r="H1200" s="302">
        <f t="shared" ref="H1200:H1207" si="437">SUM(F1200:G1200)</f>
        <v>2.1307072548533483</v>
      </c>
      <c r="I1200" s="303"/>
      <c r="J1200" s="302">
        <v>0.77381995566416906</v>
      </c>
      <c r="K1200" s="302">
        <v>0.98041266844964226</v>
      </c>
      <c r="L1200" s="302">
        <f t="shared" ref="L1200:L1207" si="438">SUM(J1200:K1200)</f>
        <v>1.7542326241138113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1.4182697688268677</v>
      </c>
      <c r="C1201" s="302">
        <v>2.0118514388847859</v>
      </c>
      <c r="D1201" s="302">
        <f t="shared" si="436"/>
        <v>3.4301212077116539</v>
      </c>
      <c r="E1201" s="303"/>
      <c r="F1201" s="302">
        <v>2.0166435886463496</v>
      </c>
      <c r="G1201" s="302">
        <v>2.4992306629927397</v>
      </c>
      <c r="H1201" s="302">
        <f t="shared" si="437"/>
        <v>4.5158742516390893</v>
      </c>
      <c r="I1201" s="303"/>
      <c r="J1201" s="302">
        <v>1.8047949547244497</v>
      </c>
      <c r="K1201" s="302">
        <v>1.7990270811091122</v>
      </c>
      <c r="L1201" s="302">
        <f t="shared" si="438"/>
        <v>3.603822035833562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1.0676113662460378</v>
      </c>
      <c r="C1202" s="302">
        <v>0.50842916601698196</v>
      </c>
      <c r="D1202" s="302">
        <f t="shared" si="436"/>
        <v>1.5760405322630198</v>
      </c>
      <c r="E1202" s="303"/>
      <c r="F1202" s="302">
        <v>1.2255768707439241</v>
      </c>
      <c r="G1202" s="302">
        <v>0.61755559962284701</v>
      </c>
      <c r="H1202" s="302">
        <f t="shared" si="437"/>
        <v>1.8431324703667711</v>
      </c>
      <c r="I1202" s="303"/>
      <c r="J1202" s="302">
        <v>0.94691988548458772</v>
      </c>
      <c r="K1202" s="302">
        <v>0.51270941990101715</v>
      </c>
      <c r="L1202" s="302">
        <f t="shared" si="438"/>
        <v>1.4596293053856049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0.36506571600992549</v>
      </c>
      <c r="C1203" s="302">
        <v>0.91275036567245982</v>
      </c>
      <c r="D1203" s="302">
        <f t="shared" si="436"/>
        <v>1.2778160816823854</v>
      </c>
      <c r="E1203" s="303"/>
      <c r="F1203" s="302">
        <v>0.54903420259139379</v>
      </c>
      <c r="G1203" s="302">
        <v>0.81340849977683738</v>
      </c>
      <c r="H1203" s="302">
        <f t="shared" si="437"/>
        <v>1.3624427023682313</v>
      </c>
      <c r="I1203" s="303"/>
      <c r="J1203" s="302">
        <v>0.59642629268308334</v>
      </c>
      <c r="K1203" s="302">
        <v>0.60415613385160627</v>
      </c>
      <c r="L1203" s="302">
        <f t="shared" si="438"/>
        <v>1.2005824265346896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0.61025415655794324</v>
      </c>
      <c r="C1204" s="302">
        <v>0.3500402153716467</v>
      </c>
      <c r="D1204" s="302">
        <f t="shared" si="436"/>
        <v>0.96029437192959</v>
      </c>
      <c r="E1204" s="303"/>
      <c r="F1204" s="302">
        <v>0.66546134464984996</v>
      </c>
      <c r="G1204" s="302">
        <v>0.47233755007443634</v>
      </c>
      <c r="H1204" s="302">
        <f t="shared" si="437"/>
        <v>1.1377988947242863</v>
      </c>
      <c r="I1204" s="303"/>
      <c r="J1204" s="302">
        <v>0.55134920473982263</v>
      </c>
      <c r="K1204" s="302">
        <v>0.41681646562605018</v>
      </c>
      <c r="L1204" s="302">
        <f t="shared" si="438"/>
        <v>0.96816567036587275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0.30482404206391084</v>
      </c>
      <c r="C1205" s="302">
        <v>0.37934561069487682</v>
      </c>
      <c r="D1205" s="302">
        <f t="shared" si="436"/>
        <v>0.68416965275878772</v>
      </c>
      <c r="E1205" s="303"/>
      <c r="F1205" s="302">
        <v>0.32665995450040008</v>
      </c>
      <c r="G1205" s="302">
        <v>0.50448609352197871</v>
      </c>
      <c r="H1205" s="302">
        <f t="shared" si="437"/>
        <v>0.83114604802237879</v>
      </c>
      <c r="I1205" s="303"/>
      <c r="J1205" s="302">
        <v>0.27946419919161747</v>
      </c>
      <c r="K1205" s="302">
        <v>0.50087426032871962</v>
      </c>
      <c r="L1205" s="302">
        <f t="shared" si="438"/>
        <v>0.78033845952033709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2.6220261327524232E-2</v>
      </c>
      <c r="C1206" s="302">
        <v>0.18736574820208743</v>
      </c>
      <c r="D1206" s="302">
        <f t="shared" si="436"/>
        <v>0.21358600952961165</v>
      </c>
      <c r="E1206" s="303"/>
      <c r="F1206" s="302">
        <v>3.0826724560895934E-2</v>
      </c>
      <c r="G1206" s="302">
        <v>0.17947584519091392</v>
      </c>
      <c r="H1206" s="302">
        <f t="shared" si="437"/>
        <v>0.21030256975180986</v>
      </c>
      <c r="I1206" s="303"/>
      <c r="J1206" s="302">
        <v>6.3308119373961191E-2</v>
      </c>
      <c r="K1206" s="302">
        <v>0.16417855786691196</v>
      </c>
      <c r="L1206" s="302">
        <f t="shared" si="438"/>
        <v>0.22748667724087315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0.64049441642981675</v>
      </c>
      <c r="C1207" s="302">
        <v>0.71792891419860705</v>
      </c>
      <c r="D1207" s="302">
        <f t="shared" si="436"/>
        <v>1.3584233306284239</v>
      </c>
      <c r="E1207" s="303"/>
      <c r="F1207" s="302">
        <v>0.66229992427796835</v>
      </c>
      <c r="G1207" s="302">
        <v>0.82574696687934679</v>
      </c>
      <c r="H1207" s="302">
        <f t="shared" si="437"/>
        <v>1.4880468911573153</v>
      </c>
      <c r="I1207" s="303"/>
      <c r="J1207" s="302">
        <v>0.45850469009662931</v>
      </c>
      <c r="K1207" s="302">
        <v>0.52795203323611284</v>
      </c>
      <c r="L1207" s="302">
        <f t="shared" si="438"/>
        <v>0.98645672333274215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5.3240000000149088</v>
      </c>
      <c r="C1209" s="311">
        <f t="shared" ref="C1209:D1209" si="439">SUM(C1199:C1207)</f>
        <v>6.6520000000717001</v>
      </c>
      <c r="D1209" s="311">
        <f t="shared" si="439"/>
        <v>11.976000000086611</v>
      </c>
      <c r="E1209" s="311"/>
      <c r="F1209" s="311">
        <f t="shared" ref="F1209:H1209" si="440">SUM(F1199:F1207)</f>
        <v>6.7549999998765138</v>
      </c>
      <c r="G1209" s="311">
        <f t="shared" si="440"/>
        <v>7.7570000000695991</v>
      </c>
      <c r="H1209" s="311">
        <f t="shared" si="440"/>
        <v>14.511999999946113</v>
      </c>
      <c r="I1209" s="311"/>
      <c r="J1209" s="311">
        <f t="shared" ref="J1209:L1209" si="441">SUM(J1199:J1207)</f>
        <v>5.8480000000656815</v>
      </c>
      <c r="K1209" s="311">
        <f t="shared" si="441"/>
        <v>6.0060000001510909</v>
      </c>
      <c r="L1209" s="311">
        <f t="shared" si="441"/>
        <v>11.85400000021677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0.19271012060213116</v>
      </c>
      <c r="C1216" s="302">
        <v>0.52194939411991548</v>
      </c>
      <c r="D1216" s="302">
        <f>SUM(B1216:C1216)</f>
        <v>0.7146595147220467</v>
      </c>
      <c r="E1216" s="303"/>
      <c r="F1216" s="302">
        <v>0.17236199413462105</v>
      </c>
      <c r="G1216" s="302">
        <v>0.59569613974632829</v>
      </c>
      <c r="H1216" s="302">
        <f>SUM(F1216:G1216)</f>
        <v>0.76805813388094935</v>
      </c>
      <c r="I1216" s="303"/>
      <c r="J1216" s="302">
        <v>0.20582304125086007</v>
      </c>
      <c r="K1216" s="302">
        <v>0.66897444930490835</v>
      </c>
      <c r="L1216" s="302">
        <f>SUM(J1216:K1216)</f>
        <v>0.87479749055576839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0.39568818469241357</v>
      </c>
      <c r="C1217" s="302">
        <v>0.57854034971861679</v>
      </c>
      <c r="D1217" s="302">
        <f t="shared" ref="D1217:D1224" si="442">SUM(B1217:C1217)</f>
        <v>0.97422853441103041</v>
      </c>
      <c r="E1217" s="303"/>
      <c r="F1217" s="302">
        <v>0.39528094591590252</v>
      </c>
      <c r="G1217" s="302">
        <v>0.76725997444503591</v>
      </c>
      <c r="H1217" s="302">
        <f t="shared" ref="H1217:H1224" si="443">SUM(F1217:G1217)</f>
        <v>1.1625409203609385</v>
      </c>
      <c r="I1217" s="303"/>
      <c r="J1217" s="302">
        <v>0.45630351688876347</v>
      </c>
      <c r="K1217" s="302">
        <v>0.93580840208155003</v>
      </c>
      <c r="L1217" s="302">
        <f t="shared" ref="L1217:L1224" si="444">SUM(J1217:K1217)</f>
        <v>1.3921119189703135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0.5531086514462511</v>
      </c>
      <c r="C1218" s="302">
        <v>1.1131338910509549</v>
      </c>
      <c r="D1218" s="302">
        <f t="shared" si="442"/>
        <v>1.666242542497206</v>
      </c>
      <c r="E1218" s="303"/>
      <c r="F1218" s="302">
        <v>0.44288385001933095</v>
      </c>
      <c r="G1218" s="302">
        <v>1.3287577403814217</v>
      </c>
      <c r="H1218" s="302">
        <f t="shared" si="443"/>
        <v>1.7716415904007525</v>
      </c>
      <c r="I1218" s="303"/>
      <c r="J1218" s="302">
        <v>0.46776657922471887</v>
      </c>
      <c r="K1218" s="302">
        <v>1.4347027352035315</v>
      </c>
      <c r="L1218" s="302">
        <f t="shared" si="444"/>
        <v>1.9024693144282505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0.82999696879512241</v>
      </c>
      <c r="C1219" s="302">
        <v>0.6816648535277483</v>
      </c>
      <c r="D1219" s="302">
        <f t="shared" si="442"/>
        <v>1.5116618223228708</v>
      </c>
      <c r="E1219" s="303"/>
      <c r="F1219" s="302">
        <v>0.62340675465326778</v>
      </c>
      <c r="G1219" s="302">
        <v>0.68841828298304519</v>
      </c>
      <c r="H1219" s="302">
        <f t="shared" si="443"/>
        <v>1.311825037636313</v>
      </c>
      <c r="I1219" s="303"/>
      <c r="J1219" s="302">
        <v>0.55759558056267378</v>
      </c>
      <c r="K1219" s="302">
        <v>0.81445763427718043</v>
      </c>
      <c r="L1219" s="302">
        <f t="shared" si="444"/>
        <v>1.3720532148398541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0.14131971508568814</v>
      </c>
      <c r="C1220" s="302">
        <v>0.85018457139465731</v>
      </c>
      <c r="D1220" s="302">
        <f t="shared" si="442"/>
        <v>0.99150428648034539</v>
      </c>
      <c r="E1220" s="303"/>
      <c r="F1220" s="302">
        <v>9.4171436749028517E-2</v>
      </c>
      <c r="G1220" s="302">
        <v>0.70135837030482251</v>
      </c>
      <c r="H1220" s="302">
        <f t="shared" si="443"/>
        <v>0.79552980705385101</v>
      </c>
      <c r="I1220" s="303"/>
      <c r="J1220" s="302">
        <v>0.11874136730249728</v>
      </c>
      <c r="K1220" s="302">
        <v>0.6362866389029691</v>
      </c>
      <c r="L1220" s="302">
        <f t="shared" si="444"/>
        <v>0.7550280062054664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0.47263898691400119</v>
      </c>
      <c r="C1221" s="302">
        <v>0.49341379268015167</v>
      </c>
      <c r="D1221" s="302">
        <f t="shared" si="442"/>
        <v>0.96605277959415292</v>
      </c>
      <c r="E1221" s="303"/>
      <c r="F1221" s="302">
        <v>0.32288947787274075</v>
      </c>
      <c r="G1221" s="302">
        <v>0.41846438998224966</v>
      </c>
      <c r="H1221" s="302">
        <f t="shared" si="443"/>
        <v>0.74135386785499047</v>
      </c>
      <c r="I1221" s="303"/>
      <c r="J1221" s="302">
        <v>0.311012173881557</v>
      </c>
      <c r="K1221" s="302">
        <v>0.50398785388723788</v>
      </c>
      <c r="L1221" s="302">
        <f t="shared" si="444"/>
        <v>0.81500002776879488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0.24272254609388147</v>
      </c>
      <c r="C1222" s="302">
        <v>0.51527482126822288</v>
      </c>
      <c r="D1222" s="302">
        <f t="shared" si="442"/>
        <v>0.75799736736210432</v>
      </c>
      <c r="E1222" s="303"/>
      <c r="F1222" s="302">
        <v>0.17655632118465578</v>
      </c>
      <c r="G1222" s="302">
        <v>0.46099347123988321</v>
      </c>
      <c r="H1222" s="302">
        <f t="shared" si="443"/>
        <v>0.63754979242453902</v>
      </c>
      <c r="I1222" s="303"/>
      <c r="J1222" s="302">
        <v>0.17193445699844853</v>
      </c>
      <c r="K1222" s="302">
        <v>0.66861887724751679</v>
      </c>
      <c r="L1222" s="302">
        <f t="shared" si="444"/>
        <v>0.84055333424596534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1.7692833815611646E-2</v>
      </c>
      <c r="C1223" s="302">
        <v>0.23105918288226349</v>
      </c>
      <c r="D1223" s="302">
        <f t="shared" si="442"/>
        <v>0.24875201669787514</v>
      </c>
      <c r="E1223" s="303"/>
      <c r="F1223" s="302">
        <v>1.1564119276520455E-2</v>
      </c>
      <c r="G1223" s="302">
        <v>0.18357260758428129</v>
      </c>
      <c r="H1223" s="302">
        <f t="shared" si="443"/>
        <v>0.19513672686080175</v>
      </c>
      <c r="I1223" s="303"/>
      <c r="J1223" s="302">
        <v>2.9827237064689555E-2</v>
      </c>
      <c r="K1223" s="302">
        <v>0.21897540347474792</v>
      </c>
      <c r="L1223" s="302">
        <f t="shared" si="444"/>
        <v>0.24880264053943749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0.44412199255238111</v>
      </c>
      <c r="C1224" s="302">
        <v>1.0347791433631093</v>
      </c>
      <c r="D1224" s="302">
        <f t="shared" si="442"/>
        <v>1.4789011359154904</v>
      </c>
      <c r="E1224" s="303"/>
      <c r="F1224" s="302">
        <v>0.29088510018394514</v>
      </c>
      <c r="G1224" s="302">
        <v>0.73047902333616588</v>
      </c>
      <c r="H1224" s="302">
        <f t="shared" si="443"/>
        <v>1.021364123520111</v>
      </c>
      <c r="I1224" s="303"/>
      <c r="J1224" s="302">
        <v>0.23499604682634634</v>
      </c>
      <c r="K1224" s="302">
        <v>0.65518800566001956</v>
      </c>
      <c r="L1224" s="302">
        <f t="shared" si="444"/>
        <v>0.8901840524863659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3.2899999999974816</v>
      </c>
      <c r="C1226" s="311">
        <f t="shared" ref="C1226:D1226" si="445">SUM(C1216:C1224)</f>
        <v>6.0200000000056404</v>
      </c>
      <c r="D1226" s="311">
        <f t="shared" si="445"/>
        <v>9.3100000000031233</v>
      </c>
      <c r="E1226" s="311"/>
      <c r="F1226" s="311">
        <f t="shared" ref="F1226:H1226" si="446">SUM(F1216:F1224)</f>
        <v>2.5299999999900131</v>
      </c>
      <c r="G1226" s="311">
        <f t="shared" si="446"/>
        <v>5.875000000003233</v>
      </c>
      <c r="H1226" s="311">
        <f t="shared" si="446"/>
        <v>8.4049999999932474</v>
      </c>
      <c r="I1226" s="311"/>
      <c r="J1226" s="311">
        <f t="shared" ref="J1226:L1226" si="447">SUM(J1216:J1224)</f>
        <v>2.5540000000005554</v>
      </c>
      <c r="K1226" s="311">
        <f t="shared" si="447"/>
        <v>6.5370000000396624</v>
      </c>
      <c r="L1226" s="311">
        <f t="shared" si="447"/>
        <v>9.091000000040216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1.0170067955905642</v>
      </c>
      <c r="C1233" s="302">
        <v>1.2692581416772113</v>
      </c>
      <c r="D1233" s="302">
        <f>SUM(B1233:C1233)</f>
        <v>2.2862649372677755</v>
      </c>
      <c r="E1233" s="303"/>
      <c r="F1233" s="302">
        <v>0.97205763908061749</v>
      </c>
      <c r="G1233" s="302">
        <v>1.5613375358743473</v>
      </c>
      <c r="H1233" s="302">
        <f>SUM(F1233:G1233)</f>
        <v>2.5333951749549648</v>
      </c>
      <c r="I1233" s="303"/>
      <c r="J1233" s="302">
        <v>1.1826400409053861</v>
      </c>
      <c r="K1233" s="302">
        <v>1.8056096904934622</v>
      </c>
      <c r="L1233" s="302">
        <f>SUM(J1233:K1233)</f>
        <v>2.9882497313988483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2.1285580933905113</v>
      </c>
      <c r="C1234" s="302">
        <v>1.6029248821174209</v>
      </c>
      <c r="D1234" s="302">
        <f t="shared" ref="D1234:D1241" si="448">SUM(B1234:C1234)</f>
        <v>3.731482975507932</v>
      </c>
      <c r="E1234" s="303"/>
      <c r="F1234" s="302">
        <v>2.2065296395524623</v>
      </c>
      <c r="G1234" s="302">
        <v>2.2535606812022491</v>
      </c>
      <c r="H1234" s="302">
        <f t="shared" ref="H1234:H1241" si="449">SUM(F1234:G1234)</f>
        <v>4.4600903207547109</v>
      </c>
      <c r="I1234" s="303"/>
      <c r="J1234" s="302">
        <v>2.6146581527692154</v>
      </c>
      <c r="K1234" s="302">
        <v>2.7659227882154021</v>
      </c>
      <c r="L1234" s="302">
        <f t="shared" ref="L1234:L1241" si="450">SUM(J1234:K1234)</f>
        <v>5.3805809409846175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2.9735870757826444</v>
      </c>
      <c r="C1235" s="302">
        <v>3.0536432353561551</v>
      </c>
      <c r="D1235" s="302">
        <f t="shared" si="448"/>
        <v>6.0272303111387995</v>
      </c>
      <c r="E1235" s="303"/>
      <c r="F1235" s="302">
        <v>2.4303097215700209</v>
      </c>
      <c r="G1235" s="302">
        <v>3.9191074976631408</v>
      </c>
      <c r="H1235" s="302">
        <f t="shared" si="449"/>
        <v>6.3494172192331622</v>
      </c>
      <c r="I1235" s="303"/>
      <c r="J1235" s="302">
        <v>2.6806801219837033</v>
      </c>
      <c r="K1235" s="302">
        <v>4.1853388508220579</v>
      </c>
      <c r="L1235" s="302">
        <f t="shared" si="450"/>
        <v>6.8660189728057617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5.7087153993660289</v>
      </c>
      <c r="C1236" s="302">
        <v>1.9190448565088987</v>
      </c>
      <c r="D1236" s="302">
        <f t="shared" si="448"/>
        <v>7.6277602558749278</v>
      </c>
      <c r="E1236" s="303"/>
      <c r="F1236" s="302">
        <v>4.0937873802075853</v>
      </c>
      <c r="G1236" s="302">
        <v>1.8729465306975492</v>
      </c>
      <c r="H1236" s="302">
        <f t="shared" si="449"/>
        <v>5.9667339109051341</v>
      </c>
      <c r="I1236" s="303"/>
      <c r="J1236" s="302">
        <v>3.8191257769811648</v>
      </c>
      <c r="K1236" s="302">
        <v>2.1541830490485379</v>
      </c>
      <c r="L1236" s="302">
        <f t="shared" si="450"/>
        <v>5.9733088260297027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0.69289057424152267</v>
      </c>
      <c r="C1237" s="302">
        <v>2.3257097202616221</v>
      </c>
      <c r="D1237" s="302">
        <f t="shared" si="448"/>
        <v>3.0186002945031447</v>
      </c>
      <c r="E1237" s="303"/>
      <c r="F1237" s="302">
        <v>0.47126772374376252</v>
      </c>
      <c r="G1237" s="302">
        <v>1.9094648070610325</v>
      </c>
      <c r="H1237" s="302">
        <f t="shared" si="449"/>
        <v>2.3807325308047949</v>
      </c>
      <c r="I1237" s="303"/>
      <c r="J1237" s="302">
        <v>0.64245651943087778</v>
      </c>
      <c r="K1237" s="302">
        <v>1.8677985699887609</v>
      </c>
      <c r="L1237" s="302">
        <f t="shared" si="450"/>
        <v>2.5102550894196387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3.5758903148539667</v>
      </c>
      <c r="C1238" s="302">
        <v>1.8468716694466192</v>
      </c>
      <c r="D1238" s="302">
        <f t="shared" si="448"/>
        <v>5.4227619843005854</v>
      </c>
      <c r="E1238" s="303"/>
      <c r="F1238" s="302">
        <v>2.2694091797648999</v>
      </c>
      <c r="G1238" s="302">
        <v>1.5477649956143587</v>
      </c>
      <c r="H1238" s="302">
        <f t="shared" si="449"/>
        <v>3.8171741753792583</v>
      </c>
      <c r="I1238" s="303"/>
      <c r="J1238" s="302">
        <v>2.0041220757849092</v>
      </c>
      <c r="K1238" s="302">
        <v>1.9429918927392358</v>
      </c>
      <c r="L1238" s="302">
        <f t="shared" si="450"/>
        <v>3.9471139685241452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1.5700870603011376</v>
      </c>
      <c r="C1239" s="302">
        <v>1.6918542182333471</v>
      </c>
      <c r="D1239" s="302">
        <f t="shared" si="448"/>
        <v>3.2619412785344846</v>
      </c>
      <c r="E1239" s="303"/>
      <c r="F1239" s="302">
        <v>1.1147721659259442</v>
      </c>
      <c r="G1239" s="302">
        <v>1.3994777444826165</v>
      </c>
      <c r="H1239" s="302">
        <f t="shared" si="449"/>
        <v>2.5142499104085605</v>
      </c>
      <c r="I1239" s="303"/>
      <c r="J1239" s="302">
        <v>1.1180080626905855</v>
      </c>
      <c r="K1239" s="302">
        <v>2.0297505423230167</v>
      </c>
      <c r="L1239" s="302">
        <f t="shared" si="450"/>
        <v>3.1477586050136024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0.1153510536848391</v>
      </c>
      <c r="C1240" s="302">
        <v>0.77017847649012328</v>
      </c>
      <c r="D1240" s="302">
        <f t="shared" si="448"/>
        <v>0.88552953017496239</v>
      </c>
      <c r="E1240" s="303"/>
      <c r="F1240" s="302">
        <v>7.3999196278402582E-2</v>
      </c>
      <c r="G1240" s="302">
        <v>0.65201935634601615</v>
      </c>
      <c r="H1240" s="302">
        <f t="shared" si="449"/>
        <v>0.72601855262441872</v>
      </c>
      <c r="I1240" s="303"/>
      <c r="J1240" s="302">
        <v>0.19201243583582089</v>
      </c>
      <c r="K1240" s="302">
        <v>0.83452908888324073</v>
      </c>
      <c r="L1240" s="302">
        <f t="shared" si="450"/>
        <v>1.0265415247190617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3.4399136328245365</v>
      </c>
      <c r="C1241" s="302">
        <v>3.6155147999697492</v>
      </c>
      <c r="D1241" s="302">
        <f t="shared" si="448"/>
        <v>7.0554284327942858</v>
      </c>
      <c r="E1241" s="303"/>
      <c r="F1241" s="302">
        <v>2.057867353892378</v>
      </c>
      <c r="G1241" s="302">
        <v>2.3903208511065928</v>
      </c>
      <c r="H1241" s="302">
        <f t="shared" si="449"/>
        <v>4.4481882049989707</v>
      </c>
      <c r="I1241" s="303"/>
      <c r="J1241" s="302">
        <v>1.6832968135673798</v>
      </c>
      <c r="K1241" s="302">
        <v>2.2208755276723262</v>
      </c>
      <c r="L1241" s="302">
        <f t="shared" si="450"/>
        <v>3.9041723412397058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21.222000000035749</v>
      </c>
      <c r="C1243" s="311">
        <f t="shared" ref="C1243:D1243" si="451">SUM(C1233:C1241)</f>
        <v>18.095000000061148</v>
      </c>
      <c r="D1243" s="311">
        <f t="shared" si="451"/>
        <v>39.317000000096897</v>
      </c>
      <c r="E1243" s="311"/>
      <c r="F1243" s="311">
        <f t="shared" ref="F1243:H1243" si="452">SUM(F1233:F1241)</f>
        <v>15.690000000016072</v>
      </c>
      <c r="G1243" s="311">
        <f t="shared" si="452"/>
        <v>17.506000000047905</v>
      </c>
      <c r="H1243" s="311">
        <f t="shared" si="452"/>
        <v>33.196000000063975</v>
      </c>
      <c r="I1243" s="311"/>
      <c r="J1243" s="311">
        <f t="shared" ref="J1243:L1243" si="453">SUM(J1233:J1241)</f>
        <v>15.936999999949043</v>
      </c>
      <c r="K1243" s="311">
        <f t="shared" si="453"/>
        <v>19.80700000018604</v>
      </c>
      <c r="L1243" s="311">
        <f t="shared" si="453"/>
        <v>35.744000000135081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1.0085054982150317</v>
      </c>
      <c r="C1250" s="302">
        <v>0.52412624381033068</v>
      </c>
      <c r="D1250" s="302">
        <f>SUM(B1250:C1250)</f>
        <v>1.5326317420253623</v>
      </c>
      <c r="E1250" s="303"/>
      <c r="F1250" s="302">
        <v>1.3580213479404808</v>
      </c>
      <c r="G1250" s="302">
        <v>0.67756542903674832</v>
      </c>
      <c r="H1250" s="302">
        <f>SUM(F1250:G1250)</f>
        <v>2.0355867769772291</v>
      </c>
      <c r="I1250" s="303"/>
      <c r="J1250" s="302">
        <v>1.1578308553220924</v>
      </c>
      <c r="K1250" s="302">
        <v>0.66433410717432861</v>
      </c>
      <c r="L1250" s="302">
        <f>SUM(J1250:K1250)</f>
        <v>1.8221649624964211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4.4192982374911596</v>
      </c>
      <c r="C1251" s="302">
        <v>3.5314174248383625</v>
      </c>
      <c r="D1251" s="302">
        <f t="shared" ref="D1251:D1258" si="454">SUM(B1251:C1251)</f>
        <v>7.9507156623295216</v>
      </c>
      <c r="E1251" s="303"/>
      <c r="F1251" s="302">
        <v>5.9612166590364808</v>
      </c>
      <c r="G1251" s="302">
        <v>3.2989083269991122</v>
      </c>
      <c r="H1251" s="302">
        <f t="shared" ref="H1251:H1258" si="455">SUM(F1251:G1251)</f>
        <v>9.2601249860355921</v>
      </c>
      <c r="I1251" s="303"/>
      <c r="J1251" s="302">
        <v>5.5001340151112172</v>
      </c>
      <c r="K1251" s="302">
        <v>3.2378939237206588</v>
      </c>
      <c r="L1251" s="302">
        <f t="shared" ref="L1251:L1258" si="456">SUM(J1251:K1251)</f>
        <v>8.7380279388318769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2.7242744197638777</v>
      </c>
      <c r="C1252" s="302">
        <v>0.84384451552619355</v>
      </c>
      <c r="D1252" s="302">
        <f t="shared" si="454"/>
        <v>3.5681189352900713</v>
      </c>
      <c r="E1252" s="303"/>
      <c r="F1252" s="302">
        <v>3.2793672917600314</v>
      </c>
      <c r="G1252" s="302">
        <v>1.152766494012506</v>
      </c>
      <c r="H1252" s="302">
        <f t="shared" si="455"/>
        <v>4.4321337857725371</v>
      </c>
      <c r="I1252" s="303"/>
      <c r="J1252" s="302">
        <v>2.9681959109722245</v>
      </c>
      <c r="K1252" s="302">
        <v>0.90809392811970024</v>
      </c>
      <c r="L1252" s="302">
        <f t="shared" si="456"/>
        <v>3.8762898390919247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4.3300300448634985</v>
      </c>
      <c r="C1253" s="302">
        <v>0.54428161645893958</v>
      </c>
      <c r="D1253" s="302">
        <f t="shared" si="454"/>
        <v>4.8743116613224382</v>
      </c>
      <c r="E1253" s="303"/>
      <c r="F1253" s="302">
        <v>4.0872403023442878</v>
      </c>
      <c r="G1253" s="302">
        <v>0.82273766263977555</v>
      </c>
      <c r="H1253" s="302">
        <f t="shared" si="455"/>
        <v>4.9099779649840638</v>
      </c>
      <c r="I1253" s="303"/>
      <c r="J1253" s="302">
        <v>2.5549937261701707</v>
      </c>
      <c r="K1253" s="302">
        <v>0.76079018294675627</v>
      </c>
      <c r="L1253" s="302">
        <f t="shared" si="456"/>
        <v>3.3157839091169272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0.37643804425979249</v>
      </c>
      <c r="C1254" s="302">
        <v>0.53616629122492765</v>
      </c>
      <c r="D1254" s="302">
        <f t="shared" si="454"/>
        <v>0.9126043354847202</v>
      </c>
      <c r="E1254" s="303"/>
      <c r="F1254" s="302">
        <v>0.40641587317696337</v>
      </c>
      <c r="G1254" s="302">
        <v>0.31184901180285812</v>
      </c>
      <c r="H1254" s="302">
        <f t="shared" si="455"/>
        <v>0.71826488497982144</v>
      </c>
      <c r="I1254" s="303"/>
      <c r="J1254" s="302">
        <v>0.44607860752380746</v>
      </c>
      <c r="K1254" s="302">
        <v>0.28237370703288767</v>
      </c>
      <c r="L1254" s="302">
        <f t="shared" si="456"/>
        <v>0.72845231455669512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2.2922210669129934</v>
      </c>
      <c r="C1255" s="302">
        <v>0.18913788249521729</v>
      </c>
      <c r="D1255" s="302">
        <f t="shared" si="454"/>
        <v>2.4813589494082109</v>
      </c>
      <c r="E1255" s="303"/>
      <c r="F1255" s="302">
        <v>2.2872965889082377</v>
      </c>
      <c r="G1255" s="302">
        <v>0.20825057903315999</v>
      </c>
      <c r="H1255" s="302">
        <f t="shared" si="455"/>
        <v>2.4955471679413979</v>
      </c>
      <c r="I1255" s="303"/>
      <c r="J1255" s="302">
        <v>2.0060097918280793</v>
      </c>
      <c r="K1255" s="302">
        <v>0.22387884339635508</v>
      </c>
      <c r="L1255" s="302">
        <f t="shared" si="456"/>
        <v>2.2298886352244343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0.46742411040310072</v>
      </c>
      <c r="C1256" s="302">
        <v>0.12186317334622762</v>
      </c>
      <c r="D1256" s="302">
        <f t="shared" si="454"/>
        <v>0.58928728374932837</v>
      </c>
      <c r="E1256" s="303"/>
      <c r="F1256" s="302">
        <v>0.43930817713089376</v>
      </c>
      <c r="G1256" s="302">
        <v>0.1284287268510198</v>
      </c>
      <c r="H1256" s="302">
        <f t="shared" si="455"/>
        <v>0.56773690398191357</v>
      </c>
      <c r="I1256" s="303"/>
      <c r="J1256" s="302">
        <v>0.35441576612796422</v>
      </c>
      <c r="K1256" s="302">
        <v>0.14895201257749544</v>
      </c>
      <c r="L1256" s="302">
        <f t="shared" si="456"/>
        <v>0.50336777870545968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0.55449174355422648</v>
      </c>
      <c r="C1257" s="302">
        <v>0.2129217618670482</v>
      </c>
      <c r="D1257" s="302">
        <f t="shared" si="454"/>
        <v>0.76741350542127473</v>
      </c>
      <c r="E1257" s="303"/>
      <c r="F1257" s="302">
        <v>0.5731180219067441</v>
      </c>
      <c r="G1257" s="302">
        <v>0.20676367275353344</v>
      </c>
      <c r="H1257" s="302">
        <f t="shared" si="455"/>
        <v>0.77988169466027757</v>
      </c>
      <c r="I1257" s="303"/>
      <c r="J1257" s="302">
        <v>0.77931424252348758</v>
      </c>
      <c r="K1257" s="302">
        <v>0.18569978971460135</v>
      </c>
      <c r="L1257" s="302">
        <f t="shared" si="456"/>
        <v>0.9650140322380889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2.1403168344800649</v>
      </c>
      <c r="C1258" s="302">
        <v>0.26724109046296973</v>
      </c>
      <c r="D1258" s="302">
        <f t="shared" si="454"/>
        <v>2.4075579249430348</v>
      </c>
      <c r="E1258" s="303"/>
      <c r="F1258" s="302">
        <v>1.7020157373111411</v>
      </c>
      <c r="G1258" s="302">
        <v>0.29673009678289991</v>
      </c>
      <c r="H1258" s="302">
        <f t="shared" si="455"/>
        <v>1.9987458340940409</v>
      </c>
      <c r="I1258" s="303"/>
      <c r="J1258" s="302">
        <v>0.93102708476079887</v>
      </c>
      <c r="K1258" s="302">
        <v>0.2109835054418388</v>
      </c>
      <c r="L1258" s="302">
        <f t="shared" si="456"/>
        <v>1.1420105902026376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18.312999999943745</v>
      </c>
      <c r="C1260" s="311">
        <f t="shared" ref="C1260:D1260" si="457">SUM(C1250:C1258)</f>
        <v>6.7710000000302166</v>
      </c>
      <c r="D1260" s="311">
        <f t="shared" si="457"/>
        <v>25.083999999973962</v>
      </c>
      <c r="E1260" s="311"/>
      <c r="F1260" s="311">
        <f t="shared" ref="F1260:H1260" si="458">SUM(F1250:F1258)</f>
        <v>20.093999999515258</v>
      </c>
      <c r="G1260" s="311">
        <f t="shared" si="458"/>
        <v>7.1039999999116121</v>
      </c>
      <c r="H1260" s="311">
        <f t="shared" si="458"/>
        <v>27.197999999426873</v>
      </c>
      <c r="I1260" s="311"/>
      <c r="J1260" s="311">
        <f t="shared" ref="J1260:L1260" si="459">SUM(J1250:J1258)</f>
        <v>16.698000000339842</v>
      </c>
      <c r="K1260" s="311">
        <f t="shared" si="459"/>
        <v>6.6230000001246241</v>
      </c>
      <c r="L1260" s="311">
        <f t="shared" si="459"/>
        <v>23.321000000464462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6.8683270639486205E-2</v>
      </c>
      <c r="C1267" s="302">
        <v>0.2070094209546631</v>
      </c>
      <c r="D1267" s="302">
        <f>SUM(B1267:C1267)</f>
        <v>0.27569269159414933</v>
      </c>
      <c r="E1267" s="303"/>
      <c r="F1267" s="302">
        <v>0.42330339951917412</v>
      </c>
      <c r="G1267" s="302">
        <v>1.4224151822246249</v>
      </c>
      <c r="H1267" s="302">
        <f>SUM(F1267:G1267)</f>
        <v>1.8457185817437991</v>
      </c>
      <c r="I1267" s="303"/>
      <c r="J1267" s="302">
        <v>0.41801972689197836</v>
      </c>
      <c r="K1267" s="302">
        <v>1.5692803672338747</v>
      </c>
      <c r="L1267" s="302">
        <f>SUM(J1267:K1267)</f>
        <v>1.987300094125853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1.6402639622083645E-2</v>
      </c>
      <c r="C1268" s="302">
        <v>0.13155237986680868</v>
      </c>
      <c r="D1268" s="302">
        <f t="shared" ref="D1268:D1275" si="460">SUM(B1268:C1268)</f>
        <v>0.14795501948889234</v>
      </c>
      <c r="E1268" s="303"/>
      <c r="F1268" s="302">
        <v>0.10110945889116038</v>
      </c>
      <c r="G1268" s="302">
        <v>0.88939095043411998</v>
      </c>
      <c r="H1268" s="302">
        <f t="shared" ref="H1268:H1275" si="461">SUM(F1268:G1268)</f>
        <v>0.99050040932528038</v>
      </c>
      <c r="I1268" s="303"/>
      <c r="J1268" s="302">
        <v>6.6296616618643792E-2</v>
      </c>
      <c r="K1268" s="302">
        <v>0.85742939152911501</v>
      </c>
      <c r="L1268" s="302">
        <f t="shared" ref="L1268:L1275" si="462">SUM(J1268:K1268)</f>
        <v>0.92372600814775885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1.4256657283753655E-2</v>
      </c>
      <c r="C1269" s="302">
        <v>6.6696762271890753E-2</v>
      </c>
      <c r="D1269" s="302">
        <f t="shared" si="460"/>
        <v>8.0953419555644404E-2</v>
      </c>
      <c r="E1269" s="303"/>
      <c r="F1269" s="302">
        <v>6.8728624710290967E-2</v>
      </c>
      <c r="G1269" s="302">
        <v>0.42241554853632551</v>
      </c>
      <c r="H1269" s="302">
        <f t="shared" si="461"/>
        <v>0.49114417324661647</v>
      </c>
      <c r="I1269" s="303"/>
      <c r="J1269" s="302">
        <v>5.1933741515863059E-2</v>
      </c>
      <c r="K1269" s="302">
        <v>0.34357140849988971</v>
      </c>
      <c r="L1269" s="302">
        <f t="shared" si="462"/>
        <v>0.39550515001575276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9.0883622376139311E-3</v>
      </c>
      <c r="C1270" s="302">
        <v>3.2207501312793235E-2</v>
      </c>
      <c r="D1270" s="302">
        <f t="shared" si="460"/>
        <v>4.1295863550407166E-2</v>
      </c>
      <c r="E1270" s="303"/>
      <c r="F1270" s="302">
        <v>4.4768814333408215E-2</v>
      </c>
      <c r="G1270" s="302">
        <v>0.19846115162058869</v>
      </c>
      <c r="H1270" s="302">
        <f t="shared" si="461"/>
        <v>0.2432299659539969</v>
      </c>
      <c r="I1270" s="303"/>
      <c r="J1270" s="302">
        <v>3.222451513650678E-2</v>
      </c>
      <c r="K1270" s="302">
        <v>0.19690993492454995</v>
      </c>
      <c r="L1270" s="302">
        <f t="shared" si="462"/>
        <v>0.22913445006105673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2.128831571229033E-2</v>
      </c>
      <c r="C1271" s="302">
        <v>0.12771737657047513</v>
      </c>
      <c r="D1271" s="302">
        <f t="shared" si="460"/>
        <v>0.14900569228276547</v>
      </c>
      <c r="E1271" s="303"/>
      <c r="F1271" s="302">
        <v>0.11777472990609653</v>
      </c>
      <c r="G1271" s="302">
        <v>0.71327193608583028</v>
      </c>
      <c r="H1271" s="302">
        <f t="shared" si="461"/>
        <v>0.83104666599192678</v>
      </c>
      <c r="I1271" s="303"/>
      <c r="J1271" s="302">
        <v>0.12314659293537084</v>
      </c>
      <c r="K1271" s="302">
        <v>0.77588398202400322</v>
      </c>
      <c r="L1271" s="302">
        <f t="shared" si="462"/>
        <v>0.89903057495937411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4.4763479401297131E-3</v>
      </c>
      <c r="C1272" s="302">
        <v>4.2227410370950479E-3</v>
      </c>
      <c r="D1272" s="302">
        <f t="shared" si="460"/>
        <v>8.6990889772247601E-3</v>
      </c>
      <c r="E1272" s="303"/>
      <c r="F1272" s="302">
        <v>2.818859635935159E-2</v>
      </c>
      <c r="G1272" s="302">
        <v>3.180419677956927E-2</v>
      </c>
      <c r="H1272" s="302">
        <f t="shared" si="461"/>
        <v>5.9992793138920864E-2</v>
      </c>
      <c r="I1272" s="303"/>
      <c r="J1272" s="302">
        <v>4.2002163634150283E-2</v>
      </c>
      <c r="K1272" s="302">
        <v>4.1901997526128144E-2</v>
      </c>
      <c r="L1272" s="302">
        <f t="shared" si="462"/>
        <v>8.3904161160278434E-2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5.8655989973894269E-2</v>
      </c>
      <c r="C1273" s="302">
        <v>0.13656935936638381</v>
      </c>
      <c r="D1273" s="302">
        <f t="shared" si="460"/>
        <v>0.19522534934027808</v>
      </c>
      <c r="E1273" s="303"/>
      <c r="F1273" s="302">
        <v>0.29047995543929989</v>
      </c>
      <c r="G1273" s="302">
        <v>0.78409855622860891</v>
      </c>
      <c r="H1273" s="302">
        <f t="shared" si="461"/>
        <v>1.0745785116679087</v>
      </c>
      <c r="I1273" s="303"/>
      <c r="J1273" s="302">
        <v>0.17604140876212179</v>
      </c>
      <c r="K1273" s="302">
        <v>0.56019461737933018</v>
      </c>
      <c r="L1273" s="302">
        <f t="shared" si="462"/>
        <v>0.736236026141452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5.3949353265632504E-3</v>
      </c>
      <c r="C1274" s="302">
        <v>2.5010269465173183E-2</v>
      </c>
      <c r="D1274" s="302">
        <f t="shared" si="460"/>
        <v>3.0405204791736432E-2</v>
      </c>
      <c r="E1274" s="303"/>
      <c r="F1274" s="302">
        <v>2.7950473432731247E-2</v>
      </c>
      <c r="G1274" s="302">
        <v>0.1265436538409816</v>
      </c>
      <c r="H1274" s="302">
        <f t="shared" si="461"/>
        <v>0.15449412727371284</v>
      </c>
      <c r="I1274" s="303"/>
      <c r="J1274" s="302">
        <v>2.4232122381126497E-2</v>
      </c>
      <c r="K1274" s="302">
        <v>8.4046255363676201E-2</v>
      </c>
      <c r="L1274" s="302">
        <f t="shared" si="462"/>
        <v>0.1082783777448027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4.7534812668916203E-3</v>
      </c>
      <c r="C1275" s="302">
        <v>6.0014189153766974E-2</v>
      </c>
      <c r="D1275" s="302">
        <f t="shared" si="460"/>
        <v>6.4767670420658591E-2</v>
      </c>
      <c r="E1275" s="303"/>
      <c r="F1275" s="302">
        <v>2.5695947402946971E-2</v>
      </c>
      <c r="G1275" s="302">
        <v>0.29459882422121036</v>
      </c>
      <c r="H1275" s="302">
        <f t="shared" si="461"/>
        <v>0.32029477162415732</v>
      </c>
      <c r="I1275" s="303"/>
      <c r="J1275" s="302">
        <v>2.0103112127178115E-2</v>
      </c>
      <c r="K1275" s="302">
        <v>0.24178204556628441</v>
      </c>
      <c r="L1275" s="302">
        <f t="shared" si="462"/>
        <v>0.26188515769346254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0.2030000000027066</v>
      </c>
      <c r="C1277" s="311">
        <f t="shared" ref="C1277:D1277" si="463">SUM(C1267:C1275)</f>
        <v>0.79099999999904991</v>
      </c>
      <c r="D1277" s="311">
        <f t="shared" si="463"/>
        <v>0.99400000000175659</v>
      </c>
      <c r="E1277" s="311"/>
      <c r="F1277" s="311">
        <f t="shared" ref="F1277:H1277" si="464">SUM(F1267:F1275)</f>
        <v>1.1279999999944597</v>
      </c>
      <c r="G1277" s="311">
        <f t="shared" si="464"/>
        <v>4.882999999971859</v>
      </c>
      <c r="H1277" s="311">
        <f t="shared" si="464"/>
        <v>6.0109999999663195</v>
      </c>
      <c r="I1277" s="311"/>
      <c r="J1277" s="311">
        <f t="shared" ref="J1277:L1277" si="465">SUM(J1267:J1275)</f>
        <v>0.95400000000293961</v>
      </c>
      <c r="K1277" s="311">
        <f t="shared" si="465"/>
        <v>4.6710000000468517</v>
      </c>
      <c r="L1277" s="311">
        <f t="shared" si="465"/>
        <v>5.6250000000497904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0.71266831717752821</v>
      </c>
      <c r="C1284" s="302">
        <v>1.6710385209255827</v>
      </c>
      <c r="D1284" s="302">
        <f>SUM(B1284:C1284)</f>
        <v>2.383706838103111</v>
      </c>
      <c r="E1284" s="303"/>
      <c r="F1284" s="302">
        <v>1.4047137136775132</v>
      </c>
      <c r="G1284" s="302">
        <v>2.4799184745052076</v>
      </c>
      <c r="H1284" s="302">
        <f>SUM(F1284:G1284)</f>
        <v>3.8846321881827208</v>
      </c>
      <c r="I1284" s="303"/>
      <c r="J1284" s="302">
        <v>1.3204008000216854</v>
      </c>
      <c r="K1284" s="302">
        <v>2.4438099879384896</v>
      </c>
      <c r="L1284" s="302">
        <f>SUM(J1284:K1284)</f>
        <v>3.7642107879601747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0.95026805504771628</v>
      </c>
      <c r="C1285" s="302">
        <v>1.5397018580294863</v>
      </c>
      <c r="D1285" s="302">
        <f t="shared" ref="D1285:D1292" si="466">SUM(B1285:C1285)</f>
        <v>2.4899699130772026</v>
      </c>
      <c r="E1285" s="303"/>
      <c r="F1285" s="302">
        <v>2.2093652211186985</v>
      </c>
      <c r="G1285" s="302">
        <v>2.6379115415286276</v>
      </c>
      <c r="H1285" s="302">
        <f t="shared" ref="H1285:H1292" si="467">SUM(F1285:G1285)</f>
        <v>4.8472767626473257</v>
      </c>
      <c r="I1285" s="303"/>
      <c r="J1285" s="302">
        <v>2.2233162268540139</v>
      </c>
      <c r="K1285" s="302">
        <v>2.3857443021639777</v>
      </c>
      <c r="L1285" s="302">
        <f t="shared" ref="L1285:L1292" si="468">SUM(J1285:K1285)</f>
        <v>4.6090605290179916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1.64049571927005</v>
      </c>
      <c r="C1286" s="302">
        <v>1.5359350248566941</v>
      </c>
      <c r="D1286" s="302">
        <f t="shared" si="466"/>
        <v>3.1764307441267441</v>
      </c>
      <c r="E1286" s="303"/>
      <c r="F1286" s="302">
        <v>3.8846132437456093</v>
      </c>
      <c r="G1286" s="302">
        <v>2.7037220156739905</v>
      </c>
      <c r="H1286" s="302">
        <f t="shared" si="467"/>
        <v>6.5883352594195994</v>
      </c>
      <c r="I1286" s="303"/>
      <c r="J1286" s="302">
        <v>3.8443493364813826</v>
      </c>
      <c r="K1286" s="302">
        <v>2.0770461665767335</v>
      </c>
      <c r="L1286" s="302">
        <f t="shared" si="468"/>
        <v>5.9213955030581165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1.6479194360737919</v>
      </c>
      <c r="C1287" s="302">
        <v>0.4908367547127423</v>
      </c>
      <c r="D1287" s="302">
        <f t="shared" si="466"/>
        <v>2.138756190786534</v>
      </c>
      <c r="E1287" s="303"/>
      <c r="F1287" s="302">
        <v>3.032407261603157</v>
      </c>
      <c r="G1287" s="302">
        <v>1.3498204219667278</v>
      </c>
      <c r="H1287" s="302">
        <f t="shared" si="467"/>
        <v>4.3822276835698846</v>
      </c>
      <c r="I1287" s="303"/>
      <c r="J1287" s="302">
        <v>4.2622153728659544</v>
      </c>
      <c r="K1287" s="302">
        <v>1.3766468327838617</v>
      </c>
      <c r="L1287" s="302">
        <f t="shared" si="468"/>
        <v>5.6388622056498159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0.44267647382949038</v>
      </c>
      <c r="C1288" s="302">
        <v>1.5503164803104292</v>
      </c>
      <c r="D1288" s="302">
        <f t="shared" si="466"/>
        <v>1.9929929541399196</v>
      </c>
      <c r="E1288" s="303"/>
      <c r="F1288" s="302">
        <v>0.98566708150809168</v>
      </c>
      <c r="G1288" s="302">
        <v>2.1281970185317545</v>
      </c>
      <c r="H1288" s="302">
        <f t="shared" si="467"/>
        <v>3.1138641000398462</v>
      </c>
      <c r="I1288" s="303"/>
      <c r="J1288" s="302">
        <v>1.473132224844347</v>
      </c>
      <c r="K1288" s="302">
        <v>1.8799799303542721</v>
      </c>
      <c r="L1288" s="302">
        <f t="shared" si="468"/>
        <v>3.3531121551986192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13.725801954995374</v>
      </c>
      <c r="C1289" s="302">
        <v>2.7330802703482244</v>
      </c>
      <c r="D1289" s="302">
        <f t="shared" si="466"/>
        <v>16.458882225343597</v>
      </c>
      <c r="E1289" s="303"/>
      <c r="F1289" s="302">
        <v>18.457811440284893</v>
      </c>
      <c r="G1289" s="302">
        <v>5.4610331380586006</v>
      </c>
      <c r="H1289" s="302">
        <f t="shared" si="467"/>
        <v>23.918844578343492</v>
      </c>
      <c r="I1289" s="303"/>
      <c r="J1289" s="302">
        <v>11.879232099609556</v>
      </c>
      <c r="K1289" s="302">
        <v>5.125833512814042</v>
      </c>
      <c r="L1289" s="302">
        <f t="shared" si="468"/>
        <v>17.0050656124236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0.62178799685785968</v>
      </c>
      <c r="C1290" s="302">
        <v>0.77400535392432102</v>
      </c>
      <c r="D1290" s="302">
        <f t="shared" si="466"/>
        <v>1.3957933507821807</v>
      </c>
      <c r="E1290" s="303"/>
      <c r="F1290" s="302">
        <v>1.0125385404948231</v>
      </c>
      <c r="G1290" s="302">
        <v>1.5565374496613964</v>
      </c>
      <c r="H1290" s="302">
        <f t="shared" si="467"/>
        <v>2.5690759901562195</v>
      </c>
      <c r="I1290" s="303"/>
      <c r="J1290" s="302">
        <v>0.80877284743413003</v>
      </c>
      <c r="K1290" s="302">
        <v>1.8357850976886279</v>
      </c>
      <c r="L1290" s="302">
        <f t="shared" si="468"/>
        <v>2.6445579451227577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0.21718708393873906</v>
      </c>
      <c r="C1291" s="302">
        <v>1.3437290418044832</v>
      </c>
      <c r="D1291" s="302">
        <f t="shared" si="466"/>
        <v>1.5609161257432222</v>
      </c>
      <c r="E1291" s="303"/>
      <c r="F1291" s="302">
        <v>0.26589805664549776</v>
      </c>
      <c r="G1291" s="302">
        <v>2.3498504967175426</v>
      </c>
      <c r="H1291" s="302">
        <f t="shared" si="467"/>
        <v>2.6157485533630402</v>
      </c>
      <c r="I1291" s="303"/>
      <c r="J1291" s="302">
        <v>0.23746599412886915</v>
      </c>
      <c r="K1291" s="302">
        <v>1.9527484533608936</v>
      </c>
      <c r="L1291" s="302">
        <f t="shared" si="468"/>
        <v>2.1902144474897627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1.0321949630242138</v>
      </c>
      <c r="C1292" s="302">
        <v>2.6733566952431329</v>
      </c>
      <c r="D1292" s="302">
        <f t="shared" si="466"/>
        <v>3.7055516582673467</v>
      </c>
      <c r="E1292" s="303"/>
      <c r="F1292" s="302">
        <v>1.6529854408226892</v>
      </c>
      <c r="G1292" s="302">
        <v>4.4400094435391102</v>
      </c>
      <c r="H1292" s="302">
        <f t="shared" si="467"/>
        <v>6.0929948843617989</v>
      </c>
      <c r="I1292" s="303"/>
      <c r="J1292" s="302">
        <v>1.3431150979329616</v>
      </c>
      <c r="K1292" s="302">
        <v>3.9614057164414906</v>
      </c>
      <c r="L1292" s="302">
        <f t="shared" si="468"/>
        <v>5.3045208143744524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20.991000000214765</v>
      </c>
      <c r="C1294" s="311">
        <f t="shared" ref="C1294:D1294" si="469">SUM(C1284:C1292)</f>
        <v>14.312000000155097</v>
      </c>
      <c r="D1294" s="311">
        <f t="shared" si="469"/>
        <v>35.303000000369863</v>
      </c>
      <c r="E1294" s="311"/>
      <c r="F1294" s="311">
        <f t="shared" ref="F1294:H1294" si="470">SUM(F1284:F1292)</f>
        <v>32.90599999990097</v>
      </c>
      <c r="G1294" s="311">
        <f t="shared" si="470"/>
        <v>25.107000000182957</v>
      </c>
      <c r="H1294" s="311">
        <f t="shared" si="470"/>
        <v>58.013000000083927</v>
      </c>
      <c r="I1294" s="311"/>
      <c r="J1294" s="311">
        <f t="shared" ref="J1294:L1294" si="471">SUM(J1284:J1292)</f>
        <v>27.392000000172899</v>
      </c>
      <c r="K1294" s="311">
        <f t="shared" si="471"/>
        <v>23.039000000122389</v>
      </c>
      <c r="L1294" s="311">
        <f t="shared" si="471"/>
        <v>50.431000000295299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2" width="5.7109375" bestFit="1" customWidth="1"/>
    <col min="3" max="4" width="4.140625" bestFit="1" customWidth="1"/>
    <col min="5" max="5" width="5.7109375" bestFit="1" customWidth="1"/>
    <col min="6" max="6" width="4.7109375" customWidth="1"/>
    <col min="7" max="7" width="5.7109375" bestFit="1" customWidth="1"/>
    <col min="8" max="9" width="4.140625" bestFit="1" customWidth="1"/>
    <col min="10" max="10" width="5.7109375" bestFit="1" customWidth="1"/>
    <col min="11" max="11" width="4.85546875" customWidth="1"/>
    <col min="12" max="12" width="5.7109375" bestFit="1" customWidth="1"/>
    <col min="13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Yorkshire and the Humber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159.76917005825072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21.751578733883427</v>
      </c>
      <c r="D9" s="249">
        <f t="shared" si="0"/>
        <v>49.591748717623759</v>
      </c>
      <c r="E9" s="249">
        <f>SUM(B9:D9)</f>
        <v>231.11249750975793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191.65243149595304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33.976956178838996</v>
      </c>
      <c r="I9" s="249">
        <f t="shared" si="1"/>
        <v>52.009228939351857</v>
      </c>
      <c r="J9" s="249">
        <f>SUM(G9:I9)</f>
        <v>277.63861661414387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210.37355348396201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43.044669794721671</v>
      </c>
      <c r="N9" s="249">
        <f t="shared" si="2"/>
        <v>58.382235627896584</v>
      </c>
      <c r="O9" s="249">
        <f>SUM(L9:N9)</f>
        <v>311.80045890658027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314.97261806489354</v>
      </c>
      <c r="C10" s="249">
        <f t="shared" si="3"/>
        <v>90.08831709654541</v>
      </c>
      <c r="D10" s="249">
        <f t="shared" si="3"/>
        <v>51.60719651909524</v>
      </c>
      <c r="E10" s="249">
        <f t="shared" ref="E10:E17" si="4">SUM(B10:D10)</f>
        <v>456.66813168053415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395.08481163648077</v>
      </c>
      <c r="H10" s="249">
        <f t="shared" si="5"/>
        <v>109.8839986756858</v>
      </c>
      <c r="I10" s="249">
        <f t="shared" si="5"/>
        <v>57.806816557574912</v>
      </c>
      <c r="J10" s="249">
        <f t="shared" ref="J10:J17" si="6">SUM(G10:I10)</f>
        <v>562.77562686974147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477.47544312818832</v>
      </c>
      <c r="M10" s="249">
        <f t="shared" si="7"/>
        <v>133.61123936194085</v>
      </c>
      <c r="N10" s="249">
        <f t="shared" si="7"/>
        <v>56.387119059439954</v>
      </c>
      <c r="O10" s="249">
        <f t="shared" ref="O10:O17" si="8">SUM(L10:N10)</f>
        <v>667.47380154956909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189.952105819824</v>
      </c>
      <c r="C11" s="249">
        <f t="shared" si="9"/>
        <v>57.132771604349294</v>
      </c>
      <c r="D11" s="249">
        <f t="shared" si="9"/>
        <v>35.482256730243677</v>
      </c>
      <c r="E11" s="249">
        <f t="shared" si="4"/>
        <v>282.56713415441698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227.93744893035029</v>
      </c>
      <c r="H11" s="249">
        <f t="shared" si="10"/>
        <v>67.947021557502879</v>
      </c>
      <c r="I11" s="249">
        <f t="shared" si="10"/>
        <v>39.898030968969977</v>
      </c>
      <c r="J11" s="249">
        <f t="shared" si="6"/>
        <v>335.78250145682313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236.44307280400363</v>
      </c>
      <c r="M11" s="249">
        <f t="shared" si="11"/>
        <v>72.799735893923284</v>
      </c>
      <c r="N11" s="249">
        <f t="shared" si="11"/>
        <v>39.332349276663621</v>
      </c>
      <c r="O11" s="249">
        <f t="shared" si="8"/>
        <v>348.57515797459052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186.83864379662876</v>
      </c>
      <c r="C12" s="249">
        <f t="shared" si="12"/>
        <v>137.66015361257067</v>
      </c>
      <c r="D12" s="249">
        <f t="shared" si="12"/>
        <v>9.9918940865960693</v>
      </c>
      <c r="E12" s="249">
        <f t="shared" si="4"/>
        <v>334.49069149579549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191.25780199358317</v>
      </c>
      <c r="H12" s="249">
        <f t="shared" si="13"/>
        <v>135.79479969457648</v>
      </c>
      <c r="I12" s="249">
        <f t="shared" si="13"/>
        <v>10.132588973587383</v>
      </c>
      <c r="J12" s="249">
        <f t="shared" si="6"/>
        <v>337.18519066174701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169.5391945858126</v>
      </c>
      <c r="M12" s="249">
        <f t="shared" si="14"/>
        <v>121.690197399037</v>
      </c>
      <c r="N12" s="249">
        <f t="shared" si="14"/>
        <v>9.6486842695815049</v>
      </c>
      <c r="O12" s="249">
        <f t="shared" si="8"/>
        <v>300.87807625443111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170.25985867929344</v>
      </c>
      <c r="C13" s="249">
        <f t="shared" si="15"/>
        <v>26.347536065109434</v>
      </c>
      <c r="D13" s="249">
        <f t="shared" si="15"/>
        <v>102.86461137005941</v>
      </c>
      <c r="E13" s="249">
        <f t="shared" si="4"/>
        <v>299.47200611446226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151.76256486220689</v>
      </c>
      <c r="H13" s="249">
        <f t="shared" si="16"/>
        <v>23.183218826784568</v>
      </c>
      <c r="I13" s="249">
        <f t="shared" si="16"/>
        <v>81.154957583388466</v>
      </c>
      <c r="J13" s="249">
        <f t="shared" si="6"/>
        <v>256.10074127237993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122.68428540239454</v>
      </c>
      <c r="M13" s="249">
        <f t="shared" si="17"/>
        <v>25.242603751230263</v>
      </c>
      <c r="N13" s="249">
        <f t="shared" si="17"/>
        <v>84.881068945428609</v>
      </c>
      <c r="O13" s="249">
        <f t="shared" si="8"/>
        <v>232.80795809905342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123.42053945100432</v>
      </c>
      <c r="C14" s="249">
        <f t="shared" si="18"/>
        <v>123.35416675038188</v>
      </c>
      <c r="D14" s="249">
        <f t="shared" si="18"/>
        <v>21.361199914538748</v>
      </c>
      <c r="E14" s="249">
        <f t="shared" si="4"/>
        <v>268.13590611592497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124.90451197974134</v>
      </c>
      <c r="H14" s="249">
        <f t="shared" si="19"/>
        <v>119.39085424503504</v>
      </c>
      <c r="I14" s="249">
        <f t="shared" si="19"/>
        <v>25.816412113266708</v>
      </c>
      <c r="J14" s="249">
        <f t="shared" si="6"/>
        <v>270.11177833804311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149.74274489923712</v>
      </c>
      <c r="M14" s="249">
        <f t="shared" si="20"/>
        <v>130.33738706985736</v>
      </c>
      <c r="N14" s="249">
        <f t="shared" si="20"/>
        <v>27.205063738232891</v>
      </c>
      <c r="O14" s="249">
        <f t="shared" si="8"/>
        <v>307.28519570732738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89.714554337285023</v>
      </c>
      <c r="C15" s="249">
        <f t="shared" si="21"/>
        <v>126.15272972916452</v>
      </c>
      <c r="D15" s="249">
        <f t="shared" si="21"/>
        <v>16.066053027942488</v>
      </c>
      <c r="E15" s="249">
        <f t="shared" si="4"/>
        <v>231.93333709439202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89.231264171402145</v>
      </c>
      <c r="H15" s="249">
        <f t="shared" si="22"/>
        <v>129.55072974501462</v>
      </c>
      <c r="I15" s="249">
        <f t="shared" si="22"/>
        <v>11.024118238576897</v>
      </c>
      <c r="J15" s="249">
        <f t="shared" si="6"/>
        <v>229.80611215499366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92.02320487476922</v>
      </c>
      <c r="M15" s="249">
        <f t="shared" si="23"/>
        <v>129.47802132744204</v>
      </c>
      <c r="N15" s="249">
        <f t="shared" si="23"/>
        <v>8.8267352605363669</v>
      </c>
      <c r="O15" s="249">
        <f t="shared" si="8"/>
        <v>230.32796146274762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154.70154430352494</v>
      </c>
      <c r="C16" s="249">
        <f t="shared" si="24"/>
        <v>25.380753037629606</v>
      </c>
      <c r="D16" s="249">
        <f t="shared" si="24"/>
        <v>32.204386005377408</v>
      </c>
      <c r="E16" s="249">
        <f t="shared" si="4"/>
        <v>212.28668334653196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135.9588779897505</v>
      </c>
      <c r="H16" s="249">
        <f t="shared" si="25"/>
        <v>29.044726668135294</v>
      </c>
      <c r="I16" s="249">
        <f t="shared" si="25"/>
        <v>25.154168563059596</v>
      </c>
      <c r="J16" s="249">
        <f t="shared" si="6"/>
        <v>190.15777322094539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133.35446108124532</v>
      </c>
      <c r="M16" s="249">
        <f t="shared" si="26"/>
        <v>38.002639585450488</v>
      </c>
      <c r="N16" s="249">
        <f t="shared" si="26"/>
        <v>30.84427514308015</v>
      </c>
      <c r="O16" s="249">
        <f t="shared" si="8"/>
        <v>202.20137580977595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142.61196548551098</v>
      </c>
      <c r="C17" s="249">
        <f t="shared" si="27"/>
        <v>164.92999337286943</v>
      </c>
      <c r="D17" s="249">
        <f t="shared" si="27"/>
        <v>20.261653627467645</v>
      </c>
      <c r="E17" s="249">
        <f t="shared" si="4"/>
        <v>327.80361248584808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126.60628693443952</v>
      </c>
      <c r="H17" s="249">
        <f t="shared" si="28"/>
        <v>139.36569441454836</v>
      </c>
      <c r="I17" s="249">
        <f t="shared" si="28"/>
        <v>15.482678060068594</v>
      </c>
      <c r="J17" s="249">
        <f t="shared" si="6"/>
        <v>281.45465940905649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115.98603974637014</v>
      </c>
      <c r="M17" s="249">
        <f t="shared" si="29"/>
        <v>113.23350580872317</v>
      </c>
      <c r="N17" s="249">
        <f t="shared" si="29"/>
        <v>18.859468680336967</v>
      </c>
      <c r="O17" s="249">
        <f t="shared" si="8"/>
        <v>248.07901423543026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1532.240999996216</v>
      </c>
      <c r="C19" s="247">
        <f t="shared" ref="C19:O19" si="30">SUM(C9:C17)</f>
        <v>772.79800000250361</v>
      </c>
      <c r="D19" s="247">
        <f t="shared" si="30"/>
        <v>339.4309999989444</v>
      </c>
      <c r="E19" s="247">
        <f t="shared" si="30"/>
        <v>2644.4699999976638</v>
      </c>
      <c r="F19" s="247"/>
      <c r="G19" s="247">
        <f t="shared" si="30"/>
        <v>1634.3959999939077</v>
      </c>
      <c r="H19" s="247">
        <f t="shared" si="30"/>
        <v>788.13800000612196</v>
      </c>
      <c r="I19" s="247">
        <f t="shared" si="30"/>
        <v>318.47899999784443</v>
      </c>
      <c r="J19" s="247">
        <f t="shared" si="30"/>
        <v>2741.012999997874</v>
      </c>
      <c r="K19" s="247"/>
      <c r="L19" s="247">
        <f t="shared" si="30"/>
        <v>1707.6220000059827</v>
      </c>
      <c r="M19" s="247">
        <f t="shared" si="30"/>
        <v>807.43999999232619</v>
      </c>
      <c r="N19" s="247">
        <f t="shared" si="30"/>
        <v>334.36700000119669</v>
      </c>
      <c r="O19" s="247">
        <f t="shared" si="30"/>
        <v>2849.4289999995058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0.61151127764059821</v>
      </c>
      <c r="C26" s="302">
        <v>5.4753703742959361E-2</v>
      </c>
      <c r="D26" s="302">
        <v>0.40156877063164931</v>
      </c>
      <c r="E26" s="302">
        <f>SUM(B26:D26)</f>
        <v>1.0678337520152068</v>
      </c>
      <c r="F26" s="303"/>
      <c r="G26" s="302">
        <v>0.42691461022152938</v>
      </c>
      <c r="H26" s="302">
        <v>0.28859579887047498</v>
      </c>
      <c r="I26" s="302">
        <v>0.26433384430504481</v>
      </c>
      <c r="J26" s="302">
        <f>SUM(G26:I26)</f>
        <v>0.97984425339704917</v>
      </c>
      <c r="K26" s="303"/>
      <c r="L26" s="302">
        <v>0.65706548221813954</v>
      </c>
      <c r="M26" s="302">
        <v>0.28601974033720556</v>
      </c>
      <c r="N26" s="302">
        <v>0.33837438959200283</v>
      </c>
      <c r="O26" s="302">
        <f>SUM(L26:N26)</f>
        <v>1.2814596121473478</v>
      </c>
    </row>
    <row r="27" spans="1:15" s="236" customFormat="1" x14ac:dyDescent="0.2">
      <c r="A27" s="237" t="str">
        <f>name!E$5</f>
        <v>Professional occupations</v>
      </c>
      <c r="B27" s="302">
        <v>0.89862325085646244</v>
      </c>
      <c r="C27" s="302">
        <v>3.4446999968268041E-2</v>
      </c>
      <c r="D27" s="302">
        <v>0.13761444230587297</v>
      </c>
      <c r="E27" s="302">
        <f t="shared" ref="E27:E34" si="31">SUM(B27:D27)</f>
        <v>1.0706846931306035</v>
      </c>
      <c r="F27" s="303"/>
      <c r="G27" s="302">
        <v>0.7955065772092057</v>
      </c>
      <c r="H27" s="302">
        <v>0.40633546015082134</v>
      </c>
      <c r="I27" s="302">
        <v>9.8573600318892604E-2</v>
      </c>
      <c r="J27" s="302">
        <f t="shared" ref="J27:J34" si="32">SUM(G27:I27)</f>
        <v>1.3004156376789198</v>
      </c>
      <c r="K27" s="303"/>
      <c r="L27" s="302">
        <v>1.4316325717873157</v>
      </c>
      <c r="M27" s="302">
        <v>0.66972181380012485</v>
      </c>
      <c r="N27" s="302">
        <v>7.0538660450910992E-2</v>
      </c>
      <c r="O27" s="302">
        <f t="shared" ref="O27:O34" si="33">SUM(L27:N27)</f>
        <v>2.1718930460383516</v>
      </c>
    </row>
    <row r="28" spans="1:15" s="236" customFormat="1" x14ac:dyDescent="0.2">
      <c r="A28" s="237" t="str">
        <f>name!E$6</f>
        <v>Associate professional occupations</v>
      </c>
      <c r="B28" s="302">
        <v>0.64085041422449696</v>
      </c>
      <c r="C28" s="302">
        <v>3.4506590897931753E-2</v>
      </c>
      <c r="D28" s="302">
        <v>6.9575570632676845E-2</v>
      </c>
      <c r="E28" s="302">
        <f t="shared" si="31"/>
        <v>0.74493257575510552</v>
      </c>
      <c r="F28" s="303"/>
      <c r="G28" s="302">
        <v>0.49690721871244209</v>
      </c>
      <c r="H28" s="302">
        <v>0.31083845471893229</v>
      </c>
      <c r="I28" s="302">
        <v>4.4447612251632046E-2</v>
      </c>
      <c r="J28" s="302">
        <f t="shared" si="32"/>
        <v>0.85219328568300645</v>
      </c>
      <c r="K28" s="303"/>
      <c r="L28" s="302">
        <v>0.67959504542126692</v>
      </c>
      <c r="M28" s="302">
        <v>0.44171447711345696</v>
      </c>
      <c r="N28" s="302">
        <v>4.4702556624045722E-2</v>
      </c>
      <c r="O28" s="302">
        <f t="shared" si="33"/>
        <v>1.1660120791587696</v>
      </c>
    </row>
    <row r="29" spans="1:15" s="236" customFormat="1" x14ac:dyDescent="0.2">
      <c r="A29" s="237" t="str">
        <f>name!E$7</f>
        <v>Administrative and secretarial occupations</v>
      </c>
      <c r="B29" s="302">
        <v>0.74993660381372573</v>
      </c>
      <c r="C29" s="302">
        <v>0.12460668340261996</v>
      </c>
      <c r="D29" s="302">
        <v>6.2107405212772318E-2</v>
      </c>
      <c r="E29" s="302">
        <f t="shared" si="31"/>
        <v>0.93665069242911803</v>
      </c>
      <c r="F29" s="303"/>
      <c r="G29" s="302">
        <v>0.45292306756766193</v>
      </c>
      <c r="H29" s="302">
        <v>1.2101799129926436</v>
      </c>
      <c r="I29" s="302">
        <v>3.2531262652490893E-2</v>
      </c>
      <c r="J29" s="302">
        <f t="shared" si="32"/>
        <v>1.6956342432127964</v>
      </c>
      <c r="K29" s="303"/>
      <c r="L29" s="302">
        <v>0.38314868071467145</v>
      </c>
      <c r="M29" s="302">
        <v>1.1069992498627159</v>
      </c>
      <c r="N29" s="302">
        <v>2.4689628457123948E-2</v>
      </c>
      <c r="O29" s="302">
        <f t="shared" si="33"/>
        <v>1.5148375590345113</v>
      </c>
    </row>
    <row r="30" spans="1:15" s="236" customFormat="1" x14ac:dyDescent="0.2">
      <c r="A30" s="237" t="str">
        <f>name!E$8</f>
        <v>Skilled trades occupations</v>
      </c>
      <c r="B30" s="302">
        <v>3.0033382416342724</v>
      </c>
      <c r="C30" s="302">
        <v>0.56171156556339441</v>
      </c>
      <c r="D30" s="302">
        <v>13.059498118829319</v>
      </c>
      <c r="E30" s="302">
        <f t="shared" si="31"/>
        <v>16.624547926026985</v>
      </c>
      <c r="F30" s="303"/>
      <c r="G30" s="302">
        <v>1.4743624138854545</v>
      </c>
      <c r="H30" s="302">
        <v>0.61656759765103342</v>
      </c>
      <c r="I30" s="302">
        <v>8.3110562207711158</v>
      </c>
      <c r="J30" s="302">
        <f>SUM(G30:I30)</f>
        <v>10.401986232307603</v>
      </c>
      <c r="K30" s="303"/>
      <c r="L30" s="302">
        <v>1.4174280469773004</v>
      </c>
      <c r="M30" s="302">
        <v>0.67387976011952599</v>
      </c>
      <c r="N30" s="302">
        <v>8.3082546744048766</v>
      </c>
      <c r="O30" s="302">
        <f t="shared" si="33"/>
        <v>10.399562481501704</v>
      </c>
    </row>
    <row r="31" spans="1:15" s="236" customFormat="1" x14ac:dyDescent="0.2">
      <c r="A31" s="237" t="str">
        <f>name!E$9</f>
        <v>Caring, leisure and other service occupations</v>
      </c>
      <c r="B31" s="302">
        <v>0.50673190487115116</v>
      </c>
      <c r="C31" s="302">
        <v>5.4307491358689425E-2</v>
      </c>
      <c r="D31" s="302">
        <v>0.12143383042807801</v>
      </c>
      <c r="E31" s="302">
        <f t="shared" si="31"/>
        <v>0.68247322665791854</v>
      </c>
      <c r="F31" s="303"/>
      <c r="G31" s="302">
        <v>0.22708536103948437</v>
      </c>
      <c r="H31" s="302">
        <v>0.11552550511790997</v>
      </c>
      <c r="I31" s="302">
        <v>6.5801131836719873E-2</v>
      </c>
      <c r="J31" s="302">
        <f t="shared" si="32"/>
        <v>0.40841199799411421</v>
      </c>
      <c r="K31" s="303"/>
      <c r="L31" s="302">
        <v>0.25314404204152702</v>
      </c>
      <c r="M31" s="302">
        <v>6.2323392569062649E-2</v>
      </c>
      <c r="N31" s="302">
        <v>7.4908151765443312E-2</v>
      </c>
      <c r="O31" s="302">
        <f t="shared" si="33"/>
        <v>0.39037558637603298</v>
      </c>
    </row>
    <row r="32" spans="1:15" s="236" customFormat="1" x14ac:dyDescent="0.2">
      <c r="A32" s="237" t="str">
        <f>name!E$10</f>
        <v>Sales and customer service occupations</v>
      </c>
      <c r="B32" s="302">
        <v>0.24656987925940779</v>
      </c>
      <c r="C32" s="302">
        <v>0.10662981928762089</v>
      </c>
      <c r="D32" s="302">
        <v>0.1316087414863843</v>
      </c>
      <c r="E32" s="302">
        <f t="shared" si="31"/>
        <v>0.484808440033413</v>
      </c>
      <c r="F32" s="303"/>
      <c r="G32" s="302">
        <v>0.1387812074956801</v>
      </c>
      <c r="H32" s="302">
        <v>0.27683890610365963</v>
      </c>
      <c r="I32" s="302">
        <v>7.1922907438695408E-2</v>
      </c>
      <c r="J32" s="302">
        <f t="shared" si="32"/>
        <v>0.4875430210380351</v>
      </c>
      <c r="K32" s="303"/>
      <c r="L32" s="302">
        <v>0.16711669729640244</v>
      </c>
      <c r="M32" s="302">
        <v>0.26240095666318553</v>
      </c>
      <c r="N32" s="302">
        <v>5.5082230936573946E-2</v>
      </c>
      <c r="O32" s="302">
        <f t="shared" si="33"/>
        <v>0.4845998848961619</v>
      </c>
    </row>
    <row r="33" spans="1:15" s="236" customFormat="1" x14ac:dyDescent="0.2">
      <c r="A33" s="237" t="str">
        <f>name!E$11</f>
        <v>Process, plant and machine operatives</v>
      </c>
      <c r="B33" s="302">
        <v>1.4570572105023043</v>
      </c>
      <c r="C33" s="302">
        <v>0.15392764962958158</v>
      </c>
      <c r="D33" s="302">
        <v>0.11498495498677089</v>
      </c>
      <c r="E33" s="302">
        <f t="shared" si="31"/>
        <v>1.7259698151186569</v>
      </c>
      <c r="F33" s="303"/>
      <c r="G33" s="302">
        <v>0.61299849923951344</v>
      </c>
      <c r="H33" s="302">
        <v>0.17556995364081512</v>
      </c>
      <c r="I33" s="302">
        <v>7.5176968066955743E-2</v>
      </c>
      <c r="J33" s="302">
        <f t="shared" si="32"/>
        <v>0.86374542094728424</v>
      </c>
      <c r="K33" s="303"/>
      <c r="L33" s="302">
        <v>0.8304311823683308</v>
      </c>
      <c r="M33" s="302">
        <v>0.24692175986426457</v>
      </c>
      <c r="N33" s="302">
        <v>4.7398385919892948E-2</v>
      </c>
      <c r="O33" s="302">
        <f t="shared" si="33"/>
        <v>1.1247513281524883</v>
      </c>
    </row>
    <row r="34" spans="1:15" s="236" customFormat="1" x14ac:dyDescent="0.2">
      <c r="A34" s="237" t="str">
        <f>name!E$12</f>
        <v>Elementary occupations</v>
      </c>
      <c r="B34" s="302">
        <v>3.1863812171707258</v>
      </c>
      <c r="C34" s="302">
        <v>0.32610949615874402</v>
      </c>
      <c r="D34" s="302">
        <v>0.80160816557445957</v>
      </c>
      <c r="E34" s="302">
        <f t="shared" si="31"/>
        <v>4.3140988789039296</v>
      </c>
      <c r="F34" s="303"/>
      <c r="G34" s="302">
        <v>1.2285210446248418</v>
      </c>
      <c r="H34" s="302">
        <v>0.4225484107771762</v>
      </c>
      <c r="I34" s="302">
        <v>0.38715645220821682</v>
      </c>
      <c r="J34" s="302">
        <f t="shared" si="32"/>
        <v>2.0382259076102347</v>
      </c>
      <c r="K34" s="303"/>
      <c r="L34" s="302">
        <v>1.1204382511767788</v>
      </c>
      <c r="M34" s="302">
        <v>0.14101884964788899</v>
      </c>
      <c r="N34" s="302">
        <v>0.28905132154419405</v>
      </c>
      <c r="O34" s="302">
        <f t="shared" si="33"/>
        <v>1.5505084223688619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11.300999999973143</v>
      </c>
      <c r="C36" s="311">
        <f t="shared" ref="C36:O36" si="34">SUM(C26:C34)</f>
        <v>1.4510000000098096</v>
      </c>
      <c r="D36" s="311">
        <f t="shared" si="34"/>
        <v>14.900000000087983</v>
      </c>
      <c r="E36" s="311">
        <f t="shared" si="34"/>
        <v>27.652000000070935</v>
      </c>
      <c r="F36" s="311"/>
      <c r="G36" s="311">
        <f t="shared" si="34"/>
        <v>5.8539999999958123</v>
      </c>
      <c r="H36" s="311">
        <f t="shared" si="34"/>
        <v>3.8230000000234665</v>
      </c>
      <c r="I36" s="311">
        <f t="shared" si="34"/>
        <v>9.3509999998497637</v>
      </c>
      <c r="J36" s="311">
        <f t="shared" si="34"/>
        <v>19.027999999869046</v>
      </c>
      <c r="K36" s="311"/>
      <c r="L36" s="311">
        <f t="shared" si="34"/>
        <v>6.9400000000017332</v>
      </c>
      <c r="M36" s="311">
        <f t="shared" si="34"/>
        <v>3.8909999999774305</v>
      </c>
      <c r="N36" s="311">
        <f t="shared" si="34"/>
        <v>9.2529999996950654</v>
      </c>
      <c r="O36" s="311">
        <f t="shared" si="34"/>
        <v>20.08399999967423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0.32239718785999744</v>
      </c>
      <c r="C43" s="302">
        <v>1.4691356607247826E-2</v>
      </c>
      <c r="D43" s="302">
        <v>0.18556032519661864</v>
      </c>
      <c r="E43" s="302">
        <f>SUM(B43:D43)</f>
        <v>0.52264886966386392</v>
      </c>
      <c r="F43" s="303"/>
      <c r="G43" s="302">
        <v>0.18912432060493786</v>
      </c>
      <c r="H43" s="302">
        <v>2.5457313764231321E-3</v>
      </c>
      <c r="I43" s="302">
        <v>0</v>
      </c>
      <c r="J43" s="302">
        <f>SUM(G43:I43)</f>
        <v>0.191670051981361</v>
      </c>
      <c r="K43" s="303"/>
      <c r="L43" s="302">
        <v>0.10079907324795738</v>
      </c>
      <c r="M43" s="302">
        <v>2.2633455459026611E-3</v>
      </c>
      <c r="N43" s="302">
        <v>0</v>
      </c>
      <c r="O43" s="302">
        <f>SUM(L43:N43)</f>
        <v>0.10306241879386004</v>
      </c>
    </row>
    <row r="44" spans="1:15" s="236" customFormat="1" x14ac:dyDescent="0.2">
      <c r="A44" s="237" t="str">
        <f>name!E$5</f>
        <v>Professional occupations</v>
      </c>
      <c r="B44" s="302">
        <v>0.46685804493263555</v>
      </c>
      <c r="C44" s="302">
        <v>2.9494836998120302E-2</v>
      </c>
      <c r="D44" s="302">
        <v>9.928505798493259E-2</v>
      </c>
      <c r="E44" s="302">
        <f t="shared" ref="E44:E51" si="35">SUM(B44:D44)</f>
        <v>0.59563793991568836</v>
      </c>
      <c r="F44" s="303"/>
      <c r="G44" s="302">
        <v>0.30191791432174725</v>
      </c>
      <c r="H44" s="302">
        <v>4.7280787514255435E-3</v>
      </c>
      <c r="I44" s="302">
        <v>0</v>
      </c>
      <c r="J44" s="302">
        <f t="shared" ref="J44:J46" si="36">SUM(G44:I44)</f>
        <v>0.30664599307317281</v>
      </c>
      <c r="K44" s="303"/>
      <c r="L44" s="302">
        <v>0.18781719048992412</v>
      </c>
      <c r="M44" s="302">
        <v>3.0674843991121427E-3</v>
      </c>
      <c r="N44" s="302">
        <v>0</v>
      </c>
      <c r="O44" s="302">
        <f t="shared" ref="O44:O51" si="37">SUM(L44:N44)</f>
        <v>0.19088467488903627</v>
      </c>
    </row>
    <row r="45" spans="1:15" s="236" customFormat="1" x14ac:dyDescent="0.2">
      <c r="A45" s="237" t="str">
        <f>name!E$6</f>
        <v>Associate professional occupations</v>
      </c>
      <c r="B45" s="302">
        <v>0.3028877301286842</v>
      </c>
      <c r="C45" s="302">
        <v>1.7426901800272319E-2</v>
      </c>
      <c r="D45" s="302">
        <v>0.12669429311718688</v>
      </c>
      <c r="E45" s="302">
        <f t="shared" si="35"/>
        <v>0.44700892504614342</v>
      </c>
      <c r="F45" s="303"/>
      <c r="G45" s="302">
        <v>0.1872336186181614</v>
      </c>
      <c r="H45" s="302">
        <v>2.8628367829566202E-3</v>
      </c>
      <c r="I45" s="302">
        <v>0</v>
      </c>
      <c r="J45" s="302">
        <f t="shared" si="36"/>
        <v>0.19009645540111803</v>
      </c>
      <c r="K45" s="303"/>
      <c r="L45" s="302">
        <v>0.10462023572441136</v>
      </c>
      <c r="M45" s="302">
        <v>1.7799231558503102E-3</v>
      </c>
      <c r="N45" s="302">
        <v>0</v>
      </c>
      <c r="O45" s="302">
        <f t="shared" si="37"/>
        <v>0.10640015888026166</v>
      </c>
    </row>
    <row r="46" spans="1:15" s="236" customFormat="1" x14ac:dyDescent="0.2">
      <c r="A46" s="237" t="str">
        <f>name!E$7</f>
        <v>Administrative and secretarial occupations</v>
      </c>
      <c r="B46" s="302">
        <v>7.5473050709104775E-2</v>
      </c>
      <c r="C46" s="302">
        <v>2.565338101368685E-2</v>
      </c>
      <c r="D46" s="302">
        <v>0.30075924451161984</v>
      </c>
      <c r="E46" s="302">
        <f t="shared" si="35"/>
        <v>0.40188567623441146</v>
      </c>
      <c r="F46" s="303"/>
      <c r="G46" s="302">
        <v>6.5864367850543615E-2</v>
      </c>
      <c r="H46" s="302">
        <v>7.2374461928694858E-3</v>
      </c>
      <c r="I46" s="302">
        <v>0</v>
      </c>
      <c r="J46" s="302">
        <f t="shared" si="36"/>
        <v>7.3101814043413094E-2</v>
      </c>
      <c r="K46" s="303"/>
      <c r="L46" s="302">
        <v>2.4817530730643213E-2</v>
      </c>
      <c r="M46" s="302">
        <v>2.801530107460236E-3</v>
      </c>
      <c r="N46" s="302">
        <v>0</v>
      </c>
      <c r="O46" s="302">
        <f t="shared" si="37"/>
        <v>2.7619060838103449E-2</v>
      </c>
    </row>
    <row r="47" spans="1:15" s="236" customFormat="1" x14ac:dyDescent="0.2">
      <c r="A47" s="237" t="str">
        <f>name!E$8</f>
        <v>Skilled trades occupations</v>
      </c>
      <c r="B47" s="302">
        <v>0.92009141228953872</v>
      </c>
      <c r="C47" s="302">
        <v>2.8028446261404116E-2</v>
      </c>
      <c r="D47" s="302">
        <v>9.1508273284891556E-2</v>
      </c>
      <c r="E47" s="302">
        <f t="shared" si="35"/>
        <v>1.0396281318358345</v>
      </c>
      <c r="F47" s="303"/>
      <c r="G47" s="302">
        <v>0.38173801400153606</v>
      </c>
      <c r="H47" s="302">
        <v>2.3532362390647106E-3</v>
      </c>
      <c r="I47" s="302">
        <v>0</v>
      </c>
      <c r="J47" s="302">
        <f>SUM(G47:I47)</f>
        <v>0.38409125024060076</v>
      </c>
      <c r="K47" s="303"/>
      <c r="L47" s="302">
        <v>0.15572181142619265</v>
      </c>
      <c r="M47" s="302">
        <v>7.7628979082560671E-4</v>
      </c>
      <c r="N47" s="302">
        <v>0</v>
      </c>
      <c r="O47" s="302">
        <f t="shared" si="37"/>
        <v>0.15649810121701827</v>
      </c>
    </row>
    <row r="48" spans="1:15" s="236" customFormat="1" x14ac:dyDescent="0.2">
      <c r="A48" s="237" t="str">
        <f>name!E$9</f>
        <v>Caring, leisure and other service occupations</v>
      </c>
      <c r="B48" s="302">
        <v>6.0191929567210041E-2</v>
      </c>
      <c r="C48" s="302">
        <v>3.6311442989248106E-2</v>
      </c>
      <c r="D48" s="302">
        <v>4.1812731416470038E-2</v>
      </c>
      <c r="E48" s="302">
        <f t="shared" si="35"/>
        <v>0.13831610397292818</v>
      </c>
      <c r="F48" s="303"/>
      <c r="G48" s="302">
        <v>3.9966538839058825E-2</v>
      </c>
      <c r="H48" s="302">
        <v>1.0842219093261095E-2</v>
      </c>
      <c r="I48" s="302">
        <v>0</v>
      </c>
      <c r="J48" s="302">
        <f t="shared" ref="J48:J51" si="38">SUM(G48:I48)</f>
        <v>5.0808757932319919E-2</v>
      </c>
      <c r="K48" s="303"/>
      <c r="L48" s="302">
        <v>1.4667747208836504E-2</v>
      </c>
      <c r="M48" s="302">
        <v>6.3517587155275477E-3</v>
      </c>
      <c r="N48" s="302">
        <v>0</v>
      </c>
      <c r="O48" s="302">
        <f t="shared" si="37"/>
        <v>2.1019505924364051E-2</v>
      </c>
    </row>
    <row r="49" spans="1:15" s="236" customFormat="1" x14ac:dyDescent="0.2">
      <c r="A49" s="237" t="str">
        <f>name!E$10</f>
        <v>Sales and customer service occupations</v>
      </c>
      <c r="B49" s="302">
        <v>3.2086607616023242E-2</v>
      </c>
      <c r="C49" s="302">
        <v>3.4713159046972024E-2</v>
      </c>
      <c r="D49" s="302">
        <v>7.19603631678533E-2</v>
      </c>
      <c r="E49" s="302">
        <f t="shared" si="35"/>
        <v>0.13876012983084857</v>
      </c>
      <c r="F49" s="303"/>
      <c r="G49" s="302">
        <v>1.9942791628534764E-2</v>
      </c>
      <c r="H49" s="302">
        <v>3.471751397490703E-3</v>
      </c>
      <c r="I49" s="302">
        <v>0</v>
      </c>
      <c r="J49" s="302">
        <f t="shared" si="38"/>
        <v>2.3414543026025466E-2</v>
      </c>
      <c r="K49" s="303"/>
      <c r="L49" s="302">
        <v>1.0331117592141833E-2</v>
      </c>
      <c r="M49" s="302">
        <v>1.4090564590949902E-3</v>
      </c>
      <c r="N49" s="302">
        <v>0</v>
      </c>
      <c r="O49" s="302">
        <f t="shared" si="37"/>
        <v>1.1740174051236823E-2</v>
      </c>
    </row>
    <row r="50" spans="1:15" s="236" customFormat="1" x14ac:dyDescent="0.2">
      <c r="A50" s="237" t="str">
        <f>name!E$11</f>
        <v>Process, plant and machine operatives</v>
      </c>
      <c r="B50" s="302">
        <v>0.67029807140710584</v>
      </c>
      <c r="C50" s="302">
        <v>5.3900145131316551E-2</v>
      </c>
      <c r="D50" s="302">
        <v>0.10184102176759981</v>
      </c>
      <c r="E50" s="302">
        <f t="shared" si="35"/>
        <v>0.82603923830602222</v>
      </c>
      <c r="F50" s="303"/>
      <c r="G50" s="302">
        <v>0.25443530622062821</v>
      </c>
      <c r="H50" s="302">
        <v>2.6191326025384615E-3</v>
      </c>
      <c r="I50" s="302">
        <v>0</v>
      </c>
      <c r="J50" s="302">
        <f t="shared" si="38"/>
        <v>0.2570544388231667</v>
      </c>
      <c r="K50" s="303"/>
      <c r="L50" s="302">
        <v>0.10167865951096518</v>
      </c>
      <c r="M50" s="302">
        <v>1.4225187441271028E-3</v>
      </c>
      <c r="N50" s="302">
        <v>0</v>
      </c>
      <c r="O50" s="302">
        <f t="shared" si="37"/>
        <v>0.10310117825509228</v>
      </c>
    </row>
    <row r="51" spans="1:15" s="236" customFormat="1" x14ac:dyDescent="0.2">
      <c r="A51" s="237" t="str">
        <f>name!E$12</f>
        <v>Elementary occupations</v>
      </c>
      <c r="B51" s="302">
        <v>0.13171596547954942</v>
      </c>
      <c r="C51" s="302">
        <v>3.4780330151127997E-2</v>
      </c>
      <c r="D51" s="302">
        <v>0.40057868954553566</v>
      </c>
      <c r="E51" s="302">
        <f t="shared" si="35"/>
        <v>0.56707498517621313</v>
      </c>
      <c r="F51" s="303"/>
      <c r="G51" s="302">
        <v>5.4777127913860413E-2</v>
      </c>
      <c r="H51" s="302">
        <v>3.3395675639966336E-3</v>
      </c>
      <c r="I51" s="302">
        <v>0</v>
      </c>
      <c r="J51" s="302">
        <f t="shared" si="38"/>
        <v>5.8116695477857049E-2</v>
      </c>
      <c r="K51" s="303"/>
      <c r="L51" s="302">
        <v>2.05466340707459E-2</v>
      </c>
      <c r="M51" s="302">
        <v>1.1280930821528478E-3</v>
      </c>
      <c r="N51" s="302">
        <v>0</v>
      </c>
      <c r="O51" s="302">
        <f t="shared" si="37"/>
        <v>2.1674727152898747E-2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2.9819999999898492</v>
      </c>
      <c r="C53" s="311">
        <f t="shared" ref="C53:E53" si="39">SUM(C43:C51)</f>
        <v>0.27499999999939606</v>
      </c>
      <c r="D53" s="311">
        <f t="shared" si="39"/>
        <v>1.4199999999927082</v>
      </c>
      <c r="E53" s="311">
        <f t="shared" si="39"/>
        <v>4.6769999999819545</v>
      </c>
      <c r="F53" s="311"/>
      <c r="G53" s="311">
        <f t="shared" ref="G53:J53" si="40">SUM(G43:G51)</f>
        <v>1.4949999999990085</v>
      </c>
      <c r="H53" s="311">
        <f t="shared" si="40"/>
        <v>4.0000000000026383E-2</v>
      </c>
      <c r="I53" s="311">
        <f t="shared" si="40"/>
        <v>0</v>
      </c>
      <c r="J53" s="311">
        <f t="shared" si="40"/>
        <v>1.5349999999990351</v>
      </c>
      <c r="K53" s="311"/>
      <c r="L53" s="311">
        <f t="shared" ref="L53:O53" si="41">SUM(L43:L51)</f>
        <v>0.72100000000181808</v>
      </c>
      <c r="M53" s="311">
        <f t="shared" si="41"/>
        <v>2.1000000000053441E-2</v>
      </c>
      <c r="N53" s="311">
        <f t="shared" si="41"/>
        <v>0</v>
      </c>
      <c r="O53" s="311">
        <f t="shared" si="41"/>
        <v>0.74200000000187161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3.2346439158458353</v>
      </c>
      <c r="C60" s="302">
        <v>0.20556855599952722</v>
      </c>
      <c r="D60" s="302">
        <v>0.13609661574010165</v>
      </c>
      <c r="E60" s="302">
        <f>SUM(B60:D60)</f>
        <v>3.5763090875854644</v>
      </c>
      <c r="F60" s="303"/>
      <c r="G60" s="302">
        <v>5.3141146066802447</v>
      </c>
      <c r="H60" s="302">
        <v>0.22161719729501034</v>
      </c>
      <c r="I60" s="302">
        <v>9.7534245168443362E-2</v>
      </c>
      <c r="J60" s="302">
        <f>SUM(G60:I60)</f>
        <v>5.6332660491436988</v>
      </c>
      <c r="K60" s="303"/>
      <c r="L60" s="302">
        <v>4.1629582154882092</v>
      </c>
      <c r="M60" s="302">
        <v>0.20163408281742953</v>
      </c>
      <c r="N60" s="302">
        <v>6.4624787748068846E-2</v>
      </c>
      <c r="O60" s="302">
        <f>SUM(L60:N60)</f>
        <v>4.4292170860537077</v>
      </c>
    </row>
    <row r="61" spans="1:15" s="236" customFormat="1" x14ac:dyDescent="0.2">
      <c r="A61" s="237" t="str">
        <f>name!E$5</f>
        <v>Professional occupations</v>
      </c>
      <c r="B61" s="302">
        <v>2.3893122186000006</v>
      </c>
      <c r="C61" s="302">
        <v>0.12983507817740331</v>
      </c>
      <c r="D61" s="302">
        <v>0.13468098355816069</v>
      </c>
      <c r="E61" s="302">
        <f t="shared" ref="E61:E68" si="42">SUM(B61:D61)</f>
        <v>2.6538282803355644</v>
      </c>
      <c r="F61" s="303"/>
      <c r="G61" s="302">
        <v>4.4233377266093559</v>
      </c>
      <c r="H61" s="302">
        <v>0.11363575241145653</v>
      </c>
      <c r="I61" s="302">
        <v>0.13562620438292447</v>
      </c>
      <c r="J61" s="302">
        <f t="shared" ref="J61:J63" si="43">SUM(G61:I61)</f>
        <v>4.6725996834037362</v>
      </c>
      <c r="K61" s="303"/>
      <c r="L61" s="302">
        <v>4.6051580878825682</v>
      </c>
      <c r="M61" s="302">
        <v>9.334446547590329E-2</v>
      </c>
      <c r="N61" s="302">
        <v>0.14545704170188736</v>
      </c>
      <c r="O61" s="302">
        <f t="shared" ref="O61:O68" si="44">SUM(L61:N61)</f>
        <v>4.8439595950603591</v>
      </c>
    </row>
    <row r="62" spans="1:15" s="236" customFormat="1" x14ac:dyDescent="0.2">
      <c r="A62" s="237" t="str">
        <f>name!E$6</f>
        <v>Associate professional occupations</v>
      </c>
      <c r="B62" s="302">
        <v>3.5622793507120947</v>
      </c>
      <c r="C62" s="302">
        <v>0.25272906487233499</v>
      </c>
      <c r="D62" s="302">
        <v>6.3924157280263821E-2</v>
      </c>
      <c r="E62" s="302">
        <f t="shared" si="42"/>
        <v>3.8789325728646937</v>
      </c>
      <c r="F62" s="303"/>
      <c r="G62" s="302">
        <v>6.0945507793379132</v>
      </c>
      <c r="H62" s="302">
        <v>0.18192478059549094</v>
      </c>
      <c r="I62" s="302">
        <v>3.8330487449521951E-2</v>
      </c>
      <c r="J62" s="302">
        <f t="shared" si="43"/>
        <v>6.3148060473829259</v>
      </c>
      <c r="K62" s="303"/>
      <c r="L62" s="302">
        <v>4.8037466357921099</v>
      </c>
      <c r="M62" s="302">
        <v>0.10321936963472687</v>
      </c>
      <c r="N62" s="302">
        <v>2.0865764978203232E-2</v>
      </c>
      <c r="O62" s="302">
        <f t="shared" si="44"/>
        <v>4.9278317704050396</v>
      </c>
    </row>
    <row r="63" spans="1:15" s="236" customFormat="1" x14ac:dyDescent="0.2">
      <c r="A63" s="237" t="str">
        <f>name!E$7</f>
        <v>Administrative and secretarial occupations</v>
      </c>
      <c r="B63" s="302">
        <v>2.197035941761317</v>
      </c>
      <c r="C63" s="302">
        <v>0.72046483143865814</v>
      </c>
      <c r="D63" s="302">
        <v>7.3326533552006135E-2</v>
      </c>
      <c r="E63" s="302">
        <f t="shared" si="42"/>
        <v>2.9908273067519815</v>
      </c>
      <c r="F63" s="303"/>
      <c r="G63" s="302">
        <v>3.3716355117063332</v>
      </c>
      <c r="H63" s="302">
        <v>0.40008563772633565</v>
      </c>
      <c r="I63" s="302">
        <v>4.8148609212729981E-2</v>
      </c>
      <c r="J63" s="302">
        <f t="shared" si="43"/>
        <v>3.8198697586453987</v>
      </c>
      <c r="K63" s="303"/>
      <c r="L63" s="302">
        <v>2.5424250550514267</v>
      </c>
      <c r="M63" s="302">
        <v>0.31050697847010916</v>
      </c>
      <c r="N63" s="302">
        <v>2.0137933138693012E-2</v>
      </c>
      <c r="O63" s="302">
        <f t="shared" si="44"/>
        <v>2.8730699666602288</v>
      </c>
    </row>
    <row r="64" spans="1:15" s="236" customFormat="1" x14ac:dyDescent="0.2">
      <c r="A64" s="237" t="str">
        <f>name!E$8</f>
        <v>Skilled trades occupations</v>
      </c>
      <c r="B64" s="302">
        <v>5.7775210258493628</v>
      </c>
      <c r="C64" s="302">
        <v>0.35370697993931666</v>
      </c>
      <c r="D64" s="302">
        <v>0.76485863221647876</v>
      </c>
      <c r="E64" s="302">
        <f t="shared" si="42"/>
        <v>6.8960866380051584</v>
      </c>
      <c r="F64" s="303"/>
      <c r="G64" s="302">
        <v>6.5025207945902821</v>
      </c>
      <c r="H64" s="302">
        <v>0.17444953129840979</v>
      </c>
      <c r="I64" s="302">
        <v>0.37605095185770687</v>
      </c>
      <c r="J64" s="302">
        <f>SUM(G64:I64)</f>
        <v>7.0530212777463985</v>
      </c>
      <c r="K64" s="303"/>
      <c r="L64" s="302">
        <v>4.4222437584516037</v>
      </c>
      <c r="M64" s="302">
        <v>0.10900726960829266</v>
      </c>
      <c r="N64" s="302">
        <v>0.28232457529045335</v>
      </c>
      <c r="O64" s="302">
        <f t="shared" si="44"/>
        <v>4.8135756033503503</v>
      </c>
    </row>
    <row r="65" spans="1:15" s="236" customFormat="1" x14ac:dyDescent="0.2">
      <c r="A65" s="237" t="str">
        <f>name!E$9</f>
        <v>Caring, leisure and other service occupations</v>
      </c>
      <c r="B65" s="302">
        <v>0.25048437542397489</v>
      </c>
      <c r="C65" s="302">
        <v>8.0508149818410965E-2</v>
      </c>
      <c r="D65" s="302">
        <v>3.6899028249340791E-2</v>
      </c>
      <c r="E65" s="302">
        <f t="shared" si="42"/>
        <v>0.36789155349172664</v>
      </c>
      <c r="F65" s="303"/>
      <c r="G65" s="302">
        <v>0.37261532115992252</v>
      </c>
      <c r="H65" s="302">
        <v>4.3296310421024997E-2</v>
      </c>
      <c r="I65" s="302">
        <v>3.1453958015372187E-2</v>
      </c>
      <c r="J65" s="302">
        <f t="shared" ref="J65:J68" si="45">SUM(G65:I65)</f>
        <v>0.44736558959631972</v>
      </c>
      <c r="K65" s="303"/>
      <c r="L65" s="302">
        <v>0.28553010676855362</v>
      </c>
      <c r="M65" s="302">
        <v>2.8640460245198431E-2</v>
      </c>
      <c r="N65" s="302">
        <v>3.4816512247695108E-2</v>
      </c>
      <c r="O65" s="302">
        <f t="shared" si="44"/>
        <v>0.34898707926144718</v>
      </c>
    </row>
    <row r="66" spans="1:15" s="236" customFormat="1" x14ac:dyDescent="0.2">
      <c r="A66" s="237" t="str">
        <f>name!E$10</f>
        <v>Sales and customer service occupations</v>
      </c>
      <c r="B66" s="302">
        <v>0.74813291434119089</v>
      </c>
      <c r="C66" s="302">
        <v>0.75369541476707513</v>
      </c>
      <c r="D66" s="302">
        <v>6.1584487333150105E-2</v>
      </c>
      <c r="E66" s="302">
        <f t="shared" si="42"/>
        <v>1.5634128164414163</v>
      </c>
      <c r="F66" s="303"/>
      <c r="G66" s="302">
        <v>1.0371631541772302</v>
      </c>
      <c r="H66" s="302">
        <v>0.42774400185383377</v>
      </c>
      <c r="I66" s="302">
        <v>3.2918114632066085E-2</v>
      </c>
      <c r="J66" s="302">
        <f t="shared" si="45"/>
        <v>1.4978252706631299</v>
      </c>
      <c r="K66" s="303"/>
      <c r="L66" s="302">
        <v>0.8256342822054441</v>
      </c>
      <c r="M66" s="302">
        <v>0.33414134286846009</v>
      </c>
      <c r="N66" s="302">
        <v>2.9261731131480902E-2</v>
      </c>
      <c r="O66" s="302">
        <f t="shared" si="44"/>
        <v>1.1890373562053851</v>
      </c>
    </row>
    <row r="67" spans="1:15" s="236" customFormat="1" x14ac:dyDescent="0.2">
      <c r="A67" s="237" t="str">
        <f>name!E$11</f>
        <v>Process, plant and machine operatives</v>
      </c>
      <c r="B67" s="302">
        <v>17.524317847599129</v>
      </c>
      <c r="C67" s="302">
        <v>1.933790768028979</v>
      </c>
      <c r="D67" s="302">
        <v>0.21605138357782896</v>
      </c>
      <c r="E67" s="302">
        <f t="shared" si="42"/>
        <v>19.674159999205934</v>
      </c>
      <c r="F67" s="303"/>
      <c r="G67" s="302">
        <v>19.772382789476723</v>
      </c>
      <c r="H67" s="302">
        <v>1.1338846733147283</v>
      </c>
      <c r="I67" s="302">
        <v>0.14896492866239863</v>
      </c>
      <c r="J67" s="302">
        <f t="shared" si="45"/>
        <v>21.055232391453849</v>
      </c>
      <c r="K67" s="303"/>
      <c r="L67" s="302">
        <v>15.782131666095161</v>
      </c>
      <c r="M67" s="302">
        <v>0.89935142844591953</v>
      </c>
      <c r="N67" s="302">
        <v>0.12162150927147422</v>
      </c>
      <c r="O67" s="302">
        <f t="shared" si="44"/>
        <v>16.803104603812553</v>
      </c>
    </row>
    <row r="68" spans="1:15" s="236" customFormat="1" x14ac:dyDescent="0.2">
      <c r="A68" s="237" t="str">
        <f>name!E$12</f>
        <v>Elementary occupations</v>
      </c>
      <c r="B68" s="302">
        <v>6.5832724098346507</v>
      </c>
      <c r="C68" s="302">
        <v>1.7827011571010325</v>
      </c>
      <c r="D68" s="302">
        <v>0.14057817850439275</v>
      </c>
      <c r="E68" s="302">
        <f t="shared" si="42"/>
        <v>8.5065517454400759</v>
      </c>
      <c r="F68" s="303"/>
      <c r="G68" s="302">
        <v>7.2436793167169515</v>
      </c>
      <c r="H68" s="302">
        <v>0.90836211519081123</v>
      </c>
      <c r="I68" s="302">
        <v>4.7972500608250083E-2</v>
      </c>
      <c r="J68" s="302">
        <f t="shared" si="45"/>
        <v>8.2000139325160131</v>
      </c>
      <c r="K68" s="303"/>
      <c r="L68" s="302">
        <v>4.6261721917941268</v>
      </c>
      <c r="M68" s="302">
        <v>0.66815460237551882</v>
      </c>
      <c r="N68" s="302">
        <v>5.7890144475092116E-2</v>
      </c>
      <c r="O68" s="302">
        <f t="shared" si="44"/>
        <v>5.3522169386447374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42.266999999967553</v>
      </c>
      <c r="C70" s="311">
        <f t="shared" ref="C70:E70" si="46">SUM(C60:C68)</f>
        <v>6.2130000001427383</v>
      </c>
      <c r="D70" s="311">
        <f t="shared" si="46"/>
        <v>1.6280000000117238</v>
      </c>
      <c r="E70" s="311">
        <f t="shared" si="46"/>
        <v>50.108000000122018</v>
      </c>
      <c r="F70" s="311"/>
      <c r="G70" s="311">
        <f t="shared" ref="G70:J70" si="47">SUM(G60:G68)</f>
        <v>54.132000000454951</v>
      </c>
      <c r="H70" s="311">
        <f t="shared" si="47"/>
        <v>3.6050000001071014</v>
      </c>
      <c r="I70" s="311">
        <f t="shared" si="47"/>
        <v>0.95699999998941365</v>
      </c>
      <c r="J70" s="311">
        <f t="shared" si="47"/>
        <v>58.694000000551476</v>
      </c>
      <c r="K70" s="311"/>
      <c r="L70" s="311">
        <f t="shared" ref="L70:O70" si="48">SUM(L60:L68)</f>
        <v>42.055999999529206</v>
      </c>
      <c r="M70" s="311">
        <f t="shared" si="48"/>
        <v>2.7479999999415581</v>
      </c>
      <c r="N70" s="311">
        <f t="shared" si="48"/>
        <v>0.77699999998304803</v>
      </c>
      <c r="O70" s="311">
        <f t="shared" si="48"/>
        <v>45.580999999453809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0.55542473779551271</v>
      </c>
      <c r="C77" s="302">
        <v>3.8154229115720556E-2</v>
      </c>
      <c r="D77" s="302">
        <v>1.7162630790656545E-2</v>
      </c>
      <c r="E77" s="302">
        <f>SUM(B77:D77)</f>
        <v>0.61074159770188974</v>
      </c>
      <c r="F77" s="303"/>
      <c r="G77" s="302">
        <v>0.55197572783919513</v>
      </c>
      <c r="H77" s="302">
        <v>2.9507825898761473E-2</v>
      </c>
      <c r="I77" s="302">
        <v>1.3126545208262015E-2</v>
      </c>
      <c r="J77" s="302">
        <f>SUM(G77:I77)</f>
        <v>0.59461009894621863</v>
      </c>
      <c r="K77" s="303"/>
      <c r="L77" s="302">
        <v>0.42595938619046214</v>
      </c>
      <c r="M77" s="302">
        <v>2.917859496804923E-2</v>
      </c>
      <c r="N77" s="302">
        <v>1.3707404821137002E-2</v>
      </c>
      <c r="O77" s="302">
        <f>SUM(L77:N77)</f>
        <v>0.46884538597964842</v>
      </c>
    </row>
    <row r="78" spans="1:15" s="236" customFormat="1" x14ac:dyDescent="0.2">
      <c r="A78" s="237" t="str">
        <f>name!E$5</f>
        <v>Professional occupations</v>
      </c>
      <c r="B78" s="302">
        <v>0.53166585217289808</v>
      </c>
      <c r="C78" s="302">
        <v>4.0650605346920006E-2</v>
      </c>
      <c r="D78" s="302">
        <v>2.3509901419974947E-2</v>
      </c>
      <c r="E78" s="302">
        <f t="shared" ref="E78:E85" si="49">SUM(B78:D78)</f>
        <v>0.59582635893979308</v>
      </c>
      <c r="F78" s="303"/>
      <c r="G78" s="302">
        <v>0.58791981860779452</v>
      </c>
      <c r="H78" s="302">
        <v>2.7030196282840337E-2</v>
      </c>
      <c r="I78" s="302">
        <v>1.6906578136729151E-2</v>
      </c>
      <c r="J78" s="302">
        <f t="shared" ref="J78:J80" si="50">SUM(G78:I78)</f>
        <v>0.63185659302736397</v>
      </c>
      <c r="K78" s="303"/>
      <c r="L78" s="302">
        <v>0.56438733376834327</v>
      </c>
      <c r="M78" s="302">
        <v>2.2766525183937469E-2</v>
      </c>
      <c r="N78" s="302">
        <v>1.0062645658684416E-2</v>
      </c>
      <c r="O78" s="302">
        <f t="shared" ref="O78:O85" si="51">SUM(L78:N78)</f>
        <v>0.5972165046109652</v>
      </c>
    </row>
    <row r="79" spans="1:15" s="236" customFormat="1" x14ac:dyDescent="0.2">
      <c r="A79" s="237" t="str">
        <f>name!E$6</f>
        <v>Associate professional occupations</v>
      </c>
      <c r="B79" s="302">
        <v>0.67682862422187873</v>
      </c>
      <c r="C79" s="302">
        <v>7.0371329784572278E-2</v>
      </c>
      <c r="D79" s="302">
        <v>1.2569912334800299E-2</v>
      </c>
      <c r="E79" s="302">
        <f t="shared" si="49"/>
        <v>0.75976986634125132</v>
      </c>
      <c r="F79" s="303"/>
      <c r="G79" s="302">
        <v>0.69020905825708179</v>
      </c>
      <c r="H79" s="302">
        <v>4.2139675318176514E-2</v>
      </c>
      <c r="I79" s="302">
        <v>7.0049125359444627E-3</v>
      </c>
      <c r="J79" s="302">
        <f t="shared" si="50"/>
        <v>0.7393536461112028</v>
      </c>
      <c r="K79" s="303"/>
      <c r="L79" s="302">
        <v>0.52321156232500499</v>
      </c>
      <c r="M79" s="302">
        <v>3.0422196371904724E-2</v>
      </c>
      <c r="N79" s="302">
        <v>4.5639968747628861E-3</v>
      </c>
      <c r="O79" s="302">
        <f t="shared" si="51"/>
        <v>0.5581977555716725</v>
      </c>
    </row>
    <row r="80" spans="1:15" s="236" customFormat="1" x14ac:dyDescent="0.2">
      <c r="A80" s="237" t="str">
        <f>name!E$7</f>
        <v>Administrative and secretarial occupations</v>
      </c>
      <c r="B80" s="302">
        <v>0.28276700488197881</v>
      </c>
      <c r="C80" s="302">
        <v>0.14983554471165306</v>
      </c>
      <c r="D80" s="302">
        <v>7.4538139363233488E-3</v>
      </c>
      <c r="E80" s="302">
        <f t="shared" si="49"/>
        <v>0.4400563635299552</v>
      </c>
      <c r="F80" s="303"/>
      <c r="G80" s="302">
        <v>0.2325844699780194</v>
      </c>
      <c r="H80" s="302">
        <v>8.0737622988677038E-2</v>
      </c>
      <c r="I80" s="302">
        <v>4.2214143130124117E-3</v>
      </c>
      <c r="J80" s="302">
        <f t="shared" si="50"/>
        <v>0.31754350727970887</v>
      </c>
      <c r="K80" s="303"/>
      <c r="L80" s="302">
        <v>0.13631629337870554</v>
      </c>
      <c r="M80" s="302">
        <v>6.0966476793982267E-2</v>
      </c>
      <c r="N80" s="302">
        <v>4.5810229023514146E-3</v>
      </c>
      <c r="O80" s="302">
        <f t="shared" si="51"/>
        <v>0.20186379307503921</v>
      </c>
    </row>
    <row r="81" spans="1:15" s="236" customFormat="1" x14ac:dyDescent="0.2">
      <c r="A81" s="237" t="str">
        <f>name!E$8</f>
        <v>Skilled trades occupations</v>
      </c>
      <c r="B81" s="302">
        <v>0.31088212455346498</v>
      </c>
      <c r="C81" s="302">
        <v>1.192476801606447E-2</v>
      </c>
      <c r="D81" s="302">
        <v>2.2892834659767537E-2</v>
      </c>
      <c r="E81" s="302">
        <f t="shared" si="49"/>
        <v>0.34569972722929698</v>
      </c>
      <c r="F81" s="303"/>
      <c r="G81" s="302">
        <v>0.22080120167108744</v>
      </c>
      <c r="H81" s="302">
        <v>4.6399340533688138E-3</v>
      </c>
      <c r="I81" s="302">
        <v>1.3782651952529533E-2</v>
      </c>
      <c r="J81" s="302">
        <f>SUM(G81:I81)</f>
        <v>0.23922378767698579</v>
      </c>
      <c r="K81" s="303"/>
      <c r="L81" s="302">
        <v>0.13902113990387738</v>
      </c>
      <c r="M81" s="302">
        <v>2.6740389951806663E-3</v>
      </c>
      <c r="N81" s="302">
        <v>1.2495004187035582E-2</v>
      </c>
      <c r="O81" s="302">
        <f t="shared" si="51"/>
        <v>0.15419018308609364</v>
      </c>
    </row>
    <row r="82" spans="1:15" s="236" customFormat="1" x14ac:dyDescent="0.2">
      <c r="A82" s="237" t="str">
        <f>name!E$9</f>
        <v>Caring, leisure and other service occupations</v>
      </c>
      <c r="B82" s="302">
        <v>8.5822663149546674E-2</v>
      </c>
      <c r="C82" s="302">
        <v>6.5917018568536656E-2</v>
      </c>
      <c r="D82" s="302">
        <v>1.2346967281877196E-2</v>
      </c>
      <c r="E82" s="302">
        <f t="shared" si="49"/>
        <v>0.16408664899996053</v>
      </c>
      <c r="F82" s="303"/>
      <c r="G82" s="302">
        <v>7.2764172127590149E-2</v>
      </c>
      <c r="H82" s="302">
        <v>2.9552279183883656E-2</v>
      </c>
      <c r="I82" s="302">
        <v>7.4203861279950869E-3</v>
      </c>
      <c r="J82" s="302">
        <f t="shared" ref="J82:J85" si="52">SUM(G82:I82)</f>
        <v>0.1097368374394689</v>
      </c>
      <c r="K82" s="303"/>
      <c r="L82" s="302">
        <v>6.1575813461976388E-2</v>
      </c>
      <c r="M82" s="302">
        <v>2.2800930062097314E-2</v>
      </c>
      <c r="N82" s="302">
        <v>6.9723824375995235E-3</v>
      </c>
      <c r="O82" s="302">
        <f t="shared" si="51"/>
        <v>9.134912596167323E-2</v>
      </c>
    </row>
    <row r="83" spans="1:15" s="236" customFormat="1" x14ac:dyDescent="0.2">
      <c r="A83" s="237" t="str">
        <f>name!E$10</f>
        <v>Sales and customer service occupations</v>
      </c>
      <c r="B83" s="302">
        <v>0.14484941873015009</v>
      </c>
      <c r="C83" s="302">
        <v>6.6265198709590883E-2</v>
      </c>
      <c r="D83" s="302">
        <v>9.907007878106347E-3</v>
      </c>
      <c r="E83" s="302">
        <f t="shared" si="49"/>
        <v>0.2210216253178473</v>
      </c>
      <c r="F83" s="303"/>
      <c r="G83" s="302">
        <v>0.11976502668522983</v>
      </c>
      <c r="H83" s="302">
        <v>3.755481968762716E-2</v>
      </c>
      <c r="I83" s="302">
        <v>4.7852450245128098E-3</v>
      </c>
      <c r="J83" s="302">
        <f t="shared" si="52"/>
        <v>0.16210509139736978</v>
      </c>
      <c r="K83" s="303"/>
      <c r="L83" s="302">
        <v>9.5597549202729129E-2</v>
      </c>
      <c r="M83" s="302">
        <v>3.4952527250527041E-2</v>
      </c>
      <c r="N83" s="302">
        <v>4.680585074796708E-3</v>
      </c>
      <c r="O83" s="302">
        <f t="shared" si="51"/>
        <v>0.13523066152805288</v>
      </c>
    </row>
    <row r="84" spans="1:15" s="236" customFormat="1" x14ac:dyDescent="0.2">
      <c r="A84" s="237" t="str">
        <f>name!E$11</f>
        <v>Process, plant and machine operatives</v>
      </c>
      <c r="B84" s="302">
        <v>1.0156232804056227</v>
      </c>
      <c r="C84" s="302">
        <v>3.2373880420147223E-2</v>
      </c>
      <c r="D84" s="302">
        <v>2.0108697080840954E-2</v>
      </c>
      <c r="E84" s="302">
        <f t="shared" si="49"/>
        <v>1.0681058579066107</v>
      </c>
      <c r="F84" s="303"/>
      <c r="G84" s="302">
        <v>0.74166994666619823</v>
      </c>
      <c r="H84" s="302">
        <v>1.457368629164886E-2</v>
      </c>
      <c r="I84" s="302">
        <v>1.306399604648484E-2</v>
      </c>
      <c r="J84" s="302">
        <f t="shared" si="52"/>
        <v>0.76930762900433203</v>
      </c>
      <c r="K84" s="303"/>
      <c r="L84" s="302">
        <v>0.58019555732753225</v>
      </c>
      <c r="M84" s="302">
        <v>1.0697726491707478E-2</v>
      </c>
      <c r="N84" s="302">
        <v>1.160717554430838E-2</v>
      </c>
      <c r="O84" s="302">
        <f t="shared" si="51"/>
        <v>0.60250045936354812</v>
      </c>
    </row>
    <row r="85" spans="1:15" s="236" customFormat="1" x14ac:dyDescent="0.2">
      <c r="A85" s="237" t="str">
        <f>name!E$12</f>
        <v>Elementary occupations</v>
      </c>
      <c r="B85" s="302">
        <v>0.29913629407789516</v>
      </c>
      <c r="C85" s="302">
        <v>0.20850742533235961</v>
      </c>
      <c r="D85" s="302">
        <v>1.1048234617709509E-2</v>
      </c>
      <c r="E85" s="302">
        <f t="shared" si="49"/>
        <v>0.51869195402796431</v>
      </c>
      <c r="F85" s="303"/>
      <c r="G85" s="302">
        <v>0.20331057816901671</v>
      </c>
      <c r="H85" s="302">
        <v>7.9263960299949796E-2</v>
      </c>
      <c r="I85" s="302">
        <v>4.6882706539732233E-3</v>
      </c>
      <c r="J85" s="302">
        <f t="shared" si="52"/>
        <v>0.28726280912293972</v>
      </c>
      <c r="K85" s="303"/>
      <c r="L85" s="302">
        <v>0.10073536443416498</v>
      </c>
      <c r="M85" s="302">
        <v>4.8540983878593E-2</v>
      </c>
      <c r="N85" s="302">
        <v>5.3297824993914084E-3</v>
      </c>
      <c r="O85" s="302">
        <f t="shared" si="51"/>
        <v>0.15460613081214941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3.9029999999889471</v>
      </c>
      <c r="C87" s="311">
        <f t="shared" ref="C87:E87" si="53">SUM(C77:C85)</f>
        <v>0.6840000000055646</v>
      </c>
      <c r="D87" s="311">
        <f t="shared" si="53"/>
        <v>0.13700000000005672</v>
      </c>
      <c r="E87" s="311">
        <f t="shared" si="53"/>
        <v>4.7239999999945699</v>
      </c>
      <c r="F87" s="311"/>
      <c r="G87" s="311">
        <f t="shared" ref="G87:J87" si="54">SUM(G77:G85)</f>
        <v>3.4210000000012131</v>
      </c>
      <c r="H87" s="311">
        <f t="shared" si="54"/>
        <v>0.34500000000493364</v>
      </c>
      <c r="I87" s="311">
        <f t="shared" si="54"/>
        <v>8.4999999999443535E-2</v>
      </c>
      <c r="J87" s="311">
        <f t="shared" si="54"/>
        <v>3.8510000000055906</v>
      </c>
      <c r="K87" s="311"/>
      <c r="L87" s="311">
        <f t="shared" ref="L87:O87" si="55">SUM(L77:L85)</f>
        <v>2.6269999999927962</v>
      </c>
      <c r="M87" s="311">
        <f t="shared" si="55"/>
        <v>0.26299999999597923</v>
      </c>
      <c r="N87" s="311">
        <f t="shared" si="55"/>
        <v>7.4000000000067331E-2</v>
      </c>
      <c r="O87" s="311">
        <f t="shared" si="55"/>
        <v>2.9639999999888427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0.81136821543618232</v>
      </c>
      <c r="C94" s="302">
        <v>2.8499605640737041E-2</v>
      </c>
      <c r="D94" s="302">
        <v>0.56263366802604242</v>
      </c>
      <c r="E94" s="302">
        <f>SUM(B94:D94)</f>
        <v>1.4025014891029617</v>
      </c>
      <c r="F94" s="303"/>
      <c r="G94" s="302">
        <v>0.76498084604960148</v>
      </c>
      <c r="H94" s="302">
        <v>0.10543950830699368</v>
      </c>
      <c r="I94" s="302">
        <v>0.37055332671381486</v>
      </c>
      <c r="J94" s="302">
        <f>SUM(G94:I94)</f>
        <v>1.24097368107041</v>
      </c>
      <c r="K94" s="303"/>
      <c r="L94" s="302">
        <v>0.57801337153774734</v>
      </c>
      <c r="M94" s="302">
        <v>8.1547987974534927E-2</v>
      </c>
      <c r="N94" s="302">
        <v>0.29544003914746647</v>
      </c>
      <c r="O94" s="302">
        <f>SUM(L94:N94)</f>
        <v>0.95500139865974876</v>
      </c>
    </row>
    <row r="95" spans="1:15" s="236" customFormat="1" x14ac:dyDescent="0.2">
      <c r="A95" s="237" t="str">
        <f>name!E$5</f>
        <v>Professional occupations</v>
      </c>
      <c r="B95" s="302">
        <v>0.72998311304442065</v>
      </c>
      <c r="C95" s="302">
        <v>2.3001140011538641E-2</v>
      </c>
      <c r="D95" s="302">
        <v>0.23665238650715489</v>
      </c>
      <c r="E95" s="302">
        <f t="shared" ref="E95:E102" si="56">SUM(B95:D95)</f>
        <v>0.98963663956311421</v>
      </c>
      <c r="F95" s="303"/>
      <c r="G95" s="302">
        <v>0.77509149858451565</v>
      </c>
      <c r="H95" s="302">
        <v>7.2171496999006282E-2</v>
      </c>
      <c r="I95" s="302">
        <v>0.12541521767852057</v>
      </c>
      <c r="J95" s="302">
        <f t="shared" ref="J95:J97" si="57">SUM(G95:I95)</f>
        <v>0.97267821326204251</v>
      </c>
      <c r="K95" s="303"/>
      <c r="L95" s="302">
        <v>0.71135239715385756</v>
      </c>
      <c r="M95" s="302">
        <v>5.2063921086091161E-2</v>
      </c>
      <c r="N95" s="302">
        <v>8.0065278153764852E-2</v>
      </c>
      <c r="O95" s="302">
        <f t="shared" ref="O95:O102" si="58">SUM(L95:N95)</f>
        <v>0.84348159639371356</v>
      </c>
    </row>
    <row r="96" spans="1:15" s="236" customFormat="1" x14ac:dyDescent="0.2">
      <c r="A96" s="237" t="str">
        <f>name!E$6</f>
        <v>Associate professional occupations</v>
      </c>
      <c r="B96" s="302">
        <v>0.61594669864106311</v>
      </c>
      <c r="C96" s="302">
        <v>4.5419214047832793E-2</v>
      </c>
      <c r="D96" s="302">
        <v>0.34089468228025677</v>
      </c>
      <c r="E96" s="302">
        <f t="shared" si="56"/>
        <v>1.0022605949691528</v>
      </c>
      <c r="F96" s="303"/>
      <c r="G96" s="302">
        <v>0.53809053678080354</v>
      </c>
      <c r="H96" s="302">
        <v>9.7076554205884319E-2</v>
      </c>
      <c r="I96" s="302">
        <v>0.19547190351740595</v>
      </c>
      <c r="J96" s="302">
        <f t="shared" si="57"/>
        <v>0.83063899450409384</v>
      </c>
      <c r="K96" s="303"/>
      <c r="L96" s="302">
        <v>0.40294294949494625</v>
      </c>
      <c r="M96" s="302">
        <v>5.3656903923983736E-2</v>
      </c>
      <c r="N96" s="302">
        <v>0.13923999760539418</v>
      </c>
      <c r="O96" s="302">
        <f t="shared" si="58"/>
        <v>0.59583985102432413</v>
      </c>
    </row>
    <row r="97" spans="1:15" s="236" customFormat="1" x14ac:dyDescent="0.2">
      <c r="A97" s="237" t="str">
        <f>name!E$7</f>
        <v>Administrative and secretarial occupations</v>
      </c>
      <c r="B97" s="302">
        <v>0.65285478597652491</v>
      </c>
      <c r="C97" s="302">
        <v>0.10993287980094657</v>
      </c>
      <c r="D97" s="302">
        <v>5.405549317759225E-2</v>
      </c>
      <c r="E97" s="302">
        <f t="shared" si="56"/>
        <v>0.81684315895506376</v>
      </c>
      <c r="F97" s="303"/>
      <c r="G97" s="302">
        <v>0.40484225308041033</v>
      </c>
      <c r="H97" s="302">
        <v>0.17054676912911101</v>
      </c>
      <c r="I97" s="302">
        <v>3.2438393863753016E-2</v>
      </c>
      <c r="J97" s="302">
        <f t="shared" si="57"/>
        <v>0.6078274160732744</v>
      </c>
      <c r="K97" s="303"/>
      <c r="L97" s="302">
        <v>0.28417194412201247</v>
      </c>
      <c r="M97" s="302">
        <v>0.10141961367118123</v>
      </c>
      <c r="N97" s="302">
        <v>1.3827724867239193E-2</v>
      </c>
      <c r="O97" s="302">
        <f t="shared" si="58"/>
        <v>0.39941928266043292</v>
      </c>
    </row>
    <row r="98" spans="1:15" s="236" customFormat="1" x14ac:dyDescent="0.2">
      <c r="A98" s="237" t="str">
        <f>name!E$8</f>
        <v>Skilled trades occupations</v>
      </c>
      <c r="B98" s="302">
        <v>1.309915955943745</v>
      </c>
      <c r="C98" s="302">
        <v>7.1322301105674876E-2</v>
      </c>
      <c r="D98" s="302">
        <v>0.67344057470938024</v>
      </c>
      <c r="E98" s="302">
        <f t="shared" si="56"/>
        <v>2.0546788317588001</v>
      </c>
      <c r="F98" s="303"/>
      <c r="G98" s="302">
        <v>0.8620824826494754</v>
      </c>
      <c r="H98" s="302">
        <v>0.10883701507525617</v>
      </c>
      <c r="I98" s="302">
        <v>0.40941342061478364</v>
      </c>
      <c r="J98" s="302">
        <f>SUM(G98:I98)</f>
        <v>1.3803329183395152</v>
      </c>
      <c r="K98" s="303"/>
      <c r="L98" s="302">
        <v>0.50048694677521033</v>
      </c>
      <c r="M98" s="302">
        <v>7.2114033033078576E-2</v>
      </c>
      <c r="N98" s="302">
        <v>0.25517684074437907</v>
      </c>
      <c r="O98" s="302">
        <f t="shared" si="58"/>
        <v>0.82777782055266802</v>
      </c>
    </row>
    <row r="99" spans="1:15" s="236" customFormat="1" x14ac:dyDescent="0.2">
      <c r="A99" s="237" t="str">
        <f>name!E$9</f>
        <v>Caring, leisure and other service occupations</v>
      </c>
      <c r="B99" s="302">
        <v>0.14324309311950781</v>
      </c>
      <c r="C99" s="302">
        <v>8.0694802470637986E-3</v>
      </c>
      <c r="D99" s="302">
        <v>6.1073671203854103E-2</v>
      </c>
      <c r="E99" s="302">
        <f t="shared" si="56"/>
        <v>0.21238624457042571</v>
      </c>
      <c r="F99" s="303"/>
      <c r="G99" s="302">
        <v>7.2263674287947582E-2</v>
      </c>
      <c r="H99" s="302">
        <v>1.5459175066823358E-2</v>
      </c>
      <c r="I99" s="302">
        <v>6.2002340745385479E-2</v>
      </c>
      <c r="J99" s="302">
        <f t="shared" ref="J99:J102" si="59">SUM(G99:I99)</f>
        <v>0.14972519010015642</v>
      </c>
      <c r="K99" s="303"/>
      <c r="L99" s="302">
        <v>5.80805222771614E-2</v>
      </c>
      <c r="M99" s="302">
        <v>1.0098852472906627E-2</v>
      </c>
      <c r="N99" s="302">
        <v>5.1855078826380782E-2</v>
      </c>
      <c r="O99" s="302">
        <f t="shared" si="58"/>
        <v>0.1200344535764488</v>
      </c>
    </row>
    <row r="100" spans="1:15" s="236" customFormat="1" x14ac:dyDescent="0.2">
      <c r="A100" s="237" t="str">
        <f>name!E$10</f>
        <v>Sales and customer service occupations</v>
      </c>
      <c r="B100" s="302">
        <v>0.20960238847908091</v>
      </c>
      <c r="C100" s="302">
        <v>7.4612235766286505E-2</v>
      </c>
      <c r="D100" s="302">
        <v>0.16850127286471539</v>
      </c>
      <c r="E100" s="302">
        <f t="shared" si="56"/>
        <v>0.45271589711008281</v>
      </c>
      <c r="F100" s="303"/>
      <c r="G100" s="302">
        <v>0.13047690565244338</v>
      </c>
      <c r="H100" s="302">
        <v>0.14292557099033371</v>
      </c>
      <c r="I100" s="302">
        <v>8.0220183938831999E-2</v>
      </c>
      <c r="J100" s="302">
        <f t="shared" si="59"/>
        <v>0.35362266058160907</v>
      </c>
      <c r="K100" s="303"/>
      <c r="L100" s="302">
        <v>0.10155809842777738</v>
      </c>
      <c r="M100" s="302">
        <v>0.10888746734411062</v>
      </c>
      <c r="N100" s="302">
        <v>5.0275044802749261E-2</v>
      </c>
      <c r="O100" s="302">
        <f t="shared" si="58"/>
        <v>0.26072061057463725</v>
      </c>
    </row>
    <row r="101" spans="1:15" s="236" customFormat="1" x14ac:dyDescent="0.2">
      <c r="A101" s="237" t="str">
        <f>name!E$11</f>
        <v>Process, plant and machine operatives</v>
      </c>
      <c r="B101" s="302">
        <v>3.0259266527275468</v>
      </c>
      <c r="C101" s="302">
        <v>0.28799878378264343</v>
      </c>
      <c r="D101" s="302">
        <v>0.56298290674883489</v>
      </c>
      <c r="E101" s="302">
        <f t="shared" si="56"/>
        <v>3.876908343259025</v>
      </c>
      <c r="F101" s="303"/>
      <c r="G101" s="302">
        <v>1.844663367892508</v>
      </c>
      <c r="H101" s="302">
        <v>0.50088737269228623</v>
      </c>
      <c r="I101" s="302">
        <v>0.41444512765825686</v>
      </c>
      <c r="J101" s="302">
        <f t="shared" si="59"/>
        <v>2.7599958682430512</v>
      </c>
      <c r="K101" s="303"/>
      <c r="L101" s="302">
        <v>1.5560621464101361</v>
      </c>
      <c r="M101" s="302">
        <v>0.47511084073379439</v>
      </c>
      <c r="N101" s="302">
        <v>0.29977324178763026</v>
      </c>
      <c r="O101" s="302">
        <f t="shared" si="58"/>
        <v>2.3309462289315608</v>
      </c>
    </row>
    <row r="102" spans="1:15" s="236" customFormat="1" x14ac:dyDescent="0.2">
      <c r="A102" s="237" t="str">
        <f>name!E$12</f>
        <v>Elementary occupations</v>
      </c>
      <c r="B102" s="302">
        <v>0.80415909661062146</v>
      </c>
      <c r="C102" s="302">
        <v>0.15114435961451542</v>
      </c>
      <c r="D102" s="302">
        <v>0.28376534452943153</v>
      </c>
      <c r="E102" s="302">
        <f t="shared" si="56"/>
        <v>1.2390688007545685</v>
      </c>
      <c r="F102" s="303"/>
      <c r="G102" s="302">
        <v>0.53850843503973855</v>
      </c>
      <c r="H102" s="302">
        <v>0.25765653756736684</v>
      </c>
      <c r="I102" s="302">
        <v>0.1240400852549149</v>
      </c>
      <c r="J102" s="302">
        <f t="shared" si="59"/>
        <v>0.92020505786202034</v>
      </c>
      <c r="K102" s="303"/>
      <c r="L102" s="302">
        <v>0.26533162377155306</v>
      </c>
      <c r="M102" s="302">
        <v>0.1311003797514407</v>
      </c>
      <c r="N102" s="302">
        <v>0.11934675407802237</v>
      </c>
      <c r="O102" s="302">
        <f t="shared" si="58"/>
        <v>0.51577875760101621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8.3029999999786934</v>
      </c>
      <c r="C104" s="311">
        <f t="shared" ref="C104:E104" si="60">SUM(C94:C102)</f>
        <v>0.80000000001723914</v>
      </c>
      <c r="D104" s="311">
        <f t="shared" si="60"/>
        <v>2.9440000000472626</v>
      </c>
      <c r="E104" s="311">
        <f t="shared" si="60"/>
        <v>12.047000000043194</v>
      </c>
      <c r="F104" s="311"/>
      <c r="G104" s="311">
        <f t="shared" ref="G104:J104" si="61">SUM(G94:G102)</f>
        <v>5.9310000000174439</v>
      </c>
      <c r="H104" s="311">
        <f t="shared" si="61"/>
        <v>1.4710000000330616</v>
      </c>
      <c r="I104" s="311">
        <f t="shared" si="61"/>
        <v>1.8139999999856671</v>
      </c>
      <c r="J104" s="311">
        <f t="shared" si="61"/>
        <v>9.2160000000361713</v>
      </c>
      <c r="K104" s="311"/>
      <c r="L104" s="311">
        <f t="shared" ref="L104:O104" si="62">SUM(L94:L102)</f>
        <v>4.4579999999704025</v>
      </c>
      <c r="M104" s="311">
        <f t="shared" si="62"/>
        <v>1.0859999999911218</v>
      </c>
      <c r="N104" s="311">
        <f t="shared" si="62"/>
        <v>1.3050000000130264</v>
      </c>
      <c r="O104" s="311">
        <f t="shared" si="62"/>
        <v>6.8489999999745503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0.23397843878028934</v>
      </c>
      <c r="C111" s="302">
        <v>4.8599289995776987E-3</v>
      </c>
      <c r="D111" s="302">
        <v>5.2290552130447525E-2</v>
      </c>
      <c r="E111" s="302">
        <f>SUM(B111:D111)</f>
        <v>0.29112891991031459</v>
      </c>
      <c r="F111" s="303"/>
      <c r="G111" s="302">
        <v>0.5225856256915058</v>
      </c>
      <c r="H111" s="302">
        <v>6.4676189813550417E-2</v>
      </c>
      <c r="I111" s="302">
        <v>0.27145708976663591</v>
      </c>
      <c r="J111" s="302">
        <f>SUM(G111:I111)</f>
        <v>0.85871890527169215</v>
      </c>
      <c r="K111" s="303"/>
      <c r="L111" s="302">
        <v>0.42706185595589502</v>
      </c>
      <c r="M111" s="302">
        <v>5.1747951423145915E-2</v>
      </c>
      <c r="N111" s="302">
        <v>0.20836715880724627</v>
      </c>
      <c r="O111" s="302">
        <f>SUM(L111:N111)</f>
        <v>0.68717696618628721</v>
      </c>
    </row>
    <row r="112" spans="1:15" s="236" customFormat="1" x14ac:dyDescent="0.2">
      <c r="A112" s="237" t="str">
        <f>name!E$5</f>
        <v>Professional occupations</v>
      </c>
      <c r="B112" s="302">
        <v>0.24159083731880901</v>
      </c>
      <c r="C112" s="302">
        <v>3.2780451269851197E-3</v>
      </c>
      <c r="D112" s="302">
        <v>3.1450333233134044E-2</v>
      </c>
      <c r="E112" s="302">
        <f t="shared" ref="E112:E119" si="63">SUM(B112:D112)</f>
        <v>0.2763192156789282</v>
      </c>
      <c r="F112" s="303"/>
      <c r="G112" s="302">
        <v>0.64846696242413082</v>
      </c>
      <c r="H112" s="302">
        <v>4.9658767458563291E-2</v>
      </c>
      <c r="I112" s="302">
        <v>0.13138201275845421</v>
      </c>
      <c r="J112" s="302">
        <f t="shared" ref="J112:J114" si="64">SUM(G112:I112)</f>
        <v>0.82950774264114835</v>
      </c>
      <c r="K112" s="303"/>
      <c r="L112" s="302">
        <v>0.60892209311036416</v>
      </c>
      <c r="M112" s="302">
        <v>3.6282051411377289E-2</v>
      </c>
      <c r="N112" s="302">
        <v>8.9704977282495282E-2</v>
      </c>
      <c r="O112" s="302">
        <f t="shared" ref="O112:O119" si="65">SUM(L112:N112)</f>
        <v>0.73490912180423673</v>
      </c>
    </row>
    <row r="113" spans="1:15" s="236" customFormat="1" x14ac:dyDescent="0.2">
      <c r="A113" s="237" t="str">
        <f>name!E$6</f>
        <v>Associate professional occupations</v>
      </c>
      <c r="B113" s="302">
        <v>0.27115719062802807</v>
      </c>
      <c r="C113" s="302">
        <v>7.76921464987865E-3</v>
      </c>
      <c r="D113" s="302">
        <v>6.6468591000182417E-2</v>
      </c>
      <c r="E113" s="302">
        <f t="shared" si="63"/>
        <v>0.34539499627808917</v>
      </c>
      <c r="F113" s="303"/>
      <c r="G113" s="302">
        <v>0.62940360467811229</v>
      </c>
      <c r="H113" s="302">
        <v>9.9826363561172887E-2</v>
      </c>
      <c r="I113" s="302">
        <v>0.25321917185663867</v>
      </c>
      <c r="J113" s="302">
        <f t="shared" si="64"/>
        <v>0.98244914009592388</v>
      </c>
      <c r="K113" s="303"/>
      <c r="L113" s="302">
        <v>0.49440218303308475</v>
      </c>
      <c r="M113" s="302">
        <v>5.2796944571911919E-2</v>
      </c>
      <c r="N113" s="302">
        <v>0.16962619162847078</v>
      </c>
      <c r="O113" s="302">
        <f t="shared" si="65"/>
        <v>0.71682531923346748</v>
      </c>
    </row>
    <row r="114" spans="1:15" s="236" customFormat="1" x14ac:dyDescent="0.2">
      <c r="A114" s="237" t="str">
        <f>name!E$7</f>
        <v>Administrative and secretarial occupations</v>
      </c>
      <c r="B114" s="302">
        <v>0.36298571444099575</v>
      </c>
      <c r="C114" s="302">
        <v>1.5631334151186147E-2</v>
      </c>
      <c r="D114" s="302">
        <v>1.2618002054803009E-2</v>
      </c>
      <c r="E114" s="302">
        <f t="shared" si="63"/>
        <v>0.39123505064698494</v>
      </c>
      <c r="F114" s="303"/>
      <c r="G114" s="302">
        <v>0.60325587544251924</v>
      </c>
      <c r="H114" s="302">
        <v>0.10698050761891226</v>
      </c>
      <c r="I114" s="302">
        <v>4.8855410370843642E-2</v>
      </c>
      <c r="J114" s="302">
        <f t="shared" si="64"/>
        <v>0.75909179343227517</v>
      </c>
      <c r="K114" s="303"/>
      <c r="L114" s="302">
        <v>0.4032143136993942</v>
      </c>
      <c r="M114" s="302">
        <v>5.5597336059620958E-2</v>
      </c>
      <c r="N114" s="302">
        <v>8.0876452585109518E-2</v>
      </c>
      <c r="O114" s="302">
        <f t="shared" si="65"/>
        <v>0.53968810234412468</v>
      </c>
    </row>
    <row r="115" spans="1:15" s="236" customFormat="1" x14ac:dyDescent="0.2">
      <c r="A115" s="237" t="str">
        <f>name!E$8</f>
        <v>Skilled trades occupations</v>
      </c>
      <c r="B115" s="302">
        <v>0.19809110180398523</v>
      </c>
      <c r="C115" s="302">
        <v>9.3587402369465379E-3</v>
      </c>
      <c r="D115" s="302">
        <v>0.15588139309060145</v>
      </c>
      <c r="E115" s="302">
        <f t="shared" si="63"/>
        <v>0.3633312351315332</v>
      </c>
      <c r="F115" s="303"/>
      <c r="G115" s="302">
        <v>0.36700506450358855</v>
      </c>
      <c r="H115" s="302">
        <v>7.9718330940792906E-2</v>
      </c>
      <c r="I115" s="302">
        <v>0.50503160948391967</v>
      </c>
      <c r="J115" s="302">
        <f>SUM(G115:I115)</f>
        <v>0.95175500492830112</v>
      </c>
      <c r="K115" s="303"/>
      <c r="L115" s="302">
        <v>0.256291799779229</v>
      </c>
      <c r="M115" s="302">
        <v>5.869273925518638E-2</v>
      </c>
      <c r="N115" s="302">
        <v>0.29492548938506813</v>
      </c>
      <c r="O115" s="302">
        <f t="shared" si="65"/>
        <v>0.6099100284194835</v>
      </c>
    </row>
    <row r="116" spans="1:15" s="236" customFormat="1" x14ac:dyDescent="0.2">
      <c r="A116" s="237" t="str">
        <f>name!E$9</f>
        <v>Caring, leisure and other service occupations</v>
      </c>
      <c r="B116" s="302">
        <v>0.13662075561544229</v>
      </c>
      <c r="C116" s="302">
        <v>2.3703694274194906E-3</v>
      </c>
      <c r="D116" s="302">
        <v>3.6890682987018683E-2</v>
      </c>
      <c r="E116" s="302">
        <f t="shared" si="63"/>
        <v>0.17588180802988046</v>
      </c>
      <c r="F116" s="303"/>
      <c r="G116" s="302">
        <v>0.2231431240128352</v>
      </c>
      <c r="H116" s="302">
        <v>1.9528216275984698E-2</v>
      </c>
      <c r="I116" s="302">
        <v>0.15118587824821655</v>
      </c>
      <c r="J116" s="302">
        <f t="shared" ref="J116:J119" si="66">SUM(G116:I116)</f>
        <v>0.39385721853703648</v>
      </c>
      <c r="K116" s="303"/>
      <c r="L116" s="302">
        <v>0.16271701945686351</v>
      </c>
      <c r="M116" s="302">
        <v>1.3354300363150445E-2</v>
      </c>
      <c r="N116" s="302">
        <v>0.15624405769265631</v>
      </c>
      <c r="O116" s="302">
        <f t="shared" si="65"/>
        <v>0.33231537751267026</v>
      </c>
    </row>
    <row r="117" spans="1:15" s="236" customFormat="1" x14ac:dyDescent="0.2">
      <c r="A117" s="237" t="str">
        <f>name!E$10</f>
        <v>Sales and customer service occupations</v>
      </c>
      <c r="B117" s="302">
        <v>7.8379964891023751E-2</v>
      </c>
      <c r="C117" s="302">
        <v>1.1910367625231327E-2</v>
      </c>
      <c r="D117" s="302">
        <v>1.1026260018215888E-2</v>
      </c>
      <c r="E117" s="302">
        <f t="shared" si="63"/>
        <v>0.10131659253447096</v>
      </c>
      <c r="F117" s="303"/>
      <c r="G117" s="302">
        <v>0.13644988056896429</v>
      </c>
      <c r="H117" s="302">
        <v>9.282134656321904E-2</v>
      </c>
      <c r="I117" s="302">
        <v>3.132627073152746E-2</v>
      </c>
      <c r="J117" s="302">
        <f t="shared" si="66"/>
        <v>0.26059749786371078</v>
      </c>
      <c r="K117" s="303"/>
      <c r="L117" s="302">
        <v>0.11176727225578846</v>
      </c>
      <c r="M117" s="302">
        <v>6.8763010581454384E-2</v>
      </c>
      <c r="N117" s="302">
        <v>2.0216877662865188E-2</v>
      </c>
      <c r="O117" s="302">
        <f t="shared" si="65"/>
        <v>0.20074716050010805</v>
      </c>
    </row>
    <row r="118" spans="1:15" s="236" customFormat="1" x14ac:dyDescent="0.2">
      <c r="A118" s="237" t="str">
        <f>name!E$11</f>
        <v>Process, plant and machine operatives</v>
      </c>
      <c r="B118" s="302">
        <v>0.61937299132326107</v>
      </c>
      <c r="C118" s="302">
        <v>4.1041067968566429E-2</v>
      </c>
      <c r="D118" s="302">
        <v>5.3771429405441565E-2</v>
      </c>
      <c r="E118" s="302">
        <f t="shared" si="63"/>
        <v>0.71418548869726906</v>
      </c>
      <c r="F118" s="303"/>
      <c r="G118" s="302">
        <v>0.87324370406602647</v>
      </c>
      <c r="H118" s="302">
        <v>0.38852292076267736</v>
      </c>
      <c r="I118" s="302">
        <v>0.21540869251682301</v>
      </c>
      <c r="J118" s="302">
        <f t="shared" si="66"/>
        <v>1.4771753173455269</v>
      </c>
      <c r="K118" s="303"/>
      <c r="L118" s="302">
        <v>0.71158686681857386</v>
      </c>
      <c r="M118" s="302">
        <v>0.37119526625954857</v>
      </c>
      <c r="N118" s="302">
        <v>0.16400456020416049</v>
      </c>
      <c r="O118" s="302">
        <f t="shared" si="65"/>
        <v>1.2467866932822829</v>
      </c>
    </row>
    <row r="119" spans="1:15" s="236" customFormat="1" x14ac:dyDescent="0.2">
      <c r="A119" s="237" t="str">
        <f>name!E$12</f>
        <v>Elementary occupations</v>
      </c>
      <c r="B119" s="302">
        <v>0.32682300518824398</v>
      </c>
      <c r="C119" s="302">
        <v>3.1780931817368352E-2</v>
      </c>
      <c r="D119" s="302">
        <v>0.12060275609049699</v>
      </c>
      <c r="E119" s="302">
        <f t="shared" si="63"/>
        <v>0.4792066930961093</v>
      </c>
      <c r="F119" s="303"/>
      <c r="G119" s="302">
        <v>0.67344615861131774</v>
      </c>
      <c r="H119" s="302">
        <v>0.22026735703935674</v>
      </c>
      <c r="I119" s="302">
        <v>0.30513386424240851</v>
      </c>
      <c r="J119" s="302">
        <f t="shared" si="66"/>
        <v>1.198847379893083</v>
      </c>
      <c r="K119" s="303"/>
      <c r="L119" s="302">
        <v>0.36103659589100018</v>
      </c>
      <c r="M119" s="302">
        <v>0.11757040006436852</v>
      </c>
      <c r="N119" s="302">
        <v>0.24803423477718711</v>
      </c>
      <c r="O119" s="302">
        <f t="shared" si="65"/>
        <v>0.72664123073255582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2.4689999999900789</v>
      </c>
      <c r="C121" s="311">
        <f t="shared" ref="C121:E121" si="67">SUM(C111:C119)</f>
        <v>0.12800000000315975</v>
      </c>
      <c r="D121" s="311">
        <f t="shared" si="67"/>
        <v>0.54100000001034154</v>
      </c>
      <c r="E121" s="311">
        <f t="shared" si="67"/>
        <v>3.1380000000035801</v>
      </c>
      <c r="F121" s="311"/>
      <c r="G121" s="311">
        <f t="shared" ref="G121:J121" si="68">SUM(G111:G119)</f>
        <v>4.6769999999990004</v>
      </c>
      <c r="H121" s="311">
        <f t="shared" si="68"/>
        <v>1.1220000000342296</v>
      </c>
      <c r="I121" s="311">
        <f t="shared" si="68"/>
        <v>1.9129999999754674</v>
      </c>
      <c r="J121" s="311">
        <f t="shared" si="68"/>
        <v>7.7120000000086968</v>
      </c>
      <c r="K121" s="311"/>
      <c r="L121" s="311">
        <f t="shared" ref="L121:O121" si="69">SUM(L111:L119)</f>
        <v>3.5370000000001931</v>
      </c>
      <c r="M121" s="311">
        <f t="shared" si="69"/>
        <v>0.82599999998976426</v>
      </c>
      <c r="N121" s="311">
        <f t="shared" si="69"/>
        <v>1.4320000000252591</v>
      </c>
      <c r="O121" s="311">
        <f t="shared" si="69"/>
        <v>5.7950000000152162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0.81673638949993344</v>
      </c>
      <c r="C128" s="302">
        <v>1.3394515895418674E-2</v>
      </c>
      <c r="D128" s="302">
        <v>0.19045718610452628</v>
      </c>
      <c r="E128" s="302">
        <f>SUM(B128:D128)</f>
        <v>1.0205880914998784</v>
      </c>
      <c r="F128" s="303"/>
      <c r="G128" s="302">
        <v>0.52044382707127024</v>
      </c>
      <c r="H128" s="302">
        <v>9.9634949649417132E-3</v>
      </c>
      <c r="I128" s="302">
        <v>0.14202412832745789</v>
      </c>
      <c r="J128" s="302">
        <f>SUM(G128:I128)</f>
        <v>0.67243145036366991</v>
      </c>
      <c r="K128" s="303"/>
      <c r="L128" s="302">
        <v>0.49111644477973371</v>
      </c>
      <c r="M128" s="302">
        <v>1.0552595802676914E-2</v>
      </c>
      <c r="N128" s="302">
        <v>0.11620398573279402</v>
      </c>
      <c r="O128" s="302">
        <f>SUM(L128:N128)</f>
        <v>0.61787302631520458</v>
      </c>
    </row>
    <row r="129" spans="1:15" s="236" customFormat="1" x14ac:dyDescent="0.2">
      <c r="A129" s="237" t="str">
        <f>name!E$5</f>
        <v>Professional occupations</v>
      </c>
      <c r="B129" s="302">
        <v>0.60786301626023331</v>
      </c>
      <c r="C129" s="302">
        <v>1.3492528659572447E-2</v>
      </c>
      <c r="D129" s="302">
        <v>5.4658927207575946E-2</v>
      </c>
      <c r="E129" s="302">
        <f t="shared" ref="E129:E136" si="70">SUM(B129:D129)</f>
        <v>0.67601447212738164</v>
      </c>
      <c r="F129" s="303"/>
      <c r="G129" s="302">
        <v>0.46421790709856625</v>
      </c>
      <c r="H129" s="302">
        <v>7.1999300926097352E-3</v>
      </c>
      <c r="I129" s="302">
        <v>3.3467830630693918E-2</v>
      </c>
      <c r="J129" s="302">
        <f t="shared" ref="J129:J131" si="71">SUM(G129:I129)</f>
        <v>0.50488566782186983</v>
      </c>
      <c r="K129" s="303"/>
      <c r="L129" s="302">
        <v>0.52665637274374721</v>
      </c>
      <c r="M129" s="302">
        <v>7.0688841738300095E-3</v>
      </c>
      <c r="N129" s="302">
        <v>2.2527803899325179E-2</v>
      </c>
      <c r="O129" s="302">
        <f t="shared" ref="O129:O136" si="72">SUM(L129:N129)</f>
        <v>0.5562530608169024</v>
      </c>
    </row>
    <row r="130" spans="1:15" s="236" customFormat="1" x14ac:dyDescent="0.2">
      <c r="A130" s="237" t="str">
        <f>name!E$6</f>
        <v>Associate professional occupations</v>
      </c>
      <c r="B130" s="302">
        <v>0.73053975139380722</v>
      </c>
      <c r="C130" s="302">
        <v>1.6610210211122224E-2</v>
      </c>
      <c r="D130" s="302">
        <v>3.9520133325015465E-2</v>
      </c>
      <c r="E130" s="302">
        <f t="shared" si="70"/>
        <v>0.78667009492994489</v>
      </c>
      <c r="F130" s="303"/>
      <c r="G130" s="302">
        <v>0.48220102270632376</v>
      </c>
      <c r="H130" s="302">
        <v>9.3213783196690291E-3</v>
      </c>
      <c r="I130" s="302">
        <v>2.1783676088115201E-2</v>
      </c>
      <c r="J130" s="302">
        <f t="shared" si="71"/>
        <v>0.51330607711410792</v>
      </c>
      <c r="K130" s="303"/>
      <c r="L130" s="302">
        <v>0.42700880328720298</v>
      </c>
      <c r="M130" s="302">
        <v>7.6438802905627488E-3</v>
      </c>
      <c r="N130" s="302">
        <v>1.5743713473197606E-2</v>
      </c>
      <c r="O130" s="302">
        <f t="shared" si="72"/>
        <v>0.45039639705096329</v>
      </c>
    </row>
    <row r="131" spans="1:15" s="236" customFormat="1" x14ac:dyDescent="0.2">
      <c r="A131" s="237" t="str">
        <f>name!E$7</f>
        <v>Administrative and secretarial occupations</v>
      </c>
      <c r="B131" s="302">
        <v>0.40005880585949788</v>
      </c>
      <c r="C131" s="302">
        <v>0.18449149565137984</v>
      </c>
      <c r="D131" s="302">
        <v>1.9751252128988716E-2</v>
      </c>
      <c r="E131" s="302">
        <f t="shared" si="70"/>
        <v>0.60430155363986648</v>
      </c>
      <c r="F131" s="303"/>
      <c r="G131" s="302">
        <v>0.24292552176296864</v>
      </c>
      <c r="H131" s="302">
        <v>4.4824196972185655E-2</v>
      </c>
      <c r="I131" s="302">
        <v>9.1773178283487758E-3</v>
      </c>
      <c r="J131" s="302">
        <f t="shared" si="71"/>
        <v>0.29692703656350311</v>
      </c>
      <c r="K131" s="303"/>
      <c r="L131" s="302">
        <v>0.17277948196194953</v>
      </c>
      <c r="M131" s="302">
        <v>3.72082557145429E-2</v>
      </c>
      <c r="N131" s="302">
        <v>6.6749157266927633E-3</v>
      </c>
      <c r="O131" s="302">
        <f t="shared" si="72"/>
        <v>0.21666265340318519</v>
      </c>
    </row>
    <row r="132" spans="1:15" s="236" customFormat="1" x14ac:dyDescent="0.2">
      <c r="A132" s="237" t="str">
        <f>name!E$8</f>
        <v>Skilled trades occupations</v>
      </c>
      <c r="B132" s="302">
        <v>4.185467774918104</v>
      </c>
      <c r="C132" s="302">
        <v>4.6502834100963196E-2</v>
      </c>
      <c r="D132" s="302">
        <v>1.366273173088177</v>
      </c>
      <c r="E132" s="302">
        <f t="shared" si="70"/>
        <v>5.5982437821072439</v>
      </c>
      <c r="F132" s="303"/>
      <c r="G132" s="302">
        <v>1.746642035226452</v>
      </c>
      <c r="H132" s="302">
        <v>2.3860819854696055E-2</v>
      </c>
      <c r="I132" s="302">
        <v>0.6350126042972849</v>
      </c>
      <c r="J132" s="302">
        <f>SUM(G132:I132)</f>
        <v>2.4055154593784329</v>
      </c>
      <c r="K132" s="303"/>
      <c r="L132" s="302">
        <v>1.4609031405218211</v>
      </c>
      <c r="M132" s="302">
        <v>2.820649707482914E-2</v>
      </c>
      <c r="N132" s="302">
        <v>0.52510675476526936</v>
      </c>
      <c r="O132" s="302">
        <f t="shared" si="72"/>
        <v>2.0142163923619196</v>
      </c>
    </row>
    <row r="133" spans="1:15" s="236" customFormat="1" x14ac:dyDescent="0.2">
      <c r="A133" s="237" t="str">
        <f>name!E$9</f>
        <v>Caring, leisure and other service occupations</v>
      </c>
      <c r="B133" s="302">
        <v>0.15254496856455629</v>
      </c>
      <c r="C133" s="302">
        <v>1.5751955887133504E-2</v>
      </c>
      <c r="D133" s="302">
        <v>2.9094659682625711E-2</v>
      </c>
      <c r="E133" s="302">
        <f t="shared" si="70"/>
        <v>0.19739158413431551</v>
      </c>
      <c r="F133" s="303"/>
      <c r="G133" s="302">
        <v>9.0235590902250515E-2</v>
      </c>
      <c r="H133" s="302">
        <v>4.0964900151390302E-3</v>
      </c>
      <c r="I133" s="302">
        <v>1.3785310448518776E-2</v>
      </c>
      <c r="J133" s="302">
        <f t="shared" ref="J133:J136" si="73">SUM(G133:I133)</f>
        <v>0.10811739136590831</v>
      </c>
      <c r="K133" s="303"/>
      <c r="L133" s="302">
        <v>9.1952875775947004E-2</v>
      </c>
      <c r="M133" s="302">
        <v>3.1331148739742807E-3</v>
      </c>
      <c r="N133" s="302">
        <v>1.8433468182147264E-2</v>
      </c>
      <c r="O133" s="302">
        <f t="shared" si="72"/>
        <v>0.11351945883206854</v>
      </c>
    </row>
    <row r="134" spans="1:15" s="236" customFormat="1" x14ac:dyDescent="0.2">
      <c r="A134" s="237" t="str">
        <f>name!E$10</f>
        <v>Sales and customer service occupations</v>
      </c>
      <c r="B134" s="302">
        <v>0.19678654753413152</v>
      </c>
      <c r="C134" s="302">
        <v>3.5817146389998097E-2</v>
      </c>
      <c r="D134" s="302">
        <v>2.5939580532831671E-2</v>
      </c>
      <c r="E134" s="302">
        <f t="shared" si="70"/>
        <v>0.25854327445696129</v>
      </c>
      <c r="F134" s="303"/>
      <c r="G134" s="302">
        <v>0.10676672146111775</v>
      </c>
      <c r="H134" s="302">
        <v>1.1674061942833828E-2</v>
      </c>
      <c r="I134" s="302">
        <v>1.2304509147697509E-2</v>
      </c>
      <c r="J134" s="302">
        <f t="shared" si="73"/>
        <v>0.13074529255164907</v>
      </c>
      <c r="K134" s="303"/>
      <c r="L134" s="302">
        <v>9.5411571560232861E-2</v>
      </c>
      <c r="M134" s="302">
        <v>1.2154816493736042E-2</v>
      </c>
      <c r="N134" s="302">
        <v>8.2498258457639265E-3</v>
      </c>
      <c r="O134" s="302">
        <f t="shared" si="72"/>
        <v>0.11581621389973282</v>
      </c>
    </row>
    <row r="135" spans="1:15" s="236" customFormat="1" x14ac:dyDescent="0.2">
      <c r="A135" s="237" t="str">
        <f>name!E$11</f>
        <v>Process, plant and machine operatives</v>
      </c>
      <c r="B135" s="302">
        <v>3.2843601488138883</v>
      </c>
      <c r="C135" s="302">
        <v>4.2050067072947693E-2</v>
      </c>
      <c r="D135" s="302">
        <v>0.17015018059033507</v>
      </c>
      <c r="E135" s="302">
        <f t="shared" si="70"/>
        <v>3.4965603964771712</v>
      </c>
      <c r="F135" s="303"/>
      <c r="G135" s="302">
        <v>1.4081613697187008</v>
      </c>
      <c r="H135" s="302">
        <v>3.0872047587183645E-2</v>
      </c>
      <c r="I135" s="302">
        <v>0.10776006726856013</v>
      </c>
      <c r="J135" s="302">
        <f t="shared" si="73"/>
        <v>1.5467934845744444</v>
      </c>
      <c r="K135" s="303"/>
      <c r="L135" s="302">
        <v>1.4675296865384717</v>
      </c>
      <c r="M135" s="302">
        <v>3.6904028031656648E-2</v>
      </c>
      <c r="N135" s="302">
        <v>0.10635337197524923</v>
      </c>
      <c r="O135" s="302">
        <f t="shared" si="72"/>
        <v>1.6107870865453775</v>
      </c>
    </row>
    <row r="136" spans="1:15" s="236" customFormat="1" x14ac:dyDescent="0.2">
      <c r="A136" s="237" t="str">
        <f>name!E$12</f>
        <v>Elementary occupations</v>
      </c>
      <c r="B136" s="302">
        <v>0.63464259713805271</v>
      </c>
      <c r="C136" s="302">
        <v>3.6889246137218869E-2</v>
      </c>
      <c r="D136" s="302">
        <v>0.24515490729221442</v>
      </c>
      <c r="E136" s="302">
        <f t="shared" si="70"/>
        <v>0.91668675056748605</v>
      </c>
      <c r="F136" s="303"/>
      <c r="G136" s="302">
        <v>0.27140600407062698</v>
      </c>
      <c r="H136" s="302">
        <v>1.3187580253942172E-2</v>
      </c>
      <c r="I136" s="302">
        <v>0.10668455594568103</v>
      </c>
      <c r="J136" s="302">
        <f t="shared" si="73"/>
        <v>0.39127814027025021</v>
      </c>
      <c r="K136" s="303"/>
      <c r="L136" s="302">
        <v>0.15964162279930913</v>
      </c>
      <c r="M136" s="302">
        <v>8.1279275420273935E-3</v>
      </c>
      <c r="N136" s="302">
        <v>9.4706160357088995E-2</v>
      </c>
      <c r="O136" s="302">
        <f t="shared" si="72"/>
        <v>0.26247571069842551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11.008999999982203</v>
      </c>
      <c r="C138" s="311">
        <f t="shared" ref="C138:E138" si="74">SUM(C128:C136)</f>
        <v>0.40500000000575459</v>
      </c>
      <c r="D138" s="311">
        <f t="shared" si="74"/>
        <v>2.1409999999522906</v>
      </c>
      <c r="E138" s="311">
        <f t="shared" si="74"/>
        <v>13.55499999994025</v>
      </c>
      <c r="F138" s="311"/>
      <c r="G138" s="311">
        <f t="shared" ref="G138:J138" si="75">SUM(G128:G136)</f>
        <v>5.3330000000182771</v>
      </c>
      <c r="H138" s="311">
        <f t="shared" si="75"/>
        <v>0.15500000000320086</v>
      </c>
      <c r="I138" s="311">
        <f t="shared" si="75"/>
        <v>1.0819999999823582</v>
      </c>
      <c r="J138" s="311">
        <f t="shared" si="75"/>
        <v>6.5700000000038354</v>
      </c>
      <c r="K138" s="311"/>
      <c r="L138" s="311">
        <f t="shared" ref="L138:O138" si="76">SUM(L128:L136)</f>
        <v>4.8929999999684144</v>
      </c>
      <c r="M138" s="311">
        <f t="shared" si="76"/>
        <v>0.15099999999783609</v>
      </c>
      <c r="N138" s="311">
        <f t="shared" si="76"/>
        <v>0.91399999995752834</v>
      </c>
      <c r="O138" s="311">
        <f t="shared" si="76"/>
        <v>5.9579999999237794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0.63396576516503067</v>
      </c>
      <c r="C145" s="302">
        <v>1.5615628294067868E-2</v>
      </c>
      <c r="D145" s="302">
        <v>0.28965718300706317</v>
      </c>
      <c r="E145" s="302">
        <f>SUM(B145:D145)</f>
        <v>0.93923857646616171</v>
      </c>
      <c r="F145" s="303"/>
      <c r="G145" s="302">
        <v>0.76369964854910921</v>
      </c>
      <c r="H145" s="302">
        <v>2.8646972946543024E-2</v>
      </c>
      <c r="I145" s="302">
        <v>1.0780178071552345E-2</v>
      </c>
      <c r="J145" s="302">
        <f>SUM(G145:I145)</f>
        <v>0.80312679956720456</v>
      </c>
      <c r="K145" s="303"/>
      <c r="L145" s="302">
        <v>0.77497608365728299</v>
      </c>
      <c r="M145" s="302">
        <v>3.8410231865599782E-2</v>
      </c>
      <c r="N145" s="302">
        <v>1.4267904646813019E-2</v>
      </c>
      <c r="O145" s="302">
        <f>SUM(L145:N145)</f>
        <v>0.82765422016969581</v>
      </c>
    </row>
    <row r="146" spans="1:15" s="236" customFormat="1" x14ac:dyDescent="0.2">
      <c r="A146" s="237" t="str">
        <f>name!E$5</f>
        <v>Professional occupations</v>
      </c>
      <c r="B146" s="302">
        <v>0.39900724613021976</v>
      </c>
      <c r="C146" s="302">
        <v>1.4178795364952926E-2</v>
      </c>
      <c r="D146" s="302">
        <v>8.1724500521076715E-2</v>
      </c>
      <c r="E146" s="302">
        <f t="shared" ref="E146:E153" si="77">SUM(B146:D146)</f>
        <v>0.4949105420162494</v>
      </c>
      <c r="F146" s="303"/>
      <c r="G146" s="302">
        <v>0.54059588540776826</v>
      </c>
      <c r="H146" s="302">
        <v>2.1076405412060944E-2</v>
      </c>
      <c r="I146" s="302">
        <v>2.6698215060038978E-3</v>
      </c>
      <c r="J146" s="302">
        <f t="shared" ref="J146:J148" si="78">SUM(G146:I146)</f>
        <v>0.56434211232583309</v>
      </c>
      <c r="K146" s="303"/>
      <c r="L146" s="302">
        <v>0.62356383529326487</v>
      </c>
      <c r="M146" s="302">
        <v>2.53479278489958E-2</v>
      </c>
      <c r="N146" s="302">
        <v>2.3693758319330853E-3</v>
      </c>
      <c r="O146" s="302">
        <f t="shared" ref="O146:O153" si="79">SUM(L146:N146)</f>
        <v>0.65128113897419371</v>
      </c>
    </row>
    <row r="147" spans="1:15" s="236" customFormat="1" x14ac:dyDescent="0.2">
      <c r="A147" s="237" t="str">
        <f>name!E$6</f>
        <v>Associate professional occupations</v>
      </c>
      <c r="B147" s="302">
        <v>0.383990072894343</v>
      </c>
      <c r="C147" s="302">
        <v>3.3172809533140377E-2</v>
      </c>
      <c r="D147" s="302">
        <v>5.6764425684804151E-2</v>
      </c>
      <c r="E147" s="302">
        <f t="shared" si="77"/>
        <v>0.47392730811228756</v>
      </c>
      <c r="F147" s="303"/>
      <c r="G147" s="302">
        <v>0.48573882968980348</v>
      </c>
      <c r="H147" s="302">
        <v>3.8920272467834867E-2</v>
      </c>
      <c r="I147" s="302">
        <v>1.9087006982490143E-3</v>
      </c>
      <c r="J147" s="302">
        <f t="shared" si="78"/>
        <v>0.52656780285588733</v>
      </c>
      <c r="K147" s="303"/>
      <c r="L147" s="302">
        <v>0.44679854943982322</v>
      </c>
      <c r="M147" s="302">
        <v>3.1883319832665159E-2</v>
      </c>
      <c r="N147" s="302">
        <v>1.4743590200903766E-3</v>
      </c>
      <c r="O147" s="302">
        <f t="shared" si="79"/>
        <v>0.48015622829257876</v>
      </c>
    </row>
    <row r="148" spans="1:15" s="236" customFormat="1" x14ac:dyDescent="0.2">
      <c r="A148" s="237" t="str">
        <f>name!E$7</f>
        <v>Administrative and secretarial occupations</v>
      </c>
      <c r="B148" s="302">
        <v>0.14661638383514486</v>
      </c>
      <c r="C148" s="302">
        <v>4.9629683108542134E-2</v>
      </c>
      <c r="D148" s="302">
        <v>2.3087800718696691E-2</v>
      </c>
      <c r="E148" s="302">
        <f t="shared" si="77"/>
        <v>0.21933386766238366</v>
      </c>
      <c r="F148" s="303"/>
      <c r="G148" s="302">
        <v>0.17737388698577652</v>
      </c>
      <c r="H148" s="302">
        <v>3.0059614425252203E-2</v>
      </c>
      <c r="I148" s="302">
        <v>8.8710926311692752E-4</v>
      </c>
      <c r="J148" s="302">
        <f t="shared" si="78"/>
        <v>0.20832061067414565</v>
      </c>
      <c r="K148" s="303"/>
      <c r="L148" s="302">
        <v>0.16163497375289407</v>
      </c>
      <c r="M148" s="302">
        <v>2.510904551832821E-2</v>
      </c>
      <c r="N148" s="302">
        <v>7.3610977238109721E-4</v>
      </c>
      <c r="O148" s="302">
        <f t="shared" si="79"/>
        <v>0.18748012904360337</v>
      </c>
    </row>
    <row r="149" spans="1:15" s="236" customFormat="1" x14ac:dyDescent="0.2">
      <c r="A149" s="237" t="str">
        <f>name!E$8</f>
        <v>Skilled trades occupations</v>
      </c>
      <c r="B149" s="302">
        <v>1.2371850005135892</v>
      </c>
      <c r="C149" s="302">
        <v>2.8629976676542816E-2</v>
      </c>
      <c r="D149" s="302">
        <v>0.37520469741232593</v>
      </c>
      <c r="E149" s="302">
        <f t="shared" si="77"/>
        <v>1.6410196746024579</v>
      </c>
      <c r="F149" s="303"/>
      <c r="G149" s="302">
        <v>1.0036095232571347</v>
      </c>
      <c r="H149" s="302">
        <v>2.7081314241136779E-2</v>
      </c>
      <c r="I149" s="302">
        <v>1.1547642427186778E-2</v>
      </c>
      <c r="J149" s="302">
        <f>SUM(G149:I149)</f>
        <v>1.0422384799254583</v>
      </c>
      <c r="K149" s="303"/>
      <c r="L149" s="302">
        <v>0.78258186282182485</v>
      </c>
      <c r="M149" s="302">
        <v>3.1546389953141241E-2</v>
      </c>
      <c r="N149" s="302">
        <v>1.3128741771059329E-2</v>
      </c>
      <c r="O149" s="302">
        <f t="shared" si="79"/>
        <v>0.82725699454602541</v>
      </c>
    </row>
    <row r="150" spans="1:15" s="236" customFormat="1" x14ac:dyDescent="0.2">
      <c r="A150" s="237" t="str">
        <f>name!E$9</f>
        <v>Caring, leisure and other service occupations</v>
      </c>
      <c r="B150" s="302">
        <v>3.405019268279183E-2</v>
      </c>
      <c r="C150" s="302">
        <v>4.980903142176407E-3</v>
      </c>
      <c r="D150" s="302">
        <v>5.3964298720751867E-3</v>
      </c>
      <c r="E150" s="302">
        <f t="shared" si="77"/>
        <v>4.4427525697043418E-2</v>
      </c>
      <c r="F150" s="303"/>
      <c r="G150" s="302">
        <v>3.7429879221422109E-2</v>
      </c>
      <c r="H150" s="302">
        <v>4.7866106458379068E-3</v>
      </c>
      <c r="I150" s="302">
        <v>1.0094574351540643E-3</v>
      </c>
      <c r="J150" s="302">
        <f t="shared" ref="J150:J153" si="80">SUM(G150:I150)</f>
        <v>4.3225947302414081E-2</v>
      </c>
      <c r="K150" s="303"/>
      <c r="L150" s="302">
        <v>3.1072129318729286E-2</v>
      </c>
      <c r="M150" s="302">
        <v>4.7386172596498785E-3</v>
      </c>
      <c r="N150" s="302">
        <v>6.8563344270349967E-4</v>
      </c>
      <c r="O150" s="302">
        <f t="shared" si="79"/>
        <v>3.6496380021082665E-2</v>
      </c>
    </row>
    <row r="151" spans="1:15" s="236" customFormat="1" x14ac:dyDescent="0.2">
      <c r="A151" s="237" t="str">
        <f>name!E$10</f>
        <v>Sales and customer service occupations</v>
      </c>
      <c r="B151" s="302">
        <v>7.5845400769240373E-2</v>
      </c>
      <c r="C151" s="302">
        <v>2.3584238765769785E-2</v>
      </c>
      <c r="D151" s="302">
        <v>2.9809191242851987E-2</v>
      </c>
      <c r="E151" s="302">
        <f t="shared" si="77"/>
        <v>0.12923883077786213</v>
      </c>
      <c r="F151" s="303"/>
      <c r="G151" s="302">
        <v>8.4812046754679835E-2</v>
      </c>
      <c r="H151" s="302">
        <v>1.5051788675243887E-2</v>
      </c>
      <c r="I151" s="302">
        <v>1.3491557285430795E-3</v>
      </c>
      <c r="J151" s="302">
        <f t="shared" si="80"/>
        <v>0.1012129911584668</v>
      </c>
      <c r="K151" s="303"/>
      <c r="L151" s="302">
        <v>9.7461724501177516E-2</v>
      </c>
      <c r="M151" s="302">
        <v>1.4423534590460047E-2</v>
      </c>
      <c r="N151" s="302">
        <v>9.0795029531672955E-4</v>
      </c>
      <c r="O151" s="302">
        <f t="shared" si="79"/>
        <v>0.11279320938695429</v>
      </c>
    </row>
    <row r="152" spans="1:15" s="236" customFormat="1" x14ac:dyDescent="0.2">
      <c r="A152" s="237" t="str">
        <f>name!E$11</f>
        <v>Process, plant and machine operatives</v>
      </c>
      <c r="B152" s="302">
        <v>1.4967612769224969</v>
      </c>
      <c r="C152" s="302">
        <v>3.231508224977464E-2</v>
      </c>
      <c r="D152" s="302">
        <v>5.6724047248201077E-2</v>
      </c>
      <c r="E152" s="302">
        <f t="shared" si="77"/>
        <v>1.5858004064204727</v>
      </c>
      <c r="F152" s="303"/>
      <c r="G152" s="302">
        <v>1.2251321952598944</v>
      </c>
      <c r="H152" s="302">
        <v>4.7883272694388274E-2</v>
      </c>
      <c r="I152" s="302">
        <v>1.0537857379181797E-2</v>
      </c>
      <c r="J152" s="302">
        <f t="shared" si="80"/>
        <v>1.2835533253334646</v>
      </c>
      <c r="K152" s="303"/>
      <c r="L152" s="302">
        <v>1.1413145558483324</v>
      </c>
      <c r="M152" s="302">
        <v>5.3472065828858148E-2</v>
      </c>
      <c r="N152" s="302">
        <v>1.6538121229378162E-2</v>
      </c>
      <c r="O152" s="302">
        <f t="shared" si="79"/>
        <v>1.2113247429065688</v>
      </c>
    </row>
    <row r="153" spans="1:15" s="236" customFormat="1" x14ac:dyDescent="0.2">
      <c r="A153" s="237" t="str">
        <f>name!E$12</f>
        <v>Elementary occupations</v>
      </c>
      <c r="B153" s="302">
        <v>0.48757866107582593</v>
      </c>
      <c r="C153" s="302">
        <v>8.7892882868882624E-2</v>
      </c>
      <c r="D153" s="302">
        <v>0.12963172429811204</v>
      </c>
      <c r="E153" s="302">
        <f t="shared" si="77"/>
        <v>0.70510326824282066</v>
      </c>
      <c r="F153" s="303"/>
      <c r="G153" s="302">
        <v>0.41260810488379512</v>
      </c>
      <c r="H153" s="302">
        <v>8.3493748494876355E-2</v>
      </c>
      <c r="I153" s="302">
        <v>3.731007749207553E-2</v>
      </c>
      <c r="J153" s="302">
        <f t="shared" si="80"/>
        <v>0.53341193087074701</v>
      </c>
      <c r="K153" s="303"/>
      <c r="L153" s="302">
        <v>0.25059628534497369</v>
      </c>
      <c r="M153" s="302">
        <v>6.7068867300284135E-2</v>
      </c>
      <c r="N153" s="302">
        <v>3.889180398781171E-2</v>
      </c>
      <c r="O153" s="302">
        <f t="shared" si="79"/>
        <v>0.35655695663306958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4.8949999999886824</v>
      </c>
      <c r="C155" s="311">
        <f t="shared" ref="C155:E155" si="81">SUM(C145:C153)</f>
        <v>0.29000000000384962</v>
      </c>
      <c r="D155" s="311">
        <f t="shared" si="81"/>
        <v>1.048000000005207</v>
      </c>
      <c r="E155" s="311">
        <f t="shared" si="81"/>
        <v>6.2329999999977392</v>
      </c>
      <c r="F155" s="311"/>
      <c r="G155" s="311">
        <f t="shared" ref="G155:J155" si="82">SUM(G145:G153)</f>
        <v>4.7310000000093844</v>
      </c>
      <c r="H155" s="311">
        <f t="shared" si="82"/>
        <v>0.29700000000317422</v>
      </c>
      <c r="I155" s="311">
        <f t="shared" si="82"/>
        <v>7.8000000001063427E-2</v>
      </c>
      <c r="J155" s="311">
        <f t="shared" si="82"/>
        <v>5.106000000013621</v>
      </c>
      <c r="K155" s="311"/>
      <c r="L155" s="311">
        <f t="shared" ref="L155:O155" si="83">SUM(L145:L153)</f>
        <v>4.3099999999783023</v>
      </c>
      <c r="M155" s="311">
        <f t="shared" si="83"/>
        <v>0.29199999999798243</v>
      </c>
      <c r="N155" s="311">
        <f t="shared" si="83"/>
        <v>8.8999999997487006E-2</v>
      </c>
      <c r="O155" s="311">
        <f t="shared" si="83"/>
        <v>4.6909999999737728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2.1834690800495955</v>
      </c>
      <c r="C162" s="302">
        <v>5.1994647864296778E-2</v>
      </c>
      <c r="D162" s="302">
        <v>0.44576796248024381</v>
      </c>
      <c r="E162" s="302">
        <f>SUM(B162:D162)</f>
        <v>2.6812316903941364</v>
      </c>
      <c r="F162" s="303"/>
      <c r="G162" s="302">
        <v>2.2032779423039712</v>
      </c>
      <c r="H162" s="302">
        <v>0.29597427352217237</v>
      </c>
      <c r="I162" s="302">
        <v>0.1053034083667595</v>
      </c>
      <c r="J162" s="302">
        <f>SUM(G162:I162)</f>
        <v>2.6045556241929031</v>
      </c>
      <c r="K162" s="303"/>
      <c r="L162" s="302">
        <v>1.7227827892469905</v>
      </c>
      <c r="M162" s="302">
        <v>0.30809503949349903</v>
      </c>
      <c r="N162" s="302">
        <v>8.716150137714139E-2</v>
      </c>
      <c r="O162" s="302">
        <f>SUM(L162:N162)</f>
        <v>2.1180393301176306</v>
      </c>
    </row>
    <row r="163" spans="1:15" s="236" customFormat="1" x14ac:dyDescent="0.2">
      <c r="A163" s="237" t="str">
        <f>name!E$5</f>
        <v>Professional occupations</v>
      </c>
      <c r="B163" s="302">
        <v>1.4545554191774379</v>
      </c>
      <c r="C163" s="302">
        <v>8.8086069734627667E-2</v>
      </c>
      <c r="D163" s="302">
        <v>0.15198157072429544</v>
      </c>
      <c r="E163" s="302">
        <f t="shared" ref="E163:E170" si="84">SUM(B163:D163)</f>
        <v>1.6946230596363612</v>
      </c>
      <c r="F163" s="303"/>
      <c r="G163" s="302">
        <v>1.642978847607995</v>
      </c>
      <c r="H163" s="302">
        <v>0.27669577423120184</v>
      </c>
      <c r="I163" s="302">
        <v>3.1762117690930042E-2</v>
      </c>
      <c r="J163" s="302">
        <f t="shared" ref="J163:J165" si="85">SUM(G163:I163)</f>
        <v>1.9514367395301266</v>
      </c>
      <c r="K163" s="303"/>
      <c r="L163" s="302">
        <v>1.4565238198328725</v>
      </c>
      <c r="M163" s="302">
        <v>0.25524611004157288</v>
      </c>
      <c r="N163" s="302">
        <v>1.5692677200108831E-2</v>
      </c>
      <c r="O163" s="302">
        <f t="shared" ref="O163:O170" si="86">SUM(L163:N163)</f>
        <v>1.7274626070745542</v>
      </c>
    </row>
    <row r="164" spans="1:15" s="236" customFormat="1" x14ac:dyDescent="0.2">
      <c r="A164" s="237" t="str">
        <f>name!E$6</f>
        <v>Associate professional occupations</v>
      </c>
      <c r="B164" s="302">
        <v>1.5709541629018282</v>
      </c>
      <c r="C164" s="302">
        <v>0.21141592794618572</v>
      </c>
      <c r="D164" s="302">
        <v>0.20654551359156062</v>
      </c>
      <c r="E164" s="302">
        <f t="shared" si="84"/>
        <v>1.9889156044395746</v>
      </c>
      <c r="F164" s="303"/>
      <c r="G164" s="302">
        <v>1.6143138522521623</v>
      </c>
      <c r="H164" s="302">
        <v>0.52517809831427531</v>
      </c>
      <c r="I164" s="302">
        <v>3.8297381252336393E-2</v>
      </c>
      <c r="J164" s="302">
        <f t="shared" si="85"/>
        <v>2.177789331818774</v>
      </c>
      <c r="K164" s="303"/>
      <c r="L164" s="302">
        <v>1.2313552622261437</v>
      </c>
      <c r="M164" s="302">
        <v>0.38195311588960967</v>
      </c>
      <c r="N164" s="302">
        <v>1.2610979047437262E-2</v>
      </c>
      <c r="O164" s="302">
        <f t="shared" si="86"/>
        <v>1.6259193571631907</v>
      </c>
    </row>
    <row r="165" spans="1:15" s="236" customFormat="1" x14ac:dyDescent="0.2">
      <c r="A165" s="237" t="str">
        <f>name!E$7</f>
        <v>Administrative and secretarial occupations</v>
      </c>
      <c r="B165" s="302">
        <v>0.77481331287905508</v>
      </c>
      <c r="C165" s="302">
        <v>0.41375011793471839</v>
      </c>
      <c r="D165" s="302">
        <v>6.8023916361919678E-2</v>
      </c>
      <c r="E165" s="302">
        <f t="shared" si="84"/>
        <v>1.256587347175693</v>
      </c>
      <c r="F165" s="303"/>
      <c r="G165" s="302">
        <v>0.67617818285993103</v>
      </c>
      <c r="H165" s="302">
        <v>0.61317701746317044</v>
      </c>
      <c r="I165" s="302">
        <v>1.853420726514592E-2</v>
      </c>
      <c r="J165" s="302">
        <f t="shared" si="85"/>
        <v>1.3078894075882475</v>
      </c>
      <c r="K165" s="303"/>
      <c r="L165" s="302">
        <v>0.41924299139889054</v>
      </c>
      <c r="M165" s="302">
        <v>0.36010174197685318</v>
      </c>
      <c r="N165" s="302">
        <v>5.3533835829954347E-3</v>
      </c>
      <c r="O165" s="302">
        <f t="shared" si="86"/>
        <v>0.78469811695873914</v>
      </c>
    </row>
    <row r="166" spans="1:15" s="236" customFormat="1" x14ac:dyDescent="0.2">
      <c r="A166" s="237" t="str">
        <f>name!E$8</f>
        <v>Skilled trades occupations</v>
      </c>
      <c r="B166" s="302">
        <v>3.0232661909959631</v>
      </c>
      <c r="C166" s="302">
        <v>8.2866053631871356E-2</v>
      </c>
      <c r="D166" s="302">
        <v>0.51967303727997649</v>
      </c>
      <c r="E166" s="302">
        <f t="shared" si="84"/>
        <v>3.625805281907811</v>
      </c>
      <c r="F166" s="303"/>
      <c r="G166" s="302">
        <v>2.0609793417738573</v>
      </c>
      <c r="H166" s="302">
        <v>0.2745334581340958</v>
      </c>
      <c r="I166" s="302">
        <v>0.10397544018264117</v>
      </c>
      <c r="J166" s="302">
        <f>SUM(G166:I166)</f>
        <v>2.4394882400905944</v>
      </c>
      <c r="K166" s="303"/>
      <c r="L166" s="302">
        <v>1.1424812480749982</v>
      </c>
      <c r="M166" s="302">
        <v>0.24195910991709882</v>
      </c>
      <c r="N166" s="302">
        <v>8.6009352063756345E-2</v>
      </c>
      <c r="O166" s="302">
        <f t="shared" si="86"/>
        <v>1.4704497100558533</v>
      </c>
    </row>
    <row r="167" spans="1:15" s="236" customFormat="1" x14ac:dyDescent="0.2">
      <c r="A167" s="237" t="str">
        <f>name!E$9</f>
        <v>Caring, leisure and other service occupations</v>
      </c>
      <c r="B167" s="302">
        <v>4.3978714325981702E-2</v>
      </c>
      <c r="C167" s="302">
        <v>2.1232193044539598E-2</v>
      </c>
      <c r="D167" s="302">
        <v>2.9966717621179768E-2</v>
      </c>
      <c r="E167" s="302">
        <f t="shared" si="84"/>
        <v>9.5177624991701057E-2</v>
      </c>
      <c r="F167" s="303"/>
      <c r="G167" s="302">
        <v>3.9683450974024891E-2</v>
      </c>
      <c r="H167" s="302">
        <v>5.4885810835513429E-2</v>
      </c>
      <c r="I167" s="302">
        <v>1.8148816143629481E-2</v>
      </c>
      <c r="J167" s="302">
        <f t="shared" ref="J167:J170" si="87">SUM(G167:I167)</f>
        <v>0.11271807795316779</v>
      </c>
      <c r="K167" s="303"/>
      <c r="L167" s="302">
        <v>3.0293868800639757E-2</v>
      </c>
      <c r="M167" s="302">
        <v>4.2402063305143498E-2</v>
      </c>
      <c r="N167" s="302">
        <v>1.3192991171315721E-2</v>
      </c>
      <c r="O167" s="302">
        <f t="shared" si="86"/>
        <v>8.5888923277098989E-2</v>
      </c>
    </row>
    <row r="168" spans="1:15" s="236" customFormat="1" x14ac:dyDescent="0.2">
      <c r="A168" s="237" t="str">
        <f>name!E$10</f>
        <v>Sales and customer service occupations</v>
      </c>
      <c r="B168" s="302">
        <v>0.65707486447398511</v>
      </c>
      <c r="C168" s="302">
        <v>0.17372697972765352</v>
      </c>
      <c r="D168" s="302">
        <v>6.9612102063087253E-2</v>
      </c>
      <c r="E168" s="302">
        <f t="shared" si="84"/>
        <v>0.90041394626472582</v>
      </c>
      <c r="F168" s="303"/>
      <c r="G168" s="302">
        <v>0.51843338109017401</v>
      </c>
      <c r="H168" s="302">
        <v>0.2749511359091435</v>
      </c>
      <c r="I168" s="302">
        <v>1.4643872846551822E-2</v>
      </c>
      <c r="J168" s="302">
        <f t="shared" si="87"/>
        <v>0.80802838984586922</v>
      </c>
      <c r="K168" s="303"/>
      <c r="L168" s="302">
        <v>0.41114282617534537</v>
      </c>
      <c r="M168" s="302">
        <v>0.22263020009127468</v>
      </c>
      <c r="N168" s="302">
        <v>6.4039385061648605E-3</v>
      </c>
      <c r="O168" s="302">
        <f t="shared" si="86"/>
        <v>0.64017696477278485</v>
      </c>
    </row>
    <row r="169" spans="1:15" s="236" customFormat="1" x14ac:dyDescent="0.2">
      <c r="A169" s="237" t="str">
        <f>name!E$11</f>
        <v>Process, plant and machine operatives</v>
      </c>
      <c r="B169" s="302">
        <v>0.7770115942200595</v>
      </c>
      <c r="C169" s="302">
        <v>6.7715403878115449E-2</v>
      </c>
      <c r="D169" s="302">
        <v>0.16157671646939287</v>
      </c>
      <c r="E169" s="302">
        <f t="shared" si="84"/>
        <v>1.0063037145675677</v>
      </c>
      <c r="F169" s="303"/>
      <c r="G169" s="302">
        <v>0.57373120317230553</v>
      </c>
      <c r="H169" s="302">
        <v>0.43844535120720046</v>
      </c>
      <c r="I169" s="302">
        <v>9.2157275497191146E-2</v>
      </c>
      <c r="J169" s="302">
        <f t="shared" si="87"/>
        <v>1.1043338298766971</v>
      </c>
      <c r="K169" s="303"/>
      <c r="L169" s="302">
        <v>0.4712582791152814</v>
      </c>
      <c r="M169" s="302">
        <v>0.45169450734216948</v>
      </c>
      <c r="N169" s="302">
        <v>0.10977038134164124</v>
      </c>
      <c r="O169" s="302">
        <f t="shared" si="86"/>
        <v>1.0327231677990922</v>
      </c>
    </row>
    <row r="170" spans="1:15" s="236" customFormat="1" x14ac:dyDescent="0.2">
      <c r="A170" s="237" t="str">
        <f>name!E$12</f>
        <v>Elementary occupations</v>
      </c>
      <c r="B170" s="302">
        <v>1.1678766609090618</v>
      </c>
      <c r="C170" s="302">
        <v>0.41721260626306933</v>
      </c>
      <c r="D170" s="302">
        <v>0.48185246344912391</v>
      </c>
      <c r="E170" s="302">
        <f t="shared" si="84"/>
        <v>2.066941730621255</v>
      </c>
      <c r="F170" s="303"/>
      <c r="G170" s="302">
        <v>0.81442379790853137</v>
      </c>
      <c r="H170" s="302">
        <v>0.98815908044781542</v>
      </c>
      <c r="I170" s="302">
        <v>0.21417748076158241</v>
      </c>
      <c r="J170" s="302">
        <f t="shared" si="87"/>
        <v>2.0167603591179293</v>
      </c>
      <c r="K170" s="303"/>
      <c r="L170" s="302">
        <v>0.41491891514996987</v>
      </c>
      <c r="M170" s="302">
        <v>0.65391811191982541</v>
      </c>
      <c r="N170" s="302">
        <v>0.1638047957005605</v>
      </c>
      <c r="O170" s="302">
        <f t="shared" si="86"/>
        <v>1.2326418227703559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11.65299999993297</v>
      </c>
      <c r="C172" s="311">
        <f t="shared" ref="C172:E172" si="88">SUM(C162:C170)</f>
        <v>1.5280000000250777</v>
      </c>
      <c r="D172" s="311">
        <f t="shared" si="88"/>
        <v>2.1350000000407796</v>
      </c>
      <c r="E172" s="311">
        <f t="shared" si="88"/>
        <v>15.315999999998827</v>
      </c>
      <c r="F172" s="311"/>
      <c r="G172" s="311">
        <f t="shared" ref="G172:J172" si="89">SUM(G162:G170)</f>
        <v>10.143999999942954</v>
      </c>
      <c r="H172" s="311">
        <f t="shared" si="89"/>
        <v>3.7420000000645888</v>
      </c>
      <c r="I172" s="311">
        <f t="shared" si="89"/>
        <v>0.63700000000676793</v>
      </c>
      <c r="J172" s="311">
        <f t="shared" si="89"/>
        <v>14.523000000014312</v>
      </c>
      <c r="K172" s="311"/>
      <c r="L172" s="311">
        <f t="shared" ref="L172:O172" si="90">SUM(L162:L170)</f>
        <v>7.3000000000211314</v>
      </c>
      <c r="M172" s="311">
        <f t="shared" si="90"/>
        <v>2.917999999977047</v>
      </c>
      <c r="N172" s="311">
        <f t="shared" si="90"/>
        <v>0.49999999999112155</v>
      </c>
      <c r="O172" s="311">
        <f t="shared" si="90"/>
        <v>10.717999999989301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1.9948598624805662</v>
      </c>
      <c r="C179" s="302">
        <v>3.9277846407623114E-2</v>
      </c>
      <c r="D179" s="302">
        <v>0.12520178077530911</v>
      </c>
      <c r="E179" s="302">
        <f>SUM(B179:D179)</f>
        <v>2.1593394896634983</v>
      </c>
      <c r="F179" s="303"/>
      <c r="G179" s="302">
        <v>2.5235841644743493</v>
      </c>
      <c r="H179" s="302">
        <v>5.2311115215054153E-2</v>
      </c>
      <c r="I179" s="302">
        <v>0.1845194595894934</v>
      </c>
      <c r="J179" s="302">
        <f>SUM(G179:I179)</f>
        <v>2.7604147392788967</v>
      </c>
      <c r="K179" s="303"/>
      <c r="L179" s="302">
        <v>2.1997993489224914</v>
      </c>
      <c r="M179" s="302">
        <v>6.0454631752878824E-2</v>
      </c>
      <c r="N179" s="302">
        <v>0.1806464847091247</v>
      </c>
      <c r="O179" s="302">
        <f>SUM(L179:N179)</f>
        <v>2.440900465384495</v>
      </c>
    </row>
    <row r="180" spans="1:15" s="236" customFormat="1" x14ac:dyDescent="0.2">
      <c r="A180" s="237" t="str">
        <f>name!E$5</f>
        <v>Professional occupations</v>
      </c>
      <c r="B180" s="302">
        <v>2.8794408076254134</v>
      </c>
      <c r="C180" s="302">
        <v>5.3387470588314286E-2</v>
      </c>
      <c r="D180" s="302">
        <v>0.17121750250728848</v>
      </c>
      <c r="E180" s="302">
        <f t="shared" ref="E180:E187" si="91">SUM(B180:D180)</f>
        <v>3.1040457807210164</v>
      </c>
      <c r="F180" s="303"/>
      <c r="G180" s="302">
        <v>4.0445074680268913</v>
      </c>
      <c r="H180" s="302">
        <v>7.4599798651230675E-2</v>
      </c>
      <c r="I180" s="302">
        <v>0.19124286523292933</v>
      </c>
      <c r="J180" s="302">
        <f t="shared" ref="J180:J182" si="92">SUM(G180:I180)</f>
        <v>4.3103501319110515</v>
      </c>
      <c r="K180" s="303"/>
      <c r="L180" s="302">
        <v>4.042161791733343</v>
      </c>
      <c r="M180" s="302">
        <v>8.5816570964346639E-2</v>
      </c>
      <c r="N180" s="302">
        <v>0.12200568395492749</v>
      </c>
      <c r="O180" s="302">
        <f t="shared" ref="O180:O187" si="93">SUM(L180:N180)</f>
        <v>4.2499840466526164</v>
      </c>
    </row>
    <row r="181" spans="1:15" s="236" customFormat="1" x14ac:dyDescent="0.2">
      <c r="A181" s="237" t="str">
        <f>name!E$6</f>
        <v>Associate professional occupations</v>
      </c>
      <c r="B181" s="302">
        <v>1.2591605747600156</v>
      </c>
      <c r="C181" s="302">
        <v>8.2377216164614089E-2</v>
      </c>
      <c r="D181" s="302">
        <v>0.20101282499817563</v>
      </c>
      <c r="E181" s="302">
        <f t="shared" si="91"/>
        <v>1.5425506159228055</v>
      </c>
      <c r="F181" s="303"/>
      <c r="G181" s="302">
        <v>1.6725981476743059</v>
      </c>
      <c r="H181" s="302">
        <v>0.10598231726526905</v>
      </c>
      <c r="I181" s="302">
        <v>0.20291951896125396</v>
      </c>
      <c r="J181" s="302">
        <f t="shared" si="92"/>
        <v>1.9814999839008289</v>
      </c>
      <c r="K181" s="303"/>
      <c r="L181" s="302">
        <v>1.4188317884724133</v>
      </c>
      <c r="M181" s="302">
        <v>9.3493937211106354E-2</v>
      </c>
      <c r="N181" s="302">
        <v>0.13140430268363695</v>
      </c>
      <c r="O181" s="302">
        <f t="shared" si="93"/>
        <v>1.6437300283671565</v>
      </c>
    </row>
    <row r="182" spans="1:15" s="236" customFormat="1" x14ac:dyDescent="0.2">
      <c r="A182" s="237" t="str">
        <f>name!E$7</f>
        <v>Administrative and secretarial occupations</v>
      </c>
      <c r="B182" s="302">
        <v>0.97728566435590303</v>
      </c>
      <c r="C182" s="302">
        <v>0.15824585666975721</v>
      </c>
      <c r="D182" s="302">
        <v>4.7904482941277908E-2</v>
      </c>
      <c r="E182" s="302">
        <f t="shared" si="91"/>
        <v>1.183436003966938</v>
      </c>
      <c r="F182" s="303"/>
      <c r="G182" s="302">
        <v>1.1591938421478085</v>
      </c>
      <c r="H182" s="302">
        <v>0.12224399180058791</v>
      </c>
      <c r="I182" s="302">
        <v>6.1006741781769819E-2</v>
      </c>
      <c r="J182" s="302">
        <f t="shared" si="92"/>
        <v>1.3424445757301664</v>
      </c>
      <c r="K182" s="303"/>
      <c r="L182" s="302">
        <v>0.89692686744814631</v>
      </c>
      <c r="M182" s="302">
        <v>8.53554731666019E-2</v>
      </c>
      <c r="N182" s="302">
        <v>4.0738364007870044E-2</v>
      </c>
      <c r="O182" s="302">
        <f t="shared" si="93"/>
        <v>1.0230207046226183</v>
      </c>
    </row>
    <row r="183" spans="1:15" s="236" customFormat="1" x14ac:dyDescent="0.2">
      <c r="A183" s="237" t="str">
        <f>name!E$8</f>
        <v>Skilled trades occupations</v>
      </c>
      <c r="B183" s="302">
        <v>0.88051230185713913</v>
      </c>
      <c r="C183" s="302">
        <v>4.2652392000233026E-2</v>
      </c>
      <c r="D183" s="302">
        <v>7.0820315862115527E-2</v>
      </c>
      <c r="E183" s="302">
        <f t="shared" si="91"/>
        <v>0.99398500971948778</v>
      </c>
      <c r="F183" s="303"/>
      <c r="G183" s="302">
        <v>0.79615866775170208</v>
      </c>
      <c r="H183" s="302">
        <v>3.0280258766398737E-2</v>
      </c>
      <c r="I183" s="302">
        <v>7.5396935495362041E-2</v>
      </c>
      <c r="J183" s="302">
        <f>SUM(G183:I183)</f>
        <v>0.90183586201346289</v>
      </c>
      <c r="K183" s="303"/>
      <c r="L183" s="302">
        <v>0.53539209282009936</v>
      </c>
      <c r="M183" s="302">
        <v>2.1495791837804146E-2</v>
      </c>
      <c r="N183" s="302">
        <v>0.10169766748376925</v>
      </c>
      <c r="O183" s="302">
        <f t="shared" si="93"/>
        <v>0.6585855521416728</v>
      </c>
    </row>
    <row r="184" spans="1:15" s="236" customFormat="1" x14ac:dyDescent="0.2">
      <c r="A184" s="237" t="str">
        <f>name!E$9</f>
        <v>Caring, leisure and other service occupations</v>
      </c>
      <c r="B184" s="302">
        <v>0.10701229483752768</v>
      </c>
      <c r="C184" s="302">
        <v>1.8141371873539047E-2</v>
      </c>
      <c r="D184" s="302">
        <v>4.1153745657360755E-2</v>
      </c>
      <c r="E184" s="302">
        <f t="shared" si="91"/>
        <v>0.1663074123684275</v>
      </c>
      <c r="F184" s="303"/>
      <c r="G184" s="302">
        <v>0.11510411848227764</v>
      </c>
      <c r="H184" s="302">
        <v>1.4828240935414974E-2</v>
      </c>
      <c r="I184" s="302">
        <v>7.1854957464995234E-2</v>
      </c>
      <c r="J184" s="302">
        <f t="shared" ref="J184:J187" si="94">SUM(G184:I184)</f>
        <v>0.20178731688268783</v>
      </c>
      <c r="K184" s="303"/>
      <c r="L184" s="302">
        <v>9.9153982123950976E-2</v>
      </c>
      <c r="M184" s="302">
        <v>1.2130675251743956E-2</v>
      </c>
      <c r="N184" s="302">
        <v>6.541728471991512E-2</v>
      </c>
      <c r="O184" s="302">
        <f t="shared" si="93"/>
        <v>0.17670194209561005</v>
      </c>
    </row>
    <row r="185" spans="1:15" s="236" customFormat="1" x14ac:dyDescent="0.2">
      <c r="A185" s="237" t="str">
        <f>name!E$10</f>
        <v>Sales and customer service occupations</v>
      </c>
      <c r="B185" s="302">
        <v>0.32957463228442996</v>
      </c>
      <c r="C185" s="302">
        <v>0.12283271918972415</v>
      </c>
      <c r="D185" s="302">
        <v>3.2256642561952917E-2</v>
      </c>
      <c r="E185" s="302">
        <f t="shared" si="91"/>
        <v>0.48466399403610705</v>
      </c>
      <c r="F185" s="303"/>
      <c r="G185" s="302">
        <v>0.3589231853999616</v>
      </c>
      <c r="H185" s="302">
        <v>9.6974478741735828E-2</v>
      </c>
      <c r="I185" s="302">
        <v>3.3786783288603017E-2</v>
      </c>
      <c r="J185" s="302">
        <f t="shared" si="94"/>
        <v>0.48968444743030043</v>
      </c>
      <c r="K185" s="303"/>
      <c r="L185" s="302">
        <v>0.34361699877520996</v>
      </c>
      <c r="M185" s="302">
        <v>9.5324026366647344E-2</v>
      </c>
      <c r="N185" s="302">
        <v>2.696665070471824E-2</v>
      </c>
      <c r="O185" s="302">
        <f t="shared" si="93"/>
        <v>0.46590767584657555</v>
      </c>
    </row>
    <row r="186" spans="1:15" s="236" customFormat="1" x14ac:dyDescent="0.2">
      <c r="A186" s="237" t="str">
        <f>name!E$11</f>
        <v>Process, plant and machine operatives</v>
      </c>
      <c r="B186" s="302">
        <v>2.9684384773952668</v>
      </c>
      <c r="C186" s="302">
        <v>0.1463373326505564</v>
      </c>
      <c r="D186" s="302">
        <v>6.6076402262288808E-2</v>
      </c>
      <c r="E186" s="302">
        <f t="shared" si="91"/>
        <v>3.1808522123081118</v>
      </c>
      <c r="F186" s="303"/>
      <c r="G186" s="302">
        <v>2.6174244974778405</v>
      </c>
      <c r="H186" s="302">
        <v>0.11826232612916633</v>
      </c>
      <c r="I186" s="302">
        <v>9.8622997350295075E-2</v>
      </c>
      <c r="J186" s="302">
        <f t="shared" si="94"/>
        <v>2.8343098209573019</v>
      </c>
      <c r="K186" s="303"/>
      <c r="L186" s="302">
        <v>2.1474589065847676</v>
      </c>
      <c r="M186" s="302">
        <v>0.16188179164573543</v>
      </c>
      <c r="N186" s="302">
        <v>0.11973457865277728</v>
      </c>
      <c r="O186" s="302">
        <f t="shared" si="93"/>
        <v>2.4290752768832804</v>
      </c>
    </row>
    <row r="187" spans="1:15" s="236" customFormat="1" x14ac:dyDescent="0.2">
      <c r="A187" s="237" t="str">
        <f>name!E$12</f>
        <v>Elementary occupations</v>
      </c>
      <c r="B187" s="302">
        <v>0.87171538433642237</v>
      </c>
      <c r="C187" s="302">
        <v>0.22874779447206345</v>
      </c>
      <c r="D187" s="302">
        <v>3.9356302450209879E-2</v>
      </c>
      <c r="E187" s="302">
        <f t="shared" si="91"/>
        <v>1.1398194812586957</v>
      </c>
      <c r="F187" s="303"/>
      <c r="G187" s="302">
        <v>0.75450590849181953</v>
      </c>
      <c r="H187" s="302">
        <v>0.16051747251516291</v>
      </c>
      <c r="I187" s="302">
        <v>3.4649740842570741E-2</v>
      </c>
      <c r="J187" s="302">
        <f t="shared" si="94"/>
        <v>0.94967312184955321</v>
      </c>
      <c r="K187" s="303"/>
      <c r="L187" s="302">
        <v>0.40765822315689548</v>
      </c>
      <c r="M187" s="302">
        <v>0.11804710179694249</v>
      </c>
      <c r="N187" s="302">
        <v>2.3388983098966528E-2</v>
      </c>
      <c r="O187" s="302">
        <f t="shared" si="93"/>
        <v>0.54909430805280446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12.267999999932684</v>
      </c>
      <c r="C189" s="311">
        <f t="shared" ref="C189:E189" si="95">SUM(C179:C187)</f>
        <v>0.89200000001642477</v>
      </c>
      <c r="D189" s="311">
        <f t="shared" si="95"/>
        <v>0.79500000001597915</v>
      </c>
      <c r="E189" s="311">
        <f t="shared" si="95"/>
        <v>13.954999999965089</v>
      </c>
      <c r="F189" s="311"/>
      <c r="G189" s="311">
        <f t="shared" ref="G189:J189" si="96">SUM(G179:G187)</f>
        <v>14.041999999926954</v>
      </c>
      <c r="H189" s="311">
        <f t="shared" si="96"/>
        <v>0.77600000002002056</v>
      </c>
      <c r="I189" s="311">
        <f t="shared" si="96"/>
        <v>0.9540000000072727</v>
      </c>
      <c r="J189" s="311">
        <f t="shared" si="96"/>
        <v>15.771999999954252</v>
      </c>
      <c r="K189" s="311"/>
      <c r="L189" s="311">
        <f t="shared" ref="L189:O189" si="97">SUM(L179:L187)</f>
        <v>12.091000000037317</v>
      </c>
      <c r="M189" s="311">
        <f t="shared" si="97"/>
        <v>0.73399999999380705</v>
      </c>
      <c r="N189" s="311">
        <f t="shared" si="97"/>
        <v>0.81200000001570571</v>
      </c>
      <c r="O189" s="311">
        <f t="shared" si="97"/>
        <v>13.637000000046831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0.48236994148923229</v>
      </c>
      <c r="C196" s="302">
        <v>1.2877915831756468E-2</v>
      </c>
      <c r="D196" s="302">
        <v>3.2081402965173186E-2</v>
      </c>
      <c r="E196" s="302">
        <f>SUM(B196:D196)</f>
        <v>0.52732926028616189</v>
      </c>
      <c r="F196" s="303"/>
      <c r="G196" s="302">
        <v>0.44544444599232802</v>
      </c>
      <c r="H196" s="302">
        <v>1.8169594501159448E-2</v>
      </c>
      <c r="I196" s="302">
        <v>1.1820518827951505E-2</v>
      </c>
      <c r="J196" s="302">
        <f>SUM(G196:I196)</f>
        <v>0.47543455932143897</v>
      </c>
      <c r="K196" s="303"/>
      <c r="L196" s="302">
        <v>0.47302514282656877</v>
      </c>
      <c r="M196" s="302">
        <v>2.549956361404784E-2</v>
      </c>
      <c r="N196" s="302">
        <v>1.6702022173680928E-2</v>
      </c>
      <c r="O196" s="302">
        <f>SUM(L196:N196)</f>
        <v>0.51522672861429752</v>
      </c>
    </row>
    <row r="197" spans="1:15" s="236" customFormat="1" x14ac:dyDescent="0.2">
      <c r="A197" s="237" t="str">
        <f>name!E$5</f>
        <v>Professional occupations</v>
      </c>
      <c r="B197" s="302">
        <v>1.3219513203085502</v>
      </c>
      <c r="C197" s="302">
        <v>2.7996548159537244E-2</v>
      </c>
      <c r="D197" s="302">
        <v>0.23088546089876211</v>
      </c>
      <c r="E197" s="302">
        <f t="shared" ref="E197:E204" si="98">SUM(B197:D197)</f>
        <v>1.5808333293668495</v>
      </c>
      <c r="F197" s="303"/>
      <c r="G197" s="302">
        <v>1.4076096602698294</v>
      </c>
      <c r="H197" s="302">
        <v>3.408933763827672E-2</v>
      </c>
      <c r="I197" s="302">
        <v>0.17038744308541773</v>
      </c>
      <c r="J197" s="302">
        <f t="shared" ref="J197:J199" si="99">SUM(G197:I197)</f>
        <v>1.6120864409935238</v>
      </c>
      <c r="K197" s="303"/>
      <c r="L197" s="302">
        <v>1.6855911458507002</v>
      </c>
      <c r="M197" s="302">
        <v>4.6923238529835973E-2</v>
      </c>
      <c r="N197" s="302">
        <v>0.20396676443335146</v>
      </c>
      <c r="O197" s="302">
        <f t="shared" ref="O197:O204" si="100">SUM(L197:N197)</f>
        <v>1.9364811488138876</v>
      </c>
    </row>
    <row r="198" spans="1:15" s="236" customFormat="1" x14ac:dyDescent="0.2">
      <c r="A198" s="237" t="str">
        <f>name!E$6</f>
        <v>Associate professional occupations</v>
      </c>
      <c r="B198" s="302">
        <v>0.53301061023335572</v>
      </c>
      <c r="C198" s="302">
        <v>2.8568745103665683E-2</v>
      </c>
      <c r="D198" s="302">
        <v>5.3277072785030993E-2</v>
      </c>
      <c r="E198" s="302">
        <f t="shared" si="98"/>
        <v>0.61485642812205243</v>
      </c>
      <c r="F198" s="303"/>
      <c r="G198" s="302">
        <v>0.52738068525362791</v>
      </c>
      <c r="H198" s="302">
        <v>3.0994570358197929E-2</v>
      </c>
      <c r="I198" s="302">
        <v>2.8654593991157613E-2</v>
      </c>
      <c r="J198" s="302">
        <f t="shared" si="99"/>
        <v>0.58702984960298354</v>
      </c>
      <c r="K198" s="303"/>
      <c r="L198" s="302">
        <v>0.54376413333262763</v>
      </c>
      <c r="M198" s="302">
        <v>3.8099299537337913E-2</v>
      </c>
      <c r="N198" s="302">
        <v>4.3135679355342883E-2</v>
      </c>
      <c r="O198" s="302">
        <f t="shared" si="100"/>
        <v>0.62499911222530846</v>
      </c>
    </row>
    <row r="199" spans="1:15" s="236" customFormat="1" x14ac:dyDescent="0.2">
      <c r="A199" s="237" t="str">
        <f>name!E$7</f>
        <v>Administrative and secretarial occupations</v>
      </c>
      <c r="B199" s="302">
        <v>0.33304926254683542</v>
      </c>
      <c r="C199" s="302">
        <v>2.4371463538519031E-2</v>
      </c>
      <c r="D199" s="302">
        <v>4.2580997098087672E-2</v>
      </c>
      <c r="E199" s="302">
        <f t="shared" si="98"/>
        <v>0.40000172318344213</v>
      </c>
      <c r="F199" s="303"/>
      <c r="G199" s="302">
        <v>0.26842934117021172</v>
      </c>
      <c r="H199" s="302">
        <v>2.4409183730718029E-2</v>
      </c>
      <c r="I199" s="302">
        <v>9.7691064035337546E-3</v>
      </c>
      <c r="J199" s="302">
        <f t="shared" si="99"/>
        <v>0.3026076313044635</v>
      </c>
      <c r="K199" s="303"/>
      <c r="L199" s="302">
        <v>0.21596474207608377</v>
      </c>
      <c r="M199" s="302">
        <v>2.2473355615605126E-2</v>
      </c>
      <c r="N199" s="302">
        <v>8.0512313553861622E-3</v>
      </c>
      <c r="O199" s="302">
        <f t="shared" si="100"/>
        <v>0.24648932904707505</v>
      </c>
    </row>
    <row r="200" spans="1:15" s="236" customFormat="1" x14ac:dyDescent="0.2">
      <c r="A200" s="237" t="str">
        <f>name!E$8</f>
        <v>Skilled trades occupations</v>
      </c>
      <c r="B200" s="302">
        <v>0.22376380541581975</v>
      </c>
      <c r="C200" s="302">
        <v>1.1287083805008456E-2</v>
      </c>
      <c r="D200" s="302">
        <v>1.0002363762037402E-2</v>
      </c>
      <c r="E200" s="302">
        <f t="shared" si="98"/>
        <v>0.24505325298286559</v>
      </c>
      <c r="F200" s="303"/>
      <c r="G200" s="302">
        <v>0.14906141941964812</v>
      </c>
      <c r="H200" s="302">
        <v>5.0362698000405463E-3</v>
      </c>
      <c r="I200" s="302">
        <v>2.5220430309211878E-3</v>
      </c>
      <c r="J200" s="302">
        <f>SUM(G200:I200)</f>
        <v>0.15661973225060985</v>
      </c>
      <c r="K200" s="303"/>
      <c r="L200" s="302">
        <v>0.12763486074096198</v>
      </c>
      <c r="M200" s="302">
        <v>9.674569612866217E-3</v>
      </c>
      <c r="N200" s="302">
        <v>7.2050441765503037E-3</v>
      </c>
      <c r="O200" s="302">
        <f t="shared" si="100"/>
        <v>0.14451447453037849</v>
      </c>
    </row>
    <row r="201" spans="1:15" s="236" customFormat="1" x14ac:dyDescent="0.2">
      <c r="A201" s="237" t="str">
        <f>name!E$9</f>
        <v>Caring, leisure and other service occupations</v>
      </c>
      <c r="B201" s="302">
        <v>8.3064569082061446E-2</v>
      </c>
      <c r="C201" s="302">
        <v>9.8239339265006539E-3</v>
      </c>
      <c r="D201" s="302">
        <v>2.3790158797510855E-2</v>
      </c>
      <c r="E201" s="302">
        <f t="shared" si="98"/>
        <v>0.11667866180607296</v>
      </c>
      <c r="F201" s="303"/>
      <c r="G201" s="302">
        <v>6.3396811200363376E-2</v>
      </c>
      <c r="H201" s="302">
        <v>8.3882269716813677E-3</v>
      </c>
      <c r="I201" s="302">
        <v>7.4586746269519784E-3</v>
      </c>
      <c r="J201" s="302">
        <f t="shared" ref="J201:J204" si="101">SUM(G201:I201)</f>
        <v>7.9243712798996724E-2</v>
      </c>
      <c r="K201" s="303"/>
      <c r="L201" s="302">
        <v>5.7986596709213245E-2</v>
      </c>
      <c r="M201" s="302">
        <v>9.2185019646173066E-3</v>
      </c>
      <c r="N201" s="302">
        <v>1.481060165692959E-2</v>
      </c>
      <c r="O201" s="302">
        <f t="shared" si="100"/>
        <v>8.2015700330760138E-2</v>
      </c>
    </row>
    <row r="202" spans="1:15" s="236" customFormat="1" x14ac:dyDescent="0.2">
      <c r="A202" s="237" t="str">
        <f>name!E$10</f>
        <v>Sales and customer service occupations</v>
      </c>
      <c r="B202" s="302">
        <v>0.10030298908174691</v>
      </c>
      <c r="C202" s="302">
        <v>1.1086989292139384E-2</v>
      </c>
      <c r="D202" s="302">
        <v>1.4573337310380683E-2</v>
      </c>
      <c r="E202" s="302">
        <f t="shared" si="98"/>
        <v>0.12596331568426697</v>
      </c>
      <c r="F202" s="303"/>
      <c r="G202" s="302">
        <v>8.2934383068346759E-2</v>
      </c>
      <c r="H202" s="302">
        <v>8.5282353330107009E-3</v>
      </c>
      <c r="I202" s="302">
        <v>2.9997219667377787E-3</v>
      </c>
      <c r="J202" s="302">
        <f t="shared" si="101"/>
        <v>9.4462340368095241E-2</v>
      </c>
      <c r="K202" s="303"/>
      <c r="L202" s="302">
        <v>9.3157573642654479E-2</v>
      </c>
      <c r="M202" s="302">
        <v>1.3129883175540601E-2</v>
      </c>
      <c r="N202" s="302">
        <v>4.6314890180947895E-3</v>
      </c>
      <c r="O202" s="302">
        <f t="shared" si="100"/>
        <v>0.11091894583628988</v>
      </c>
    </row>
    <row r="203" spans="1:15" s="236" customFormat="1" x14ac:dyDescent="0.2">
      <c r="A203" s="237" t="str">
        <f>name!E$11</f>
        <v>Process, plant and machine operatives</v>
      </c>
      <c r="B203" s="302">
        <v>0.55540454950609186</v>
      </c>
      <c r="C203" s="302">
        <v>2.0452806098362381E-2</v>
      </c>
      <c r="D203" s="302">
        <v>8.979629790766986E-3</v>
      </c>
      <c r="E203" s="302">
        <f t="shared" si="98"/>
        <v>0.58483698539522122</v>
      </c>
      <c r="F203" s="303"/>
      <c r="G203" s="302">
        <v>0.34706094879134042</v>
      </c>
      <c r="H203" s="302">
        <v>1.4838172689938273E-2</v>
      </c>
      <c r="I203" s="302">
        <v>2.5276706100962462E-3</v>
      </c>
      <c r="J203" s="302">
        <f t="shared" si="101"/>
        <v>0.36442679209137491</v>
      </c>
      <c r="K203" s="303"/>
      <c r="L203" s="302">
        <v>0.37021405575467936</v>
      </c>
      <c r="M203" s="302">
        <v>3.3312584080471296E-2</v>
      </c>
      <c r="N203" s="302">
        <v>2.2382428888933241E-3</v>
      </c>
      <c r="O203" s="302">
        <f t="shared" si="100"/>
        <v>0.40576488272404398</v>
      </c>
    </row>
    <row r="204" spans="1:15" s="236" customFormat="1" x14ac:dyDescent="0.2">
      <c r="A204" s="237" t="str">
        <f>name!E$12</f>
        <v>Elementary occupations</v>
      </c>
      <c r="B204" s="302">
        <v>0.20308295231082713</v>
      </c>
      <c r="C204" s="302">
        <v>2.8534514245672733E-2</v>
      </c>
      <c r="D204" s="302">
        <v>1.8829576597823795E-2</v>
      </c>
      <c r="E204" s="302">
        <f t="shared" si="98"/>
        <v>0.25044704315432365</v>
      </c>
      <c r="F204" s="303"/>
      <c r="G204" s="302">
        <v>0.12668230480082079</v>
      </c>
      <c r="H204" s="302">
        <v>2.3546408979449665E-2</v>
      </c>
      <c r="I204" s="302">
        <v>2.8602274666355695E-3</v>
      </c>
      <c r="J204" s="302">
        <f t="shared" si="101"/>
        <v>0.15308894124690603</v>
      </c>
      <c r="K204" s="303"/>
      <c r="L204" s="302">
        <v>9.1661749101259335E-2</v>
      </c>
      <c r="M204" s="302">
        <v>2.6669003868367548E-2</v>
      </c>
      <c r="N204" s="302">
        <v>2.2589249607288184E-3</v>
      </c>
      <c r="O204" s="302">
        <f t="shared" si="100"/>
        <v>0.12058967793035572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3.8359999999745207</v>
      </c>
      <c r="C206" s="311">
        <f t="shared" ref="C206:E206" si="102">SUM(C196:C204)</f>
        <v>0.17500000000116206</v>
      </c>
      <c r="D206" s="311">
        <f t="shared" si="102"/>
        <v>0.43500000000557371</v>
      </c>
      <c r="E206" s="311">
        <f t="shared" si="102"/>
        <v>4.4459999999812565</v>
      </c>
      <c r="F206" s="311"/>
      <c r="G206" s="311">
        <f t="shared" ref="G206:J206" si="103">SUM(G196:G204)</f>
        <v>3.4179999999665167</v>
      </c>
      <c r="H206" s="311">
        <f t="shared" si="103"/>
        <v>0.16800000000247267</v>
      </c>
      <c r="I206" s="311">
        <f t="shared" si="103"/>
        <v>0.23900000000940336</v>
      </c>
      <c r="J206" s="311">
        <f t="shared" si="103"/>
        <v>3.824999999978393</v>
      </c>
      <c r="K206" s="311"/>
      <c r="L206" s="311">
        <f t="shared" ref="L206:O206" si="104">SUM(L196:L204)</f>
        <v>3.6590000000347489</v>
      </c>
      <c r="M206" s="311">
        <f t="shared" si="104"/>
        <v>0.2249999999986898</v>
      </c>
      <c r="N206" s="311">
        <f t="shared" si="104"/>
        <v>0.30300000001895833</v>
      </c>
      <c r="O206" s="311">
        <f t="shared" si="104"/>
        <v>4.1870000000523975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1.8456472523360552</v>
      </c>
      <c r="C213" s="302">
        <v>4.9515927845304432E-2</v>
      </c>
      <c r="D213" s="302">
        <v>0.32222350212600576</v>
      </c>
      <c r="E213" s="302">
        <f>SUM(B213:D213)</f>
        <v>2.2173866823073651</v>
      </c>
      <c r="F213" s="303"/>
      <c r="G213" s="302">
        <v>2.5164015107376785</v>
      </c>
      <c r="H213" s="302">
        <v>0.12839383310337282</v>
      </c>
      <c r="I213" s="302">
        <v>0.17478935767561954</v>
      </c>
      <c r="J213" s="302">
        <f>SUM(G213:I213)</f>
        <v>2.8195847015166708</v>
      </c>
      <c r="K213" s="303"/>
      <c r="L213" s="302">
        <v>1.9879722213322115</v>
      </c>
      <c r="M213" s="302">
        <v>0.11646126560555005</v>
      </c>
      <c r="N213" s="302">
        <v>0.15717263483809604</v>
      </c>
      <c r="O213" s="302">
        <f>SUM(L213:N213)</f>
        <v>2.2616061217758574</v>
      </c>
    </row>
    <row r="214" spans="1:15" s="236" customFormat="1" x14ac:dyDescent="0.2">
      <c r="A214" s="237" t="str">
        <f>name!E$5</f>
        <v>Professional occupations</v>
      </c>
      <c r="B214" s="302">
        <v>1.4445719341926817</v>
      </c>
      <c r="C214" s="302">
        <v>3.2330215723009592E-2</v>
      </c>
      <c r="D214" s="302">
        <v>0.10432499980704481</v>
      </c>
      <c r="E214" s="302">
        <f t="shared" ref="E214:E221" si="105">SUM(B214:D214)</f>
        <v>1.5812271497227361</v>
      </c>
      <c r="F214" s="303"/>
      <c r="G214" s="302">
        <v>2.2142664572973305</v>
      </c>
      <c r="H214" s="302">
        <v>7.9804740830073356E-2</v>
      </c>
      <c r="I214" s="302">
        <v>4.7848686471946109E-2</v>
      </c>
      <c r="J214" s="302">
        <f t="shared" ref="J214:J216" si="106">SUM(G214:I214)</f>
        <v>2.3419198845993501</v>
      </c>
      <c r="K214" s="303"/>
      <c r="L214" s="302">
        <v>2.0807929300645895</v>
      </c>
      <c r="M214" s="302">
        <v>7.081214113069223E-2</v>
      </c>
      <c r="N214" s="302">
        <v>4.2724868784873374E-2</v>
      </c>
      <c r="O214" s="302">
        <f t="shared" ref="O214:O221" si="107">SUM(L214:N214)</f>
        <v>2.1943299399801552</v>
      </c>
    </row>
    <row r="215" spans="1:15" s="236" customFormat="1" x14ac:dyDescent="0.2">
      <c r="A215" s="237" t="str">
        <f>name!E$6</f>
        <v>Associate professional occupations</v>
      </c>
      <c r="B215" s="302">
        <v>1.1619578776387707</v>
      </c>
      <c r="C215" s="302">
        <v>6.2018463020159703E-2</v>
      </c>
      <c r="D215" s="302">
        <v>0.10258899101929032</v>
      </c>
      <c r="E215" s="302">
        <f t="shared" si="105"/>
        <v>1.3265653316782207</v>
      </c>
      <c r="F215" s="303"/>
      <c r="G215" s="302">
        <v>1.6594240672199805</v>
      </c>
      <c r="H215" s="302">
        <v>0.10726455926191202</v>
      </c>
      <c r="I215" s="302">
        <v>4.4782424413227988E-2</v>
      </c>
      <c r="J215" s="302">
        <f t="shared" si="106"/>
        <v>1.8114710508951204</v>
      </c>
      <c r="K215" s="303"/>
      <c r="L215" s="302">
        <v>1.1975055375445223</v>
      </c>
      <c r="M215" s="302">
        <v>7.9000670721653246E-2</v>
      </c>
      <c r="N215" s="302">
        <v>3.9433207365154703E-2</v>
      </c>
      <c r="O215" s="302">
        <f t="shared" si="107"/>
        <v>1.3159394156313302</v>
      </c>
    </row>
    <row r="216" spans="1:15" s="236" customFormat="1" x14ac:dyDescent="0.2">
      <c r="A216" s="237" t="str">
        <f>name!E$7</f>
        <v>Administrative and secretarial occupations</v>
      </c>
      <c r="B216" s="302">
        <v>0.89682018145287501</v>
      </c>
      <c r="C216" s="302">
        <v>0.38402204757939074</v>
      </c>
      <c r="D216" s="302">
        <v>4.5234949937768672E-2</v>
      </c>
      <c r="E216" s="302">
        <f t="shared" si="105"/>
        <v>1.3260771789700345</v>
      </c>
      <c r="F216" s="303"/>
      <c r="G216" s="302">
        <v>1.0981758696214416</v>
      </c>
      <c r="H216" s="302">
        <v>0.49698441748611638</v>
      </c>
      <c r="I216" s="302">
        <v>1.951849552127018E-2</v>
      </c>
      <c r="J216" s="302">
        <f t="shared" si="106"/>
        <v>1.6146787826288282</v>
      </c>
      <c r="K216" s="303"/>
      <c r="L216" s="302">
        <v>0.71930632324543575</v>
      </c>
      <c r="M216" s="302">
        <v>0.29398733832594054</v>
      </c>
      <c r="N216" s="302">
        <v>5.248821099340744E-2</v>
      </c>
      <c r="O216" s="302">
        <f t="shared" si="107"/>
        <v>1.0657818725647838</v>
      </c>
    </row>
    <row r="217" spans="1:15" s="236" customFormat="1" x14ac:dyDescent="0.2">
      <c r="A217" s="237" t="str">
        <f>name!E$8</f>
        <v>Skilled trades occupations</v>
      </c>
      <c r="B217" s="302">
        <v>3.1179996302567523</v>
      </c>
      <c r="C217" s="302">
        <v>5.8566164118387304E-2</v>
      </c>
      <c r="D217" s="302">
        <v>0.53737810969181854</v>
      </c>
      <c r="E217" s="302">
        <f t="shared" si="105"/>
        <v>3.7139439040669582</v>
      </c>
      <c r="F217" s="303"/>
      <c r="G217" s="302">
        <v>2.9937900390320351</v>
      </c>
      <c r="H217" s="302">
        <v>9.0750177370374496E-2</v>
      </c>
      <c r="I217" s="302">
        <v>0.1654226268078399</v>
      </c>
      <c r="J217" s="302">
        <f>SUM(G217:I217)</f>
        <v>3.2499628432102492</v>
      </c>
      <c r="K217" s="303"/>
      <c r="L217" s="302">
        <v>1.9571128520726502</v>
      </c>
      <c r="M217" s="302">
        <v>9.1489878445958087E-2</v>
      </c>
      <c r="N217" s="302">
        <v>0.1031346561925624</v>
      </c>
      <c r="O217" s="302">
        <f t="shared" si="107"/>
        <v>2.1517373867111704</v>
      </c>
    </row>
    <row r="218" spans="1:15" s="236" customFormat="1" x14ac:dyDescent="0.2">
      <c r="A218" s="237" t="str">
        <f>name!E$9</f>
        <v>Caring, leisure and other service occupations</v>
      </c>
      <c r="B218" s="302">
        <v>0.233509334345953</v>
      </c>
      <c r="C218" s="302">
        <v>8.4781544445220181E-2</v>
      </c>
      <c r="D218" s="302">
        <v>1.5211269406902459E-2</v>
      </c>
      <c r="E218" s="302">
        <f t="shared" si="105"/>
        <v>0.33350214819807567</v>
      </c>
      <c r="F218" s="303"/>
      <c r="G218" s="302">
        <v>0.29977918707658402</v>
      </c>
      <c r="H218" s="302">
        <v>0.10614362087557577</v>
      </c>
      <c r="I218" s="302">
        <v>8.4629867638881737E-3</v>
      </c>
      <c r="J218" s="302">
        <f t="shared" ref="J218:J221" si="108">SUM(G218:I218)</f>
        <v>0.41438579471604797</v>
      </c>
      <c r="K218" s="303"/>
      <c r="L218" s="302">
        <v>0.32277322696797339</v>
      </c>
      <c r="M218" s="302">
        <v>8.2446931829245979E-2</v>
      </c>
      <c r="N218" s="302">
        <v>4.8015463318892195E-3</v>
      </c>
      <c r="O218" s="302">
        <f t="shared" si="107"/>
        <v>0.41002170512910863</v>
      </c>
    </row>
    <row r="219" spans="1:15" s="236" customFormat="1" x14ac:dyDescent="0.2">
      <c r="A219" s="237" t="str">
        <f>name!E$10</f>
        <v>Sales and customer service occupations</v>
      </c>
      <c r="B219" s="302">
        <v>0.42296974851848346</v>
      </c>
      <c r="C219" s="302">
        <v>0.11710763927460957</v>
      </c>
      <c r="D219" s="302">
        <v>7.0284761021861208E-2</v>
      </c>
      <c r="E219" s="302">
        <f t="shared" si="105"/>
        <v>0.61036214881495421</v>
      </c>
      <c r="F219" s="303"/>
      <c r="G219" s="302">
        <v>0.49044921983633805</v>
      </c>
      <c r="H219" s="302">
        <v>0.1686452238452692</v>
      </c>
      <c r="I219" s="302">
        <v>2.3928971660948262E-2</v>
      </c>
      <c r="J219" s="302">
        <f t="shared" si="108"/>
        <v>0.68302341534255562</v>
      </c>
      <c r="K219" s="303"/>
      <c r="L219" s="302">
        <v>0.3901643613365211</v>
      </c>
      <c r="M219" s="302">
        <v>0.14217515670366673</v>
      </c>
      <c r="N219" s="302">
        <v>1.9760175936190751E-2</v>
      </c>
      <c r="O219" s="302">
        <f t="shared" si="107"/>
        <v>0.55209969397637859</v>
      </c>
    </row>
    <row r="220" spans="1:15" s="236" customFormat="1" x14ac:dyDescent="0.2">
      <c r="A220" s="237" t="str">
        <f>name!E$11</f>
        <v>Process, plant and machine operatives</v>
      </c>
      <c r="B220" s="302">
        <v>6.3165818728172454</v>
      </c>
      <c r="C220" s="302">
        <v>0.21358560637238433</v>
      </c>
      <c r="D220" s="302">
        <v>0.16533944562913069</v>
      </c>
      <c r="E220" s="302">
        <f t="shared" si="105"/>
        <v>6.6955069248187602</v>
      </c>
      <c r="F220" s="303"/>
      <c r="G220" s="302">
        <v>6.0913740096012123</v>
      </c>
      <c r="H220" s="302">
        <v>0.29792171129116979</v>
      </c>
      <c r="I220" s="302">
        <v>7.7938759224818063E-2</v>
      </c>
      <c r="J220" s="302">
        <f t="shared" si="108"/>
        <v>6.4672344801171997</v>
      </c>
      <c r="K220" s="303"/>
      <c r="L220" s="302">
        <v>5.2498657169576246</v>
      </c>
      <c r="M220" s="302">
        <v>0.39970063266589922</v>
      </c>
      <c r="N220" s="302">
        <v>6.2824663734936281E-2</v>
      </c>
      <c r="O220" s="302">
        <f t="shared" si="107"/>
        <v>5.7123910133584603</v>
      </c>
    </row>
    <row r="221" spans="1:15" s="236" customFormat="1" x14ac:dyDescent="0.2">
      <c r="A221" s="237" t="str">
        <f>name!E$12</f>
        <v>Elementary occupations</v>
      </c>
      <c r="B221" s="302">
        <v>1.4779421684010368</v>
      </c>
      <c r="C221" s="302">
        <v>0.19707239164324722</v>
      </c>
      <c r="D221" s="302">
        <v>0.23641397137359649</v>
      </c>
      <c r="E221" s="302">
        <f t="shared" si="105"/>
        <v>1.9114285314178805</v>
      </c>
      <c r="F221" s="303"/>
      <c r="G221" s="302">
        <v>1.4133396396323799</v>
      </c>
      <c r="H221" s="302">
        <v>0.23709171598941151</v>
      </c>
      <c r="I221" s="302">
        <v>9.6307691463213468E-2</v>
      </c>
      <c r="J221" s="302">
        <f t="shared" si="108"/>
        <v>1.7467390470850048</v>
      </c>
      <c r="K221" s="303"/>
      <c r="L221" s="302">
        <v>0.68550683037686644</v>
      </c>
      <c r="M221" s="302">
        <v>0.15092598454161352</v>
      </c>
      <c r="N221" s="302">
        <v>2.1660035836908637E-2</v>
      </c>
      <c r="O221" s="302">
        <f t="shared" si="107"/>
        <v>0.85809285075538866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16.917999999959854</v>
      </c>
      <c r="C223" s="311">
        <f t="shared" ref="C223:E223" si="109">SUM(C213:C221)</f>
        <v>1.1990000000217129</v>
      </c>
      <c r="D223" s="311">
        <f t="shared" si="109"/>
        <v>1.5990000000134186</v>
      </c>
      <c r="E223" s="311">
        <f t="shared" si="109"/>
        <v>19.715999999994981</v>
      </c>
      <c r="F223" s="311"/>
      <c r="G223" s="311">
        <f t="shared" ref="G223:J223" si="110">SUM(G213:G221)</f>
        <v>18.777000000054979</v>
      </c>
      <c r="H223" s="311">
        <f t="shared" si="110"/>
        <v>1.7130000000532752</v>
      </c>
      <c r="I223" s="311">
        <f t="shared" si="110"/>
        <v>0.6590000000027717</v>
      </c>
      <c r="J223" s="311">
        <f t="shared" si="110"/>
        <v>21.149000000111027</v>
      </c>
      <c r="K223" s="311"/>
      <c r="L223" s="311">
        <f t="shared" ref="L223:O223" si="111">SUM(L213:L221)</f>
        <v>14.590999999898397</v>
      </c>
      <c r="M223" s="311">
        <f t="shared" si="111"/>
        <v>1.4269999999702196</v>
      </c>
      <c r="N223" s="311">
        <f t="shared" si="111"/>
        <v>0.5040000000140189</v>
      </c>
      <c r="O223" s="311">
        <f t="shared" si="111"/>
        <v>16.521999999882635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1.1136553935614986</v>
      </c>
      <c r="C230" s="302">
        <v>1.3367552089463615E-2</v>
      </c>
      <c r="D230" s="302">
        <v>0.10740105056214526</v>
      </c>
      <c r="E230" s="302">
        <f>SUM(B230:D230)</f>
        <v>1.2344239962131074</v>
      </c>
      <c r="F230" s="303"/>
      <c r="G230" s="302">
        <v>1.8143422027152152</v>
      </c>
      <c r="H230" s="302">
        <v>6.6238463534334949E-2</v>
      </c>
      <c r="I230" s="302">
        <v>3.0553673292671911E-2</v>
      </c>
      <c r="J230" s="302">
        <f>SUM(G230:I230)</f>
        <v>1.911134339542222</v>
      </c>
      <c r="K230" s="303"/>
      <c r="L230" s="302">
        <v>1.3846141709277673</v>
      </c>
      <c r="M230" s="302">
        <v>7.1122308083811231E-2</v>
      </c>
      <c r="N230" s="302">
        <v>3.057858385421286E-2</v>
      </c>
      <c r="O230" s="302">
        <f>SUM(L230:N230)</f>
        <v>1.4863150628657915</v>
      </c>
    </row>
    <row r="231" spans="1:15" s="236" customFormat="1" x14ac:dyDescent="0.2">
      <c r="A231" s="237" t="str">
        <f>name!E$5</f>
        <v>Professional occupations</v>
      </c>
      <c r="B231" s="302">
        <v>0.82873805523557809</v>
      </c>
      <c r="C231" s="302">
        <v>1.3063319828541947E-2</v>
      </c>
      <c r="D231" s="302">
        <v>3.0944759166843958E-2</v>
      </c>
      <c r="E231" s="302">
        <f t="shared" ref="E231:E238" si="112">SUM(B231:D231)</f>
        <v>0.87274613423096392</v>
      </c>
      <c r="F231" s="303"/>
      <c r="G231" s="302">
        <v>1.5263192569862771</v>
      </c>
      <c r="H231" s="302">
        <v>5.9026944997603921E-2</v>
      </c>
      <c r="I231" s="302">
        <v>9.2444022237814349E-3</v>
      </c>
      <c r="J231" s="302">
        <f t="shared" ref="J231:J233" si="113">SUM(G231:I231)</f>
        <v>1.5945906042076625</v>
      </c>
      <c r="K231" s="303"/>
      <c r="L231" s="302">
        <v>1.3711201469857979</v>
      </c>
      <c r="M231" s="302">
        <v>5.6265017659340215E-2</v>
      </c>
      <c r="N231" s="302">
        <v>6.9585307391292804E-3</v>
      </c>
      <c r="O231" s="302">
        <f t="shared" ref="O231:O238" si="114">SUM(L231:N231)</f>
        <v>1.4343436953842674</v>
      </c>
    </row>
    <row r="232" spans="1:15" s="236" customFormat="1" x14ac:dyDescent="0.2">
      <c r="A232" s="237" t="str">
        <f>name!E$6</f>
        <v>Associate professional occupations</v>
      </c>
      <c r="B232" s="302">
        <v>0.91659888658158661</v>
      </c>
      <c r="C232" s="302">
        <v>3.0144342771956396E-2</v>
      </c>
      <c r="D232" s="302">
        <v>2.5939152510246855E-2</v>
      </c>
      <c r="E232" s="302">
        <f t="shared" si="112"/>
        <v>0.97268238186378986</v>
      </c>
      <c r="F232" s="303"/>
      <c r="G232" s="302">
        <v>1.4685729532779033</v>
      </c>
      <c r="H232" s="302">
        <v>0.12311059520361747</v>
      </c>
      <c r="I232" s="302">
        <v>7.0012730126014673E-3</v>
      </c>
      <c r="J232" s="302">
        <f t="shared" si="113"/>
        <v>1.5986848214941223</v>
      </c>
      <c r="K232" s="303"/>
      <c r="L232" s="302">
        <v>1.1874372562599291</v>
      </c>
      <c r="M232" s="302">
        <v>9.0856891482991725E-2</v>
      </c>
      <c r="N232" s="302">
        <v>6.4400582074309841E-3</v>
      </c>
      <c r="O232" s="302">
        <f t="shared" si="114"/>
        <v>1.2847342059503517</v>
      </c>
    </row>
    <row r="233" spans="1:15" s="236" customFormat="1" x14ac:dyDescent="0.2">
      <c r="A233" s="237" t="str">
        <f>name!E$7</f>
        <v>Administrative and secretarial occupations</v>
      </c>
      <c r="B233" s="302">
        <v>0.53389016525313726</v>
      </c>
      <c r="C233" s="302">
        <v>8.8203761608680376E-2</v>
      </c>
      <c r="D233" s="302">
        <v>6.5126397192558083E-2</v>
      </c>
      <c r="E233" s="302">
        <f t="shared" si="112"/>
        <v>0.68722032405437572</v>
      </c>
      <c r="F233" s="303"/>
      <c r="G233" s="302">
        <v>0.73084954027084759</v>
      </c>
      <c r="H233" s="302">
        <v>0.2291104096943514</v>
      </c>
      <c r="I233" s="302">
        <v>2.2778829895207828E-2</v>
      </c>
      <c r="J233" s="302">
        <f t="shared" si="113"/>
        <v>0.98273877986040681</v>
      </c>
      <c r="K233" s="303"/>
      <c r="L233" s="302">
        <v>0.39530482642225467</v>
      </c>
      <c r="M233" s="302">
        <v>0.15981850634923844</v>
      </c>
      <c r="N233" s="302">
        <v>2.0289924748753324E-2</v>
      </c>
      <c r="O233" s="302">
        <f t="shared" si="114"/>
        <v>0.57541325752024641</v>
      </c>
    </row>
    <row r="234" spans="1:15" s="236" customFormat="1" x14ac:dyDescent="0.2">
      <c r="A234" s="237" t="str">
        <f>name!E$8</f>
        <v>Skilled trades occupations</v>
      </c>
      <c r="B234" s="302">
        <v>3.2564415493246779</v>
      </c>
      <c r="C234" s="302">
        <v>1.3902940622603336E-2</v>
      </c>
      <c r="D234" s="302">
        <v>0.54013070721352463</v>
      </c>
      <c r="E234" s="302">
        <f t="shared" si="112"/>
        <v>3.8104751971608057</v>
      </c>
      <c r="F234" s="303"/>
      <c r="G234" s="302">
        <v>3.9838125169541057</v>
      </c>
      <c r="H234" s="302">
        <v>2.9015054755055947E-2</v>
      </c>
      <c r="I234" s="302">
        <v>9.8045372192317612E-2</v>
      </c>
      <c r="J234" s="302">
        <f>SUM(G234:I234)</f>
        <v>4.1108729439014793</v>
      </c>
      <c r="K234" s="303"/>
      <c r="L234" s="302">
        <v>2.7273222776700843</v>
      </c>
      <c r="M234" s="302">
        <v>1.4901897957274396E-2</v>
      </c>
      <c r="N234" s="302">
        <v>9.7243563355813953E-2</v>
      </c>
      <c r="O234" s="302">
        <f t="shared" si="114"/>
        <v>2.8394677389831724</v>
      </c>
    </row>
    <row r="235" spans="1:15" s="236" customFormat="1" x14ac:dyDescent="0.2">
      <c r="A235" s="237" t="str">
        <f>name!E$9</f>
        <v>Caring, leisure and other service occupations</v>
      </c>
      <c r="B235" s="302">
        <v>0.21110114710487038</v>
      </c>
      <c r="C235" s="302">
        <v>1.2101011999889071E-2</v>
      </c>
      <c r="D235" s="302">
        <v>3.4105077017170388E-2</v>
      </c>
      <c r="E235" s="302">
        <f t="shared" si="112"/>
        <v>0.25730723612192985</v>
      </c>
      <c r="F235" s="303"/>
      <c r="G235" s="302">
        <v>0.33231093292671549</v>
      </c>
      <c r="H235" s="302">
        <v>2.4878497897445066E-2</v>
      </c>
      <c r="I235" s="302">
        <v>2.0691675676416107E-2</v>
      </c>
      <c r="J235" s="302">
        <f t="shared" ref="J235:J238" si="115">SUM(G235:I235)</f>
        <v>0.37788110650057666</v>
      </c>
      <c r="K235" s="303"/>
      <c r="L235" s="302">
        <v>0.36465239587766052</v>
      </c>
      <c r="M235" s="302">
        <v>1.4998026713502316E-2</v>
      </c>
      <c r="N235" s="302">
        <v>2.2567110226238491E-2</v>
      </c>
      <c r="O235" s="302">
        <f t="shared" si="114"/>
        <v>0.4022175328174013</v>
      </c>
    </row>
    <row r="236" spans="1:15" s="236" customFormat="1" x14ac:dyDescent="0.2">
      <c r="A236" s="237" t="str">
        <f>name!E$10</f>
        <v>Sales and customer service occupations</v>
      </c>
      <c r="B236" s="302">
        <v>0.22459027305173229</v>
      </c>
      <c r="C236" s="302">
        <v>4.0252178561752915E-2</v>
      </c>
      <c r="D236" s="302">
        <v>3.8538987976897983E-2</v>
      </c>
      <c r="E236" s="302">
        <f t="shared" si="112"/>
        <v>0.30338143959038316</v>
      </c>
      <c r="F236" s="303"/>
      <c r="G236" s="302">
        <v>0.2901060641705614</v>
      </c>
      <c r="H236" s="302">
        <v>9.9732597923166535E-2</v>
      </c>
      <c r="I236" s="302">
        <v>1.051958148692006E-2</v>
      </c>
      <c r="J236" s="302">
        <f t="shared" si="115"/>
        <v>0.40035824358064798</v>
      </c>
      <c r="K236" s="303"/>
      <c r="L236" s="302">
        <v>0.21220108091975537</v>
      </c>
      <c r="M236" s="302">
        <v>9.659637395060218E-2</v>
      </c>
      <c r="N236" s="302">
        <v>9.2107364229798098E-3</v>
      </c>
      <c r="O236" s="302">
        <f t="shared" si="114"/>
        <v>0.31800819129333735</v>
      </c>
    </row>
    <row r="237" spans="1:15" s="236" customFormat="1" x14ac:dyDescent="0.2">
      <c r="A237" s="237" t="str">
        <f>name!E$11</f>
        <v>Process, plant and machine operatives</v>
      </c>
      <c r="B237" s="302">
        <v>3.969212787921264</v>
      </c>
      <c r="C237" s="302">
        <v>2.3269605265467806E-2</v>
      </c>
      <c r="D237" s="302">
        <v>8.8820160508729859E-2</v>
      </c>
      <c r="E237" s="302">
        <f t="shared" si="112"/>
        <v>4.0813025536954619</v>
      </c>
      <c r="F237" s="303"/>
      <c r="G237" s="302">
        <v>4.5927470474069239</v>
      </c>
      <c r="H237" s="302">
        <v>5.7750324613519394E-2</v>
      </c>
      <c r="I237" s="302">
        <v>2.4601230909960185E-2</v>
      </c>
      <c r="J237" s="302">
        <f t="shared" si="115"/>
        <v>4.6750986029304036</v>
      </c>
      <c r="K237" s="303"/>
      <c r="L237" s="302">
        <v>4.0195607429970019</v>
      </c>
      <c r="M237" s="302">
        <v>0.10215611452370241</v>
      </c>
      <c r="N237" s="302">
        <v>2.7229581908725174E-2</v>
      </c>
      <c r="O237" s="302">
        <f t="shared" si="114"/>
        <v>4.1489464394294293</v>
      </c>
    </row>
    <row r="238" spans="1:15" s="236" customFormat="1" x14ac:dyDescent="0.2">
      <c r="A238" s="237" t="str">
        <f>name!E$12</f>
        <v>Elementary occupations</v>
      </c>
      <c r="B238" s="302">
        <v>0.65277174194075038</v>
      </c>
      <c r="C238" s="302">
        <v>5.7695287256920677E-2</v>
      </c>
      <c r="D238" s="302">
        <v>8.1993707845295194E-2</v>
      </c>
      <c r="E238" s="302">
        <f t="shared" si="112"/>
        <v>0.79246073704296616</v>
      </c>
      <c r="F238" s="303"/>
      <c r="G238" s="302">
        <v>0.72993948533846176</v>
      </c>
      <c r="H238" s="302">
        <v>0.11213711140095373</v>
      </c>
      <c r="I238" s="302">
        <v>2.1563961307929251E-2</v>
      </c>
      <c r="J238" s="302">
        <f t="shared" si="115"/>
        <v>0.86364055804734474</v>
      </c>
      <c r="K238" s="303"/>
      <c r="L238" s="302">
        <v>0.35278710185367451</v>
      </c>
      <c r="M238" s="302">
        <v>5.9284863273059714E-2</v>
      </c>
      <c r="N238" s="302">
        <v>2.1481910531620758E-2</v>
      </c>
      <c r="O238" s="302">
        <f t="shared" si="114"/>
        <v>0.43355387565835496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11.706999999975096</v>
      </c>
      <c r="C240" s="311">
        <f t="shared" ref="C240:E240" si="116">SUM(C230:C238)</f>
        <v>0.29200000000527615</v>
      </c>
      <c r="D240" s="311">
        <f t="shared" si="116"/>
        <v>1.0129999999934123</v>
      </c>
      <c r="E240" s="311">
        <f t="shared" si="116"/>
        <v>13.011999999973783</v>
      </c>
      <c r="F240" s="311"/>
      <c r="G240" s="311">
        <f t="shared" ref="G240:J240" si="117">SUM(G230:G238)</f>
        <v>15.469000000047011</v>
      </c>
      <c r="H240" s="311">
        <f t="shared" si="117"/>
        <v>0.80100000002004845</v>
      </c>
      <c r="I240" s="311">
        <f t="shared" si="117"/>
        <v>0.24499999999780586</v>
      </c>
      <c r="J240" s="311">
        <f t="shared" si="117"/>
        <v>16.515000000064862</v>
      </c>
      <c r="K240" s="311"/>
      <c r="L240" s="311">
        <f t="shared" ref="L240:O240" si="118">SUM(L230:L238)</f>
        <v>12.014999999913925</v>
      </c>
      <c r="M240" s="311">
        <f t="shared" si="118"/>
        <v>0.66599999999352266</v>
      </c>
      <c r="N240" s="311">
        <f t="shared" si="118"/>
        <v>0.24199999999490465</v>
      </c>
      <c r="O240" s="311">
        <f t="shared" si="118"/>
        <v>12.922999999902352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0.60499644775122075</v>
      </c>
      <c r="C247" s="302">
        <v>7.1544982780963023E-2</v>
      </c>
      <c r="D247" s="302">
        <v>7.2314546583359063E-2</v>
      </c>
      <c r="E247" s="302">
        <f>SUM(B247:D247)</f>
        <v>0.74885597711554275</v>
      </c>
      <c r="F247" s="303"/>
      <c r="G247" s="302">
        <v>0.62927493920587196</v>
      </c>
      <c r="H247" s="302">
        <v>2.1229744274562205E-2</v>
      </c>
      <c r="I247" s="302">
        <v>1.9459820145646255E-2</v>
      </c>
      <c r="J247" s="302">
        <f>SUM(G247:I247)</f>
        <v>0.66996450362608051</v>
      </c>
      <c r="K247" s="303"/>
      <c r="L247" s="302">
        <v>0.54332029549434147</v>
      </c>
      <c r="M247" s="302">
        <v>1.9373840470803885E-2</v>
      </c>
      <c r="N247" s="302">
        <v>2.2244916958286228E-2</v>
      </c>
      <c r="O247" s="302">
        <f>SUM(L247:N247)</f>
        <v>0.58493905292343162</v>
      </c>
    </row>
    <row r="248" spans="1:15" s="236" customFormat="1" x14ac:dyDescent="0.2">
      <c r="A248" s="237" t="str">
        <f>name!E$5</f>
        <v>Professional occupations</v>
      </c>
      <c r="B248" s="302">
        <v>1.0423619759231613</v>
      </c>
      <c r="C248" s="302">
        <v>4.2968152489072556E-2</v>
      </c>
      <c r="D248" s="302">
        <v>4.0082374543485531E-2</v>
      </c>
      <c r="E248" s="302">
        <f t="shared" ref="E248:E255" si="119">SUM(B248:D248)</f>
        <v>1.1254125029557194</v>
      </c>
      <c r="F248" s="303"/>
      <c r="G248" s="302">
        <v>1.1993269636670687</v>
      </c>
      <c r="H248" s="302">
        <v>1.1644310733515477E-2</v>
      </c>
      <c r="I248" s="302">
        <v>1.0975396890872041E-2</v>
      </c>
      <c r="J248" s="302">
        <f t="shared" ref="J248:J250" si="120">SUM(G248:I248)</f>
        <v>1.2219466712914564</v>
      </c>
      <c r="K248" s="303"/>
      <c r="L248" s="302">
        <v>1.2186358688739483</v>
      </c>
      <c r="M248" s="302">
        <v>9.6247379216513416E-3</v>
      </c>
      <c r="N248" s="302">
        <v>9.5257784770997663E-3</v>
      </c>
      <c r="O248" s="302">
        <f t="shared" ref="O248:O255" si="121">SUM(L248:N248)</f>
        <v>1.2377863852726994</v>
      </c>
    </row>
    <row r="249" spans="1:15" s="236" customFormat="1" x14ac:dyDescent="0.2">
      <c r="A249" s="237" t="str">
        <f>name!E$6</f>
        <v>Associate professional occupations</v>
      </c>
      <c r="B249" s="302">
        <v>0.5903522667613631</v>
      </c>
      <c r="C249" s="302">
        <v>7.0031840699384604E-2</v>
      </c>
      <c r="D249" s="302">
        <v>3.1828544473157187E-2</v>
      </c>
      <c r="E249" s="302">
        <f t="shared" si="119"/>
        <v>0.69221265193390491</v>
      </c>
      <c r="F249" s="303"/>
      <c r="G249" s="302">
        <v>0.63359116077070254</v>
      </c>
      <c r="H249" s="302">
        <v>1.4860289596829414E-2</v>
      </c>
      <c r="I249" s="302">
        <v>1.6657300287671165E-2</v>
      </c>
      <c r="J249" s="302">
        <f t="shared" si="120"/>
        <v>0.66510875065520314</v>
      </c>
      <c r="K249" s="303"/>
      <c r="L249" s="302">
        <v>0.52185148467105835</v>
      </c>
      <c r="M249" s="302">
        <v>9.857418332699994E-3</v>
      </c>
      <c r="N249" s="302">
        <v>1.8930987899114796E-2</v>
      </c>
      <c r="O249" s="302">
        <f t="shared" si="121"/>
        <v>0.55063989090287324</v>
      </c>
    </row>
    <row r="250" spans="1:15" s="236" customFormat="1" x14ac:dyDescent="0.2">
      <c r="A250" s="237" t="str">
        <f>name!E$7</f>
        <v>Administrative and secretarial occupations</v>
      </c>
      <c r="B250" s="302">
        <v>0.30513013326269711</v>
      </c>
      <c r="C250" s="302">
        <v>0.2903840356502248</v>
      </c>
      <c r="D250" s="302">
        <v>7.6344159670632692E-3</v>
      </c>
      <c r="E250" s="302">
        <f t="shared" si="119"/>
        <v>0.60314858487998524</v>
      </c>
      <c r="F250" s="303"/>
      <c r="G250" s="302">
        <v>0.28299219302852696</v>
      </c>
      <c r="H250" s="302">
        <v>3.8069634093888763E-2</v>
      </c>
      <c r="I250" s="302">
        <v>2.5703905277104202E-3</v>
      </c>
      <c r="J250" s="302">
        <f t="shared" si="120"/>
        <v>0.32363221765012612</v>
      </c>
      <c r="K250" s="303"/>
      <c r="L250" s="302">
        <v>0.19965507039844868</v>
      </c>
      <c r="M250" s="302">
        <v>2.4889894845413936E-2</v>
      </c>
      <c r="N250" s="302">
        <v>2.9350844779906411E-3</v>
      </c>
      <c r="O250" s="302">
        <f t="shared" si="121"/>
        <v>0.22748004972185326</v>
      </c>
    </row>
    <row r="251" spans="1:15" s="236" customFormat="1" x14ac:dyDescent="0.2">
      <c r="A251" s="237" t="str">
        <f>name!E$8</f>
        <v>Skilled trades occupations</v>
      </c>
      <c r="B251" s="302">
        <v>4.8770099486571699</v>
      </c>
      <c r="C251" s="302">
        <v>0.23525424739343478</v>
      </c>
      <c r="D251" s="302">
        <v>0.13534711693083845</v>
      </c>
      <c r="E251" s="302">
        <f t="shared" si="119"/>
        <v>5.2476113129814435</v>
      </c>
      <c r="F251" s="303"/>
      <c r="G251" s="302">
        <v>3.7986673731669924</v>
      </c>
      <c r="H251" s="302">
        <v>4.4087966182489696E-2</v>
      </c>
      <c r="I251" s="302">
        <v>2.0036686243959774E-2</v>
      </c>
      <c r="J251" s="302">
        <f>SUM(G251:I251)</f>
        <v>3.8627920255934418</v>
      </c>
      <c r="K251" s="303"/>
      <c r="L251" s="302">
        <v>2.9228094116264738</v>
      </c>
      <c r="M251" s="302">
        <v>4.2517544272107986E-2</v>
      </c>
      <c r="N251" s="302">
        <v>2.1853602560381703E-2</v>
      </c>
      <c r="O251" s="302">
        <f t="shared" si="121"/>
        <v>2.9871805584589635</v>
      </c>
    </row>
    <row r="252" spans="1:15" s="236" customFormat="1" x14ac:dyDescent="0.2">
      <c r="A252" s="237" t="str">
        <f>name!E$9</f>
        <v>Caring, leisure and other service occupations</v>
      </c>
      <c r="B252" s="302">
        <v>9.4544499593938097E-2</v>
      </c>
      <c r="C252" s="302">
        <v>1.4160604194374135E-2</v>
      </c>
      <c r="D252" s="302">
        <v>2.3770980407089794E-3</v>
      </c>
      <c r="E252" s="302">
        <f t="shared" si="119"/>
        <v>0.11108220182902122</v>
      </c>
      <c r="F252" s="303"/>
      <c r="G252" s="302">
        <v>9.4327222067690439E-2</v>
      </c>
      <c r="H252" s="302">
        <v>2.7664075045797471E-3</v>
      </c>
      <c r="I252" s="302">
        <v>2.677865208363361E-3</v>
      </c>
      <c r="J252" s="302">
        <f t="shared" ref="J252:J255" si="122">SUM(G252:I252)</f>
        <v>9.9771494780633546E-2</v>
      </c>
      <c r="K252" s="303"/>
      <c r="L252" s="302">
        <v>9.1966210662270689E-2</v>
      </c>
      <c r="M252" s="302">
        <v>1.8608740378348015E-3</v>
      </c>
      <c r="N252" s="302">
        <v>1.8853764113468763E-3</v>
      </c>
      <c r="O252" s="302">
        <f t="shared" si="121"/>
        <v>9.5712461111452374E-2</v>
      </c>
    </row>
    <row r="253" spans="1:15" s="236" customFormat="1" x14ac:dyDescent="0.2">
      <c r="A253" s="237" t="str">
        <f>name!E$10</f>
        <v>Sales and customer service occupations</v>
      </c>
      <c r="B253" s="302">
        <v>6.3979881951082021E-2</v>
      </c>
      <c r="C253" s="302">
        <v>4.5499497411205084E-2</v>
      </c>
      <c r="D253" s="302">
        <v>5.5921114219361547E-3</v>
      </c>
      <c r="E253" s="302">
        <f t="shared" si="119"/>
        <v>0.11507149078422325</v>
      </c>
      <c r="F253" s="303"/>
      <c r="G253" s="302">
        <v>5.7689901909189101E-2</v>
      </c>
      <c r="H253" s="302">
        <v>7.8685293182947785E-3</v>
      </c>
      <c r="I253" s="302">
        <v>1.2130235129178678E-3</v>
      </c>
      <c r="J253" s="302">
        <f t="shared" si="122"/>
        <v>6.6771454740401748E-2</v>
      </c>
      <c r="K253" s="303"/>
      <c r="L253" s="302">
        <v>5.8003047282969358E-2</v>
      </c>
      <c r="M253" s="302">
        <v>7.2336421976426767E-3</v>
      </c>
      <c r="N253" s="302">
        <v>1.3008528264975205E-3</v>
      </c>
      <c r="O253" s="302">
        <f t="shared" si="121"/>
        <v>6.6537542307109551E-2</v>
      </c>
    </row>
    <row r="254" spans="1:15" s="236" customFormat="1" x14ac:dyDescent="0.2">
      <c r="A254" s="237" t="str">
        <f>name!E$11</f>
        <v>Process, plant and machine operatives</v>
      </c>
      <c r="B254" s="302">
        <v>2.3171681701633902</v>
      </c>
      <c r="C254" s="302">
        <v>0.23502068330492157</v>
      </c>
      <c r="D254" s="302">
        <v>5.490488721691579E-2</v>
      </c>
      <c r="E254" s="302">
        <f t="shared" si="119"/>
        <v>2.6070937406852277</v>
      </c>
      <c r="F254" s="303"/>
      <c r="G254" s="302">
        <v>1.7006392746894554</v>
      </c>
      <c r="H254" s="302">
        <v>3.8393021328422587E-2</v>
      </c>
      <c r="I254" s="302">
        <v>1.1215157277685935E-2</v>
      </c>
      <c r="J254" s="302">
        <f t="shared" si="122"/>
        <v>1.7502474532955639</v>
      </c>
      <c r="K254" s="303"/>
      <c r="L254" s="302">
        <v>1.6724063958909918</v>
      </c>
      <c r="M254" s="302">
        <v>4.5430692524482084E-2</v>
      </c>
      <c r="N254" s="302">
        <v>1.1734604103840392E-2</v>
      </c>
      <c r="O254" s="302">
        <f t="shared" si="121"/>
        <v>1.7295716925193143</v>
      </c>
    </row>
    <row r="255" spans="1:15" s="236" customFormat="1" x14ac:dyDescent="0.2">
      <c r="A255" s="237" t="str">
        <f>name!E$12</f>
        <v>Elementary occupations</v>
      </c>
      <c r="B255" s="302">
        <v>0.61645667591344799</v>
      </c>
      <c r="C255" s="302">
        <v>0.12613595609038042</v>
      </c>
      <c r="D255" s="302">
        <v>4.8918904820099307E-2</v>
      </c>
      <c r="E255" s="302">
        <f t="shared" si="119"/>
        <v>0.79151153682392772</v>
      </c>
      <c r="F255" s="303"/>
      <c r="G255" s="302">
        <v>0.45249097152035744</v>
      </c>
      <c r="H255" s="302">
        <v>2.1080096970517034E-2</v>
      </c>
      <c r="I255" s="302">
        <v>8.1943599045394139E-3</v>
      </c>
      <c r="J255" s="302">
        <f t="shared" si="122"/>
        <v>0.48176542839541392</v>
      </c>
      <c r="K255" s="303"/>
      <c r="L255" s="302">
        <v>0.25435221504682165</v>
      </c>
      <c r="M255" s="302">
        <v>9.2113553955848713E-3</v>
      </c>
      <c r="N255" s="302">
        <v>8.588796285636309E-3</v>
      </c>
      <c r="O255" s="302">
        <f t="shared" si="121"/>
        <v>0.27215236672804283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10.511999999977469</v>
      </c>
      <c r="C257" s="311">
        <f t="shared" ref="C257:E257" si="123">SUM(C247:C255)</f>
        <v>1.1310000000139611</v>
      </c>
      <c r="D257" s="311">
        <f t="shared" si="123"/>
        <v>0.39899999999756375</v>
      </c>
      <c r="E257" s="311">
        <f t="shared" si="123"/>
        <v>12.041999999988994</v>
      </c>
      <c r="F257" s="311"/>
      <c r="G257" s="311">
        <f t="shared" ref="G257:J257" si="124">SUM(G247:G255)</f>
        <v>8.8490000000258551</v>
      </c>
      <c r="H257" s="311">
        <f t="shared" si="124"/>
        <v>0.2000000000030997</v>
      </c>
      <c r="I257" s="311">
        <f t="shared" si="124"/>
        <v>9.2999999999366229E-2</v>
      </c>
      <c r="J257" s="311">
        <f t="shared" si="124"/>
        <v>9.1420000000283217</v>
      </c>
      <c r="K257" s="311"/>
      <c r="L257" s="311">
        <f t="shared" ref="L257:O257" si="125">SUM(L247:L255)</f>
        <v>7.4829999999473245</v>
      </c>
      <c r="M257" s="311">
        <f t="shared" si="125"/>
        <v>0.16999999999822157</v>
      </c>
      <c r="N257" s="311">
        <f t="shared" si="125"/>
        <v>9.900000000019421E-2</v>
      </c>
      <c r="O257" s="311">
        <f t="shared" si="125"/>
        <v>7.751999999945741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3.0654836461950281</v>
      </c>
      <c r="C264" s="302">
        <v>0.14183807470755691</v>
      </c>
      <c r="D264" s="302">
        <v>0.2161290443217268</v>
      </c>
      <c r="E264" s="302">
        <f>SUM(B264:D264)</f>
        <v>3.4234507652243118</v>
      </c>
      <c r="F264" s="303"/>
      <c r="G264" s="302">
        <v>3.1967669920583064</v>
      </c>
      <c r="H264" s="302">
        <v>0.31864524034538944</v>
      </c>
      <c r="I264" s="302">
        <v>0.19533666005748954</v>
      </c>
      <c r="J264" s="302">
        <f>SUM(G264:I264)</f>
        <v>3.7107488924611856</v>
      </c>
      <c r="K264" s="303"/>
      <c r="L264" s="302">
        <v>2.8869063085128279</v>
      </c>
      <c r="M264" s="302">
        <v>0.31321538794598547</v>
      </c>
      <c r="N264" s="302">
        <v>0.15707050371646747</v>
      </c>
      <c r="O264" s="302">
        <f>SUM(L264:N264)</f>
        <v>3.3571922001752812</v>
      </c>
    </row>
    <row r="265" spans="1:15" s="236" customFormat="1" x14ac:dyDescent="0.2">
      <c r="A265" s="237" t="str">
        <f>name!E$5</f>
        <v>Professional occupations</v>
      </c>
      <c r="B265" s="302">
        <v>3.4639654678357439</v>
      </c>
      <c r="C265" s="302">
        <v>9.6373740536117566E-2</v>
      </c>
      <c r="D265" s="302">
        <v>0.10944909782137106</v>
      </c>
      <c r="E265" s="302">
        <f t="shared" ref="E265:E272" si="126">SUM(B265:D265)</f>
        <v>3.6697883061932326</v>
      </c>
      <c r="F265" s="303"/>
      <c r="G265" s="302">
        <v>4.0362313735991613</v>
      </c>
      <c r="H265" s="302">
        <v>0.21768577561764266</v>
      </c>
      <c r="I265" s="302">
        <v>8.4401535861939117E-2</v>
      </c>
      <c r="J265" s="302">
        <f t="shared" ref="J265:J267" si="127">SUM(G265:I265)</f>
        <v>4.3383186850787432</v>
      </c>
      <c r="K265" s="303"/>
      <c r="L265" s="302">
        <v>4.2989895438977932</v>
      </c>
      <c r="M265" s="302">
        <v>0.19737123509737509</v>
      </c>
      <c r="N265" s="302">
        <v>5.1614268706828399E-2</v>
      </c>
      <c r="O265" s="302">
        <f t="shared" ref="O265:O272" si="128">SUM(L265:N265)</f>
        <v>4.5479750477019962</v>
      </c>
    </row>
    <row r="266" spans="1:15" s="236" customFormat="1" x14ac:dyDescent="0.2">
      <c r="A266" s="237" t="str">
        <f>name!E$6</f>
        <v>Associate professional occupations</v>
      </c>
      <c r="B266" s="302">
        <v>3.4035159074958501</v>
      </c>
      <c r="C266" s="302">
        <v>0.13460369741060665</v>
      </c>
      <c r="D266" s="302">
        <v>4.8205953366016456E-2</v>
      </c>
      <c r="E266" s="302">
        <f t="shared" si="126"/>
        <v>3.5863255582724736</v>
      </c>
      <c r="F266" s="303"/>
      <c r="G266" s="302">
        <v>3.6973380537470728</v>
      </c>
      <c r="H266" s="302">
        <v>0.26280898266577579</v>
      </c>
      <c r="I266" s="302">
        <v>4.0022487760431207E-2</v>
      </c>
      <c r="J266" s="302">
        <f t="shared" si="127"/>
        <v>4.0001695241732804</v>
      </c>
      <c r="K266" s="303"/>
      <c r="L266" s="302">
        <v>3.1053722852723813</v>
      </c>
      <c r="M266" s="302">
        <v>0.19161766613872658</v>
      </c>
      <c r="N266" s="302">
        <v>3.3681354476284044E-2</v>
      </c>
      <c r="O266" s="302">
        <f t="shared" si="128"/>
        <v>3.330671305887392</v>
      </c>
    </row>
    <row r="267" spans="1:15" s="236" customFormat="1" x14ac:dyDescent="0.2">
      <c r="A267" s="237" t="str">
        <f>name!E$7</f>
        <v>Administrative and secretarial occupations</v>
      </c>
      <c r="B267" s="302">
        <v>1.6600003581607627</v>
      </c>
      <c r="C267" s="302">
        <v>0.85096933633232397</v>
      </c>
      <c r="D267" s="302">
        <v>3.2174230172590891E-2</v>
      </c>
      <c r="E267" s="302">
        <f t="shared" si="126"/>
        <v>2.5431439246656775</v>
      </c>
      <c r="F267" s="303"/>
      <c r="G267" s="302">
        <v>1.3836874969445283</v>
      </c>
      <c r="H267" s="302">
        <v>0.9965588633555662</v>
      </c>
      <c r="I267" s="302">
        <v>4.8051976782283602E-2</v>
      </c>
      <c r="J267" s="302">
        <f t="shared" si="127"/>
        <v>2.4282983370823779</v>
      </c>
      <c r="K267" s="303"/>
      <c r="L267" s="302">
        <v>0.98371692938112054</v>
      </c>
      <c r="M267" s="302">
        <v>0.70719471088282049</v>
      </c>
      <c r="N267" s="302">
        <v>3.1908364314587705E-2</v>
      </c>
      <c r="O267" s="302">
        <f t="shared" si="128"/>
        <v>1.7228200045785287</v>
      </c>
    </row>
    <row r="268" spans="1:15" s="236" customFormat="1" x14ac:dyDescent="0.2">
      <c r="A268" s="237" t="str">
        <f>name!E$8</f>
        <v>Skilled trades occupations</v>
      </c>
      <c r="B268" s="302">
        <v>15.526073936853788</v>
      </c>
      <c r="C268" s="302">
        <v>0.28668920372476281</v>
      </c>
      <c r="D268" s="302">
        <v>0.51548972029909468</v>
      </c>
      <c r="E268" s="302">
        <f t="shared" si="126"/>
        <v>16.328252860877644</v>
      </c>
      <c r="F268" s="303"/>
      <c r="G268" s="302">
        <v>12.094529857710977</v>
      </c>
      <c r="H268" s="302">
        <v>0.52320838737936637</v>
      </c>
      <c r="I268" s="302">
        <v>0.28005861455510722</v>
      </c>
      <c r="J268" s="302">
        <f>SUM(G268:I268)</f>
        <v>12.897796859645451</v>
      </c>
      <c r="K268" s="303"/>
      <c r="L268" s="302">
        <v>9.4146962824694906</v>
      </c>
      <c r="M268" s="302">
        <v>0.4908308995522902</v>
      </c>
      <c r="N268" s="302">
        <v>0.20787289694991554</v>
      </c>
      <c r="O268" s="302">
        <f t="shared" si="128"/>
        <v>10.113400078971695</v>
      </c>
    </row>
    <row r="269" spans="1:15" s="236" customFormat="1" x14ac:dyDescent="0.2">
      <c r="A269" s="237" t="str">
        <f>name!E$9</f>
        <v>Caring, leisure and other service occupations</v>
      </c>
      <c r="B269" s="302">
        <v>0.20674943358236975</v>
      </c>
      <c r="C269" s="302">
        <v>2.6431040733932824E-2</v>
      </c>
      <c r="D269" s="302">
        <v>5.4145143079394912E-3</v>
      </c>
      <c r="E269" s="302">
        <f t="shared" si="126"/>
        <v>0.23859498862424205</v>
      </c>
      <c r="F269" s="303"/>
      <c r="G269" s="302">
        <v>0.17017679027868476</v>
      </c>
      <c r="H269" s="302">
        <v>3.531203349518075E-2</v>
      </c>
      <c r="I269" s="302">
        <v>1.0121950123012481E-2</v>
      </c>
      <c r="J269" s="302">
        <f t="shared" ref="J269:J272" si="129">SUM(G269:I269)</f>
        <v>0.21561077389687799</v>
      </c>
      <c r="K269" s="303"/>
      <c r="L269" s="302">
        <v>0.17600671941144247</v>
      </c>
      <c r="M269" s="302">
        <v>2.5686369560603283E-2</v>
      </c>
      <c r="N269" s="302">
        <v>1.4557261601853748E-2</v>
      </c>
      <c r="O269" s="302">
        <f t="shared" si="128"/>
        <v>0.21625035057389949</v>
      </c>
    </row>
    <row r="270" spans="1:15" s="236" customFormat="1" x14ac:dyDescent="0.2">
      <c r="A270" s="237" t="str">
        <f>name!E$10</f>
        <v>Sales and customer service occupations</v>
      </c>
      <c r="B270" s="302">
        <v>0.43358229215531457</v>
      </c>
      <c r="C270" s="302">
        <v>9.6031589906891104E-2</v>
      </c>
      <c r="D270" s="302">
        <v>2.556471919575419E-2</v>
      </c>
      <c r="E270" s="302">
        <f t="shared" si="126"/>
        <v>0.55517860125795992</v>
      </c>
      <c r="F270" s="303"/>
      <c r="G270" s="302">
        <v>0.3627327408951006</v>
      </c>
      <c r="H270" s="302">
        <v>0.15083252292587485</v>
      </c>
      <c r="I270" s="302">
        <v>1.6688630346795057E-2</v>
      </c>
      <c r="J270" s="302">
        <f t="shared" si="129"/>
        <v>0.53025389416777047</v>
      </c>
      <c r="K270" s="303"/>
      <c r="L270" s="302">
        <v>0.35368421300470904</v>
      </c>
      <c r="M270" s="302">
        <v>0.15573085388473476</v>
      </c>
      <c r="N270" s="302">
        <v>1.2894784553249657E-2</v>
      </c>
      <c r="O270" s="302">
        <f t="shared" si="128"/>
        <v>0.52230985144269348</v>
      </c>
    </row>
    <row r="271" spans="1:15" s="236" customFormat="1" x14ac:dyDescent="0.2">
      <c r="A271" s="237" t="str">
        <f>name!E$11</f>
        <v>Process, plant and machine operatives</v>
      </c>
      <c r="B271" s="302">
        <v>4.1032522608760233</v>
      </c>
      <c r="C271" s="302">
        <v>0.20853194489918497</v>
      </c>
      <c r="D271" s="302">
        <v>5.7191175635784249E-2</v>
      </c>
      <c r="E271" s="302">
        <f t="shared" si="126"/>
        <v>4.3689753814109933</v>
      </c>
      <c r="F271" s="303"/>
      <c r="G271" s="302">
        <v>2.961411462701482</v>
      </c>
      <c r="H271" s="302">
        <v>0.37019260516708813</v>
      </c>
      <c r="I271" s="302">
        <v>3.5497928823422134E-2</v>
      </c>
      <c r="J271" s="302">
        <f t="shared" si="129"/>
        <v>3.3671019966919924</v>
      </c>
      <c r="K271" s="303"/>
      <c r="L271" s="302">
        <v>2.9206673875055418</v>
      </c>
      <c r="M271" s="302">
        <v>0.47199344193904552</v>
      </c>
      <c r="N271" s="302">
        <v>3.5462624792931864E-2</v>
      </c>
      <c r="O271" s="302">
        <f t="shared" si="128"/>
        <v>3.4281234542375194</v>
      </c>
    </row>
    <row r="272" spans="1:15" s="236" customFormat="1" x14ac:dyDescent="0.2">
      <c r="A272" s="237" t="str">
        <f>name!E$12</f>
        <v>Elementary occupations</v>
      </c>
      <c r="B272" s="302">
        <v>1.7573766967267543</v>
      </c>
      <c r="C272" s="302">
        <v>0.27553137177464798</v>
      </c>
      <c r="D272" s="302">
        <v>3.8381544872867095E-2</v>
      </c>
      <c r="E272" s="302">
        <f t="shared" si="126"/>
        <v>2.0712896133742693</v>
      </c>
      <c r="F272" s="303"/>
      <c r="G272" s="302">
        <v>1.281125232062569</v>
      </c>
      <c r="H272" s="302">
        <v>0.31975558911906959</v>
      </c>
      <c r="I272" s="302">
        <v>3.3820215684407108E-2</v>
      </c>
      <c r="J272" s="302">
        <f t="shared" si="129"/>
        <v>1.6347010368660457</v>
      </c>
      <c r="K272" s="303"/>
      <c r="L272" s="302">
        <v>0.74296033045227139</v>
      </c>
      <c r="M272" s="302">
        <v>0.19235943495427676</v>
      </c>
      <c r="N272" s="302">
        <v>2.6937940879984773E-2</v>
      </c>
      <c r="O272" s="302">
        <f t="shared" si="128"/>
        <v>0.96225770628653295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33.619999999881635</v>
      </c>
      <c r="C274" s="311">
        <f t="shared" ref="C274:E274" si="130">SUM(C264:C272)</f>
        <v>2.117000000026025</v>
      </c>
      <c r="D274" s="311">
        <f t="shared" si="130"/>
        <v>1.0479999999931449</v>
      </c>
      <c r="E274" s="311">
        <f t="shared" si="130"/>
        <v>36.784999999900805</v>
      </c>
      <c r="F274" s="311"/>
      <c r="G274" s="311">
        <f t="shared" ref="G274:J274" si="131">SUM(G264:G272)</f>
        <v>29.18399999999788</v>
      </c>
      <c r="H274" s="311">
        <f t="shared" si="131"/>
        <v>3.1950000000709542</v>
      </c>
      <c r="I274" s="311">
        <f t="shared" si="131"/>
        <v>0.74399999999488753</v>
      </c>
      <c r="J274" s="311">
        <f t="shared" si="131"/>
        <v>33.123000000063726</v>
      </c>
      <c r="K274" s="311"/>
      <c r="L274" s="311">
        <f t="shared" ref="L274:O274" si="132">SUM(L264:L272)</f>
        <v>24.882999999907579</v>
      </c>
      <c r="M274" s="311">
        <f t="shared" si="132"/>
        <v>2.7459999999558584</v>
      </c>
      <c r="N274" s="311">
        <f t="shared" si="132"/>
        <v>0.57199999999210305</v>
      </c>
      <c r="O274" s="311">
        <f t="shared" si="132"/>
        <v>28.200999999855537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1.0213385482698281</v>
      </c>
      <c r="C281" s="302">
        <v>3.3355469722607195E-2</v>
      </c>
      <c r="D281" s="302">
        <v>4.4582368889869044E-2</v>
      </c>
      <c r="E281" s="302">
        <f>SUM(B281:D281)</f>
        <v>1.0992763868823043</v>
      </c>
      <c r="F281" s="303"/>
      <c r="G281" s="302">
        <v>0.95077632371408005</v>
      </c>
      <c r="H281" s="302">
        <v>3.6783575351617165E-2</v>
      </c>
      <c r="I281" s="302">
        <v>2.4692755523137669E-2</v>
      </c>
      <c r="J281" s="302">
        <f>SUM(G281:I281)</f>
        <v>1.0122526545888348</v>
      </c>
      <c r="K281" s="303"/>
      <c r="L281" s="302">
        <v>1.3991036802004286</v>
      </c>
      <c r="M281" s="302">
        <v>5.4028601320592215E-2</v>
      </c>
      <c r="N281" s="302">
        <v>3.8222921888467702E-2</v>
      </c>
      <c r="O281" s="302">
        <f>SUM(L281:N281)</f>
        <v>1.4913552034094886</v>
      </c>
    </row>
    <row r="282" spans="1:15" s="236" customFormat="1" x14ac:dyDescent="0.2">
      <c r="A282" s="237" t="str">
        <f>name!E$5</f>
        <v>Professional occupations</v>
      </c>
      <c r="B282" s="302">
        <v>1.8143433517315084</v>
      </c>
      <c r="C282" s="302">
        <v>3.7605625458291957E-2</v>
      </c>
      <c r="D282" s="302">
        <v>6.1373284254859335E-2</v>
      </c>
      <c r="E282" s="302">
        <f t="shared" ref="E282:E289" si="133">SUM(B282:D282)</f>
        <v>1.9133222614446597</v>
      </c>
      <c r="F282" s="303"/>
      <c r="G282" s="302">
        <v>1.8422386003806734</v>
      </c>
      <c r="H282" s="302">
        <v>4.1585620074963373E-2</v>
      </c>
      <c r="I282" s="302">
        <v>3.0031140337201376E-2</v>
      </c>
      <c r="J282" s="302">
        <f t="shared" ref="J282:J284" si="134">SUM(G282:I282)</f>
        <v>1.9138553607928381</v>
      </c>
      <c r="K282" s="303"/>
      <c r="L282" s="302">
        <v>2.8586833762769079</v>
      </c>
      <c r="M282" s="302">
        <v>5.8539531210425697E-2</v>
      </c>
      <c r="N282" s="302">
        <v>2.7927549154404749E-2</v>
      </c>
      <c r="O282" s="302">
        <f t="shared" ref="O282:O289" si="135">SUM(L282:N282)</f>
        <v>2.9451504566417381</v>
      </c>
    </row>
    <row r="283" spans="1:15" s="236" customFormat="1" x14ac:dyDescent="0.2">
      <c r="A283" s="237" t="str">
        <f>name!E$6</f>
        <v>Associate professional occupations</v>
      </c>
      <c r="B283" s="302">
        <v>1.0545345892125191</v>
      </c>
      <c r="C283" s="302">
        <v>4.0341114515129103E-2</v>
      </c>
      <c r="D283" s="302">
        <v>3.1811150000231866E-2</v>
      </c>
      <c r="E283" s="302">
        <f t="shared" si="133"/>
        <v>1.12668685372788</v>
      </c>
      <c r="F283" s="303"/>
      <c r="G283" s="302">
        <v>1.0124915094436566</v>
      </c>
      <c r="H283" s="302">
        <v>3.9748025555888411E-2</v>
      </c>
      <c r="I283" s="302">
        <v>1.5866075032080061E-2</v>
      </c>
      <c r="J283" s="302">
        <f t="shared" si="134"/>
        <v>1.0681056100316251</v>
      </c>
      <c r="K283" s="303"/>
      <c r="L283" s="302">
        <v>1.2836604059405552</v>
      </c>
      <c r="M283" s="302">
        <v>4.9350917174613582E-2</v>
      </c>
      <c r="N283" s="302">
        <v>2.0624914985479199E-2</v>
      </c>
      <c r="O283" s="302">
        <f t="shared" si="135"/>
        <v>1.3536362381006479</v>
      </c>
    </row>
    <row r="284" spans="1:15" s="236" customFormat="1" x14ac:dyDescent="0.2">
      <c r="A284" s="237" t="str">
        <f>name!E$7</f>
        <v>Administrative and secretarial occupations</v>
      </c>
      <c r="B284" s="302">
        <v>0.45344370043773202</v>
      </c>
      <c r="C284" s="302">
        <v>7.9316108299586671E-2</v>
      </c>
      <c r="D284" s="302">
        <v>1.2077234102588468E-2</v>
      </c>
      <c r="E284" s="302">
        <f t="shared" si="133"/>
        <v>0.54483704283990708</v>
      </c>
      <c r="F284" s="303"/>
      <c r="G284" s="302">
        <v>0.35395601378044006</v>
      </c>
      <c r="H284" s="302">
        <v>5.3897461253979782E-2</v>
      </c>
      <c r="I284" s="302">
        <v>5.5759490366263246E-3</v>
      </c>
      <c r="J284" s="302">
        <f t="shared" si="134"/>
        <v>0.41342942407104616</v>
      </c>
      <c r="K284" s="303"/>
      <c r="L284" s="302">
        <v>0.33983324543895599</v>
      </c>
      <c r="M284" s="302">
        <v>4.4517605329880763E-2</v>
      </c>
      <c r="N284" s="302">
        <v>6.511762472208105E-3</v>
      </c>
      <c r="O284" s="302">
        <f t="shared" si="135"/>
        <v>0.39086261324104482</v>
      </c>
    </row>
    <row r="285" spans="1:15" s="236" customFormat="1" x14ac:dyDescent="0.2">
      <c r="A285" s="237" t="str">
        <f>name!E$8</f>
        <v>Skilled trades occupations</v>
      </c>
      <c r="B285" s="302">
        <v>1.3394676903619653</v>
      </c>
      <c r="C285" s="302">
        <v>5.3332026655164524E-2</v>
      </c>
      <c r="D285" s="302">
        <v>8.1822601870820216E-2</v>
      </c>
      <c r="E285" s="302">
        <f t="shared" si="133"/>
        <v>1.4746223188879499</v>
      </c>
      <c r="F285" s="303"/>
      <c r="G285" s="302">
        <v>0.90987600302393412</v>
      </c>
      <c r="H285" s="302">
        <v>3.7597715219456505E-2</v>
      </c>
      <c r="I285" s="302">
        <v>2.7339252050452203E-2</v>
      </c>
      <c r="J285" s="302">
        <f>SUM(G285:I285)</f>
        <v>0.97481297029384284</v>
      </c>
      <c r="K285" s="303"/>
      <c r="L285" s="302">
        <v>1.0802738434280197</v>
      </c>
      <c r="M285" s="302">
        <v>6.302881342450066E-2</v>
      </c>
      <c r="N285" s="302">
        <v>5.9843196755765361E-2</v>
      </c>
      <c r="O285" s="302">
        <f t="shared" si="135"/>
        <v>1.2031458536082857</v>
      </c>
    </row>
    <row r="286" spans="1:15" s="236" customFormat="1" x14ac:dyDescent="0.2">
      <c r="A286" s="237" t="str">
        <f>name!E$9</f>
        <v>Caring, leisure and other service occupations</v>
      </c>
      <c r="B286" s="302">
        <v>3.8201954820839643E-2</v>
      </c>
      <c r="C286" s="302">
        <v>1.1852361296001455E-2</v>
      </c>
      <c r="D286" s="302">
        <v>3.6845613545999881E-3</v>
      </c>
      <c r="E286" s="302">
        <f t="shared" si="133"/>
        <v>5.3738877471441085E-2</v>
      </c>
      <c r="F286" s="303"/>
      <c r="G286" s="302">
        <v>2.7643433652072329E-2</v>
      </c>
      <c r="H286" s="302">
        <v>8.5382178159864649E-3</v>
      </c>
      <c r="I286" s="302">
        <v>2.4794413674566911E-3</v>
      </c>
      <c r="J286" s="302">
        <f t="shared" ref="J286:J289" si="136">SUM(G286:I286)</f>
        <v>3.8661092835515484E-2</v>
      </c>
      <c r="K286" s="303"/>
      <c r="L286" s="302">
        <v>3.4670084940583053E-2</v>
      </c>
      <c r="M286" s="302">
        <v>9.7164751747626111E-3</v>
      </c>
      <c r="N286" s="302">
        <v>4.4541543324321132E-3</v>
      </c>
      <c r="O286" s="302">
        <f t="shared" si="135"/>
        <v>4.8840714447777774E-2</v>
      </c>
    </row>
    <row r="287" spans="1:15" s="236" customFormat="1" x14ac:dyDescent="0.2">
      <c r="A287" s="237" t="str">
        <f>name!E$10</f>
        <v>Sales and customer service occupations</v>
      </c>
      <c r="B287" s="302">
        <v>0.20394950251026164</v>
      </c>
      <c r="C287" s="302">
        <v>3.640500261699238E-2</v>
      </c>
      <c r="D287" s="302">
        <v>9.9891916882526403E-3</v>
      </c>
      <c r="E287" s="302">
        <f t="shared" si="133"/>
        <v>0.25034369681550667</v>
      </c>
      <c r="F287" s="303"/>
      <c r="G287" s="302">
        <v>0.15874570625475257</v>
      </c>
      <c r="H287" s="302">
        <v>3.1772958208716826E-2</v>
      </c>
      <c r="I287" s="302">
        <v>4.6800957518802208E-3</v>
      </c>
      <c r="J287" s="302">
        <f t="shared" si="136"/>
        <v>0.1951987602153496</v>
      </c>
      <c r="K287" s="303"/>
      <c r="L287" s="302">
        <v>0.23466759053267564</v>
      </c>
      <c r="M287" s="302">
        <v>6.3291934579518636E-2</v>
      </c>
      <c r="N287" s="302">
        <v>7.3920991730695587E-3</v>
      </c>
      <c r="O287" s="302">
        <f t="shared" si="135"/>
        <v>0.3053516242852638</v>
      </c>
    </row>
    <row r="288" spans="1:15" s="236" customFormat="1" x14ac:dyDescent="0.2">
      <c r="A288" s="237" t="str">
        <f>name!E$11</f>
        <v>Process, plant and machine operatives</v>
      </c>
      <c r="B288" s="302">
        <v>0.43737738331734549</v>
      </c>
      <c r="C288" s="302">
        <v>9.4532749234171237E-2</v>
      </c>
      <c r="D288" s="302">
        <v>1.4454758833025371E-2</v>
      </c>
      <c r="E288" s="302">
        <f t="shared" si="133"/>
        <v>0.54636489138454214</v>
      </c>
      <c r="F288" s="303"/>
      <c r="G288" s="302">
        <v>0.26343001472640148</v>
      </c>
      <c r="H288" s="302">
        <v>7.1552319372332251E-2</v>
      </c>
      <c r="I288" s="302">
        <v>6.4776742643865839E-3</v>
      </c>
      <c r="J288" s="302">
        <f t="shared" si="136"/>
        <v>0.34146000836312029</v>
      </c>
      <c r="K288" s="303"/>
      <c r="L288" s="302">
        <v>0.31192875485151994</v>
      </c>
      <c r="M288" s="302">
        <v>0.11768304641233314</v>
      </c>
      <c r="N288" s="302">
        <v>1.2734319447472914E-2</v>
      </c>
      <c r="O288" s="302">
        <f t="shared" si="135"/>
        <v>0.44234612071132595</v>
      </c>
    </row>
    <row r="289" spans="1:15" s="236" customFormat="1" x14ac:dyDescent="0.2">
      <c r="A289" s="237" t="str">
        <f>name!E$12</f>
        <v>Elementary occupations</v>
      </c>
      <c r="B289" s="302">
        <v>0.18634327930005179</v>
      </c>
      <c r="C289" s="302">
        <v>8.0259542206656889E-2</v>
      </c>
      <c r="D289" s="302">
        <v>2.5204849008396313E-2</v>
      </c>
      <c r="E289" s="302">
        <f t="shared" si="133"/>
        <v>0.29180767051510498</v>
      </c>
      <c r="F289" s="303"/>
      <c r="G289" s="302">
        <v>0.11284239499060447</v>
      </c>
      <c r="H289" s="302">
        <v>5.7524107152704798E-2</v>
      </c>
      <c r="I289" s="302">
        <v>1.7857616636044873E-2</v>
      </c>
      <c r="J289" s="302">
        <f t="shared" si="136"/>
        <v>0.18822411877935416</v>
      </c>
      <c r="K289" s="303"/>
      <c r="L289" s="302">
        <v>0.10517901839437287</v>
      </c>
      <c r="M289" s="302">
        <v>6.5843075369138401E-2</v>
      </c>
      <c r="N289" s="302">
        <v>1.6289081789691986E-2</v>
      </c>
      <c r="O289" s="302">
        <f t="shared" si="135"/>
        <v>0.18731117555320326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6.5489999999620503</v>
      </c>
      <c r="C291" s="311">
        <f t="shared" ref="C291:E291" si="137">SUM(C281:C289)</f>
        <v>0.4670000000046014</v>
      </c>
      <c r="D291" s="311">
        <f t="shared" si="137"/>
        <v>0.28500000000264325</v>
      </c>
      <c r="E291" s="311">
        <f t="shared" si="137"/>
        <v>7.3009999999692958</v>
      </c>
      <c r="F291" s="311"/>
      <c r="G291" s="311">
        <f t="shared" ref="G291:J291" si="138">SUM(G281:G289)</f>
        <v>5.631999999966613</v>
      </c>
      <c r="H291" s="311">
        <f t="shared" si="138"/>
        <v>0.37900000000564554</v>
      </c>
      <c r="I291" s="311">
        <f t="shared" si="138"/>
        <v>0.13499999999926601</v>
      </c>
      <c r="J291" s="311">
        <f t="shared" si="138"/>
        <v>6.1459999999715276</v>
      </c>
      <c r="K291" s="311"/>
      <c r="L291" s="311">
        <f t="shared" ref="L291:O291" si="139">SUM(L281:L289)</f>
        <v>7.6480000000040196</v>
      </c>
      <c r="M291" s="311">
        <f t="shared" si="139"/>
        <v>0.52599999999576563</v>
      </c>
      <c r="N291" s="311">
        <f t="shared" si="139"/>
        <v>0.1939999999989917</v>
      </c>
      <c r="O291" s="311">
        <f t="shared" si="139"/>
        <v>8.3679999999987746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1.1103958949209254</v>
      </c>
      <c r="C298" s="302">
        <v>2.7369678822933945E-2</v>
      </c>
      <c r="D298" s="302">
        <v>4.1244198441226225E-2</v>
      </c>
      <c r="E298" s="302">
        <f>SUM(B298:D298)</f>
        <v>1.1790097721850854</v>
      </c>
      <c r="F298" s="303"/>
      <c r="G298" s="302">
        <v>1.1767229893170117</v>
      </c>
      <c r="H298" s="302">
        <v>0.13681087735154729</v>
      </c>
      <c r="I298" s="302">
        <v>0.10573031833737707</v>
      </c>
      <c r="J298" s="302">
        <f>SUM(G298:I298)</f>
        <v>1.419264185005936</v>
      </c>
      <c r="K298" s="303"/>
      <c r="L298" s="302">
        <v>1.1610716191856538</v>
      </c>
      <c r="M298" s="302">
        <v>0.18681929996629651</v>
      </c>
      <c r="N298" s="302">
        <v>0.12200414333520795</v>
      </c>
      <c r="O298" s="302">
        <f>SUM(L298:N298)</f>
        <v>1.4698950624871583</v>
      </c>
    </row>
    <row r="299" spans="1:15" s="236" customFormat="1" x14ac:dyDescent="0.2">
      <c r="A299" s="237" t="str">
        <f>name!E$5</f>
        <v>Professional occupations</v>
      </c>
      <c r="B299" s="302">
        <v>1.3285875619397443</v>
      </c>
      <c r="C299" s="302">
        <v>2.226757736552655E-2</v>
      </c>
      <c r="D299" s="302">
        <v>1.6556779706337763E-2</v>
      </c>
      <c r="E299" s="302">
        <f t="shared" ref="E299:E306" si="140">SUM(B299:D299)</f>
        <v>1.3674119190116085</v>
      </c>
      <c r="F299" s="303"/>
      <c r="G299" s="302">
        <v>1.5702077805449555</v>
      </c>
      <c r="H299" s="302">
        <v>0.10175491361529487</v>
      </c>
      <c r="I299" s="302">
        <v>3.0624152876761415E-2</v>
      </c>
      <c r="J299" s="302">
        <f t="shared" ref="J299:J301" si="141">SUM(G299:I299)</f>
        <v>1.7025868470370118</v>
      </c>
      <c r="K299" s="303"/>
      <c r="L299" s="302">
        <v>1.747207545941301</v>
      </c>
      <c r="M299" s="302">
        <v>0.12880193146563237</v>
      </c>
      <c r="N299" s="302">
        <v>2.7950501212837642E-2</v>
      </c>
      <c r="O299" s="302">
        <f t="shared" ref="O299:O306" si="142">SUM(L299:N299)</f>
        <v>1.903959978619771</v>
      </c>
    </row>
    <row r="300" spans="1:15" s="236" customFormat="1" x14ac:dyDescent="0.2">
      <c r="A300" s="237" t="str">
        <f>name!E$6</f>
        <v>Associate professional occupations</v>
      </c>
      <c r="B300" s="302">
        <v>1.0966201145387158</v>
      </c>
      <c r="C300" s="302">
        <v>2.8980356528908048E-2</v>
      </c>
      <c r="D300" s="302">
        <v>1.2270848529161269E-2</v>
      </c>
      <c r="E300" s="302">
        <f t="shared" si="140"/>
        <v>1.1378713195967849</v>
      </c>
      <c r="F300" s="303"/>
      <c r="G300" s="302">
        <v>1.1886631754782113</v>
      </c>
      <c r="H300" s="302">
        <v>9.267664858609316E-2</v>
      </c>
      <c r="I300" s="302">
        <v>2.69219492730313E-2</v>
      </c>
      <c r="J300" s="302">
        <f t="shared" si="141"/>
        <v>1.3082617733373358</v>
      </c>
      <c r="K300" s="303"/>
      <c r="L300" s="302">
        <v>1.1197382151405399</v>
      </c>
      <c r="M300" s="302">
        <v>0.10245854111932025</v>
      </c>
      <c r="N300" s="302">
        <v>3.3956215899492916E-2</v>
      </c>
      <c r="O300" s="302">
        <f t="shared" si="142"/>
        <v>1.256152972159353</v>
      </c>
    </row>
    <row r="301" spans="1:15" s="236" customFormat="1" x14ac:dyDescent="0.2">
      <c r="A301" s="237" t="str">
        <f>name!E$7</f>
        <v>Administrative and secretarial occupations</v>
      </c>
      <c r="B301" s="302">
        <v>0.75706389422959408</v>
      </c>
      <c r="C301" s="302">
        <v>0.1110804115444444</v>
      </c>
      <c r="D301" s="302">
        <v>1.5453525365154175E-2</v>
      </c>
      <c r="E301" s="302">
        <f t="shared" si="140"/>
        <v>0.88359783113919266</v>
      </c>
      <c r="F301" s="303"/>
      <c r="G301" s="302">
        <v>0.65801343234639054</v>
      </c>
      <c r="H301" s="302">
        <v>0.29380051917430122</v>
      </c>
      <c r="I301" s="302">
        <v>5.4621713385107032E-2</v>
      </c>
      <c r="J301" s="302">
        <f t="shared" si="141"/>
        <v>1.0064356649057988</v>
      </c>
      <c r="K301" s="303"/>
      <c r="L301" s="302">
        <v>0.50241051080022336</v>
      </c>
      <c r="M301" s="302">
        <v>0.31606053257099936</v>
      </c>
      <c r="N301" s="302">
        <v>4.2093758351900143E-2</v>
      </c>
      <c r="O301" s="302">
        <f t="shared" si="142"/>
        <v>0.86056480172312289</v>
      </c>
    </row>
    <row r="302" spans="1:15" s="236" customFormat="1" x14ac:dyDescent="0.2">
      <c r="A302" s="237" t="str">
        <f>name!E$8</f>
        <v>Skilled trades occupations</v>
      </c>
      <c r="B302" s="302">
        <v>2.2899033289523731</v>
      </c>
      <c r="C302" s="302">
        <v>2.5368470286764224E-2</v>
      </c>
      <c r="D302" s="302">
        <v>7.4013651189841143E-2</v>
      </c>
      <c r="E302" s="302">
        <f t="shared" si="140"/>
        <v>2.3892854504289782</v>
      </c>
      <c r="F302" s="303"/>
      <c r="G302" s="302">
        <v>1.7646162193261141</v>
      </c>
      <c r="H302" s="302">
        <v>8.7002652155063226E-2</v>
      </c>
      <c r="I302" s="302">
        <v>3.0364328337045225E-2</v>
      </c>
      <c r="J302" s="302">
        <f>SUM(G302:I302)</f>
        <v>1.8819831998182226</v>
      </c>
      <c r="K302" s="303"/>
      <c r="L302" s="302">
        <v>1.4647157145937963</v>
      </c>
      <c r="M302" s="302">
        <v>8.0296816953531525E-2</v>
      </c>
      <c r="N302" s="302">
        <v>4.7556551350184051E-2</v>
      </c>
      <c r="O302" s="302">
        <f t="shared" si="142"/>
        <v>1.5925690828975119</v>
      </c>
    </row>
    <row r="303" spans="1:15" s="236" customFormat="1" x14ac:dyDescent="0.2">
      <c r="A303" s="237" t="str">
        <f>name!E$9</f>
        <v>Caring, leisure and other service occupations</v>
      </c>
      <c r="B303" s="302">
        <v>0.23105099165155304</v>
      </c>
      <c r="C303" s="302">
        <v>2.019222801227584E-2</v>
      </c>
      <c r="D303" s="302">
        <v>1.244651481250764E-2</v>
      </c>
      <c r="E303" s="302">
        <f t="shared" si="140"/>
        <v>0.26368973447633653</v>
      </c>
      <c r="F303" s="303"/>
      <c r="G303" s="302">
        <v>0.17315320593025302</v>
      </c>
      <c r="H303" s="302">
        <v>4.2595969271622985E-2</v>
      </c>
      <c r="I303" s="302">
        <v>6.0703105812964481E-2</v>
      </c>
      <c r="J303" s="302">
        <f t="shared" ref="J303:J306" si="143">SUM(G303:I303)</f>
        <v>0.27645228101484048</v>
      </c>
      <c r="K303" s="303"/>
      <c r="L303" s="302">
        <v>0.16477493158176973</v>
      </c>
      <c r="M303" s="302">
        <v>4.6983375294350468E-2</v>
      </c>
      <c r="N303" s="302">
        <v>0.10108592819357252</v>
      </c>
      <c r="O303" s="302">
        <f t="shared" si="142"/>
        <v>0.31284423506969272</v>
      </c>
    </row>
    <row r="304" spans="1:15" s="236" customFormat="1" x14ac:dyDescent="0.2">
      <c r="A304" s="237" t="str">
        <f>name!E$10</f>
        <v>Sales and customer service occupations</v>
      </c>
      <c r="B304" s="302">
        <v>0.30544323000168649</v>
      </c>
      <c r="C304" s="302">
        <v>2.3795441531256081E-2</v>
      </c>
      <c r="D304" s="302">
        <v>9.4815178756650371E-3</v>
      </c>
      <c r="E304" s="302">
        <f t="shared" si="140"/>
        <v>0.3387201894086076</v>
      </c>
      <c r="F304" s="303"/>
      <c r="G304" s="302">
        <v>0.26745763268160339</v>
      </c>
      <c r="H304" s="302">
        <v>7.9324798935019369E-2</v>
      </c>
      <c r="I304" s="302">
        <v>2.1955035707188042E-2</v>
      </c>
      <c r="J304" s="302">
        <f t="shared" si="143"/>
        <v>0.3687374673238108</v>
      </c>
      <c r="K304" s="303"/>
      <c r="L304" s="302">
        <v>0.26711556935647285</v>
      </c>
      <c r="M304" s="302">
        <v>0.1038444270569735</v>
      </c>
      <c r="N304" s="302">
        <v>2.7383202978637743E-2</v>
      </c>
      <c r="O304" s="302">
        <f t="shared" si="142"/>
        <v>0.39834319939208407</v>
      </c>
    </row>
    <row r="305" spans="1:15" s="236" customFormat="1" x14ac:dyDescent="0.2">
      <c r="A305" s="237" t="str">
        <f>name!E$11</f>
        <v>Process, plant and machine operatives</v>
      </c>
      <c r="B305" s="302">
        <v>1.1265363486904814</v>
      </c>
      <c r="C305" s="302">
        <v>1.9255377432451874E-2</v>
      </c>
      <c r="D305" s="302">
        <v>1.305450141675648E-2</v>
      </c>
      <c r="E305" s="302">
        <f t="shared" si="140"/>
        <v>1.1588462275396898</v>
      </c>
      <c r="F305" s="303"/>
      <c r="G305" s="302">
        <v>0.78355321344169038</v>
      </c>
      <c r="H305" s="302">
        <v>7.1224831249528026E-2</v>
      </c>
      <c r="I305" s="302">
        <v>1.9728296960929367E-2</v>
      </c>
      <c r="J305" s="302">
        <f t="shared" si="143"/>
        <v>0.8745063416521478</v>
      </c>
      <c r="K305" s="303"/>
      <c r="L305" s="302">
        <v>0.80361062116463</v>
      </c>
      <c r="M305" s="302">
        <v>6.6861224963887175E-2</v>
      </c>
      <c r="N305" s="302">
        <v>1.9902820565158717E-2</v>
      </c>
      <c r="O305" s="302">
        <f t="shared" si="142"/>
        <v>0.89037466669367582</v>
      </c>
    </row>
    <row r="306" spans="1:15" s="236" customFormat="1" x14ac:dyDescent="0.2">
      <c r="A306" s="237" t="str">
        <f>name!E$12</f>
        <v>Elementary occupations</v>
      </c>
      <c r="B306" s="302">
        <v>0.49239863503270836</v>
      </c>
      <c r="C306" s="302">
        <v>2.4690458477546372E-2</v>
      </c>
      <c r="D306" s="302">
        <v>2.2478462663770446E-2</v>
      </c>
      <c r="E306" s="302">
        <f t="shared" si="140"/>
        <v>0.53956755617402519</v>
      </c>
      <c r="F306" s="303"/>
      <c r="G306" s="302">
        <v>0.34761235091262827</v>
      </c>
      <c r="H306" s="302">
        <v>7.9808789674659666E-2</v>
      </c>
      <c r="I306" s="302">
        <v>5.3351099306024857E-2</v>
      </c>
      <c r="J306" s="302">
        <f t="shared" si="143"/>
        <v>0.48077223989331275</v>
      </c>
      <c r="K306" s="303"/>
      <c r="L306" s="302">
        <v>0.22635527222363316</v>
      </c>
      <c r="M306" s="302">
        <v>6.8873850601167158E-2</v>
      </c>
      <c r="N306" s="302">
        <v>2.6066878107783013E-2</v>
      </c>
      <c r="O306" s="302">
        <f t="shared" si="142"/>
        <v>0.32129600093258331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8.7379999999577809</v>
      </c>
      <c r="C308" s="311">
        <f t="shared" ref="C308:E308" si="144">SUM(C298:C306)</f>
        <v>0.30300000000210731</v>
      </c>
      <c r="D308" s="311">
        <f t="shared" si="144"/>
        <v>0.21700000000042019</v>
      </c>
      <c r="E308" s="311">
        <f t="shared" si="144"/>
        <v>9.25799999996031</v>
      </c>
      <c r="F308" s="311"/>
      <c r="G308" s="311">
        <f t="shared" ref="G308:J308" si="145">SUM(G298:G306)</f>
        <v>7.9299999999788584</v>
      </c>
      <c r="H308" s="311">
        <f t="shared" si="145"/>
        <v>0.98500000001312993</v>
      </c>
      <c r="I308" s="311">
        <f t="shared" si="145"/>
        <v>0.40399999999642877</v>
      </c>
      <c r="J308" s="311">
        <f t="shared" si="145"/>
        <v>9.3189999999884172</v>
      </c>
      <c r="K308" s="311"/>
      <c r="L308" s="311">
        <f t="shared" ref="L308:O308" si="146">SUM(L298:L306)</f>
        <v>7.4569999999880201</v>
      </c>
      <c r="M308" s="311">
        <f t="shared" si="146"/>
        <v>1.1009999999921585</v>
      </c>
      <c r="N308" s="311">
        <f t="shared" si="146"/>
        <v>0.44799999999477474</v>
      </c>
      <c r="O308" s="311">
        <f t="shared" si="146"/>
        <v>9.0059999999749536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2.1384300551395317</v>
      </c>
      <c r="C315" s="302">
        <v>6.218541855438825E-2</v>
      </c>
      <c r="D315" s="302">
        <v>0.18053131292008856</v>
      </c>
      <c r="E315" s="302">
        <f>SUM(B315:D315)</f>
        <v>2.3811467866140088</v>
      </c>
      <c r="F315" s="303"/>
      <c r="G315" s="302">
        <v>2.4662009262258544</v>
      </c>
      <c r="H315" s="302">
        <v>0.18082731017701678</v>
      </c>
      <c r="I315" s="302">
        <v>0.13766160890948839</v>
      </c>
      <c r="J315" s="302">
        <f>SUM(G315:I315)</f>
        <v>2.7846898453123594</v>
      </c>
      <c r="K315" s="303"/>
      <c r="L315" s="302">
        <v>2.4928273196197677</v>
      </c>
      <c r="M315" s="302">
        <v>0.21193062025051287</v>
      </c>
      <c r="N315" s="302">
        <v>0.13872523606618709</v>
      </c>
      <c r="O315" s="302">
        <f>SUM(L315:N315)</f>
        <v>2.8434831759364676</v>
      </c>
    </row>
    <row r="316" spans="1:15" s="236" customFormat="1" x14ac:dyDescent="0.2">
      <c r="A316" s="237" t="str">
        <f>name!E$5</f>
        <v>Professional occupations</v>
      </c>
      <c r="B316" s="302">
        <v>2.6260488099384487</v>
      </c>
      <c r="C316" s="302">
        <v>3.9938623093420701E-2</v>
      </c>
      <c r="D316" s="302">
        <v>9.9522417911780764E-2</v>
      </c>
      <c r="E316" s="302">
        <f t="shared" ref="E316:E323" si="147">SUM(B316:D316)</f>
        <v>2.76550985094365</v>
      </c>
      <c r="F316" s="303"/>
      <c r="G316" s="302">
        <v>3.3751680200147427</v>
      </c>
      <c r="H316" s="302">
        <v>0.12073259866211711</v>
      </c>
      <c r="I316" s="302">
        <v>6.1272511909526303E-2</v>
      </c>
      <c r="J316" s="302">
        <f t="shared" ref="J316:J318" si="148">SUM(G316:I316)</f>
        <v>3.5571731305863858</v>
      </c>
      <c r="K316" s="303"/>
      <c r="L316" s="302">
        <v>3.8542622390769319</v>
      </c>
      <c r="M316" s="302">
        <v>0.13650756409493953</v>
      </c>
      <c r="N316" s="302">
        <v>3.8957299421087277E-2</v>
      </c>
      <c r="O316" s="302">
        <f t="shared" ref="O316:O323" si="149">SUM(L316:N316)</f>
        <v>4.0297271025929584</v>
      </c>
    </row>
    <row r="317" spans="1:15" s="236" customFormat="1" x14ac:dyDescent="0.2">
      <c r="A317" s="237" t="str">
        <f>name!E$6</f>
        <v>Associate professional occupations</v>
      </c>
      <c r="B317" s="302">
        <v>1.8550985840115566</v>
      </c>
      <c r="C317" s="302">
        <v>4.2610883161036554E-2</v>
      </c>
      <c r="D317" s="302">
        <v>5.0328802417613318E-2</v>
      </c>
      <c r="E317" s="302">
        <f t="shared" si="147"/>
        <v>1.9480382695902065</v>
      </c>
      <c r="F317" s="303"/>
      <c r="G317" s="302">
        <v>2.254600162376212</v>
      </c>
      <c r="H317" s="302">
        <v>0.10010620409386568</v>
      </c>
      <c r="I317" s="302">
        <v>3.2178775869669003E-2</v>
      </c>
      <c r="J317" s="302">
        <f t="shared" si="148"/>
        <v>2.3868851423397466</v>
      </c>
      <c r="K317" s="303"/>
      <c r="L317" s="302">
        <v>2.0636452340660441</v>
      </c>
      <c r="M317" s="302">
        <v>0.10112172558456881</v>
      </c>
      <c r="N317" s="302">
        <v>2.9128077440984938E-2</v>
      </c>
      <c r="O317" s="302">
        <f t="shared" si="149"/>
        <v>2.1938950370915977</v>
      </c>
    </row>
    <row r="318" spans="1:15" s="236" customFormat="1" x14ac:dyDescent="0.2">
      <c r="A318" s="237" t="str">
        <f>name!E$7</f>
        <v>Administrative and secretarial occupations</v>
      </c>
      <c r="B318" s="302">
        <v>0.87681409017782319</v>
      </c>
      <c r="C318" s="302">
        <v>0.19716397911173761</v>
      </c>
      <c r="D318" s="302">
        <v>4.1583944574774476E-2</v>
      </c>
      <c r="E318" s="302">
        <f t="shared" si="147"/>
        <v>1.1155620138643354</v>
      </c>
      <c r="F318" s="303"/>
      <c r="G318" s="302">
        <v>0.93154590385333835</v>
      </c>
      <c r="H318" s="302">
        <v>0.38933418084470622</v>
      </c>
      <c r="I318" s="302">
        <v>3.6848857199044759E-2</v>
      </c>
      <c r="J318" s="302">
        <f t="shared" si="148"/>
        <v>1.3577289418970895</v>
      </c>
      <c r="K318" s="303"/>
      <c r="L318" s="302">
        <v>0.68260706597131315</v>
      </c>
      <c r="M318" s="302">
        <v>0.33440556875144545</v>
      </c>
      <c r="N318" s="302">
        <v>2.497414543253676E-2</v>
      </c>
      <c r="O318" s="302">
        <f t="shared" si="149"/>
        <v>1.0419867801552953</v>
      </c>
    </row>
    <row r="319" spans="1:15" s="236" customFormat="1" x14ac:dyDescent="0.2">
      <c r="A319" s="237" t="str">
        <f>name!E$8</f>
        <v>Skilled trades occupations</v>
      </c>
      <c r="B319" s="302">
        <v>5.3822454129027841</v>
      </c>
      <c r="C319" s="302">
        <v>6.4676810566133489E-2</v>
      </c>
      <c r="D319" s="302">
        <v>0.40115666674263262</v>
      </c>
      <c r="E319" s="302">
        <f t="shared" si="147"/>
        <v>5.8480788902115508</v>
      </c>
      <c r="F319" s="303"/>
      <c r="G319" s="302">
        <v>4.4239402417066778</v>
      </c>
      <c r="H319" s="302">
        <v>9.421152073149297E-2</v>
      </c>
      <c r="I319" s="302">
        <v>0.16536340188726123</v>
      </c>
      <c r="J319" s="302">
        <f>SUM(G319:I319)</f>
        <v>4.6835151643254322</v>
      </c>
      <c r="K319" s="303"/>
      <c r="L319" s="302">
        <v>3.7348034534422108</v>
      </c>
      <c r="M319" s="302">
        <v>9.2353941490709718E-2</v>
      </c>
      <c r="N319" s="302">
        <v>0.17831160239036856</v>
      </c>
      <c r="O319" s="302">
        <f t="shared" si="149"/>
        <v>4.0054689973232884</v>
      </c>
    </row>
    <row r="320" spans="1:15" s="236" customFormat="1" x14ac:dyDescent="0.2">
      <c r="A320" s="237" t="str">
        <f>name!E$9</f>
        <v>Caring, leisure and other service occupations</v>
      </c>
      <c r="B320" s="302">
        <v>0.22066857634703055</v>
      </c>
      <c r="C320" s="302">
        <v>3.7356860533178798E-2</v>
      </c>
      <c r="D320" s="302">
        <v>2.5634458232316314E-2</v>
      </c>
      <c r="E320" s="302">
        <f t="shared" si="147"/>
        <v>0.28365989511252565</v>
      </c>
      <c r="F320" s="303"/>
      <c r="G320" s="302">
        <v>0.1952595196763377</v>
      </c>
      <c r="H320" s="302">
        <v>6.0614528532282629E-2</v>
      </c>
      <c r="I320" s="302">
        <v>3.4386987005699081E-2</v>
      </c>
      <c r="J320" s="302">
        <f t="shared" ref="J320:J323" si="150">SUM(G320:I320)</f>
        <v>0.2902610352143194</v>
      </c>
      <c r="K320" s="303"/>
      <c r="L320" s="302">
        <v>0.1660309443407379</v>
      </c>
      <c r="M320" s="302">
        <v>5.1447742778948403E-2</v>
      </c>
      <c r="N320" s="302">
        <v>4.95136238099829E-2</v>
      </c>
      <c r="O320" s="302">
        <f t="shared" si="149"/>
        <v>0.26699231092966919</v>
      </c>
    </row>
    <row r="321" spans="1:15" s="236" customFormat="1" x14ac:dyDescent="0.2">
      <c r="A321" s="237" t="str">
        <f>name!E$10</f>
        <v>Sales and customer service occupations</v>
      </c>
      <c r="B321" s="302">
        <v>0.53316250145672484</v>
      </c>
      <c r="C321" s="302">
        <v>4.3009196542041425E-2</v>
      </c>
      <c r="D321" s="302">
        <v>2.6083711714487173E-2</v>
      </c>
      <c r="E321" s="302">
        <f t="shared" si="147"/>
        <v>0.60225540971325342</v>
      </c>
      <c r="F321" s="303"/>
      <c r="G321" s="302">
        <v>0.53049800844797601</v>
      </c>
      <c r="H321" s="302">
        <v>8.7987736609892717E-2</v>
      </c>
      <c r="I321" s="302">
        <v>1.7011960912926224E-2</v>
      </c>
      <c r="J321" s="302">
        <f t="shared" si="150"/>
        <v>0.63549770597079491</v>
      </c>
      <c r="K321" s="303"/>
      <c r="L321" s="302">
        <v>0.51119320863723394</v>
      </c>
      <c r="M321" s="302">
        <v>0.10917054407770171</v>
      </c>
      <c r="N321" s="302">
        <v>1.7569194762498186E-2</v>
      </c>
      <c r="O321" s="302">
        <f t="shared" si="149"/>
        <v>0.6379329474774339</v>
      </c>
    </row>
    <row r="322" spans="1:15" s="236" customFormat="1" x14ac:dyDescent="0.2">
      <c r="A322" s="237" t="str">
        <f>name!E$11</f>
        <v>Process, plant and machine operatives</v>
      </c>
      <c r="B322" s="302">
        <v>1.9699748702833222</v>
      </c>
      <c r="C322" s="302">
        <v>4.0968597154121239E-2</v>
      </c>
      <c r="D322" s="302">
        <v>4.7247402413836057E-2</v>
      </c>
      <c r="E322" s="302">
        <f t="shared" si="147"/>
        <v>2.0581908698512796</v>
      </c>
      <c r="F322" s="303"/>
      <c r="G322" s="302">
        <v>1.5197465522027169</v>
      </c>
      <c r="H322" s="302">
        <v>7.7698250696247417E-2</v>
      </c>
      <c r="I322" s="302">
        <v>2.7010021933370168E-2</v>
      </c>
      <c r="J322" s="302">
        <f t="shared" si="150"/>
        <v>1.6244548248323345</v>
      </c>
      <c r="K322" s="303"/>
      <c r="L322" s="302">
        <v>1.645949934058426</v>
      </c>
      <c r="M322" s="302">
        <v>7.8193512282153446E-2</v>
      </c>
      <c r="N322" s="302">
        <v>3.266327215556155E-2</v>
      </c>
      <c r="O322" s="302">
        <f t="shared" si="149"/>
        <v>1.7568067184961411</v>
      </c>
    </row>
    <row r="323" spans="1:15" s="236" customFormat="1" x14ac:dyDescent="0.2">
      <c r="A323" s="237" t="str">
        <f>name!E$12</f>
        <v>Elementary occupations</v>
      </c>
      <c r="B323" s="302">
        <v>0.88255709966991924</v>
      </c>
      <c r="C323" s="302">
        <v>5.7089631287716276E-2</v>
      </c>
      <c r="D323" s="302">
        <v>5.8911283069565543E-2</v>
      </c>
      <c r="E323" s="302">
        <f t="shared" si="147"/>
        <v>0.99855801402720101</v>
      </c>
      <c r="F323" s="303"/>
      <c r="G323" s="302">
        <v>0.68104066546567155</v>
      </c>
      <c r="H323" s="302">
        <v>0.10548766967046212</v>
      </c>
      <c r="I323" s="302">
        <v>3.6265874368816689E-2</v>
      </c>
      <c r="J323" s="302">
        <f t="shared" si="150"/>
        <v>0.8227942095049503</v>
      </c>
      <c r="K323" s="303"/>
      <c r="L323" s="302">
        <v>0.45368060074338351</v>
      </c>
      <c r="M323" s="302">
        <v>7.8868780680664385E-2</v>
      </c>
      <c r="N323" s="302">
        <v>3.9157548510361594E-2</v>
      </c>
      <c r="O323" s="302">
        <f t="shared" si="149"/>
        <v>0.57170692993440941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16.48499999992714</v>
      </c>
      <c r="C325" s="311">
        <f t="shared" ref="C325:E325" si="151">SUM(C315:C323)</f>
        <v>0.58500000000377428</v>
      </c>
      <c r="D325" s="311">
        <f t="shared" si="151"/>
        <v>0.93099999999709493</v>
      </c>
      <c r="E325" s="311">
        <f t="shared" si="151"/>
        <v>18.000999999928013</v>
      </c>
      <c r="F325" s="311"/>
      <c r="G325" s="311">
        <f t="shared" ref="G325:J325" si="152">SUM(G315:G323)</f>
        <v>16.377999999969528</v>
      </c>
      <c r="H325" s="311">
        <f t="shared" si="152"/>
        <v>1.2170000000180836</v>
      </c>
      <c r="I325" s="311">
        <f t="shared" si="152"/>
        <v>0.54799999999580185</v>
      </c>
      <c r="J325" s="311">
        <f t="shared" si="152"/>
        <v>18.142999999983417</v>
      </c>
      <c r="K325" s="311"/>
      <c r="L325" s="311">
        <f t="shared" ref="L325:O325" si="153">SUM(L315:L323)</f>
        <v>15.604999999956052</v>
      </c>
      <c r="M325" s="311">
        <f t="shared" si="153"/>
        <v>1.1939999999916444</v>
      </c>
      <c r="N325" s="311">
        <f t="shared" si="153"/>
        <v>0.54899999998956883</v>
      </c>
      <c r="O325" s="311">
        <f t="shared" si="153"/>
        <v>17.347999999937262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0.78063543895063459</v>
      </c>
      <c r="C332" s="302">
        <v>1.5096244352309862E-2</v>
      </c>
      <c r="D332" s="302">
        <v>4.907794806918557E-2</v>
      </c>
      <c r="E332" s="302">
        <f>SUM(B332:D332)</f>
        <v>0.84480963137212994</v>
      </c>
      <c r="F332" s="303"/>
      <c r="G332" s="302">
        <v>0.91426083890416909</v>
      </c>
      <c r="H332" s="302">
        <v>0.11744664670247627</v>
      </c>
      <c r="I332" s="302">
        <v>3.4549800954247048E-2</v>
      </c>
      <c r="J332" s="302">
        <f>SUM(G332:I332)</f>
        <v>1.0662572865608924</v>
      </c>
      <c r="K332" s="303"/>
      <c r="L332" s="302">
        <v>0.7912444184702222</v>
      </c>
      <c r="M332" s="302">
        <v>0.11587173688140902</v>
      </c>
      <c r="N332" s="302">
        <v>3.2307652160018914E-2</v>
      </c>
      <c r="O332" s="302">
        <f>SUM(L332:N332)</f>
        <v>0.93942380751165022</v>
      </c>
    </row>
    <row r="333" spans="1:15" s="236" customFormat="1" x14ac:dyDescent="0.2">
      <c r="A333" s="237" t="str">
        <f>name!E$5</f>
        <v>Professional occupations</v>
      </c>
      <c r="B333" s="302">
        <v>1.6643280093839834</v>
      </c>
      <c r="C333" s="302">
        <v>3.4352248861824038E-2</v>
      </c>
      <c r="D333" s="302">
        <v>2.6624206091317461E-2</v>
      </c>
      <c r="E333" s="302">
        <f t="shared" ref="E333:E340" si="154">SUM(B333:D333)</f>
        <v>1.7253044643371249</v>
      </c>
      <c r="F333" s="303"/>
      <c r="G333" s="302">
        <v>2.1588456806911762</v>
      </c>
      <c r="H333" s="302">
        <v>0.19590996446253961</v>
      </c>
      <c r="I333" s="302">
        <v>1.5761155445917253E-2</v>
      </c>
      <c r="J333" s="302">
        <f t="shared" ref="J333:J335" si="155">SUM(G333:I333)</f>
        <v>2.3705168005996331</v>
      </c>
      <c r="K333" s="303"/>
      <c r="L333" s="302">
        <v>2.2042835348484746</v>
      </c>
      <c r="M333" s="302">
        <v>0.18331336690220257</v>
      </c>
      <c r="N333" s="302">
        <v>1.0866447060930835E-2</v>
      </c>
      <c r="O333" s="302">
        <f t="shared" ref="O333:O340" si="156">SUM(L333:N333)</f>
        <v>2.3984633488116081</v>
      </c>
    </row>
    <row r="334" spans="1:15" s="236" customFormat="1" x14ac:dyDescent="0.2">
      <c r="A334" s="237" t="str">
        <f>name!E$6</f>
        <v>Associate professional occupations</v>
      </c>
      <c r="B334" s="302">
        <v>0.85970321213892453</v>
      </c>
      <c r="C334" s="302">
        <v>4.828801933344444E-2</v>
      </c>
      <c r="D334" s="302">
        <v>1.90041298834762E-2</v>
      </c>
      <c r="E334" s="302">
        <f t="shared" si="154"/>
        <v>0.92699536135584515</v>
      </c>
      <c r="F334" s="303"/>
      <c r="G334" s="302">
        <v>1.1018243828141501</v>
      </c>
      <c r="H334" s="302">
        <v>0.22030441998561498</v>
      </c>
      <c r="I334" s="302">
        <v>1.0871361443089431E-2</v>
      </c>
      <c r="J334" s="302">
        <f t="shared" si="155"/>
        <v>1.3330001642428546</v>
      </c>
      <c r="K334" s="303"/>
      <c r="L334" s="302">
        <v>0.90953940058027138</v>
      </c>
      <c r="M334" s="302">
        <v>0.18795712838813619</v>
      </c>
      <c r="N334" s="302">
        <v>1.0065846569207839E-2</v>
      </c>
      <c r="O334" s="302">
        <f t="shared" si="156"/>
        <v>1.1075623755376154</v>
      </c>
    </row>
    <row r="335" spans="1:15" s="236" customFormat="1" x14ac:dyDescent="0.2">
      <c r="A335" s="237" t="str">
        <f>name!E$7</f>
        <v>Administrative and secretarial occupations</v>
      </c>
      <c r="B335" s="302">
        <v>0.72312249044642063</v>
      </c>
      <c r="C335" s="302">
        <v>0.10958742900933044</v>
      </c>
      <c r="D335" s="302">
        <v>5.2275541212835324E-3</v>
      </c>
      <c r="E335" s="302">
        <f t="shared" si="154"/>
        <v>0.83793747357703452</v>
      </c>
      <c r="F335" s="303"/>
      <c r="G335" s="302">
        <v>0.77701462230459661</v>
      </c>
      <c r="H335" s="302">
        <v>0.38843318134894772</v>
      </c>
      <c r="I335" s="302">
        <v>3.3870802189272528E-3</v>
      </c>
      <c r="J335" s="302">
        <f t="shared" si="155"/>
        <v>1.1688348838724716</v>
      </c>
      <c r="K335" s="303"/>
      <c r="L335" s="302">
        <v>0.57600824201826417</v>
      </c>
      <c r="M335" s="302">
        <v>0.2868872850095438</v>
      </c>
      <c r="N335" s="302">
        <v>2.4040266612762782E-3</v>
      </c>
      <c r="O335" s="302">
        <f t="shared" si="156"/>
        <v>0.86529955368908429</v>
      </c>
    </row>
    <row r="336" spans="1:15" s="236" customFormat="1" x14ac:dyDescent="0.2">
      <c r="A336" s="237" t="str">
        <f>name!E$8</f>
        <v>Skilled trades occupations</v>
      </c>
      <c r="B336" s="302">
        <v>3.3614865362567046</v>
      </c>
      <c r="C336" s="302">
        <v>1.5528819077475138E-2</v>
      </c>
      <c r="D336" s="302">
        <v>6.5921752305947628E-2</v>
      </c>
      <c r="E336" s="302">
        <f t="shared" si="154"/>
        <v>3.4429371076401272</v>
      </c>
      <c r="F336" s="303"/>
      <c r="G336" s="302">
        <v>2.9278914834254737</v>
      </c>
      <c r="H336" s="302">
        <v>0.17986950036791011</v>
      </c>
      <c r="I336" s="302">
        <v>3.0990368397504801E-2</v>
      </c>
      <c r="J336" s="302">
        <f>SUM(G336:I336)</f>
        <v>3.138751352190889</v>
      </c>
      <c r="K336" s="303"/>
      <c r="L336" s="302">
        <v>2.1970068767845796</v>
      </c>
      <c r="M336" s="302">
        <v>0.19164088263250201</v>
      </c>
      <c r="N336" s="302">
        <v>3.047860866354658E-2</v>
      </c>
      <c r="O336" s="302">
        <f t="shared" si="156"/>
        <v>2.4191263680806285</v>
      </c>
    </row>
    <row r="337" spans="1:15" s="236" customFormat="1" x14ac:dyDescent="0.2">
      <c r="A337" s="237" t="str">
        <f>name!E$9</f>
        <v>Caring, leisure and other service occupations</v>
      </c>
      <c r="B337" s="302">
        <v>0.19454992828382506</v>
      </c>
      <c r="C337" s="302">
        <v>3.5800685515119203E-2</v>
      </c>
      <c r="D337" s="302">
        <v>5.7092049521059096E-3</v>
      </c>
      <c r="E337" s="302">
        <f t="shared" si="154"/>
        <v>0.23605981875105017</v>
      </c>
      <c r="F337" s="303"/>
      <c r="G337" s="302">
        <v>0.1925520859446192</v>
      </c>
      <c r="H337" s="302">
        <v>0.10889000009477609</v>
      </c>
      <c r="I337" s="302">
        <v>5.2490826565424397E-3</v>
      </c>
      <c r="J337" s="302">
        <f t="shared" ref="J337:J340" si="157">SUM(G337:I337)</f>
        <v>0.30669116869593771</v>
      </c>
      <c r="K337" s="303"/>
      <c r="L337" s="302">
        <v>0.20141156508710586</v>
      </c>
      <c r="M337" s="302">
        <v>7.2057196660378978E-2</v>
      </c>
      <c r="N337" s="302">
        <v>6.5648603549086143E-3</v>
      </c>
      <c r="O337" s="302">
        <f t="shared" si="156"/>
        <v>0.28003362210239346</v>
      </c>
    </row>
    <row r="338" spans="1:15" s="236" customFormat="1" x14ac:dyDescent="0.2">
      <c r="A338" s="237" t="str">
        <f>name!E$10</f>
        <v>Sales and customer service occupations</v>
      </c>
      <c r="B338" s="302">
        <v>0.24915925522325266</v>
      </c>
      <c r="C338" s="302">
        <v>3.5524051239877126E-2</v>
      </c>
      <c r="D338" s="302">
        <v>4.7911330709211695E-3</v>
      </c>
      <c r="E338" s="302">
        <f t="shared" si="154"/>
        <v>0.28947443953405094</v>
      </c>
      <c r="F338" s="303"/>
      <c r="G338" s="302">
        <v>0.24864884448969124</v>
      </c>
      <c r="H338" s="302">
        <v>0.19999323679600114</v>
      </c>
      <c r="I338" s="302">
        <v>2.2418065965652437E-3</v>
      </c>
      <c r="J338" s="302">
        <f t="shared" si="157"/>
        <v>0.45088388788225764</v>
      </c>
      <c r="K338" s="303"/>
      <c r="L338" s="302">
        <v>0.23345724896154427</v>
      </c>
      <c r="M338" s="302">
        <v>0.21391353407870656</v>
      </c>
      <c r="N338" s="302">
        <v>1.8673561656815348E-3</v>
      </c>
      <c r="O338" s="302">
        <f t="shared" si="156"/>
        <v>0.44923813920593231</v>
      </c>
    </row>
    <row r="339" spans="1:15" s="236" customFormat="1" x14ac:dyDescent="0.2">
      <c r="A339" s="237" t="str">
        <f>name!E$11</f>
        <v>Process, plant and machine operatives</v>
      </c>
      <c r="B339" s="302">
        <v>2.2197569660691814</v>
      </c>
      <c r="C339" s="302">
        <v>2.1883400622037651E-2</v>
      </c>
      <c r="D339" s="302">
        <v>7.8689983930558174E-3</v>
      </c>
      <c r="E339" s="302">
        <f t="shared" si="154"/>
        <v>2.249509365084275</v>
      </c>
      <c r="F339" s="303"/>
      <c r="G339" s="302">
        <v>1.8136096399478088</v>
      </c>
      <c r="H339" s="302">
        <v>0.22026089673870586</v>
      </c>
      <c r="I339" s="302">
        <v>5.4509360002498314E-3</v>
      </c>
      <c r="J339" s="302">
        <f t="shared" si="157"/>
        <v>2.0393214726867646</v>
      </c>
      <c r="K339" s="303"/>
      <c r="L339" s="302">
        <v>1.6916495896108619</v>
      </c>
      <c r="M339" s="302">
        <v>0.19178289128451029</v>
      </c>
      <c r="N339" s="302">
        <v>4.936909963896942E-3</v>
      </c>
      <c r="O339" s="302">
        <f t="shared" si="156"/>
        <v>1.8883693908592691</v>
      </c>
    </row>
    <row r="340" spans="1:15" s="236" customFormat="1" x14ac:dyDescent="0.2">
      <c r="A340" s="237" t="str">
        <f>name!E$12</f>
        <v>Elementary occupations</v>
      </c>
      <c r="B340" s="302">
        <v>0.723258163208511</v>
      </c>
      <c r="C340" s="302">
        <v>6.0939101994048207E-2</v>
      </c>
      <c r="D340" s="302">
        <v>8.7750731137218856E-3</v>
      </c>
      <c r="E340" s="302">
        <f t="shared" si="154"/>
        <v>0.792972338316281</v>
      </c>
      <c r="F340" s="303"/>
      <c r="G340" s="302">
        <v>0.60535242147119572</v>
      </c>
      <c r="H340" s="302">
        <v>0.22189215354296915</v>
      </c>
      <c r="I340" s="302">
        <v>4.49840828680467E-3</v>
      </c>
      <c r="J340" s="302">
        <f t="shared" si="157"/>
        <v>0.83174298330096952</v>
      </c>
      <c r="K340" s="303"/>
      <c r="L340" s="302">
        <v>0.35339912361223752</v>
      </c>
      <c r="M340" s="302">
        <v>0.12357597814727814</v>
      </c>
      <c r="N340" s="302">
        <v>3.5082924008997328E-3</v>
      </c>
      <c r="O340" s="302">
        <f t="shared" si="156"/>
        <v>0.48048339416041536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10.775999999961437</v>
      </c>
      <c r="C342" s="311">
        <f t="shared" ref="C342:E342" si="158">SUM(C332:C340)</f>
        <v>0.37700000000546613</v>
      </c>
      <c r="D342" s="311">
        <f t="shared" si="158"/>
        <v>0.19300000000101519</v>
      </c>
      <c r="E342" s="311">
        <f t="shared" si="158"/>
        <v>11.345999999967917</v>
      </c>
      <c r="F342" s="311"/>
      <c r="G342" s="311">
        <f t="shared" ref="G342:J342" si="159">SUM(G332:G340)</f>
        <v>10.739999999992881</v>
      </c>
      <c r="H342" s="311">
        <f t="shared" si="159"/>
        <v>1.8530000000399409</v>
      </c>
      <c r="I342" s="311">
        <f t="shared" si="159"/>
        <v>0.11299999999984796</v>
      </c>
      <c r="J342" s="311">
        <f t="shared" si="159"/>
        <v>12.70600000003267</v>
      </c>
      <c r="K342" s="311"/>
      <c r="L342" s="311">
        <f t="shared" ref="L342:O342" si="160">SUM(L332:L340)</f>
        <v>9.157999999973562</v>
      </c>
      <c r="M342" s="311">
        <f t="shared" si="160"/>
        <v>1.5669999999846675</v>
      </c>
      <c r="N342" s="311">
        <f t="shared" si="160"/>
        <v>0.10300000000036726</v>
      </c>
      <c r="O342" s="311">
        <f t="shared" si="160"/>
        <v>10.827999999958596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0.14962295414101831</v>
      </c>
      <c r="C349" s="302">
        <v>1.5162627921632311E-3</v>
      </c>
      <c r="D349" s="302">
        <v>3.1580661361951842E-3</v>
      </c>
      <c r="E349" s="302">
        <f>SUM(B349:D349)</f>
        <v>0.15429728306937673</v>
      </c>
      <c r="F349" s="303"/>
      <c r="G349" s="302">
        <v>0.18755136666742447</v>
      </c>
      <c r="H349" s="302">
        <v>3.5721662459752321E-2</v>
      </c>
      <c r="I349" s="302">
        <v>6.7869786458086669E-3</v>
      </c>
      <c r="J349" s="302">
        <f>SUM(G349:I349)</f>
        <v>0.23006000777298544</v>
      </c>
      <c r="K349" s="303"/>
      <c r="L349" s="302">
        <v>0.14674392678988649</v>
      </c>
      <c r="M349" s="302">
        <v>3.7737478379040977E-2</v>
      </c>
      <c r="N349" s="302">
        <v>5.7089706498402474E-3</v>
      </c>
      <c r="O349" s="302">
        <f>SUM(L349:N349)</f>
        <v>0.19019037581876772</v>
      </c>
    </row>
    <row r="350" spans="1:15" s="236" customFormat="1" x14ac:dyDescent="0.2">
      <c r="A350" s="237" t="str">
        <f>name!E$5</f>
        <v>Professional occupations</v>
      </c>
      <c r="B350" s="302">
        <v>0.37432095967279688</v>
      </c>
      <c r="C350" s="302">
        <v>1.7994864885918132E-3</v>
      </c>
      <c r="D350" s="302">
        <v>4.0893010386543046E-3</v>
      </c>
      <c r="E350" s="302">
        <f t="shared" ref="E350:E357" si="161">SUM(B350:D350)</f>
        <v>0.38020974720004297</v>
      </c>
      <c r="F350" s="303"/>
      <c r="G350" s="302">
        <v>0.54847159134253709</v>
      </c>
      <c r="H350" s="302">
        <v>3.4130154240304175E-2</v>
      </c>
      <c r="I350" s="302">
        <v>7.9474113004721434E-3</v>
      </c>
      <c r="J350" s="302">
        <f t="shared" ref="J350:J352" si="162">SUM(G350:I350)</f>
        <v>0.59054915688331344</v>
      </c>
      <c r="K350" s="303"/>
      <c r="L350" s="302">
        <v>0.55425115765843869</v>
      </c>
      <c r="M350" s="302">
        <v>3.5598204606516602E-2</v>
      </c>
      <c r="N350" s="302">
        <v>4.4119142693960674E-3</v>
      </c>
      <c r="O350" s="302">
        <f t="shared" ref="O350:O357" si="163">SUM(L350:N350)</f>
        <v>0.59426127653435135</v>
      </c>
    </row>
    <row r="351" spans="1:15" s="236" customFormat="1" x14ac:dyDescent="0.2">
      <c r="A351" s="237" t="str">
        <f>name!E$6</f>
        <v>Associate professional occupations</v>
      </c>
      <c r="B351" s="302">
        <v>0.17085095925284974</v>
      </c>
      <c r="C351" s="302">
        <v>1.6154607877399345E-3</v>
      </c>
      <c r="D351" s="302">
        <v>2.2705943387391877E-3</v>
      </c>
      <c r="E351" s="302">
        <f t="shared" si="161"/>
        <v>0.17473701437932887</v>
      </c>
      <c r="F351" s="303"/>
      <c r="G351" s="302">
        <v>0.24562715754219028</v>
      </c>
      <c r="H351" s="302">
        <v>2.2557023484504019E-2</v>
      </c>
      <c r="I351" s="302">
        <v>3.7433565728741949E-3</v>
      </c>
      <c r="J351" s="302">
        <f t="shared" si="162"/>
        <v>0.27192753759956845</v>
      </c>
      <c r="K351" s="303"/>
      <c r="L351" s="302">
        <v>0.20049738820832755</v>
      </c>
      <c r="M351" s="302">
        <v>1.870580775847188E-2</v>
      </c>
      <c r="N351" s="302">
        <v>3.1045403067155343E-3</v>
      </c>
      <c r="O351" s="302">
        <f t="shared" si="163"/>
        <v>0.22230773627351497</v>
      </c>
    </row>
    <row r="352" spans="1:15" s="236" customFormat="1" x14ac:dyDescent="0.2">
      <c r="A352" s="237" t="str">
        <f>name!E$7</f>
        <v>Administrative and secretarial occupations</v>
      </c>
      <c r="B352" s="302">
        <v>0.10574236130049537</v>
      </c>
      <c r="C352" s="302">
        <v>6.579463700169718E-3</v>
      </c>
      <c r="D352" s="302">
        <v>5.4566442741954123E-4</v>
      </c>
      <c r="E352" s="302">
        <f t="shared" si="161"/>
        <v>0.11286748942808464</v>
      </c>
      <c r="F352" s="303"/>
      <c r="G352" s="302">
        <v>0.12538804257857425</v>
      </c>
      <c r="H352" s="302">
        <v>7.4946639242167754E-2</v>
      </c>
      <c r="I352" s="302">
        <v>6.8729791841732897E-4</v>
      </c>
      <c r="J352" s="302">
        <f t="shared" si="162"/>
        <v>0.20102197973915931</v>
      </c>
      <c r="K352" s="303"/>
      <c r="L352" s="302">
        <v>9.076837206067162E-2</v>
      </c>
      <c r="M352" s="302">
        <v>4.9399043783744531E-2</v>
      </c>
      <c r="N352" s="302">
        <v>5.3518953284203616E-4</v>
      </c>
      <c r="O352" s="302">
        <f t="shared" si="163"/>
        <v>0.14070260537725821</v>
      </c>
    </row>
    <row r="353" spans="1:15" s="236" customFormat="1" x14ac:dyDescent="0.2">
      <c r="A353" s="237" t="str">
        <f>name!E$8</f>
        <v>Skilled trades occupations</v>
      </c>
      <c r="B353" s="302">
        <v>0.70179482514864011</v>
      </c>
      <c r="C353" s="302">
        <v>7.5720627152886858E-4</v>
      </c>
      <c r="D353" s="302">
        <v>2.1535135464415638E-2</v>
      </c>
      <c r="E353" s="302">
        <f t="shared" si="161"/>
        <v>0.72408716688458463</v>
      </c>
      <c r="F353" s="303"/>
      <c r="G353" s="302">
        <v>0.65311507100429111</v>
      </c>
      <c r="H353" s="302">
        <v>1.0258029280647079E-2</v>
      </c>
      <c r="I353" s="302">
        <v>3.5159458418990493E-2</v>
      </c>
      <c r="J353" s="302">
        <f>SUM(G353:I353)</f>
        <v>0.69853255870392872</v>
      </c>
      <c r="K353" s="303"/>
      <c r="L353" s="302">
        <v>0.43618758260777013</v>
      </c>
      <c r="M353" s="302">
        <v>1.0530761202521952E-2</v>
      </c>
      <c r="N353" s="302">
        <v>2.8255036260219878E-2</v>
      </c>
      <c r="O353" s="302">
        <f t="shared" si="163"/>
        <v>0.47497338007051193</v>
      </c>
    </row>
    <row r="354" spans="1:15" s="236" customFormat="1" x14ac:dyDescent="0.2">
      <c r="A354" s="237" t="str">
        <f>name!E$9</f>
        <v>Caring, leisure and other service occupations</v>
      </c>
      <c r="B354" s="302">
        <v>4.735728707047534E-3</v>
      </c>
      <c r="C354" s="302">
        <v>3.068103320119485E-4</v>
      </c>
      <c r="D354" s="302">
        <v>8.297427690830574E-4</v>
      </c>
      <c r="E354" s="302">
        <f t="shared" si="161"/>
        <v>5.8722818081425399E-3</v>
      </c>
      <c r="F354" s="303"/>
      <c r="G354" s="302">
        <v>5.829633553065398E-3</v>
      </c>
      <c r="H354" s="302">
        <v>3.9740780172922933E-3</v>
      </c>
      <c r="I354" s="302">
        <v>8.5990136172938803E-4</v>
      </c>
      <c r="J354" s="302">
        <f t="shared" ref="J354:J357" si="164">SUM(G354:I354)</f>
        <v>1.0663612932087079E-2</v>
      </c>
      <c r="K354" s="303"/>
      <c r="L354" s="302">
        <v>5.7675696367045035E-3</v>
      </c>
      <c r="M354" s="302">
        <v>3.7216381364008244E-3</v>
      </c>
      <c r="N354" s="302">
        <v>6.7243670860192757E-4</v>
      </c>
      <c r="O354" s="302">
        <f t="shared" si="163"/>
        <v>1.0161644481707255E-2</v>
      </c>
    </row>
    <row r="355" spans="1:15" s="236" customFormat="1" x14ac:dyDescent="0.2">
      <c r="A355" s="237" t="str">
        <f>name!E$10</f>
        <v>Sales and customer service occupations</v>
      </c>
      <c r="B355" s="302">
        <v>1.9283268393749223E-2</v>
      </c>
      <c r="C355" s="302">
        <v>2.2593377515841479E-3</v>
      </c>
      <c r="D355" s="302">
        <v>7.9284077421966337E-4</v>
      </c>
      <c r="E355" s="302">
        <f t="shared" si="161"/>
        <v>2.2335446919553036E-2</v>
      </c>
      <c r="F355" s="303"/>
      <c r="G355" s="302">
        <v>2.1976990958742077E-2</v>
      </c>
      <c r="H355" s="302">
        <v>2.7475698953988954E-2</v>
      </c>
      <c r="I355" s="302">
        <v>9.6738341051776458E-4</v>
      </c>
      <c r="J355" s="302">
        <f t="shared" si="164"/>
        <v>5.0420073323248799E-2</v>
      </c>
      <c r="K355" s="303"/>
      <c r="L355" s="302">
        <v>2.0681615597127761E-2</v>
      </c>
      <c r="M355" s="302">
        <v>2.4381784708984611E-2</v>
      </c>
      <c r="N355" s="302">
        <v>6.4535518711515379E-4</v>
      </c>
      <c r="O355" s="302">
        <f t="shared" si="163"/>
        <v>4.5708755493227532E-2</v>
      </c>
    </row>
    <row r="356" spans="1:15" s="236" customFormat="1" x14ac:dyDescent="0.2">
      <c r="A356" s="237" t="str">
        <f>name!E$11</f>
        <v>Process, plant and machine operatives</v>
      </c>
      <c r="B356" s="302">
        <v>0.16852263764234562</v>
      </c>
      <c r="C356" s="302">
        <v>5.8264171877626925E-4</v>
      </c>
      <c r="D356" s="302">
        <v>3.2438673903571811E-3</v>
      </c>
      <c r="E356" s="302">
        <f t="shared" si="161"/>
        <v>0.17234914675147905</v>
      </c>
      <c r="F356" s="303"/>
      <c r="G356" s="302">
        <v>0.14992142870921457</v>
      </c>
      <c r="H356" s="302">
        <v>1.1828064293931691E-2</v>
      </c>
      <c r="I356" s="302">
        <v>6.1044712969921073E-3</v>
      </c>
      <c r="J356" s="302">
        <f t="shared" si="164"/>
        <v>0.16785396430013835</v>
      </c>
      <c r="K356" s="303"/>
      <c r="L356" s="302">
        <v>0.13646141744512247</v>
      </c>
      <c r="M356" s="302">
        <v>1.4585301810917222E-2</v>
      </c>
      <c r="N356" s="302">
        <v>6.0616842380296085E-3</v>
      </c>
      <c r="O356" s="302">
        <f t="shared" si="163"/>
        <v>0.15710840349406929</v>
      </c>
    </row>
    <row r="357" spans="1:15" s="236" customFormat="1" x14ac:dyDescent="0.2">
      <c r="A357" s="237" t="str">
        <f>name!E$12</f>
        <v>Elementary occupations</v>
      </c>
      <c r="B357" s="302">
        <v>4.4126305733212544E-2</v>
      </c>
      <c r="C357" s="302">
        <v>3.5833301576783418E-3</v>
      </c>
      <c r="D357" s="302">
        <v>1.5347876603954767E-3</v>
      </c>
      <c r="E357" s="302">
        <f t="shared" si="161"/>
        <v>4.9244423551286366E-2</v>
      </c>
      <c r="F357" s="303"/>
      <c r="G357" s="302">
        <v>3.6118717636889341E-2</v>
      </c>
      <c r="H357" s="302">
        <v>3.7108650032460888E-2</v>
      </c>
      <c r="I357" s="302">
        <v>1.7437410734563107E-3</v>
      </c>
      <c r="J357" s="302">
        <f t="shared" si="164"/>
        <v>7.4971108742806547E-2</v>
      </c>
      <c r="K357" s="303"/>
      <c r="L357" s="302">
        <v>1.3640969997711935E-2</v>
      </c>
      <c r="M357" s="302">
        <v>2.8339979611599956E-2</v>
      </c>
      <c r="N357" s="302">
        <v>1.6048728454832011E-3</v>
      </c>
      <c r="O357" s="302">
        <f t="shared" si="163"/>
        <v>4.3585822454795087E-2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1.7389999999921555</v>
      </c>
      <c r="C359" s="311">
        <f t="shared" ref="C359:E359" si="165">SUM(C349:C357)</f>
        <v>1.9000000000244273E-2</v>
      </c>
      <c r="D359" s="311">
        <f t="shared" si="165"/>
        <v>3.7999999999479235E-2</v>
      </c>
      <c r="E359" s="311">
        <f t="shared" si="165"/>
        <v>1.7959999999918788</v>
      </c>
      <c r="F359" s="311"/>
      <c r="G359" s="311">
        <f t="shared" ref="G359:J359" si="166">SUM(G349:G357)</f>
        <v>1.9739999999929285</v>
      </c>
      <c r="H359" s="311">
        <f t="shared" si="166"/>
        <v>0.25800000000504919</v>
      </c>
      <c r="I359" s="311">
        <f t="shared" si="166"/>
        <v>6.39999999992584E-2</v>
      </c>
      <c r="J359" s="311">
        <f t="shared" si="166"/>
        <v>2.2959999999972358</v>
      </c>
      <c r="K359" s="311"/>
      <c r="L359" s="311">
        <f t="shared" ref="L359:O359" si="167">SUM(L349:L357)</f>
        <v>1.605000000001761</v>
      </c>
      <c r="M359" s="311">
        <f t="shared" si="167"/>
        <v>0.22299999999819856</v>
      </c>
      <c r="N359" s="311">
        <f t="shared" si="167"/>
        <v>5.0999999998243659E-2</v>
      </c>
      <c r="O359" s="311">
        <f t="shared" si="167"/>
        <v>1.8789999999982034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1.136447346240701</v>
      </c>
      <c r="C366" s="302">
        <v>3.0264803083512367E-2</v>
      </c>
      <c r="D366" s="302">
        <v>0.27051199340357168</v>
      </c>
      <c r="E366" s="302">
        <f>SUM(B366:D366)</f>
        <v>1.4372241427277852</v>
      </c>
      <c r="F366" s="303"/>
      <c r="G366" s="302">
        <v>1.7172943990675604</v>
      </c>
      <c r="H366" s="302">
        <v>8.6631433277216549E-2</v>
      </c>
      <c r="I366" s="302">
        <v>7.5827935048949274E-2</v>
      </c>
      <c r="J366" s="302">
        <f>SUM(G366:I366)</f>
        <v>1.8797537673937261</v>
      </c>
      <c r="K366" s="303"/>
      <c r="L366" s="302">
        <v>1.4154474337357499</v>
      </c>
      <c r="M366" s="302">
        <v>7.4150248327205445E-2</v>
      </c>
      <c r="N366" s="302">
        <v>5.1202597721329936E-2</v>
      </c>
      <c r="O366" s="302">
        <f>SUM(L366:N366)</f>
        <v>1.5408002797842852</v>
      </c>
    </row>
    <row r="367" spans="1:15" s="236" customFormat="1" x14ac:dyDescent="0.2">
      <c r="A367" s="237" t="str">
        <f>name!E$5</f>
        <v>Professional occupations</v>
      </c>
      <c r="B367" s="302">
        <v>0.91653178317972739</v>
      </c>
      <c r="C367" s="302">
        <v>2.3808042693536813E-2</v>
      </c>
      <c r="D367" s="302">
        <v>9.7491832209362916E-2</v>
      </c>
      <c r="E367" s="302">
        <f t="shared" ref="E367:E374" si="168">SUM(B367:D367)</f>
        <v>1.0378316580826272</v>
      </c>
      <c r="F367" s="303"/>
      <c r="G367" s="302">
        <v>1.5760361065786106</v>
      </c>
      <c r="H367" s="302">
        <v>5.512195753640467E-2</v>
      </c>
      <c r="I367" s="302">
        <v>3.914895470245789E-2</v>
      </c>
      <c r="J367" s="302">
        <f t="shared" ref="J367:J369" si="169">SUM(G367:I367)</f>
        <v>1.6703070188174731</v>
      </c>
      <c r="K367" s="303"/>
      <c r="L367" s="302">
        <v>1.5067265606487903</v>
      </c>
      <c r="M367" s="302">
        <v>4.276668864279877E-2</v>
      </c>
      <c r="N367" s="302">
        <v>1.929037644816587E-2</v>
      </c>
      <c r="O367" s="302">
        <f t="shared" ref="O367:O374" si="170">SUM(L367:N367)</f>
        <v>1.5687836257397549</v>
      </c>
    </row>
    <row r="368" spans="1:15" s="236" customFormat="1" x14ac:dyDescent="0.2">
      <c r="A368" s="237" t="str">
        <f>name!E$6</f>
        <v>Associate professional occupations</v>
      </c>
      <c r="B368" s="302">
        <v>0.78214350357473261</v>
      </c>
      <c r="C368" s="302">
        <v>3.7300269199631961E-2</v>
      </c>
      <c r="D368" s="302">
        <v>0.13383671303072869</v>
      </c>
      <c r="E368" s="302">
        <f t="shared" si="168"/>
        <v>0.95328048580509317</v>
      </c>
      <c r="F368" s="303"/>
      <c r="G368" s="302">
        <v>1.2353668426869107</v>
      </c>
      <c r="H368" s="302">
        <v>7.4289132927716786E-2</v>
      </c>
      <c r="I368" s="302">
        <v>5.0187943370328975E-2</v>
      </c>
      <c r="J368" s="302">
        <f t="shared" si="169"/>
        <v>1.3598439189849565</v>
      </c>
      <c r="K368" s="303"/>
      <c r="L368" s="302">
        <v>0.95728463409580011</v>
      </c>
      <c r="M368" s="302">
        <v>4.5692290031689148E-2</v>
      </c>
      <c r="N368" s="302">
        <v>2.7658598925329823E-2</v>
      </c>
      <c r="O368" s="302">
        <f t="shared" si="170"/>
        <v>1.030635523052819</v>
      </c>
    </row>
    <row r="369" spans="1:15" s="236" customFormat="1" x14ac:dyDescent="0.2">
      <c r="A369" s="237" t="str">
        <f>name!E$7</f>
        <v>Administrative and secretarial occupations</v>
      </c>
      <c r="B369" s="302">
        <v>0.78446901809754677</v>
      </c>
      <c r="C369" s="302">
        <v>0.14855277734475714</v>
      </c>
      <c r="D369" s="302">
        <v>4.8453095549891183E-2</v>
      </c>
      <c r="E369" s="302">
        <f t="shared" si="168"/>
        <v>0.98147489099219509</v>
      </c>
      <c r="F369" s="303"/>
      <c r="G369" s="302">
        <v>1.1272444934343424</v>
      </c>
      <c r="H369" s="302">
        <v>0.18657605716989617</v>
      </c>
      <c r="I369" s="302">
        <v>1.396713545431723E-2</v>
      </c>
      <c r="J369" s="302">
        <f t="shared" si="169"/>
        <v>1.3277876860585558</v>
      </c>
      <c r="K369" s="303"/>
      <c r="L369" s="302">
        <v>0.76911745149123178</v>
      </c>
      <c r="M369" s="302">
        <v>0.10101393195039866</v>
      </c>
      <c r="N369" s="302">
        <v>5.0597845209464651E-3</v>
      </c>
      <c r="O369" s="302">
        <f t="shared" si="170"/>
        <v>0.8751911679625769</v>
      </c>
    </row>
    <row r="370" spans="1:15" s="236" customFormat="1" x14ac:dyDescent="0.2">
      <c r="A370" s="237" t="str">
        <f>name!E$8</f>
        <v>Skilled trades occupations</v>
      </c>
      <c r="B370" s="302">
        <v>6.0636360334564303</v>
      </c>
      <c r="C370" s="302">
        <v>0.10559461777505287</v>
      </c>
      <c r="D370" s="302">
        <v>2.9521246383347739</v>
      </c>
      <c r="E370" s="302">
        <f t="shared" si="168"/>
        <v>9.1213552895662566</v>
      </c>
      <c r="F370" s="303"/>
      <c r="G370" s="302">
        <v>6.2893240196246261</v>
      </c>
      <c r="H370" s="302">
        <v>0.16639416298583473</v>
      </c>
      <c r="I370" s="302">
        <v>0.71443630260154856</v>
      </c>
      <c r="J370" s="302">
        <f>SUM(G370:I370)</f>
        <v>7.1701544852120094</v>
      </c>
      <c r="K370" s="303"/>
      <c r="L370" s="302">
        <v>4.5043536684494807</v>
      </c>
      <c r="M370" s="302">
        <v>0.13999019200978996</v>
      </c>
      <c r="N370" s="302">
        <v>0.54554492441779801</v>
      </c>
      <c r="O370" s="302">
        <f t="shared" si="170"/>
        <v>5.189888784877069</v>
      </c>
    </row>
    <row r="371" spans="1:15" s="236" customFormat="1" x14ac:dyDescent="0.2">
      <c r="A371" s="237" t="str">
        <f>name!E$9</f>
        <v>Caring, leisure and other service occupations</v>
      </c>
      <c r="B371" s="302">
        <v>5.6750572660905718E-2</v>
      </c>
      <c r="C371" s="302">
        <v>1.3989376514325013E-2</v>
      </c>
      <c r="D371" s="302">
        <v>1.5340220109790701E-2</v>
      </c>
      <c r="E371" s="302">
        <f t="shared" si="168"/>
        <v>8.6080169285021435E-2</v>
      </c>
      <c r="F371" s="303"/>
      <c r="G371" s="302">
        <v>7.515044659117287E-2</v>
      </c>
      <c r="H371" s="302">
        <v>2.0330255723160981E-2</v>
      </c>
      <c r="I371" s="302">
        <v>5.685411536315293E-3</v>
      </c>
      <c r="J371" s="302">
        <f t="shared" ref="J371:J374" si="171">SUM(G371:I371)</f>
        <v>0.10116611385064915</v>
      </c>
      <c r="K371" s="303"/>
      <c r="L371" s="302">
        <v>6.0214185685109757E-2</v>
      </c>
      <c r="M371" s="302">
        <v>1.2616138276566649E-2</v>
      </c>
      <c r="N371" s="302">
        <v>3.8889571685528745E-3</v>
      </c>
      <c r="O371" s="302">
        <f t="shared" si="170"/>
        <v>7.6719281130229286E-2</v>
      </c>
    </row>
    <row r="372" spans="1:15" s="236" customFormat="1" x14ac:dyDescent="0.2">
      <c r="A372" s="237" t="str">
        <f>name!E$10</f>
        <v>Sales and customer service occupations</v>
      </c>
      <c r="B372" s="302">
        <v>0.37488017587206196</v>
      </c>
      <c r="C372" s="302">
        <v>6.2976918703646773E-2</v>
      </c>
      <c r="D372" s="302">
        <v>3.7386087003199189E-2</v>
      </c>
      <c r="E372" s="302">
        <f t="shared" si="168"/>
        <v>0.47524318157890794</v>
      </c>
      <c r="F372" s="303"/>
      <c r="G372" s="302">
        <v>0.47199453740512681</v>
      </c>
      <c r="H372" s="302">
        <v>8.9877604340931727E-2</v>
      </c>
      <c r="I372" s="302">
        <v>8.3005430801591801E-3</v>
      </c>
      <c r="J372" s="302">
        <f t="shared" si="171"/>
        <v>0.57017268482621775</v>
      </c>
      <c r="K372" s="303"/>
      <c r="L372" s="302">
        <v>0.39365425455352554</v>
      </c>
      <c r="M372" s="302">
        <v>6.7420018494349254E-2</v>
      </c>
      <c r="N372" s="302">
        <v>4.1397947853404971E-3</v>
      </c>
      <c r="O372" s="302">
        <f t="shared" si="170"/>
        <v>0.46521406783321528</v>
      </c>
    </row>
    <row r="373" spans="1:15" s="236" customFormat="1" x14ac:dyDescent="0.2">
      <c r="A373" s="237" t="str">
        <f>name!E$11</f>
        <v>Process, plant and machine operatives</v>
      </c>
      <c r="B373" s="302">
        <v>2.6764286424758401</v>
      </c>
      <c r="C373" s="302">
        <v>0.10619674184626472</v>
      </c>
      <c r="D373" s="302">
        <v>0.31951957478084653</v>
      </c>
      <c r="E373" s="302">
        <f t="shared" si="168"/>
        <v>3.1021449591029513</v>
      </c>
      <c r="F373" s="303"/>
      <c r="G373" s="302">
        <v>2.8304820812854214</v>
      </c>
      <c r="H373" s="302">
        <v>0.16852115406896967</v>
      </c>
      <c r="I373" s="302">
        <v>8.9286280757566436E-2</v>
      </c>
      <c r="J373" s="302">
        <f t="shared" si="171"/>
        <v>3.0882895161119577</v>
      </c>
      <c r="K373" s="303"/>
      <c r="L373" s="302">
        <v>2.6196793962979155</v>
      </c>
      <c r="M373" s="302">
        <v>0.19493523483210951</v>
      </c>
      <c r="N373" s="302">
        <v>7.4962747552340628E-2</v>
      </c>
      <c r="O373" s="302">
        <f t="shared" si="170"/>
        <v>2.8895773786823655</v>
      </c>
    </row>
    <row r="374" spans="1:15" s="236" customFormat="1" x14ac:dyDescent="0.2">
      <c r="A374" s="237" t="str">
        <f>name!E$12</f>
        <v>Elementary occupations</v>
      </c>
      <c r="B374" s="302">
        <v>0.78171292441322693</v>
      </c>
      <c r="C374" s="302">
        <v>5.3316452848517985E-2</v>
      </c>
      <c r="D374" s="302">
        <v>7.2335845559159603E-2</v>
      </c>
      <c r="E374" s="302">
        <f t="shared" si="168"/>
        <v>0.90736522282090448</v>
      </c>
      <c r="F374" s="303"/>
      <c r="G374" s="302">
        <v>0.8131070733726703</v>
      </c>
      <c r="H374" s="302">
        <v>8.7258241988805677E-2</v>
      </c>
      <c r="I374" s="302">
        <v>1.5159493425575524E-2</v>
      </c>
      <c r="J374" s="302">
        <f t="shared" si="171"/>
        <v>0.91552480878705156</v>
      </c>
      <c r="K374" s="303"/>
      <c r="L374" s="302">
        <v>0.3995224149672531</v>
      </c>
      <c r="M374" s="302">
        <v>4.1415257426960762E-2</v>
      </c>
      <c r="N374" s="302">
        <v>8.2522184654164506E-3</v>
      </c>
      <c r="O374" s="302">
        <f t="shared" si="170"/>
        <v>0.44918989085963035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13.572999999971174</v>
      </c>
      <c r="C376" s="311">
        <f t="shared" ref="C376:E376" si="172">SUM(C366:C374)</f>
        <v>0.58200000000924557</v>
      </c>
      <c r="D376" s="311">
        <f t="shared" si="172"/>
        <v>3.9469999999813239</v>
      </c>
      <c r="E376" s="311">
        <f t="shared" si="172"/>
        <v>18.101999999961741</v>
      </c>
      <c r="F376" s="311"/>
      <c r="G376" s="311">
        <f t="shared" ref="G376:J376" si="173">SUM(G366:G374)</f>
        <v>16.136000000046444</v>
      </c>
      <c r="H376" s="311">
        <f t="shared" si="173"/>
        <v>0.93500000001893691</v>
      </c>
      <c r="I376" s="311">
        <f t="shared" si="173"/>
        <v>1.0119999999772182</v>
      </c>
      <c r="J376" s="311">
        <f t="shared" si="173"/>
        <v>18.083000000042595</v>
      </c>
      <c r="K376" s="311"/>
      <c r="L376" s="311">
        <f t="shared" ref="L376:O376" si="174">SUM(L366:L374)</f>
        <v>12.625999999924856</v>
      </c>
      <c r="M376" s="311">
        <f t="shared" si="174"/>
        <v>0.71999999999186814</v>
      </c>
      <c r="N376" s="311">
        <f t="shared" si="174"/>
        <v>0.74000000000522059</v>
      </c>
      <c r="O376" s="311">
        <f t="shared" si="174"/>
        <v>14.085999999921947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0.63920794199884035</v>
      </c>
      <c r="C383" s="302">
        <v>6.7677982654283028E-2</v>
      </c>
      <c r="D383" s="302">
        <v>0.12862984428257132</v>
      </c>
      <c r="E383" s="302">
        <f>SUM(B383:D383)</f>
        <v>0.83551576893569468</v>
      </c>
      <c r="F383" s="303"/>
      <c r="G383" s="302">
        <v>0.72019172411348087</v>
      </c>
      <c r="H383" s="302">
        <v>0.1656023379979813</v>
      </c>
      <c r="I383" s="302">
        <v>7.3379028145492159E-2</v>
      </c>
      <c r="J383" s="302">
        <f>SUM(G383:I383)</f>
        <v>0.9591730902569543</v>
      </c>
      <c r="K383" s="303"/>
      <c r="L383" s="302">
        <v>0.60425165575856365</v>
      </c>
      <c r="M383" s="302">
        <v>0.138825051579411</v>
      </c>
      <c r="N383" s="302">
        <v>5.0115656111150826E-2</v>
      </c>
      <c r="O383" s="302">
        <f>SUM(L383:N383)</f>
        <v>0.79319236344912558</v>
      </c>
    </row>
    <row r="384" spans="1:15" s="236" customFormat="1" x14ac:dyDescent="0.2">
      <c r="A384" s="237" t="str">
        <f>name!E$5</f>
        <v>Professional occupations</v>
      </c>
      <c r="B384" s="302">
        <v>0.67487613570095584</v>
      </c>
      <c r="C384" s="302">
        <v>6.5463006894921447E-2</v>
      </c>
      <c r="D384" s="302">
        <v>6.8503347566029701E-2</v>
      </c>
      <c r="E384" s="302">
        <f t="shared" ref="E384:E391" si="175">SUM(B384:D384)</f>
        <v>0.80884249016190701</v>
      </c>
      <c r="F384" s="303"/>
      <c r="G384" s="302">
        <v>0.88122040386381317</v>
      </c>
      <c r="H384" s="302">
        <v>0.12719300244923953</v>
      </c>
      <c r="I384" s="302">
        <v>4.009378031205766E-2</v>
      </c>
      <c r="J384" s="302">
        <f t="shared" ref="J384:J386" si="176">SUM(G384:I384)</f>
        <v>1.0485071866251103</v>
      </c>
      <c r="K384" s="303"/>
      <c r="L384" s="302">
        <v>0.84796534239771737</v>
      </c>
      <c r="M384" s="302">
        <v>9.9492261418611269E-2</v>
      </c>
      <c r="N384" s="302">
        <v>2.2318284590170909E-2</v>
      </c>
      <c r="O384" s="302">
        <f t="shared" ref="O384:O391" si="177">SUM(L384:N384)</f>
        <v>0.96977588840649953</v>
      </c>
    </row>
    <row r="385" spans="1:15" s="236" customFormat="1" x14ac:dyDescent="0.2">
      <c r="A385" s="237" t="str">
        <f>name!E$6</f>
        <v>Associate professional occupations</v>
      </c>
      <c r="B385" s="302">
        <v>0.59224650985282912</v>
      </c>
      <c r="C385" s="302">
        <v>0.10160747528667058</v>
      </c>
      <c r="D385" s="302">
        <v>0.11107049000659086</v>
      </c>
      <c r="E385" s="302">
        <f t="shared" si="175"/>
        <v>0.80492447514609056</v>
      </c>
      <c r="F385" s="303"/>
      <c r="G385" s="302">
        <v>0.70061090920492775</v>
      </c>
      <c r="H385" s="302">
        <v>0.16352713149886933</v>
      </c>
      <c r="I385" s="302">
        <v>5.4429061401029634E-2</v>
      </c>
      <c r="J385" s="302">
        <f t="shared" si="176"/>
        <v>0.91856710210482673</v>
      </c>
      <c r="K385" s="303"/>
      <c r="L385" s="302">
        <v>0.55971134977070414</v>
      </c>
      <c r="M385" s="302">
        <v>0.10605849326077894</v>
      </c>
      <c r="N385" s="302">
        <v>3.8320305264202402E-2</v>
      </c>
      <c r="O385" s="302">
        <f t="shared" si="177"/>
        <v>0.7040901482956855</v>
      </c>
    </row>
    <row r="386" spans="1:15" s="236" customFormat="1" x14ac:dyDescent="0.2">
      <c r="A386" s="237" t="str">
        <f>name!E$7</f>
        <v>Administrative and secretarial occupations</v>
      </c>
      <c r="B386" s="302">
        <v>0.75323602391925337</v>
      </c>
      <c r="C386" s="302">
        <v>0.4418458724164202</v>
      </c>
      <c r="D386" s="302">
        <v>5.9981874993294479E-2</v>
      </c>
      <c r="E386" s="302">
        <f t="shared" si="175"/>
        <v>1.2550637713289681</v>
      </c>
      <c r="F386" s="303"/>
      <c r="G386" s="302">
        <v>0.74217732212155529</v>
      </c>
      <c r="H386" s="302">
        <v>0.5143451584548786</v>
      </c>
      <c r="I386" s="302">
        <v>2.7405024596518252E-2</v>
      </c>
      <c r="J386" s="302">
        <f t="shared" si="176"/>
        <v>1.2839275051729522</v>
      </c>
      <c r="K386" s="303"/>
      <c r="L386" s="302">
        <v>0.4353359045052414</v>
      </c>
      <c r="M386" s="302">
        <v>0.27583630207869264</v>
      </c>
      <c r="N386" s="302">
        <v>2.973707699107922E-2</v>
      </c>
      <c r="O386" s="302">
        <f t="shared" si="177"/>
        <v>0.74090928357501329</v>
      </c>
    </row>
    <row r="387" spans="1:15" s="236" customFormat="1" x14ac:dyDescent="0.2">
      <c r="A387" s="237" t="str">
        <f>name!E$8</f>
        <v>Skilled trades occupations</v>
      </c>
      <c r="B387" s="302">
        <v>2.4103831377587328</v>
      </c>
      <c r="C387" s="302">
        <v>0.21200225843395423</v>
      </c>
      <c r="D387" s="302">
        <v>1.2333429666543059</v>
      </c>
      <c r="E387" s="302">
        <f t="shared" si="175"/>
        <v>3.8557283628469929</v>
      </c>
      <c r="F387" s="303"/>
      <c r="G387" s="302">
        <v>1.8408529390973418</v>
      </c>
      <c r="H387" s="302">
        <v>0.29372057857020889</v>
      </c>
      <c r="I387" s="302">
        <v>0.49766609149554203</v>
      </c>
      <c r="J387" s="302">
        <f>SUM(G387:I387)</f>
        <v>2.6322396091630926</v>
      </c>
      <c r="K387" s="303"/>
      <c r="L387" s="302">
        <v>1.3480744272815148</v>
      </c>
      <c r="M387" s="302">
        <v>0.24675168430696193</v>
      </c>
      <c r="N387" s="302">
        <v>0.31218604900196056</v>
      </c>
      <c r="O387" s="302">
        <f t="shared" si="177"/>
        <v>1.9070121605904373</v>
      </c>
    </row>
    <row r="388" spans="1:15" s="236" customFormat="1" x14ac:dyDescent="0.2">
      <c r="A388" s="237" t="str">
        <f>name!E$9</f>
        <v>Caring, leisure and other service occupations</v>
      </c>
      <c r="B388" s="302">
        <v>6.6119535875950958E-2</v>
      </c>
      <c r="C388" s="302">
        <v>3.9897346174553219E-2</v>
      </c>
      <c r="D388" s="302">
        <v>1.9788256923722349E-2</v>
      </c>
      <c r="E388" s="302">
        <f t="shared" si="175"/>
        <v>0.12580513897422652</v>
      </c>
      <c r="F388" s="303"/>
      <c r="G388" s="302">
        <v>5.9584876568872645E-2</v>
      </c>
      <c r="H388" s="302">
        <v>4.7766660672092405E-2</v>
      </c>
      <c r="I388" s="302">
        <v>1.1714000712384291E-2</v>
      </c>
      <c r="J388" s="302">
        <f t="shared" ref="J388:J391" si="178">SUM(G388:I388)</f>
        <v>0.11906553795334934</v>
      </c>
      <c r="K388" s="303"/>
      <c r="L388" s="302">
        <v>4.2616855174470093E-2</v>
      </c>
      <c r="M388" s="302">
        <v>2.8787745350541634E-2</v>
      </c>
      <c r="N388" s="302">
        <v>1.1224146389317667E-2</v>
      </c>
      <c r="O388" s="302">
        <f t="shared" si="177"/>
        <v>8.2628746914329393E-2</v>
      </c>
    </row>
    <row r="389" spans="1:15" s="236" customFormat="1" x14ac:dyDescent="0.2">
      <c r="A389" s="237" t="str">
        <f>name!E$10</f>
        <v>Sales and customer service occupations</v>
      </c>
      <c r="B389" s="302">
        <v>0.29205711093171677</v>
      </c>
      <c r="C389" s="302">
        <v>0.17594917735508819</v>
      </c>
      <c r="D389" s="302">
        <v>3.1320492078898143E-2</v>
      </c>
      <c r="E389" s="302">
        <f t="shared" si="175"/>
        <v>0.4993267803657031</v>
      </c>
      <c r="F389" s="303"/>
      <c r="G389" s="302">
        <v>0.26668840890622947</v>
      </c>
      <c r="H389" s="302">
        <v>0.22070374139499455</v>
      </c>
      <c r="I389" s="302">
        <v>1.1585246075816404E-2</v>
      </c>
      <c r="J389" s="302">
        <f t="shared" si="178"/>
        <v>0.49897739637704042</v>
      </c>
      <c r="K389" s="303"/>
      <c r="L389" s="302">
        <v>0.20577254083848362</v>
      </c>
      <c r="M389" s="302">
        <v>0.16020466078739107</v>
      </c>
      <c r="N389" s="302">
        <v>6.9475945038618321E-3</v>
      </c>
      <c r="O389" s="302">
        <f t="shared" si="177"/>
        <v>0.3729247961297365</v>
      </c>
    </row>
    <row r="390" spans="1:15" s="236" customFormat="1" x14ac:dyDescent="0.2">
      <c r="A390" s="237" t="str">
        <f>name!E$11</f>
        <v>Process, plant and machine operatives</v>
      </c>
      <c r="B390" s="302">
        <v>1.5146239045311043</v>
      </c>
      <c r="C390" s="302">
        <v>0.24947923040864947</v>
      </c>
      <c r="D390" s="302">
        <v>0.14116794196214552</v>
      </c>
      <c r="E390" s="302">
        <f t="shared" si="175"/>
        <v>1.9052710769018992</v>
      </c>
      <c r="F390" s="303"/>
      <c r="G390" s="302">
        <v>1.1242391910433382</v>
      </c>
      <c r="H390" s="302">
        <v>0.33806806348656893</v>
      </c>
      <c r="I390" s="302">
        <v>7.110249942880241E-2</v>
      </c>
      <c r="J390" s="302">
        <f t="shared" si="178"/>
        <v>1.5334097539587095</v>
      </c>
      <c r="K390" s="303"/>
      <c r="L390" s="302">
        <v>1.0201437300765777</v>
      </c>
      <c r="M390" s="302">
        <v>0.44312603049377591</v>
      </c>
      <c r="N390" s="302">
        <v>5.3125053295551096E-2</v>
      </c>
      <c r="O390" s="302">
        <f t="shared" si="177"/>
        <v>1.5163948138659047</v>
      </c>
    </row>
    <row r="391" spans="1:15" s="236" customFormat="1" x14ac:dyDescent="0.2">
      <c r="A391" s="237" t="str">
        <f>name!E$12</f>
        <v>Elementary occupations</v>
      </c>
      <c r="B391" s="302">
        <v>0.38724969940437654</v>
      </c>
      <c r="C391" s="302">
        <v>0.13207765040103792</v>
      </c>
      <c r="D391" s="302">
        <v>5.1194785533489016E-2</v>
      </c>
      <c r="E391" s="302">
        <f t="shared" si="175"/>
        <v>0.5705221353389035</v>
      </c>
      <c r="F391" s="303"/>
      <c r="G391" s="302">
        <v>0.27743422507431059</v>
      </c>
      <c r="H391" s="302">
        <v>0.17907332552726449</v>
      </c>
      <c r="I391" s="302">
        <v>1.4625267817660995E-2</v>
      </c>
      <c r="J391" s="302">
        <f t="shared" si="178"/>
        <v>0.4711328184192361</v>
      </c>
      <c r="K391" s="303"/>
      <c r="L391" s="302">
        <v>0.13112819419854432</v>
      </c>
      <c r="M391" s="302">
        <v>9.0917770702790765E-2</v>
      </c>
      <c r="N391" s="302">
        <v>1.1025833858922123E-2</v>
      </c>
      <c r="O391" s="302">
        <f t="shared" si="177"/>
        <v>0.23307179876025721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7.3299999999737606</v>
      </c>
      <c r="C393" s="311">
        <f t="shared" ref="C393:E393" si="179">SUM(C383:C391)</f>
        <v>1.4860000000255782</v>
      </c>
      <c r="D393" s="311">
        <f t="shared" si="179"/>
        <v>1.8450000000010474</v>
      </c>
      <c r="E393" s="311">
        <f t="shared" si="179"/>
        <v>10.661000000000385</v>
      </c>
      <c r="F393" s="311"/>
      <c r="G393" s="311">
        <f t="shared" ref="G393:J393" si="180">SUM(G383:G391)</f>
        <v>6.6129999999938693</v>
      </c>
      <c r="H393" s="311">
        <f t="shared" si="180"/>
        <v>2.0500000000520977</v>
      </c>
      <c r="I393" s="311">
        <f t="shared" si="180"/>
        <v>0.80199999998530391</v>
      </c>
      <c r="J393" s="311">
        <f t="shared" si="180"/>
        <v>9.4650000000312708</v>
      </c>
      <c r="K393" s="311"/>
      <c r="L393" s="311">
        <f t="shared" ref="L393:O393" si="181">SUM(L383:L391)</f>
        <v>5.1950000000018175</v>
      </c>
      <c r="M393" s="311">
        <f t="shared" si="181"/>
        <v>1.5899999999789551</v>
      </c>
      <c r="N393" s="311">
        <f t="shared" si="181"/>
        <v>0.53500000000621661</v>
      </c>
      <c r="O393" s="311">
        <f t="shared" si="181"/>
        <v>7.3199999999869876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1.0796868796775034</v>
      </c>
      <c r="C400" s="302">
        <v>6.8612702078311175E-2</v>
      </c>
      <c r="D400" s="302">
        <v>0.71128602644185901</v>
      </c>
      <c r="E400" s="302">
        <f>SUM(B400:D400)</f>
        <v>1.8595856081976736</v>
      </c>
      <c r="F400" s="303"/>
      <c r="G400" s="302">
        <v>1.4759451185998218</v>
      </c>
      <c r="H400" s="302">
        <v>8.3721350798037011E-2</v>
      </c>
      <c r="I400" s="302">
        <v>0.53368215161956545</v>
      </c>
      <c r="J400" s="302">
        <f>SUM(G400:I400)</f>
        <v>2.0933486210174244</v>
      </c>
      <c r="K400" s="303"/>
      <c r="L400" s="302">
        <v>1.1608311472155051</v>
      </c>
      <c r="M400" s="302">
        <v>7.8095291010968432E-2</v>
      </c>
      <c r="N400" s="302">
        <v>0.5065306163635579</v>
      </c>
      <c r="O400" s="302">
        <f>SUM(L400:N400)</f>
        <v>1.7454570545900314</v>
      </c>
    </row>
    <row r="401" spans="1:15" s="236" customFormat="1" x14ac:dyDescent="0.2">
      <c r="A401" s="237" t="str">
        <f>name!E$5</f>
        <v>Professional occupations</v>
      </c>
      <c r="B401" s="302">
        <v>1.7106634034263808</v>
      </c>
      <c r="C401" s="302">
        <v>5.9610406952370611E-2</v>
      </c>
      <c r="D401" s="302">
        <v>0.38964028773110793</v>
      </c>
      <c r="E401" s="302">
        <f t="shared" ref="E401:E408" si="182">SUM(B401:D401)</f>
        <v>2.1599140981098595</v>
      </c>
      <c r="F401" s="303"/>
      <c r="G401" s="302">
        <v>2.6222377412524756</v>
      </c>
      <c r="H401" s="302">
        <v>6.084543051383251E-2</v>
      </c>
      <c r="I401" s="302">
        <v>0.24747037033021371</v>
      </c>
      <c r="J401" s="302">
        <f t="shared" ref="J401:J403" si="183">SUM(G401:I401)</f>
        <v>2.9305535420965221</v>
      </c>
      <c r="K401" s="303"/>
      <c r="L401" s="302">
        <v>2.4975000358457149</v>
      </c>
      <c r="M401" s="302">
        <v>4.8966567048713841E-2</v>
      </c>
      <c r="N401" s="302">
        <v>0.16102852276960022</v>
      </c>
      <c r="O401" s="302">
        <f t="shared" ref="O401:O408" si="184">SUM(L401:N401)</f>
        <v>2.7074951256640292</v>
      </c>
    </row>
    <row r="402" spans="1:15" s="236" customFormat="1" x14ac:dyDescent="0.2">
      <c r="A402" s="237" t="str">
        <f>name!E$6</f>
        <v>Associate professional occupations</v>
      </c>
      <c r="B402" s="302">
        <v>0.94214315346104904</v>
      </c>
      <c r="C402" s="302">
        <v>6.7196132929140742E-2</v>
      </c>
      <c r="D402" s="302">
        <v>0.26351219039175955</v>
      </c>
      <c r="E402" s="302">
        <f t="shared" si="182"/>
        <v>1.2728514767819492</v>
      </c>
      <c r="F402" s="303"/>
      <c r="G402" s="302">
        <v>1.3986084822098459</v>
      </c>
      <c r="H402" s="302">
        <v>5.3788342073257195E-2</v>
      </c>
      <c r="I402" s="302">
        <v>0.15999319887588473</v>
      </c>
      <c r="J402" s="302">
        <f t="shared" si="183"/>
        <v>1.6123900231589878</v>
      </c>
      <c r="K402" s="303"/>
      <c r="L402" s="302">
        <v>1.0204186628190048</v>
      </c>
      <c r="M402" s="302">
        <v>3.6551944211106316E-2</v>
      </c>
      <c r="N402" s="302">
        <v>0.14309617811958758</v>
      </c>
      <c r="O402" s="302">
        <f t="shared" si="184"/>
        <v>1.2000667851496989</v>
      </c>
    </row>
    <row r="403" spans="1:15" s="236" customFormat="1" x14ac:dyDescent="0.2">
      <c r="A403" s="237" t="str">
        <f>name!E$7</f>
        <v>Administrative and secretarial occupations</v>
      </c>
      <c r="B403" s="302">
        <v>0.33457907286061012</v>
      </c>
      <c r="C403" s="302">
        <v>0.23198223739480101</v>
      </c>
      <c r="D403" s="302">
        <v>0.12336796335289034</v>
      </c>
      <c r="E403" s="302">
        <f t="shared" si="182"/>
        <v>0.68992927360830147</v>
      </c>
      <c r="F403" s="303"/>
      <c r="G403" s="302">
        <v>0.44297723525268407</v>
      </c>
      <c r="H403" s="302">
        <v>0.13953221892003781</v>
      </c>
      <c r="I403" s="302">
        <v>6.7235709479250283E-2</v>
      </c>
      <c r="J403" s="302">
        <f t="shared" si="183"/>
        <v>0.6497451636519721</v>
      </c>
      <c r="K403" s="303"/>
      <c r="L403" s="302">
        <v>0.29823093202270945</v>
      </c>
      <c r="M403" s="302">
        <v>9.976658265762163E-2</v>
      </c>
      <c r="N403" s="302">
        <v>4.7585191541301489E-2</v>
      </c>
      <c r="O403" s="302">
        <f t="shared" si="184"/>
        <v>0.44558270622163254</v>
      </c>
    </row>
    <row r="404" spans="1:15" s="236" customFormat="1" x14ac:dyDescent="0.2">
      <c r="A404" s="237" t="str">
        <f>name!E$8</f>
        <v>Skilled trades occupations</v>
      </c>
      <c r="B404" s="302">
        <v>3.2384898477209241</v>
      </c>
      <c r="C404" s="302">
        <v>7.6611907504259932E-2</v>
      </c>
      <c r="D404" s="302">
        <v>1.099473838206936</v>
      </c>
      <c r="E404" s="302">
        <f t="shared" si="182"/>
        <v>4.4145755934321205</v>
      </c>
      <c r="F404" s="303"/>
      <c r="G404" s="302">
        <v>3.2896530673896724</v>
      </c>
      <c r="H404" s="302">
        <v>6.1388989908099392E-2</v>
      </c>
      <c r="I404" s="302">
        <v>0.60294825787200967</v>
      </c>
      <c r="J404" s="302">
        <f>SUM(G404:I404)</f>
        <v>3.9539903151697815</v>
      </c>
      <c r="K404" s="303"/>
      <c r="L404" s="302">
        <v>2.2396541001822032</v>
      </c>
      <c r="M404" s="302">
        <v>4.981339934228577E-2</v>
      </c>
      <c r="N404" s="302">
        <v>0.62423056859227299</v>
      </c>
      <c r="O404" s="302">
        <f t="shared" si="184"/>
        <v>2.9136980681167621</v>
      </c>
    </row>
    <row r="405" spans="1:15" s="236" customFormat="1" x14ac:dyDescent="0.2">
      <c r="A405" s="237" t="str">
        <f>name!E$9</f>
        <v>Caring, leisure and other service occupations</v>
      </c>
      <c r="B405" s="302">
        <v>7.1181382890378259E-2</v>
      </c>
      <c r="C405" s="302">
        <v>4.3694123579361636E-2</v>
      </c>
      <c r="D405" s="302">
        <v>7.2764528089099487E-2</v>
      </c>
      <c r="E405" s="302">
        <f t="shared" si="182"/>
        <v>0.18764003455883937</v>
      </c>
      <c r="F405" s="303"/>
      <c r="G405" s="302">
        <v>8.6354721694542766E-2</v>
      </c>
      <c r="H405" s="302">
        <v>2.1111826778201094E-2</v>
      </c>
      <c r="I405" s="302">
        <v>4.6803510721634814E-2</v>
      </c>
      <c r="J405" s="302">
        <f t="shared" ref="J405:J408" si="185">SUM(G405:I405)</f>
        <v>0.15427005919437869</v>
      </c>
      <c r="K405" s="303"/>
      <c r="L405" s="302">
        <v>7.7471237884217586E-2</v>
      </c>
      <c r="M405" s="302">
        <v>1.4432335543157969E-2</v>
      </c>
      <c r="N405" s="302">
        <v>5.2876580800353769E-2</v>
      </c>
      <c r="O405" s="302">
        <f t="shared" si="184"/>
        <v>0.14478015422772933</v>
      </c>
    </row>
    <row r="406" spans="1:15" s="236" customFormat="1" x14ac:dyDescent="0.2">
      <c r="A406" s="237" t="str">
        <f>name!E$10</f>
        <v>Sales and customer service occupations</v>
      </c>
      <c r="B406" s="302">
        <v>0.22231242532281545</v>
      </c>
      <c r="C406" s="302">
        <v>6.1734455216192197E-2</v>
      </c>
      <c r="D406" s="302">
        <v>9.1486259463101502E-2</v>
      </c>
      <c r="E406" s="302">
        <f t="shared" si="182"/>
        <v>0.37553314000210913</v>
      </c>
      <c r="F406" s="303"/>
      <c r="G406" s="302">
        <v>0.2611538836466607</v>
      </c>
      <c r="H406" s="302">
        <v>4.2944076879401001E-2</v>
      </c>
      <c r="I406" s="302">
        <v>4.3268636836883381E-2</v>
      </c>
      <c r="J406" s="302">
        <f t="shared" si="185"/>
        <v>0.34736659736294506</v>
      </c>
      <c r="K406" s="303"/>
      <c r="L406" s="302">
        <v>0.22425031455807537</v>
      </c>
      <c r="M406" s="302">
        <v>3.8760117400880915E-2</v>
      </c>
      <c r="N406" s="302">
        <v>3.5549892805967293E-2</v>
      </c>
      <c r="O406" s="302">
        <f t="shared" si="184"/>
        <v>0.29856032476492356</v>
      </c>
    </row>
    <row r="407" spans="1:15" s="236" customFormat="1" x14ac:dyDescent="0.2">
      <c r="A407" s="237" t="str">
        <f>name!E$11</f>
        <v>Process, plant and machine operatives</v>
      </c>
      <c r="B407" s="302">
        <v>1.3797508459441026</v>
      </c>
      <c r="C407" s="302">
        <v>6.2234262819114976E-2</v>
      </c>
      <c r="D407" s="302">
        <v>0.11215679624641295</v>
      </c>
      <c r="E407" s="302">
        <f t="shared" si="182"/>
        <v>1.5541419050096306</v>
      </c>
      <c r="F407" s="303"/>
      <c r="G407" s="302">
        <v>1.3077111630494573</v>
      </c>
      <c r="H407" s="302">
        <v>4.5786351064396255E-2</v>
      </c>
      <c r="I407" s="302">
        <v>7.0786654880706859E-2</v>
      </c>
      <c r="J407" s="302">
        <f t="shared" si="185"/>
        <v>1.4242841689945605</v>
      </c>
      <c r="K407" s="303"/>
      <c r="L407" s="302">
        <v>1.1226396863718304</v>
      </c>
      <c r="M407" s="302">
        <v>3.7423214279397501E-2</v>
      </c>
      <c r="N407" s="302">
        <v>8.5963192765988808E-2</v>
      </c>
      <c r="O407" s="302">
        <f t="shared" si="184"/>
        <v>1.2460260934172167</v>
      </c>
    </row>
    <row r="408" spans="1:15" s="236" customFormat="1" x14ac:dyDescent="0.2">
      <c r="A408" s="237" t="str">
        <f>name!E$12</f>
        <v>Elementary occupations</v>
      </c>
      <c r="B408" s="302">
        <v>0.51019298865735252</v>
      </c>
      <c r="C408" s="302">
        <v>9.2323771533567481E-2</v>
      </c>
      <c r="D408" s="302">
        <v>0.16131211008811439</v>
      </c>
      <c r="E408" s="302">
        <f t="shared" si="182"/>
        <v>0.76382887027903446</v>
      </c>
      <c r="F408" s="303"/>
      <c r="G408" s="302">
        <v>0.4853585868798117</v>
      </c>
      <c r="H408" s="302">
        <v>5.7881413072838728E-2</v>
      </c>
      <c r="I408" s="302">
        <v>6.4811509381986321E-2</v>
      </c>
      <c r="J408" s="302">
        <f t="shared" si="185"/>
        <v>0.60805150933463681</v>
      </c>
      <c r="K408" s="303"/>
      <c r="L408" s="302">
        <v>0.24600388309150908</v>
      </c>
      <c r="M408" s="302">
        <v>3.219054850169991E-2</v>
      </c>
      <c r="N408" s="302">
        <v>5.2139256233227509E-2</v>
      </c>
      <c r="O408" s="302">
        <f t="shared" si="184"/>
        <v>0.33033368782643652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9.4889999999611163</v>
      </c>
      <c r="C410" s="311">
        <f t="shared" ref="C410:E410" si="186">SUM(C400:C408)</f>
        <v>0.76400000000711965</v>
      </c>
      <c r="D410" s="311">
        <f t="shared" si="186"/>
        <v>3.0250000000112811</v>
      </c>
      <c r="E410" s="311">
        <f t="shared" si="186"/>
        <v>13.277999999979519</v>
      </c>
      <c r="F410" s="311"/>
      <c r="G410" s="311">
        <f t="shared" ref="G410:J410" si="187">SUM(G400:G408)</f>
        <v>11.369999999974972</v>
      </c>
      <c r="H410" s="311">
        <f t="shared" si="187"/>
        <v>0.56700000000810102</v>
      </c>
      <c r="I410" s="311">
        <f t="shared" si="187"/>
        <v>1.8369999999981352</v>
      </c>
      <c r="J410" s="311">
        <f t="shared" si="187"/>
        <v>13.773999999981211</v>
      </c>
      <c r="K410" s="311"/>
      <c r="L410" s="311">
        <f t="shared" ref="L410:O410" si="188">SUM(L400:L408)</f>
        <v>8.8869999999907705</v>
      </c>
      <c r="M410" s="311">
        <f t="shared" si="188"/>
        <v>0.43599999999583228</v>
      </c>
      <c r="N410" s="311">
        <f t="shared" si="188"/>
        <v>1.7089999999918575</v>
      </c>
      <c r="O410" s="311">
        <f t="shared" si="188"/>
        <v>11.031999999978462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1.1648919300823992</v>
      </c>
      <c r="C417" s="302">
        <v>6.297598672165082E-2</v>
      </c>
      <c r="D417" s="302">
        <v>0.19444416153859403</v>
      </c>
      <c r="E417" s="302">
        <f>SUM(B417:D417)</f>
        <v>1.4223120783426442</v>
      </c>
      <c r="F417" s="303"/>
      <c r="G417" s="302">
        <v>0.95890028771662195</v>
      </c>
      <c r="H417" s="302">
        <v>3.807766759104373E-2</v>
      </c>
      <c r="I417" s="302">
        <v>0</v>
      </c>
      <c r="J417" s="302">
        <f>SUM(G417:I417)</f>
        <v>0.99697795530766564</v>
      </c>
      <c r="K417" s="303"/>
      <c r="L417" s="302">
        <v>0.95758202952811089</v>
      </c>
      <c r="M417" s="302">
        <v>3.7539913750885646E-2</v>
      </c>
      <c r="N417" s="302">
        <v>0</v>
      </c>
      <c r="O417" s="302">
        <f>SUM(L417:N417)</f>
        <v>0.9951219432789965</v>
      </c>
    </row>
    <row r="418" spans="1:15" s="236" customFormat="1" x14ac:dyDescent="0.2">
      <c r="A418" s="237" t="str">
        <f>name!E$5</f>
        <v>Professional occupations</v>
      </c>
      <c r="B418" s="302">
        <v>2.0437807575952762</v>
      </c>
      <c r="C418" s="302">
        <v>8.3098438886640466E-2</v>
      </c>
      <c r="D418" s="302">
        <v>0.24177927196669746</v>
      </c>
      <c r="E418" s="302">
        <f t="shared" ref="E418:E425" si="189">SUM(B418:D418)</f>
        <v>2.3686584684486141</v>
      </c>
      <c r="F418" s="303"/>
      <c r="G418" s="302">
        <v>1.9109252558639827</v>
      </c>
      <c r="H418" s="302">
        <v>4.7655240591555396E-2</v>
      </c>
      <c r="I418" s="302">
        <v>0</v>
      </c>
      <c r="J418" s="302">
        <f t="shared" ref="J418:J420" si="190">SUM(G418:I418)</f>
        <v>1.958580496455538</v>
      </c>
      <c r="K418" s="303"/>
      <c r="L418" s="302">
        <v>2.0840364425433324</v>
      </c>
      <c r="M418" s="302">
        <v>5.3049719203952066E-2</v>
      </c>
      <c r="N418" s="302">
        <v>0</v>
      </c>
      <c r="O418" s="302">
        <f t="shared" ref="O418:O425" si="191">SUM(L418:N418)</f>
        <v>2.1370861617472845</v>
      </c>
    </row>
    <row r="419" spans="1:15" s="236" customFormat="1" x14ac:dyDescent="0.2">
      <c r="A419" s="237" t="str">
        <f>name!E$6</f>
        <v>Associate professional occupations</v>
      </c>
      <c r="B419" s="302">
        <v>1.3704642007217034</v>
      </c>
      <c r="C419" s="302">
        <v>0.13180355257110482</v>
      </c>
      <c r="D419" s="302">
        <v>8.0999013409655193E-2</v>
      </c>
      <c r="E419" s="302">
        <f t="shared" si="189"/>
        <v>1.5832667667024634</v>
      </c>
      <c r="F419" s="303"/>
      <c r="G419" s="302">
        <v>1.2038650296462767</v>
      </c>
      <c r="H419" s="302">
        <v>6.0262776096147462E-2</v>
      </c>
      <c r="I419" s="302">
        <v>0</v>
      </c>
      <c r="J419" s="302">
        <f t="shared" si="190"/>
        <v>1.2641278057424241</v>
      </c>
      <c r="K419" s="303"/>
      <c r="L419" s="302">
        <v>1.0184213176479437</v>
      </c>
      <c r="M419" s="302">
        <v>5.9348135544533991E-2</v>
      </c>
      <c r="N419" s="302">
        <v>0</v>
      </c>
      <c r="O419" s="302">
        <f t="shared" si="191"/>
        <v>1.0777694531924777</v>
      </c>
    </row>
    <row r="420" spans="1:15" s="236" customFormat="1" x14ac:dyDescent="0.2">
      <c r="A420" s="237" t="str">
        <f>name!E$7</f>
        <v>Administrative and secretarial occupations</v>
      </c>
      <c r="B420" s="302">
        <v>1.6262438368596923</v>
      </c>
      <c r="C420" s="302">
        <v>0.42925825347105101</v>
      </c>
      <c r="D420" s="302">
        <v>6.9072921531004292E-2</v>
      </c>
      <c r="E420" s="302">
        <f t="shared" si="189"/>
        <v>2.1245750118617477</v>
      </c>
      <c r="F420" s="303"/>
      <c r="G420" s="302">
        <v>1.2483918742481657</v>
      </c>
      <c r="H420" s="302">
        <v>0.17274504156538303</v>
      </c>
      <c r="I420" s="302">
        <v>0</v>
      </c>
      <c r="J420" s="302">
        <f t="shared" si="190"/>
        <v>1.4211369158135487</v>
      </c>
      <c r="K420" s="303"/>
      <c r="L420" s="302">
        <v>1.0290377318386492</v>
      </c>
      <c r="M420" s="302">
        <v>0.12570666371208206</v>
      </c>
      <c r="N420" s="302">
        <v>0</v>
      </c>
      <c r="O420" s="302">
        <f t="shared" si="191"/>
        <v>1.1547443955507313</v>
      </c>
    </row>
    <row r="421" spans="1:15" s="236" customFormat="1" x14ac:dyDescent="0.2">
      <c r="A421" s="237" t="str">
        <f>name!E$8</f>
        <v>Skilled trades occupations</v>
      </c>
      <c r="B421" s="302">
        <v>1.2446903611824494</v>
      </c>
      <c r="C421" s="302">
        <v>3.8235153769793473E-2</v>
      </c>
      <c r="D421" s="302">
        <v>0.19579192048128541</v>
      </c>
      <c r="E421" s="302">
        <f t="shared" si="189"/>
        <v>1.4787174354335282</v>
      </c>
      <c r="F421" s="303"/>
      <c r="G421" s="302">
        <v>0.75347767212640593</v>
      </c>
      <c r="H421" s="302">
        <v>1.1516063102721472E-2</v>
      </c>
      <c r="I421" s="302">
        <v>0</v>
      </c>
      <c r="J421" s="302">
        <f>SUM(G421:I421)</f>
        <v>0.76499373522912739</v>
      </c>
      <c r="K421" s="303"/>
      <c r="L421" s="302">
        <v>0.47739165766019087</v>
      </c>
      <c r="M421" s="302">
        <v>9.8901543137673194E-3</v>
      </c>
      <c r="N421" s="302">
        <v>0</v>
      </c>
      <c r="O421" s="302">
        <f t="shared" si="191"/>
        <v>0.4872818119739582</v>
      </c>
    </row>
    <row r="422" spans="1:15" s="236" customFormat="1" x14ac:dyDescent="0.2">
      <c r="A422" s="237" t="str">
        <f>name!E$9</f>
        <v>Caring, leisure and other service occupations</v>
      </c>
      <c r="B422" s="302">
        <v>0.15580548882123349</v>
      </c>
      <c r="C422" s="302">
        <v>1.6786987468494746E-2</v>
      </c>
      <c r="D422" s="302">
        <v>1.0292253893890647E-2</v>
      </c>
      <c r="E422" s="302">
        <f t="shared" si="189"/>
        <v>0.18288473018361889</v>
      </c>
      <c r="F422" s="303"/>
      <c r="G422" s="302">
        <v>0.11789261952850107</v>
      </c>
      <c r="H422" s="302">
        <v>7.504832713175905E-3</v>
      </c>
      <c r="I422" s="302">
        <v>0</v>
      </c>
      <c r="J422" s="302">
        <f t="shared" ref="J422:J425" si="192">SUM(G422:I422)</f>
        <v>0.12539745224167698</v>
      </c>
      <c r="K422" s="303"/>
      <c r="L422" s="302">
        <v>0.12158862872939856</v>
      </c>
      <c r="M422" s="302">
        <v>6.0019819466417329E-3</v>
      </c>
      <c r="N422" s="302">
        <v>0</v>
      </c>
      <c r="O422" s="302">
        <f t="shared" si="191"/>
        <v>0.1275906106760403</v>
      </c>
    </row>
    <row r="423" spans="1:15" s="236" customFormat="1" x14ac:dyDescent="0.2">
      <c r="A423" s="237" t="str">
        <f>name!E$10</f>
        <v>Sales and customer service occupations</v>
      </c>
      <c r="B423" s="302">
        <v>1.095999966002114</v>
      </c>
      <c r="C423" s="302">
        <v>0.45358664487390221</v>
      </c>
      <c r="D423" s="302">
        <v>0.11046630610920244</v>
      </c>
      <c r="E423" s="302">
        <f t="shared" si="189"/>
        <v>1.6600529169852185</v>
      </c>
      <c r="F423" s="303"/>
      <c r="G423" s="302">
        <v>0.82947581443536167</v>
      </c>
      <c r="H423" s="302">
        <v>0.21152834849772714</v>
      </c>
      <c r="I423" s="302">
        <v>0</v>
      </c>
      <c r="J423" s="302">
        <f t="shared" si="192"/>
        <v>1.0410041629330888</v>
      </c>
      <c r="K423" s="303"/>
      <c r="L423" s="302">
        <v>1.0090802544232365</v>
      </c>
      <c r="M423" s="302">
        <v>0.2475633386516819</v>
      </c>
      <c r="N423" s="302">
        <v>0</v>
      </c>
      <c r="O423" s="302">
        <f t="shared" si="191"/>
        <v>1.2566435930749185</v>
      </c>
    </row>
    <row r="424" spans="1:15" s="236" customFormat="1" x14ac:dyDescent="0.2">
      <c r="A424" s="237" t="str">
        <f>name!E$11</f>
        <v>Process, plant and machine operatives</v>
      </c>
      <c r="B424" s="302">
        <v>0.55501613724373855</v>
      </c>
      <c r="C424" s="302">
        <v>1.6746048453346322E-2</v>
      </c>
      <c r="D424" s="302">
        <v>0.12140491730677538</v>
      </c>
      <c r="E424" s="302">
        <f t="shared" si="189"/>
        <v>0.69316710300386031</v>
      </c>
      <c r="F424" s="303"/>
      <c r="G424" s="302">
        <v>0.34789253330349124</v>
      </c>
      <c r="H424" s="302">
        <v>8.5832852670665438E-3</v>
      </c>
      <c r="I424" s="302">
        <v>0</v>
      </c>
      <c r="J424" s="302">
        <f t="shared" si="192"/>
        <v>0.35647581857055777</v>
      </c>
      <c r="K424" s="303"/>
      <c r="L424" s="302">
        <v>0.36839109335446851</v>
      </c>
      <c r="M424" s="302">
        <v>9.8972912678820281E-3</v>
      </c>
      <c r="N424" s="302">
        <v>0</v>
      </c>
      <c r="O424" s="302">
        <f t="shared" si="191"/>
        <v>0.37828838462235054</v>
      </c>
    </row>
    <row r="425" spans="1:15" s="236" customFormat="1" x14ac:dyDescent="0.2">
      <c r="A425" s="237" t="str">
        <f>name!E$12</f>
        <v>Elementary occupations</v>
      </c>
      <c r="B425" s="302">
        <v>0.17510732142775781</v>
      </c>
      <c r="C425" s="302">
        <v>3.4508933793759709E-2</v>
      </c>
      <c r="D425" s="302">
        <v>6.3749233761408508E-2</v>
      </c>
      <c r="E425" s="302">
        <f t="shared" si="189"/>
        <v>0.27336548898292601</v>
      </c>
      <c r="F425" s="303"/>
      <c r="G425" s="302">
        <v>0.11617891308169134</v>
      </c>
      <c r="H425" s="302">
        <v>1.1126744585518484E-2</v>
      </c>
      <c r="I425" s="302">
        <v>0</v>
      </c>
      <c r="J425" s="302">
        <f t="shared" si="192"/>
        <v>0.12730565766720983</v>
      </c>
      <c r="K425" s="303"/>
      <c r="L425" s="302">
        <v>8.4470844255538469E-2</v>
      </c>
      <c r="M425" s="302">
        <v>4.0028015945150772E-3</v>
      </c>
      <c r="N425" s="302">
        <v>0</v>
      </c>
      <c r="O425" s="302">
        <f t="shared" si="191"/>
        <v>8.8473645850053545E-2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9.4319999999363642</v>
      </c>
      <c r="C427" s="311">
        <f t="shared" ref="C427:E427" si="193">SUM(C417:C425)</f>
        <v>1.2670000000097434</v>
      </c>
      <c r="D427" s="311">
        <f t="shared" si="193"/>
        <v>1.0879999999985133</v>
      </c>
      <c r="E427" s="311">
        <f t="shared" si="193"/>
        <v>11.786999999944621</v>
      </c>
      <c r="F427" s="311"/>
      <c r="G427" s="311">
        <f t="shared" ref="G427:J427" si="194">SUM(G417:G425)</f>
        <v>7.4869999999504984</v>
      </c>
      <c r="H427" s="311">
        <f t="shared" si="194"/>
        <v>0.56900000001033912</v>
      </c>
      <c r="I427" s="311">
        <f t="shared" si="194"/>
        <v>0</v>
      </c>
      <c r="J427" s="311">
        <f t="shared" si="194"/>
        <v>8.0559999999608376</v>
      </c>
      <c r="K427" s="311"/>
      <c r="L427" s="311">
        <f t="shared" ref="L427:O427" si="195">SUM(L417:L425)</f>
        <v>7.1499999999808699</v>
      </c>
      <c r="M427" s="311">
        <f t="shared" si="195"/>
        <v>0.55299999998594185</v>
      </c>
      <c r="N427" s="311">
        <f t="shared" si="195"/>
        <v>0</v>
      </c>
      <c r="O427" s="311">
        <f t="shared" si="195"/>
        <v>7.7029999999668108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0.44160588449205185</v>
      </c>
      <c r="C434" s="302">
        <v>9.2033262677965855E-2</v>
      </c>
      <c r="D434" s="302">
        <v>4.845767305380419E-2</v>
      </c>
      <c r="E434" s="302">
        <f>SUM(B434:D434)</f>
        <v>0.58209682022382192</v>
      </c>
      <c r="F434" s="303"/>
      <c r="G434" s="302">
        <v>0.63198445236011136</v>
      </c>
      <c r="H434" s="302">
        <v>8.6712296034570632E-2</v>
      </c>
      <c r="I434" s="302">
        <v>2.7052925389512802E-2</v>
      </c>
      <c r="J434" s="302">
        <f>SUM(G434:I434)</f>
        <v>0.74574967378419477</v>
      </c>
      <c r="K434" s="303"/>
      <c r="L434" s="302">
        <v>0.68689578074048696</v>
      </c>
      <c r="M434" s="302">
        <v>0.10160986348213663</v>
      </c>
      <c r="N434" s="302">
        <v>2.7061462470568717E-2</v>
      </c>
      <c r="O434" s="302">
        <f>SUM(L434:N434)</f>
        <v>0.81556710669319232</v>
      </c>
    </row>
    <row r="435" spans="1:15" s="236" customFormat="1" x14ac:dyDescent="0.2">
      <c r="A435" s="237" t="str">
        <f>name!E$5</f>
        <v>Professional occupations</v>
      </c>
      <c r="B435" s="302">
        <v>0.6477758926880931</v>
      </c>
      <c r="C435" s="302">
        <v>0.12857739614776312</v>
      </c>
      <c r="D435" s="302">
        <v>5.4324968378601644E-2</v>
      </c>
      <c r="E435" s="302">
        <f t="shared" ref="E435:E442" si="196">SUM(B435:D435)</f>
        <v>0.83067825721445787</v>
      </c>
      <c r="F435" s="303"/>
      <c r="G435" s="302">
        <v>1.0392192584838715</v>
      </c>
      <c r="H435" s="302">
        <v>0.11412590531938417</v>
      </c>
      <c r="I435" s="302">
        <v>5.841100582130096E-2</v>
      </c>
      <c r="J435" s="302">
        <f t="shared" ref="J435:J437" si="197">SUM(G435:I435)</f>
        <v>1.2117561696245567</v>
      </c>
      <c r="K435" s="303"/>
      <c r="L435" s="302">
        <v>1.3919764541048172</v>
      </c>
      <c r="M435" s="302">
        <v>0.14041147087360495</v>
      </c>
      <c r="N435" s="302">
        <v>6.8606153272569928E-2</v>
      </c>
      <c r="O435" s="302">
        <f t="shared" ref="O435:O442" si="198">SUM(L435:N435)</f>
        <v>1.6009940782509922</v>
      </c>
    </row>
    <row r="436" spans="1:15" s="236" customFormat="1" x14ac:dyDescent="0.2">
      <c r="A436" s="237" t="str">
        <f>name!E$6</f>
        <v>Associate professional occupations</v>
      </c>
      <c r="B436" s="302">
        <v>0.56299499649994744</v>
      </c>
      <c r="C436" s="302">
        <v>0.21971244679328475</v>
      </c>
      <c r="D436" s="302">
        <v>5.1191630008477117E-2</v>
      </c>
      <c r="E436" s="302">
        <f t="shared" si="196"/>
        <v>0.83389907330170931</v>
      </c>
      <c r="F436" s="303"/>
      <c r="G436" s="302">
        <v>0.80841141333211797</v>
      </c>
      <c r="H436" s="302">
        <v>0.16217829387927798</v>
      </c>
      <c r="I436" s="302">
        <v>1.3158140297046393E-2</v>
      </c>
      <c r="J436" s="302">
        <f t="shared" si="197"/>
        <v>0.98374784750844235</v>
      </c>
      <c r="K436" s="303"/>
      <c r="L436" s="302">
        <v>0.86691218326633235</v>
      </c>
      <c r="M436" s="302">
        <v>0.17614247096049365</v>
      </c>
      <c r="N436" s="302">
        <v>1.4167099212469293E-2</v>
      </c>
      <c r="O436" s="302">
        <f t="shared" si="198"/>
        <v>1.0572217534392954</v>
      </c>
    </row>
    <row r="437" spans="1:15" s="236" customFormat="1" x14ac:dyDescent="0.2">
      <c r="A437" s="237" t="str">
        <f>name!E$7</f>
        <v>Administrative and secretarial occupations</v>
      </c>
      <c r="B437" s="302">
        <v>0.35722973262458801</v>
      </c>
      <c r="C437" s="302">
        <v>0.27486633203735494</v>
      </c>
      <c r="D437" s="302">
        <v>2.1485869780545321E-2</v>
      </c>
      <c r="E437" s="302">
        <f t="shared" si="196"/>
        <v>0.65358193444248824</v>
      </c>
      <c r="F437" s="303"/>
      <c r="G437" s="302">
        <v>0.42526768380950775</v>
      </c>
      <c r="H437" s="302">
        <v>0.17296111849268941</v>
      </c>
      <c r="I437" s="302">
        <v>6.1546923895306801E-3</v>
      </c>
      <c r="J437" s="302">
        <f t="shared" si="197"/>
        <v>0.60438349469172781</v>
      </c>
      <c r="K437" s="303"/>
      <c r="L437" s="302">
        <v>0.39142481209765129</v>
      </c>
      <c r="M437" s="302">
        <v>0.15981803195560773</v>
      </c>
      <c r="N437" s="302">
        <v>1.3917333642907405E-2</v>
      </c>
      <c r="O437" s="302">
        <f t="shared" si="198"/>
        <v>0.56516017769616644</v>
      </c>
    </row>
    <row r="438" spans="1:15" s="236" customFormat="1" x14ac:dyDescent="0.2">
      <c r="A438" s="237" t="str">
        <f>name!E$8</f>
        <v>Skilled trades occupations</v>
      </c>
      <c r="B438" s="302">
        <v>0.31536794239546567</v>
      </c>
      <c r="C438" s="302">
        <v>3.2114136784502277E-2</v>
      </c>
      <c r="D438" s="302">
        <v>6.6817670331388121E-2</v>
      </c>
      <c r="E438" s="302">
        <f t="shared" si="196"/>
        <v>0.41429974951135606</v>
      </c>
      <c r="F438" s="303"/>
      <c r="G438" s="302">
        <v>0.32934059515188518</v>
      </c>
      <c r="H438" s="302">
        <v>1.4299190191693512E-2</v>
      </c>
      <c r="I438" s="302">
        <v>3.4216109096007648E-2</v>
      </c>
      <c r="J438" s="302">
        <f>SUM(G438:I438)</f>
        <v>0.37785589443958634</v>
      </c>
      <c r="K438" s="303"/>
      <c r="L438" s="302">
        <v>0.28622815818216107</v>
      </c>
      <c r="M438" s="302">
        <v>1.6804836516971938E-2</v>
      </c>
      <c r="N438" s="302">
        <v>3.6218213494971348E-2</v>
      </c>
      <c r="O438" s="302">
        <f t="shared" si="198"/>
        <v>0.33925120819410437</v>
      </c>
    </row>
    <row r="439" spans="1:15" s="236" customFormat="1" x14ac:dyDescent="0.2">
      <c r="A439" s="237" t="str">
        <f>name!E$9</f>
        <v>Caring, leisure and other service occupations</v>
      </c>
      <c r="B439" s="302">
        <v>1.5460662326956599E-2</v>
      </c>
      <c r="C439" s="302">
        <v>1.5507316525801234E-2</v>
      </c>
      <c r="D439" s="302">
        <v>4.5120431433215043E-2</v>
      </c>
      <c r="E439" s="302">
        <f t="shared" si="196"/>
        <v>7.6088410285972879E-2</v>
      </c>
      <c r="F439" s="303"/>
      <c r="G439" s="302">
        <v>1.8698747606475323E-2</v>
      </c>
      <c r="H439" s="302">
        <v>7.8966854320945447E-3</v>
      </c>
      <c r="I439" s="302">
        <v>5.8128372483133997E-3</v>
      </c>
      <c r="J439" s="302">
        <f t="shared" ref="J439:J442" si="199">SUM(G439:I439)</f>
        <v>3.240827028688327E-2</v>
      </c>
      <c r="K439" s="303"/>
      <c r="L439" s="302">
        <v>2.0196728627990698E-2</v>
      </c>
      <c r="M439" s="302">
        <v>7.6399762511957488E-3</v>
      </c>
      <c r="N439" s="302">
        <v>6.8669424507281493E-3</v>
      </c>
      <c r="O439" s="302">
        <f t="shared" si="198"/>
        <v>3.4703647329914593E-2</v>
      </c>
    </row>
    <row r="440" spans="1:15" s="236" customFormat="1" x14ac:dyDescent="0.2">
      <c r="A440" s="237" t="str">
        <f>name!E$10</f>
        <v>Sales and customer service occupations</v>
      </c>
      <c r="B440" s="302">
        <v>0.18292590067345804</v>
      </c>
      <c r="C440" s="302">
        <v>0.24189106852971506</v>
      </c>
      <c r="D440" s="302">
        <v>2.1605662523072122E-2</v>
      </c>
      <c r="E440" s="302">
        <f t="shared" si="196"/>
        <v>0.44642263172624524</v>
      </c>
      <c r="F440" s="303"/>
      <c r="G440" s="302">
        <v>0.23116147954542907</v>
      </c>
      <c r="H440" s="302">
        <v>0.16232747704301473</v>
      </c>
      <c r="I440" s="302">
        <v>8.1521560292871428E-3</v>
      </c>
      <c r="J440" s="302">
        <f t="shared" si="199"/>
        <v>0.40164111261773094</v>
      </c>
      <c r="K440" s="303"/>
      <c r="L440" s="302">
        <v>0.28258047915269269</v>
      </c>
      <c r="M440" s="302">
        <v>0.20398063304963024</v>
      </c>
      <c r="N440" s="302">
        <v>7.2502038371837201E-3</v>
      </c>
      <c r="O440" s="302">
        <f t="shared" si="198"/>
        <v>0.49381131603950662</v>
      </c>
    </row>
    <row r="441" spans="1:15" s="236" customFormat="1" x14ac:dyDescent="0.2">
      <c r="A441" s="237" t="str">
        <f>name!E$11</f>
        <v>Process, plant and machine operatives</v>
      </c>
      <c r="B441" s="302">
        <v>0.43347147223091065</v>
      </c>
      <c r="C441" s="302">
        <v>0.11425237606035608</v>
      </c>
      <c r="D441" s="302">
        <v>2.4900129454373934E-2</v>
      </c>
      <c r="E441" s="302">
        <f t="shared" si="196"/>
        <v>0.57262397774564067</v>
      </c>
      <c r="F441" s="303"/>
      <c r="G441" s="302">
        <v>0.44596670726600868</v>
      </c>
      <c r="H441" s="302">
        <v>7.5068676152390337E-2</v>
      </c>
      <c r="I441" s="302">
        <v>5.1343909285180081E-2</v>
      </c>
      <c r="J441" s="302">
        <f t="shared" si="199"/>
        <v>0.57237929270357912</v>
      </c>
      <c r="K441" s="303"/>
      <c r="L441" s="302">
        <v>0.4706175407464997</v>
      </c>
      <c r="M441" s="302">
        <v>8.2854476486465045E-2</v>
      </c>
      <c r="N441" s="302">
        <v>4.7336459471901626E-2</v>
      </c>
      <c r="O441" s="302">
        <f t="shared" si="198"/>
        <v>0.60080847670486648</v>
      </c>
    </row>
    <row r="442" spans="1:15" s="236" customFormat="1" x14ac:dyDescent="0.2">
      <c r="A442" s="237" t="str">
        <f>name!E$12</f>
        <v>Elementary occupations</v>
      </c>
      <c r="B442" s="302">
        <v>6.8167516045415238E-2</v>
      </c>
      <c r="C442" s="302">
        <v>5.2045664446202268E-2</v>
      </c>
      <c r="D442" s="302">
        <v>7.009596503728438E-2</v>
      </c>
      <c r="E442" s="302">
        <f t="shared" si="196"/>
        <v>0.19030914552890188</v>
      </c>
      <c r="F442" s="303"/>
      <c r="G442" s="302">
        <v>7.0949662407785274E-2</v>
      </c>
      <c r="H442" s="302">
        <v>2.6430357460400428E-2</v>
      </c>
      <c r="I442" s="302">
        <v>7.469822444177765E-2</v>
      </c>
      <c r="J442" s="302">
        <f t="shared" si="199"/>
        <v>0.17207824430996335</v>
      </c>
      <c r="K442" s="303"/>
      <c r="L442" s="302">
        <v>5.316786311347485E-2</v>
      </c>
      <c r="M442" s="302">
        <v>1.9738240422321571E-2</v>
      </c>
      <c r="N442" s="302">
        <v>6.9576132146360742E-2</v>
      </c>
      <c r="O442" s="302">
        <f t="shared" si="198"/>
        <v>0.14248223568215718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3.0249999999768868</v>
      </c>
      <c r="C444" s="311">
        <f t="shared" ref="C444:E444" si="200">SUM(C434:C442)</f>
        <v>1.1710000000029455</v>
      </c>
      <c r="D444" s="311">
        <f t="shared" si="200"/>
        <v>0.40400000000076186</v>
      </c>
      <c r="E444" s="311">
        <f t="shared" si="200"/>
        <v>4.5999999999805938</v>
      </c>
      <c r="F444" s="311"/>
      <c r="G444" s="311">
        <f t="shared" ref="G444:J444" si="201">SUM(G434:G442)</f>
        <v>4.0009999999631924</v>
      </c>
      <c r="H444" s="311">
        <f t="shared" si="201"/>
        <v>0.82200000000551587</v>
      </c>
      <c r="I444" s="311">
        <f t="shared" si="201"/>
        <v>0.27899999999795677</v>
      </c>
      <c r="J444" s="311">
        <f t="shared" si="201"/>
        <v>5.1019999999666652</v>
      </c>
      <c r="K444" s="311"/>
      <c r="L444" s="311">
        <f t="shared" ref="L444:O444" si="202">SUM(L434:L442)</f>
        <v>4.4500000000321069</v>
      </c>
      <c r="M444" s="311">
        <f t="shared" si="202"/>
        <v>0.9089999999984274</v>
      </c>
      <c r="N444" s="311">
        <f t="shared" si="202"/>
        <v>0.29099999999966092</v>
      </c>
      <c r="O444" s="311">
        <f t="shared" si="202"/>
        <v>5.6500000000301966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5.1778255468356321E-2</v>
      </c>
      <c r="C451" s="302">
        <v>4.8016483523542581E-3</v>
      </c>
      <c r="D451" s="302">
        <v>2.8341619956351621E-2</v>
      </c>
      <c r="E451" s="302">
        <f>SUM(B451:D451)</f>
        <v>8.4921523777062191E-2</v>
      </c>
      <c r="F451" s="303"/>
      <c r="G451" s="302">
        <v>5.0370826777225472E-2</v>
      </c>
      <c r="H451" s="302">
        <v>2.9555243450937992E-3</v>
      </c>
      <c r="I451" s="302">
        <v>1.4543682631457089E-3</v>
      </c>
      <c r="J451" s="302">
        <f>SUM(G451:I451)</f>
        <v>5.4780719385464985E-2</v>
      </c>
      <c r="K451" s="303"/>
      <c r="L451" s="302">
        <v>5.5318634155498328E-2</v>
      </c>
      <c r="M451" s="302">
        <v>1.4028373224871217E-3</v>
      </c>
      <c r="N451" s="302">
        <v>1.4564226943322856E-3</v>
      </c>
      <c r="O451" s="302">
        <f>SUM(L451:N451)</f>
        <v>5.8177894172317737E-2</v>
      </c>
    </row>
    <row r="452" spans="1:15" s="236" customFormat="1" x14ac:dyDescent="0.2">
      <c r="A452" s="237" t="str">
        <f>name!E$5</f>
        <v>Professional occupations</v>
      </c>
      <c r="B452" s="302">
        <v>5.0288685383258612E-2</v>
      </c>
      <c r="C452" s="302">
        <v>1.2447174626442778E-2</v>
      </c>
      <c r="D452" s="302">
        <v>3.1848894569507659E-2</v>
      </c>
      <c r="E452" s="302">
        <f t="shared" ref="E452:E459" si="203">SUM(B452:D452)</f>
        <v>9.4584754579209035E-2</v>
      </c>
      <c r="F452" s="303"/>
      <c r="G452" s="302">
        <v>5.8991471153657583E-2</v>
      </c>
      <c r="H452" s="302">
        <v>1.1633284227844119E-2</v>
      </c>
      <c r="I452" s="302">
        <v>1.6068331115420055E-3</v>
      </c>
      <c r="J452" s="302">
        <f t="shared" ref="J452:J454" si="204">SUM(G452:I452)</f>
        <v>7.2231588493043702E-2</v>
      </c>
      <c r="K452" s="303"/>
      <c r="L452" s="302">
        <v>7.2722927950906693E-2</v>
      </c>
      <c r="M452" s="302">
        <v>1.4671594026760729E-2</v>
      </c>
      <c r="N452" s="302">
        <v>1.4170137715385533E-3</v>
      </c>
      <c r="O452" s="302">
        <f t="shared" ref="O452:O459" si="205">SUM(L452:N452)</f>
        <v>8.8811535749205972E-2</v>
      </c>
    </row>
    <row r="453" spans="1:15" s="236" customFormat="1" x14ac:dyDescent="0.2">
      <c r="A453" s="237" t="str">
        <f>name!E$6</f>
        <v>Associate professional occupations</v>
      </c>
      <c r="B453" s="302">
        <v>5.5634851417082271E-2</v>
      </c>
      <c r="C453" s="302">
        <v>2.5687780714949562E-2</v>
      </c>
      <c r="D453" s="302">
        <v>2.2245597346929026E-2</v>
      </c>
      <c r="E453" s="302">
        <f t="shared" si="203"/>
        <v>0.10356822947896085</v>
      </c>
      <c r="F453" s="303"/>
      <c r="G453" s="302">
        <v>6.6890458677352535E-2</v>
      </c>
      <c r="H453" s="302">
        <v>8.2808988406530403E-3</v>
      </c>
      <c r="I453" s="302">
        <v>1.0403803489883372E-3</v>
      </c>
      <c r="J453" s="302">
        <f t="shared" si="204"/>
        <v>7.6211737866993909E-2</v>
      </c>
      <c r="K453" s="303"/>
      <c r="L453" s="302">
        <v>8.5350891888649957E-2</v>
      </c>
      <c r="M453" s="302">
        <v>7.1760815680520481E-3</v>
      </c>
      <c r="N453" s="302">
        <v>8.7707990062291263E-4</v>
      </c>
      <c r="O453" s="302">
        <f t="shared" si="205"/>
        <v>9.340405335732492E-2</v>
      </c>
    </row>
    <row r="454" spans="1:15" s="236" customFormat="1" x14ac:dyDescent="0.2">
      <c r="A454" s="237" t="str">
        <f>name!E$7</f>
        <v>Administrative and secretarial occupations</v>
      </c>
      <c r="B454" s="302">
        <v>3.5404193444215581E-2</v>
      </c>
      <c r="C454" s="302">
        <v>2.5356665478568047E-2</v>
      </c>
      <c r="D454" s="302">
        <v>4.5134890935222913E-3</v>
      </c>
      <c r="E454" s="302">
        <f t="shared" si="203"/>
        <v>6.5274348016305925E-2</v>
      </c>
      <c r="F454" s="303"/>
      <c r="G454" s="302">
        <v>3.9505155757876546E-2</v>
      </c>
      <c r="H454" s="302">
        <v>1.2442169289861336E-2</v>
      </c>
      <c r="I454" s="302">
        <v>1.9477871730653413E-4</v>
      </c>
      <c r="J454" s="302">
        <f t="shared" si="204"/>
        <v>5.2142103765044419E-2</v>
      </c>
      <c r="K454" s="303"/>
      <c r="L454" s="302">
        <v>3.1866318588334192E-2</v>
      </c>
      <c r="M454" s="302">
        <v>6.9304521110348715E-3</v>
      </c>
      <c r="N454" s="302">
        <v>2.1250809374389885E-4</v>
      </c>
      <c r="O454" s="302">
        <f t="shared" si="205"/>
        <v>3.9009278793112966E-2</v>
      </c>
    </row>
    <row r="455" spans="1:15" s="236" customFormat="1" x14ac:dyDescent="0.2">
      <c r="A455" s="237" t="str">
        <f>name!E$8</f>
        <v>Skilled trades occupations</v>
      </c>
      <c r="B455" s="302">
        <v>3.3477293940964097E-2</v>
      </c>
      <c r="C455" s="302">
        <v>4.2499422218738687E-3</v>
      </c>
      <c r="D455" s="302">
        <v>8.8836866007708154E-2</v>
      </c>
      <c r="E455" s="302">
        <f t="shared" si="203"/>
        <v>0.12656410217054612</v>
      </c>
      <c r="F455" s="303"/>
      <c r="G455" s="302">
        <v>2.1057662101507824E-2</v>
      </c>
      <c r="H455" s="302">
        <v>2.3550711693231556E-3</v>
      </c>
      <c r="I455" s="302">
        <v>3.5656579895638153E-3</v>
      </c>
      <c r="J455" s="302">
        <f>SUM(G455:I455)</f>
        <v>2.6978391260394797E-2</v>
      </c>
      <c r="K455" s="303"/>
      <c r="L455" s="302">
        <v>2.038874931478216E-2</v>
      </c>
      <c r="M455" s="302">
        <v>3.3094633269917821E-3</v>
      </c>
      <c r="N455" s="302">
        <v>3.7384675792727622E-3</v>
      </c>
      <c r="O455" s="302">
        <f t="shared" si="205"/>
        <v>2.7436680221046707E-2</v>
      </c>
    </row>
    <row r="456" spans="1:15" s="236" customFormat="1" x14ac:dyDescent="0.2">
      <c r="A456" s="237" t="str">
        <f>name!E$9</f>
        <v>Caring, leisure and other service occupations</v>
      </c>
      <c r="B456" s="302">
        <v>1.1431876312443415E-2</v>
      </c>
      <c r="C456" s="302">
        <v>6.9545295269367452E-3</v>
      </c>
      <c r="D456" s="302">
        <v>8.345611203113187E-3</v>
      </c>
      <c r="E456" s="302">
        <f t="shared" si="203"/>
        <v>2.6732017042493346E-2</v>
      </c>
      <c r="F456" s="303"/>
      <c r="G456" s="302">
        <v>1.2951929364408475E-2</v>
      </c>
      <c r="H456" s="302">
        <v>1.044789588701764E-2</v>
      </c>
      <c r="I456" s="302">
        <v>4.2716106539615286E-4</v>
      </c>
      <c r="J456" s="302">
        <f t="shared" ref="J456:J459" si="206">SUM(G456:I456)</f>
        <v>2.3826986316822268E-2</v>
      </c>
      <c r="K456" s="303"/>
      <c r="L456" s="302">
        <v>1.6548919789313919E-2</v>
      </c>
      <c r="M456" s="302">
        <v>1.8106259442063573E-2</v>
      </c>
      <c r="N456" s="302">
        <v>4.9077180790155553E-4</v>
      </c>
      <c r="O456" s="302">
        <f t="shared" si="205"/>
        <v>3.5145951039279047E-2</v>
      </c>
    </row>
    <row r="457" spans="1:15" s="236" customFormat="1" x14ac:dyDescent="0.2">
      <c r="A457" s="237" t="str">
        <f>name!E$10</f>
        <v>Sales and customer service occupations</v>
      </c>
      <c r="B457" s="302">
        <v>9.1287761167534332E-3</v>
      </c>
      <c r="C457" s="302">
        <v>1.1159917760468012E-2</v>
      </c>
      <c r="D457" s="302">
        <v>9.218918421210965E-3</v>
      </c>
      <c r="E457" s="302">
        <f t="shared" si="203"/>
        <v>2.950761229843241E-2</v>
      </c>
      <c r="F457" s="303"/>
      <c r="G457" s="302">
        <v>9.2404707366272702E-3</v>
      </c>
      <c r="H457" s="302">
        <v>1.491090702039539E-2</v>
      </c>
      <c r="I457" s="302">
        <v>3.3249770076080768E-4</v>
      </c>
      <c r="J457" s="302">
        <f t="shared" si="206"/>
        <v>2.448387545778347E-2</v>
      </c>
      <c r="K457" s="303"/>
      <c r="L457" s="302">
        <v>1.0750786870014096E-2</v>
      </c>
      <c r="M457" s="302">
        <v>2.7166730978147733E-2</v>
      </c>
      <c r="N457" s="302">
        <v>2.3902481849262847E-4</v>
      </c>
      <c r="O457" s="302">
        <f t="shared" si="205"/>
        <v>3.8156542666654455E-2</v>
      </c>
    </row>
    <row r="458" spans="1:15" s="236" customFormat="1" x14ac:dyDescent="0.2">
      <c r="A458" s="237" t="str">
        <f>name!E$11</f>
        <v>Process, plant and machine operatives</v>
      </c>
      <c r="B458" s="302">
        <v>0.25270395757158626</v>
      </c>
      <c r="C458" s="302">
        <v>4.1071182120943541E-3</v>
      </c>
      <c r="D458" s="302">
        <v>1.3970957389778218E-2</v>
      </c>
      <c r="E458" s="302">
        <f t="shared" si="203"/>
        <v>0.27078203317345884</v>
      </c>
      <c r="F458" s="303"/>
      <c r="G458" s="302">
        <v>0.16414110706680052</v>
      </c>
      <c r="H458" s="302">
        <v>2.4127033960544731E-3</v>
      </c>
      <c r="I458" s="302">
        <v>8.0955488100900217E-4</v>
      </c>
      <c r="J458" s="302">
        <f t="shared" si="206"/>
        <v>0.16736336534386401</v>
      </c>
      <c r="K458" s="303"/>
      <c r="L458" s="302">
        <v>0.18525084222810878</v>
      </c>
      <c r="M458" s="302">
        <v>2.569485795867943E-3</v>
      </c>
      <c r="N458" s="302">
        <v>8.1199872010235912E-4</v>
      </c>
      <c r="O458" s="302">
        <f t="shared" si="205"/>
        <v>0.18863232674407907</v>
      </c>
    </row>
    <row r="459" spans="1:15" s="236" customFormat="1" x14ac:dyDescent="0.2">
      <c r="A459" s="237" t="str">
        <f>name!E$12</f>
        <v>Elementary occupations</v>
      </c>
      <c r="B459" s="302">
        <v>0.159152110344607</v>
      </c>
      <c r="C459" s="302">
        <v>3.9235223107009561E-2</v>
      </c>
      <c r="D459" s="302">
        <v>1.4678046011272197E-2</v>
      </c>
      <c r="E459" s="302">
        <f t="shared" si="203"/>
        <v>0.21306537946288875</v>
      </c>
      <c r="F459" s="303"/>
      <c r="G459" s="302">
        <v>0.1108509183658876</v>
      </c>
      <c r="H459" s="302">
        <v>1.7561545824201205E-2</v>
      </c>
      <c r="I459" s="302">
        <v>5.68767922223487E-4</v>
      </c>
      <c r="J459" s="302">
        <f t="shared" si="206"/>
        <v>0.1289812321123123</v>
      </c>
      <c r="K459" s="303"/>
      <c r="L459" s="302">
        <v>0.10780192921242318</v>
      </c>
      <c r="M459" s="302">
        <v>1.0667095429464668E-2</v>
      </c>
      <c r="N459" s="302">
        <v>7.5671261394971517E-4</v>
      </c>
      <c r="O459" s="302">
        <f t="shared" si="205"/>
        <v>0.11922573725583757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0.65899999999926695</v>
      </c>
      <c r="C461" s="311">
        <f t="shared" ref="C461:E461" si="207">SUM(C451:C459)</f>
        <v>0.1340000000006972</v>
      </c>
      <c r="D461" s="311">
        <f t="shared" si="207"/>
        <v>0.22199999999939335</v>
      </c>
      <c r="E461" s="311">
        <f t="shared" si="207"/>
        <v>1.0149999999993575</v>
      </c>
      <c r="F461" s="311"/>
      <c r="G461" s="311">
        <f t="shared" ref="G461:J461" si="208">SUM(G451:G459)</f>
        <v>0.53400000000134384</v>
      </c>
      <c r="H461" s="311">
        <f t="shared" si="208"/>
        <v>8.3000000000444149E-2</v>
      </c>
      <c r="I461" s="311">
        <f t="shared" si="208"/>
        <v>9.9999999999358501E-3</v>
      </c>
      <c r="J461" s="311">
        <f t="shared" si="208"/>
        <v>0.62700000000172385</v>
      </c>
      <c r="K461" s="311"/>
      <c r="L461" s="311">
        <f t="shared" ref="L461:O461" si="209">SUM(L451:L459)</f>
        <v>0.58599999999803132</v>
      </c>
      <c r="M461" s="311">
        <f t="shared" si="209"/>
        <v>9.2000000000870469E-2</v>
      </c>
      <c r="N461" s="311">
        <f t="shared" si="209"/>
        <v>9.999999999956672E-3</v>
      </c>
      <c r="O461" s="311">
        <f t="shared" si="209"/>
        <v>0.68799999999885841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0.77222686351663927</v>
      </c>
      <c r="C468" s="302">
        <v>4.3561298486684011E-2</v>
      </c>
      <c r="D468" s="302">
        <v>0.19935473114010707</v>
      </c>
      <c r="E468" s="302">
        <f>SUM(B468:D468)</f>
        <v>1.0151428931434303</v>
      </c>
      <c r="F468" s="303"/>
      <c r="G468" s="302">
        <v>0.85256396578274529</v>
      </c>
      <c r="H468" s="302">
        <v>0.19492561067653277</v>
      </c>
      <c r="I468" s="302">
        <v>0.13911638188444728</v>
      </c>
      <c r="J468" s="302">
        <f>SUM(G468:I468)</f>
        <v>1.1866059583437252</v>
      </c>
      <c r="K468" s="303"/>
      <c r="L468" s="302">
        <v>0.93500990462510303</v>
      </c>
      <c r="M468" s="302">
        <v>0.2460136604471207</v>
      </c>
      <c r="N468" s="302">
        <v>0.15247670513914427</v>
      </c>
      <c r="O468" s="302">
        <f>SUM(L468:N468)</f>
        <v>1.3335002702113681</v>
      </c>
    </row>
    <row r="469" spans="1:15" s="236" customFormat="1" x14ac:dyDescent="0.2">
      <c r="A469" s="237" t="str">
        <f>name!E$5</f>
        <v>Professional occupations</v>
      </c>
      <c r="B469" s="302">
        <v>0.60542898559120495</v>
      </c>
      <c r="C469" s="302">
        <v>0.10244962068414912</v>
      </c>
      <c r="D469" s="302">
        <v>4.7604789448644644E-2</v>
      </c>
      <c r="E469" s="302">
        <f t="shared" ref="E469:E476" si="210">SUM(B469:D469)</f>
        <v>0.7554833957239987</v>
      </c>
      <c r="F469" s="303"/>
      <c r="G469" s="302">
        <v>0.79935001556240459</v>
      </c>
      <c r="H469" s="302">
        <v>0.28318946752931196</v>
      </c>
      <c r="I469" s="302">
        <v>2.9888649850368043E-2</v>
      </c>
      <c r="J469" s="302">
        <f t="shared" ref="J469:J471" si="211">SUM(G469:I469)</f>
        <v>1.1124281329420846</v>
      </c>
      <c r="K469" s="303"/>
      <c r="L469" s="302">
        <v>1.0272570308107738</v>
      </c>
      <c r="M469" s="302">
        <v>0.27738966938051279</v>
      </c>
      <c r="N469" s="302">
        <v>2.7179316440782211E-2</v>
      </c>
      <c r="O469" s="302">
        <f t="shared" ref="O469:O476" si="212">SUM(L469:N469)</f>
        <v>1.331826016632069</v>
      </c>
    </row>
    <row r="470" spans="1:15" s="236" customFormat="1" x14ac:dyDescent="0.2">
      <c r="A470" s="237" t="str">
        <f>name!E$6</f>
        <v>Associate professional occupations</v>
      </c>
      <c r="B470" s="302">
        <v>0.63283634027044622</v>
      </c>
      <c r="C470" s="302">
        <v>0.10260759667278667</v>
      </c>
      <c r="D470" s="302">
        <v>4.3759873608232532E-2</v>
      </c>
      <c r="E470" s="302">
        <f t="shared" si="210"/>
        <v>0.77920381055146537</v>
      </c>
      <c r="F470" s="303"/>
      <c r="G470" s="302">
        <v>0.78073940098496009</v>
      </c>
      <c r="H470" s="302">
        <v>0.15650740196939689</v>
      </c>
      <c r="I470" s="302">
        <v>2.1052734524233556E-2</v>
      </c>
      <c r="J470" s="302">
        <f t="shared" si="211"/>
        <v>0.95829953747859054</v>
      </c>
      <c r="K470" s="303"/>
      <c r="L470" s="302">
        <v>1.0151133001416663</v>
      </c>
      <c r="M470" s="302">
        <v>8.9625005919239192E-2</v>
      </c>
      <c r="N470" s="302">
        <v>2.2875160186623267E-2</v>
      </c>
      <c r="O470" s="302">
        <f t="shared" si="212"/>
        <v>1.1276134662475288</v>
      </c>
    </row>
    <row r="471" spans="1:15" s="236" customFormat="1" x14ac:dyDescent="0.2">
      <c r="A471" s="237" t="str">
        <f>name!E$7</f>
        <v>Administrative and secretarial occupations</v>
      </c>
      <c r="B471" s="302">
        <v>0.39640300126680228</v>
      </c>
      <c r="C471" s="302">
        <v>0.23610469159432718</v>
      </c>
      <c r="D471" s="302">
        <v>1.5008724688738857E-2</v>
      </c>
      <c r="E471" s="302">
        <f t="shared" si="210"/>
        <v>0.64751641754986833</v>
      </c>
      <c r="F471" s="303"/>
      <c r="G471" s="302">
        <v>0.42909485796589569</v>
      </c>
      <c r="H471" s="302">
        <v>0.57350922920299918</v>
      </c>
      <c r="I471" s="302">
        <v>5.8609161095115976E-3</v>
      </c>
      <c r="J471" s="302">
        <f t="shared" si="211"/>
        <v>1.0084650032784064</v>
      </c>
      <c r="K471" s="303"/>
      <c r="L471" s="302">
        <v>0.45718598312781961</v>
      </c>
      <c r="M471" s="302">
        <v>0.50282817553023262</v>
      </c>
      <c r="N471" s="302">
        <v>6.7307551535955206E-3</v>
      </c>
      <c r="O471" s="302">
        <f t="shared" si="212"/>
        <v>0.96674491381164773</v>
      </c>
    </row>
    <row r="472" spans="1:15" s="236" customFormat="1" x14ac:dyDescent="0.2">
      <c r="A472" s="237" t="str">
        <f>name!E$8</f>
        <v>Skilled trades occupations</v>
      </c>
      <c r="B472" s="302">
        <v>0.74572733301183192</v>
      </c>
      <c r="C472" s="302">
        <v>0.12242750883203041</v>
      </c>
      <c r="D472" s="302">
        <v>0.60254929410579761</v>
      </c>
      <c r="E472" s="302">
        <f t="shared" si="210"/>
        <v>1.47070413594966</v>
      </c>
      <c r="F472" s="303"/>
      <c r="G472" s="302">
        <v>0.58049803527820054</v>
      </c>
      <c r="H472" s="302">
        <v>0.34712911226629106</v>
      </c>
      <c r="I472" s="302">
        <v>0.30200430784818338</v>
      </c>
      <c r="J472" s="302">
        <f>SUM(G472:I472)</f>
        <v>1.229631455392675</v>
      </c>
      <c r="K472" s="303"/>
      <c r="L472" s="302">
        <v>0.45900599065661207</v>
      </c>
      <c r="M472" s="302">
        <v>0.57421146478734075</v>
      </c>
      <c r="N472" s="302">
        <v>0.25750818716695351</v>
      </c>
      <c r="O472" s="302">
        <f t="shared" si="212"/>
        <v>1.2907256426109064</v>
      </c>
    </row>
    <row r="473" spans="1:15" s="236" customFormat="1" x14ac:dyDescent="0.2">
      <c r="A473" s="237" t="str">
        <f>name!E$9</f>
        <v>Caring, leisure and other service occupations</v>
      </c>
      <c r="B473" s="302">
        <v>0.15468774431836815</v>
      </c>
      <c r="C473" s="302">
        <v>6.2419513724367187E-2</v>
      </c>
      <c r="D473" s="302">
        <v>8.2656624665606773E-3</v>
      </c>
      <c r="E473" s="302">
        <f t="shared" si="210"/>
        <v>0.22537292050929603</v>
      </c>
      <c r="F473" s="303"/>
      <c r="G473" s="302">
        <v>0.16469692353275436</v>
      </c>
      <c r="H473" s="302">
        <v>0.13412718997302486</v>
      </c>
      <c r="I473" s="302">
        <v>4.2976428021349253E-3</v>
      </c>
      <c r="J473" s="302">
        <f t="shared" ref="J473:J476" si="213">SUM(G473:I473)</f>
        <v>0.3031217563079141</v>
      </c>
      <c r="K473" s="303"/>
      <c r="L473" s="302">
        <v>0.21585744177132579</v>
      </c>
      <c r="M473" s="302">
        <v>0.13444397146801623</v>
      </c>
      <c r="N473" s="302">
        <v>6.1580714420656785E-3</v>
      </c>
      <c r="O473" s="302">
        <f t="shared" si="212"/>
        <v>0.35645948468140776</v>
      </c>
    </row>
    <row r="474" spans="1:15" s="236" customFormat="1" x14ac:dyDescent="0.2">
      <c r="A474" s="237" t="str">
        <f>name!E$10</f>
        <v>Sales and customer service occupations</v>
      </c>
      <c r="B474" s="302">
        <v>0.1505970776878367</v>
      </c>
      <c r="C474" s="302">
        <v>8.7549062470688305E-2</v>
      </c>
      <c r="D474" s="302">
        <v>3.6000680926005987E-2</v>
      </c>
      <c r="E474" s="302">
        <f t="shared" si="210"/>
        <v>0.27414682108453098</v>
      </c>
      <c r="F474" s="303"/>
      <c r="G474" s="302">
        <v>0.14750500758043641</v>
      </c>
      <c r="H474" s="302">
        <v>0.18702136136159003</v>
      </c>
      <c r="I474" s="302">
        <v>2.0350989943619262E-2</v>
      </c>
      <c r="J474" s="302">
        <f t="shared" si="213"/>
        <v>0.35487735888564576</v>
      </c>
      <c r="K474" s="303"/>
      <c r="L474" s="302">
        <v>0.1632399207721407</v>
      </c>
      <c r="M474" s="302">
        <v>0.1485709085953611</v>
      </c>
      <c r="N474" s="302">
        <v>1.692694310594297E-2</v>
      </c>
      <c r="O474" s="302">
        <f t="shared" si="212"/>
        <v>0.32873777247344477</v>
      </c>
    </row>
    <row r="475" spans="1:15" s="236" customFormat="1" x14ac:dyDescent="0.2">
      <c r="A475" s="237" t="str">
        <f>name!E$11</f>
        <v>Process, plant and machine operatives</v>
      </c>
      <c r="B475" s="302">
        <v>3.3224637674485047</v>
      </c>
      <c r="C475" s="302">
        <v>0.1322752026188779</v>
      </c>
      <c r="D475" s="302">
        <v>8.4221951105869358E-2</v>
      </c>
      <c r="E475" s="302">
        <f t="shared" si="210"/>
        <v>3.5389609211732522</v>
      </c>
      <c r="F475" s="303"/>
      <c r="G475" s="302">
        <v>2.7705451151214358</v>
      </c>
      <c r="H475" s="302">
        <v>0.48409550609155794</v>
      </c>
      <c r="I475" s="302">
        <v>5.6290544245149149E-2</v>
      </c>
      <c r="J475" s="302">
        <f t="shared" si="213"/>
        <v>3.3109311654581428</v>
      </c>
      <c r="K475" s="303"/>
      <c r="L475" s="302">
        <v>2.9887246258041831</v>
      </c>
      <c r="M475" s="302">
        <v>0.74076687455752499</v>
      </c>
      <c r="N475" s="302">
        <v>4.7000598857519303E-2</v>
      </c>
      <c r="O475" s="302">
        <f t="shared" si="212"/>
        <v>3.7764920992192272</v>
      </c>
    </row>
    <row r="476" spans="1:15" s="236" customFormat="1" x14ac:dyDescent="0.2">
      <c r="A476" s="237" t="str">
        <f>name!E$12</f>
        <v>Elementary occupations</v>
      </c>
      <c r="B476" s="302">
        <v>1.596628886871265</v>
      </c>
      <c r="C476" s="302">
        <v>0.17160550492268231</v>
      </c>
      <c r="D476" s="302">
        <v>7.723429249090033E-2</v>
      </c>
      <c r="E476" s="302">
        <f t="shared" si="210"/>
        <v>1.8454686842848478</v>
      </c>
      <c r="F476" s="303"/>
      <c r="G476" s="302">
        <v>1.4480066782141567</v>
      </c>
      <c r="H476" s="302">
        <v>0.20449512094999886</v>
      </c>
      <c r="I476" s="302">
        <v>2.7137832782565381E-2</v>
      </c>
      <c r="J476" s="302">
        <f t="shared" si="213"/>
        <v>1.6796396319467208</v>
      </c>
      <c r="K476" s="303"/>
      <c r="L476" s="302">
        <v>1.4226058022526931</v>
      </c>
      <c r="M476" s="302">
        <v>0.13215026929687226</v>
      </c>
      <c r="N476" s="302">
        <v>3.0144262492325373E-2</v>
      </c>
      <c r="O476" s="302">
        <f t="shared" si="212"/>
        <v>1.5849003340418908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8.3769999999828997</v>
      </c>
      <c r="C478" s="311">
        <f t="shared" ref="C478:E478" si="214">SUM(C468:C476)</f>
        <v>1.0610000000065931</v>
      </c>
      <c r="D478" s="311">
        <f t="shared" si="214"/>
        <v>1.1139999999808572</v>
      </c>
      <c r="E478" s="311">
        <f t="shared" si="214"/>
        <v>10.551999999970349</v>
      </c>
      <c r="F478" s="311"/>
      <c r="G478" s="311">
        <f t="shared" ref="G478:J478" si="215">SUM(G468:G476)</f>
        <v>7.9730000000229886</v>
      </c>
      <c r="H478" s="311">
        <f t="shared" si="215"/>
        <v>2.5650000000207038</v>
      </c>
      <c r="I478" s="311">
        <f t="shared" si="215"/>
        <v>0.60599999999021259</v>
      </c>
      <c r="J478" s="311">
        <f t="shared" si="215"/>
        <v>11.144000000033905</v>
      </c>
      <c r="K478" s="311"/>
      <c r="L478" s="311">
        <f t="shared" ref="L478:O478" si="216">SUM(L468:L476)</f>
        <v>8.6839999999623174</v>
      </c>
      <c r="M478" s="311">
        <f t="shared" si="216"/>
        <v>2.8459999999822205</v>
      </c>
      <c r="N478" s="311">
        <f t="shared" si="216"/>
        <v>0.56699999998495221</v>
      </c>
      <c r="O478" s="311">
        <f t="shared" si="216"/>
        <v>12.096999999929491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3.7343150903936371</v>
      </c>
      <c r="C485" s="302">
        <v>0.26701675884296078</v>
      </c>
      <c r="D485" s="302">
        <v>0.93323608095957244</v>
      </c>
      <c r="E485" s="302">
        <f>SUM(B485:D485)</f>
        <v>4.9345679301961702</v>
      </c>
      <c r="F485" s="303"/>
      <c r="G485" s="302">
        <v>5.1669723892162498</v>
      </c>
      <c r="H485" s="302">
        <v>0.62355559474050559</v>
      </c>
      <c r="I485" s="302">
        <v>1.782451813345439</v>
      </c>
      <c r="J485" s="302">
        <f>SUM(G485:I485)</f>
        <v>7.5729797973021942</v>
      </c>
      <c r="K485" s="303"/>
      <c r="L485" s="302">
        <v>5.7434794150033799</v>
      </c>
      <c r="M485" s="302">
        <v>0.68442838240053849</v>
      </c>
      <c r="N485" s="302">
        <v>1.9008674868004396</v>
      </c>
      <c r="O485" s="302">
        <f>SUM(L485:N485)</f>
        <v>8.3287752842043581</v>
      </c>
    </row>
    <row r="486" spans="1:15" s="236" customFormat="1" x14ac:dyDescent="0.2">
      <c r="A486" s="237" t="str">
        <f>name!E$5</f>
        <v>Professional occupations</v>
      </c>
      <c r="B486" s="302">
        <v>3.8008894424484341</v>
      </c>
      <c r="C486" s="302">
        <v>0.14791935574542042</v>
      </c>
      <c r="D486" s="302">
        <v>0.45434070481126898</v>
      </c>
      <c r="E486" s="302">
        <f t="shared" ref="E486:E493" si="217">SUM(B486:D486)</f>
        <v>4.4031495030051238</v>
      </c>
      <c r="F486" s="303"/>
      <c r="G486" s="302">
        <v>5.8953375412081188</v>
      </c>
      <c r="H486" s="302">
        <v>0.34571819573417328</v>
      </c>
      <c r="I486" s="302">
        <v>0.62816061047339278</v>
      </c>
      <c r="J486" s="302">
        <f t="shared" ref="J486:J488" si="218">SUM(G486:I486)</f>
        <v>6.8692163474156853</v>
      </c>
      <c r="K486" s="303"/>
      <c r="L486" s="302">
        <v>7.4363073477814163</v>
      </c>
      <c r="M486" s="302">
        <v>0.40611665651309692</v>
      </c>
      <c r="N486" s="302">
        <v>0.5214785245901814</v>
      </c>
      <c r="O486" s="302">
        <f t="shared" ref="O486:O493" si="219">SUM(L486:N486)</f>
        <v>8.3639025288846955</v>
      </c>
    </row>
    <row r="487" spans="1:15" s="236" customFormat="1" x14ac:dyDescent="0.2">
      <c r="A487" s="237" t="str">
        <f>name!E$6</f>
        <v>Associate professional occupations</v>
      </c>
      <c r="B487" s="302">
        <v>2.856201304072246</v>
      </c>
      <c r="C487" s="302">
        <v>0.22868456140782678</v>
      </c>
      <c r="D487" s="302">
        <v>0.19819140105041311</v>
      </c>
      <c r="E487" s="302">
        <f t="shared" si="217"/>
        <v>3.2830772665304861</v>
      </c>
      <c r="F487" s="303"/>
      <c r="G487" s="302">
        <v>4.1655089999573702</v>
      </c>
      <c r="H487" s="302">
        <v>0.44593286311762359</v>
      </c>
      <c r="I487" s="302">
        <v>0.2962172306797195</v>
      </c>
      <c r="J487" s="302">
        <f t="shared" si="218"/>
        <v>4.9076590937547131</v>
      </c>
      <c r="K487" s="303"/>
      <c r="L487" s="302">
        <v>4.331901468777108</v>
      </c>
      <c r="M487" s="302">
        <v>0.40141206444348337</v>
      </c>
      <c r="N487" s="302">
        <v>0.30084758392148098</v>
      </c>
      <c r="O487" s="302">
        <f t="shared" si="219"/>
        <v>5.0341611171420722</v>
      </c>
    </row>
    <row r="488" spans="1:15" s="236" customFormat="1" x14ac:dyDescent="0.2">
      <c r="A488" s="237" t="str">
        <f>name!E$7</f>
        <v>Administrative and secretarial occupations</v>
      </c>
      <c r="B488" s="302">
        <v>3.0595791700111281</v>
      </c>
      <c r="C488" s="302">
        <v>1.3418025373318292</v>
      </c>
      <c r="D488" s="302">
        <v>0.12625938832286085</v>
      </c>
      <c r="E488" s="302">
        <f t="shared" si="217"/>
        <v>4.5276410956658184</v>
      </c>
      <c r="F488" s="303"/>
      <c r="G488" s="302">
        <v>3.7387017549674924</v>
      </c>
      <c r="H488" s="302">
        <v>1.5638998720600674</v>
      </c>
      <c r="I488" s="302">
        <v>0.51509111374323291</v>
      </c>
      <c r="J488" s="302">
        <f t="shared" si="218"/>
        <v>5.8176927407707923</v>
      </c>
      <c r="K488" s="303"/>
      <c r="L488" s="302">
        <v>2.9577848498069694</v>
      </c>
      <c r="M488" s="302">
        <v>1.6415688035902627</v>
      </c>
      <c r="N488" s="302">
        <v>0.29913221356587361</v>
      </c>
      <c r="O488" s="302">
        <f t="shared" si="219"/>
        <v>4.8984858669631057</v>
      </c>
    </row>
    <row r="489" spans="1:15" s="236" customFormat="1" x14ac:dyDescent="0.2">
      <c r="A489" s="237" t="str">
        <f>name!E$8</f>
        <v>Skilled trades occupations</v>
      </c>
      <c r="B489" s="302">
        <v>11.154294309265778</v>
      </c>
      <c r="C489" s="302">
        <v>0.34881757334296432</v>
      </c>
      <c r="D489" s="302">
        <v>15.693549288249216</v>
      </c>
      <c r="E489" s="302">
        <f t="shared" si="217"/>
        <v>27.196661170857958</v>
      </c>
      <c r="F489" s="303"/>
      <c r="G489" s="302">
        <v>10.49739858199349</v>
      </c>
      <c r="H489" s="302">
        <v>0.55105468117778955</v>
      </c>
      <c r="I489" s="302">
        <v>12.785722017703151</v>
      </c>
      <c r="J489" s="302">
        <f>SUM(G489:I489)</f>
        <v>23.834175280874433</v>
      </c>
      <c r="K489" s="303"/>
      <c r="L489" s="302">
        <v>8.3379700087382851</v>
      </c>
      <c r="M489" s="302">
        <v>0.83136297280365401</v>
      </c>
      <c r="N489" s="302">
        <v>12.886727195615368</v>
      </c>
      <c r="O489" s="302">
        <f t="shared" si="219"/>
        <v>22.056060177157306</v>
      </c>
    </row>
    <row r="490" spans="1:15" s="236" customFormat="1" x14ac:dyDescent="0.2">
      <c r="A490" s="237" t="str">
        <f>name!E$9</f>
        <v>Caring, leisure and other service occupations</v>
      </c>
      <c r="B490" s="302">
        <v>0.10699458374998928</v>
      </c>
      <c r="C490" s="302">
        <v>2.0861337314361055E-2</v>
      </c>
      <c r="D490" s="302">
        <v>7.1632995065076619E-3</v>
      </c>
      <c r="E490" s="302">
        <f t="shared" si="217"/>
        <v>0.135019220570858</v>
      </c>
      <c r="F490" s="303"/>
      <c r="G490" s="302">
        <v>0.13583878911421621</v>
      </c>
      <c r="H490" s="302">
        <v>4.2215261759350288E-2</v>
      </c>
      <c r="I490" s="302">
        <v>2.7406981958102351E-2</v>
      </c>
      <c r="J490" s="302">
        <f t="shared" ref="J490:J493" si="220">SUM(G490:I490)</f>
        <v>0.20546103283166883</v>
      </c>
      <c r="K490" s="303"/>
      <c r="L490" s="302">
        <v>0.14299108839963778</v>
      </c>
      <c r="M490" s="302">
        <v>3.4490738160417089E-2</v>
      </c>
      <c r="N490" s="302">
        <v>5.0583755860308381E-2</v>
      </c>
      <c r="O490" s="302">
        <f t="shared" si="219"/>
        <v>0.22806558242036326</v>
      </c>
    </row>
    <row r="491" spans="1:15" s="236" customFormat="1" x14ac:dyDescent="0.2">
      <c r="A491" s="237" t="str">
        <f>name!E$10</f>
        <v>Sales and customer service occupations</v>
      </c>
      <c r="B491" s="302">
        <v>0.77621693425916127</v>
      </c>
      <c r="C491" s="302">
        <v>0.2519840407837653</v>
      </c>
      <c r="D491" s="302">
        <v>6.8662196028187628E-2</v>
      </c>
      <c r="E491" s="302">
        <f t="shared" si="217"/>
        <v>1.0968631710711143</v>
      </c>
      <c r="F491" s="303"/>
      <c r="G491" s="302">
        <v>0.92948022267384134</v>
      </c>
      <c r="H491" s="302">
        <v>0.31810491400122942</v>
      </c>
      <c r="I491" s="302">
        <v>0.1094092746817181</v>
      </c>
      <c r="J491" s="302">
        <f t="shared" si="220"/>
        <v>1.3569944113567889</v>
      </c>
      <c r="K491" s="303"/>
      <c r="L491" s="302">
        <v>1.0841506976533926</v>
      </c>
      <c r="M491" s="302">
        <v>0.36731654631545935</v>
      </c>
      <c r="N491" s="302">
        <v>0.1300116465488434</v>
      </c>
      <c r="O491" s="302">
        <f t="shared" si="219"/>
        <v>1.5814788905176953</v>
      </c>
    </row>
    <row r="492" spans="1:15" s="236" customFormat="1" x14ac:dyDescent="0.2">
      <c r="A492" s="237" t="str">
        <f>name!E$11</f>
        <v>Process, plant and machine operatives</v>
      </c>
      <c r="B492" s="302">
        <v>3.4287823520869307</v>
      </c>
      <c r="C492" s="302">
        <v>9.1574221646297221E-2</v>
      </c>
      <c r="D492" s="302">
        <v>1.0456389700121873</v>
      </c>
      <c r="E492" s="302">
        <f t="shared" si="217"/>
        <v>4.5659955437454158</v>
      </c>
      <c r="F492" s="303"/>
      <c r="G492" s="302">
        <v>3.2689223436181716</v>
      </c>
      <c r="H492" s="302">
        <v>0.25397656680057629</v>
      </c>
      <c r="I492" s="302">
        <v>1.1589531013355436</v>
      </c>
      <c r="J492" s="302">
        <f t="shared" si="220"/>
        <v>4.6818520117542919</v>
      </c>
      <c r="K492" s="303"/>
      <c r="L492" s="302">
        <v>3.6108843563729565</v>
      </c>
      <c r="M492" s="302">
        <v>0.30126401690113802</v>
      </c>
      <c r="N492" s="302">
        <v>1.6784295103593785</v>
      </c>
      <c r="O492" s="302">
        <f t="shared" si="219"/>
        <v>5.5905778836334727</v>
      </c>
    </row>
    <row r="493" spans="1:15" s="236" customFormat="1" x14ac:dyDescent="0.2">
      <c r="A493" s="237" t="str">
        <f>name!E$12</f>
        <v>Elementary occupations</v>
      </c>
      <c r="B493" s="302">
        <v>2.1247268136104345</v>
      </c>
      <c r="C493" s="302">
        <v>0.4333396136114111</v>
      </c>
      <c r="D493" s="302">
        <v>1.2209586702708408</v>
      </c>
      <c r="E493" s="302">
        <f t="shared" si="217"/>
        <v>3.7790250974926867</v>
      </c>
      <c r="F493" s="303"/>
      <c r="G493" s="302">
        <v>1.9648393771974524</v>
      </c>
      <c r="H493" s="302">
        <v>0.67054205065845773</v>
      </c>
      <c r="I493" s="302">
        <v>1.2575878556400095</v>
      </c>
      <c r="J493" s="302">
        <f t="shared" si="220"/>
        <v>3.8929692834959195</v>
      </c>
      <c r="K493" s="303"/>
      <c r="L493" s="302">
        <v>1.5865307674890095</v>
      </c>
      <c r="M493" s="302">
        <v>0.45803981885419015</v>
      </c>
      <c r="N493" s="302">
        <v>1.6879220811406617</v>
      </c>
      <c r="O493" s="302">
        <f t="shared" si="219"/>
        <v>3.7324926674838612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31.041999999897737</v>
      </c>
      <c r="C495" s="311">
        <f t="shared" ref="C495:E495" si="221">SUM(C485:C493)</f>
        <v>3.1320000000268364</v>
      </c>
      <c r="D495" s="311">
        <f t="shared" si="221"/>
        <v>19.747999999211057</v>
      </c>
      <c r="E495" s="311">
        <f t="shared" si="221"/>
        <v>53.921999999135629</v>
      </c>
      <c r="F495" s="311"/>
      <c r="G495" s="311">
        <f t="shared" ref="G495:J495" si="222">SUM(G485:G493)</f>
        <v>35.762999999946402</v>
      </c>
      <c r="H495" s="311">
        <f t="shared" si="222"/>
        <v>4.815000000049773</v>
      </c>
      <c r="I495" s="311">
        <f t="shared" si="222"/>
        <v>18.560999999560309</v>
      </c>
      <c r="J495" s="311">
        <f t="shared" si="222"/>
        <v>59.138999999556489</v>
      </c>
      <c r="K495" s="311"/>
      <c r="L495" s="311">
        <f t="shared" ref="L495:O495" si="223">SUM(L485:L493)</f>
        <v>35.232000000022154</v>
      </c>
      <c r="M495" s="311">
        <f t="shared" si="223"/>
        <v>5.1259999999822403</v>
      </c>
      <c r="N495" s="311">
        <f t="shared" si="223"/>
        <v>19.45599999840254</v>
      </c>
      <c r="O495" s="311">
        <f t="shared" si="223"/>
        <v>59.813999998406935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1.7561519874223828</v>
      </c>
      <c r="C502" s="302">
        <v>0.12621209167037706</v>
      </c>
      <c r="D502" s="302">
        <v>0.50114214378832722</v>
      </c>
      <c r="E502" s="302">
        <f>SUM(B502:D502)</f>
        <v>2.383506222881087</v>
      </c>
      <c r="F502" s="303"/>
      <c r="G502" s="302">
        <v>2.0166979797739355</v>
      </c>
      <c r="H502" s="302">
        <v>0.17422943972718824</v>
      </c>
      <c r="I502" s="302">
        <v>0.61277036232088522</v>
      </c>
      <c r="J502" s="302">
        <f>SUM(G502:I502)</f>
        <v>2.803697781822009</v>
      </c>
      <c r="K502" s="303"/>
      <c r="L502" s="302">
        <v>2.2036621490002655</v>
      </c>
      <c r="M502" s="302">
        <v>0.19120029055919729</v>
      </c>
      <c r="N502" s="302">
        <v>0.65986822357130237</v>
      </c>
      <c r="O502" s="302">
        <f>SUM(L502:N502)</f>
        <v>3.0547306631307651</v>
      </c>
    </row>
    <row r="503" spans="1:15" s="236" customFormat="1" x14ac:dyDescent="0.2">
      <c r="A503" s="237" t="str">
        <f>name!E$5</f>
        <v>Professional occupations</v>
      </c>
      <c r="B503" s="302">
        <v>1.8177765627491194</v>
      </c>
      <c r="C503" s="302">
        <v>6.9789442709768917E-2</v>
      </c>
      <c r="D503" s="302">
        <v>0.24652782712015439</v>
      </c>
      <c r="E503" s="302">
        <f t="shared" ref="E503:E510" si="224">SUM(B503:D503)</f>
        <v>2.1340938325790426</v>
      </c>
      <c r="F503" s="303"/>
      <c r="G503" s="302">
        <v>2.3406888038649583</v>
      </c>
      <c r="H503" s="302">
        <v>9.6341301240856436E-2</v>
      </c>
      <c r="I503" s="302">
        <v>0.24806873953018049</v>
      </c>
      <c r="J503" s="302">
        <f t="shared" ref="J503:J505" si="225">SUM(G503:I503)</f>
        <v>2.6850988446359954</v>
      </c>
      <c r="K503" s="303"/>
      <c r="L503" s="302">
        <v>2.9421841717519785</v>
      </c>
      <c r="M503" s="302">
        <v>0.1130771618119934</v>
      </c>
      <c r="N503" s="302">
        <v>0.19692145216808052</v>
      </c>
      <c r="O503" s="302">
        <f t="shared" ref="O503:O510" si="226">SUM(L503:N503)</f>
        <v>3.2521827857320522</v>
      </c>
    </row>
    <row r="504" spans="1:15" s="236" customFormat="1" x14ac:dyDescent="0.2">
      <c r="A504" s="237" t="str">
        <f>name!E$6</f>
        <v>Associate professional occupations</v>
      </c>
      <c r="B504" s="302">
        <v>1.3281389809443325</v>
      </c>
      <c r="C504" s="302">
        <v>0.10814999658001169</v>
      </c>
      <c r="D504" s="302">
        <v>0.10615874548143964</v>
      </c>
      <c r="E504" s="302">
        <f t="shared" si="224"/>
        <v>1.5424477230057838</v>
      </c>
      <c r="F504" s="303"/>
      <c r="G504" s="302">
        <v>1.6113274505966084</v>
      </c>
      <c r="H504" s="302">
        <v>0.1243832591645634</v>
      </c>
      <c r="I504" s="302">
        <v>0.10287661532798412</v>
      </c>
      <c r="J504" s="302">
        <f t="shared" si="225"/>
        <v>1.838587325089156</v>
      </c>
      <c r="K504" s="303"/>
      <c r="L504" s="302">
        <v>1.6515408069742537</v>
      </c>
      <c r="M504" s="302">
        <v>0.1121914531734641</v>
      </c>
      <c r="N504" s="302">
        <v>0.10001286092777439</v>
      </c>
      <c r="O504" s="302">
        <f t="shared" si="226"/>
        <v>1.8637451210754921</v>
      </c>
    </row>
    <row r="505" spans="1:15" s="236" customFormat="1" x14ac:dyDescent="0.2">
      <c r="A505" s="237" t="str">
        <f>name!E$7</f>
        <v>Administrative and secretarial occupations</v>
      </c>
      <c r="B505" s="302">
        <v>1.296822647062458</v>
      </c>
      <c r="C505" s="302">
        <v>0.63629117449770956</v>
      </c>
      <c r="D505" s="302">
        <v>5.721326510487601E-2</v>
      </c>
      <c r="E505" s="302">
        <f t="shared" si="224"/>
        <v>1.9903270866650435</v>
      </c>
      <c r="F505" s="303"/>
      <c r="G505" s="302">
        <v>1.3366545148922251</v>
      </c>
      <c r="H505" s="302">
        <v>0.43927038982555094</v>
      </c>
      <c r="I505" s="302">
        <v>6.3591218907225466E-2</v>
      </c>
      <c r="J505" s="302">
        <f t="shared" si="225"/>
        <v>1.8395161236250015</v>
      </c>
      <c r="K505" s="303"/>
      <c r="L505" s="302">
        <v>1.1324467632154855</v>
      </c>
      <c r="M505" s="302">
        <v>0.46071782096795844</v>
      </c>
      <c r="N505" s="302">
        <v>7.3672585001689328E-2</v>
      </c>
      <c r="O505" s="302">
        <f t="shared" si="226"/>
        <v>1.6668371691851334</v>
      </c>
    </row>
    <row r="506" spans="1:15" s="236" customFormat="1" x14ac:dyDescent="0.2">
      <c r="A506" s="237" t="str">
        <f>name!E$8</f>
        <v>Skilled trades occupations</v>
      </c>
      <c r="B506" s="302">
        <v>5.7225363792340662</v>
      </c>
      <c r="C506" s="302">
        <v>0.16200513248939713</v>
      </c>
      <c r="D506" s="302">
        <v>8.5752539401394845</v>
      </c>
      <c r="E506" s="302">
        <f t="shared" si="224"/>
        <v>14.459795451862949</v>
      </c>
      <c r="F506" s="303"/>
      <c r="G506" s="302">
        <v>4.4874341774387929</v>
      </c>
      <c r="H506" s="302">
        <v>0.15230677248651131</v>
      </c>
      <c r="I506" s="302">
        <v>5.5942221904969474</v>
      </c>
      <c r="J506" s="302">
        <f>SUM(G506:I506)</f>
        <v>10.233963140422251</v>
      </c>
      <c r="K506" s="303"/>
      <c r="L506" s="302">
        <v>3.5478657150739861</v>
      </c>
      <c r="M506" s="302">
        <v>0.22972452453671072</v>
      </c>
      <c r="N506" s="302">
        <v>5.6003308190850731</v>
      </c>
      <c r="O506" s="302">
        <f t="shared" si="226"/>
        <v>9.3779210586957689</v>
      </c>
    </row>
    <row r="507" spans="1:15" s="236" customFormat="1" x14ac:dyDescent="0.2">
      <c r="A507" s="237" t="str">
        <f>name!E$9</f>
        <v>Caring, leisure and other service occupations</v>
      </c>
      <c r="B507" s="302">
        <v>5.0357148092675372E-2</v>
      </c>
      <c r="C507" s="302">
        <v>9.8098638651000266E-3</v>
      </c>
      <c r="D507" s="302">
        <v>3.4764283513886423E-3</v>
      </c>
      <c r="E507" s="302">
        <f t="shared" si="224"/>
        <v>6.3643440309164037E-2</v>
      </c>
      <c r="F507" s="303"/>
      <c r="G507" s="302">
        <v>5.3933315399441711E-2</v>
      </c>
      <c r="H507" s="302">
        <v>1.1716129239253361E-2</v>
      </c>
      <c r="I507" s="302">
        <v>4.1748176282913321E-3</v>
      </c>
      <c r="J507" s="302">
        <f t="shared" ref="J507:J510" si="227">SUM(G507:I507)</f>
        <v>6.9824262266986403E-2</v>
      </c>
      <c r="K507" s="303"/>
      <c r="L507" s="302">
        <v>5.7064732092923273E-2</v>
      </c>
      <c r="M507" s="302">
        <v>9.573011169373296E-3</v>
      </c>
      <c r="N507" s="302">
        <v>9.6431018677863266E-3</v>
      </c>
      <c r="O507" s="302">
        <f t="shared" si="226"/>
        <v>7.6280845130082903E-2</v>
      </c>
    </row>
    <row r="508" spans="1:15" s="236" customFormat="1" x14ac:dyDescent="0.2">
      <c r="A508" s="237" t="str">
        <f>name!E$10</f>
        <v>Sales and customer service occupations</v>
      </c>
      <c r="B508" s="302">
        <v>0.34288979061643204</v>
      </c>
      <c r="C508" s="302">
        <v>0.11943486740979523</v>
      </c>
      <c r="D508" s="302">
        <v>3.6113615975873765E-2</v>
      </c>
      <c r="E508" s="302">
        <f t="shared" si="224"/>
        <v>0.498438274002101</v>
      </c>
      <c r="F508" s="303"/>
      <c r="G508" s="302">
        <v>0.34328615171232113</v>
      </c>
      <c r="H508" s="302">
        <v>8.9300233717953009E-2</v>
      </c>
      <c r="I508" s="302">
        <v>3.1657783800556102E-2</v>
      </c>
      <c r="J508" s="302">
        <f t="shared" si="227"/>
        <v>0.46424416923083028</v>
      </c>
      <c r="K508" s="303"/>
      <c r="L508" s="302">
        <v>0.40848519656868909</v>
      </c>
      <c r="M508" s="302">
        <v>0.10291261962252066</v>
      </c>
      <c r="N508" s="302">
        <v>3.7306147727616493E-2</v>
      </c>
      <c r="O508" s="302">
        <f t="shared" si="226"/>
        <v>0.54870396391882625</v>
      </c>
    </row>
    <row r="509" spans="1:15" s="236" customFormat="1" x14ac:dyDescent="0.2">
      <c r="A509" s="237" t="str">
        <f>name!E$11</f>
        <v>Process, plant and machine operatives</v>
      </c>
      <c r="B509" s="302">
        <v>1.7499347756217185</v>
      </c>
      <c r="C509" s="302">
        <v>4.2660158436798594E-2</v>
      </c>
      <c r="D509" s="302">
        <v>0.57139437967519613</v>
      </c>
      <c r="E509" s="302">
        <f t="shared" si="224"/>
        <v>2.3639893137337129</v>
      </c>
      <c r="F509" s="303"/>
      <c r="G509" s="302">
        <v>1.3927279510980284</v>
      </c>
      <c r="H509" s="302">
        <v>7.0188909571543126E-2</v>
      </c>
      <c r="I509" s="302">
        <v>0.50920864234242713</v>
      </c>
      <c r="J509" s="302">
        <f t="shared" si="227"/>
        <v>1.9721255030119986</v>
      </c>
      <c r="K509" s="303"/>
      <c r="L509" s="302">
        <v>1.541116408840312</v>
      </c>
      <c r="M509" s="302">
        <v>8.3278672654713365E-2</v>
      </c>
      <c r="N509" s="302">
        <v>0.73312184189615159</v>
      </c>
      <c r="O509" s="302">
        <f t="shared" si="226"/>
        <v>2.3575169233911772</v>
      </c>
    </row>
    <row r="510" spans="1:15" s="236" customFormat="1" x14ac:dyDescent="0.2">
      <c r="A510" s="237" t="str">
        <f>name!E$12</f>
        <v>Elementary occupations</v>
      </c>
      <c r="B510" s="302">
        <v>1.0843917282142477</v>
      </c>
      <c r="C510" s="302">
        <v>0.20364727235377278</v>
      </c>
      <c r="D510" s="302">
        <v>0.66171965393114351</v>
      </c>
      <c r="E510" s="302">
        <f t="shared" si="224"/>
        <v>1.9497586544991639</v>
      </c>
      <c r="F510" s="303"/>
      <c r="G510" s="302">
        <v>0.83724965522435224</v>
      </c>
      <c r="H510" s="302">
        <v>0.18626356504066932</v>
      </c>
      <c r="I510" s="302">
        <v>0.50442962944836967</v>
      </c>
      <c r="J510" s="302">
        <f t="shared" si="227"/>
        <v>1.5279428497133913</v>
      </c>
      <c r="K510" s="303"/>
      <c r="L510" s="302">
        <v>0.67563405645982999</v>
      </c>
      <c r="M510" s="302">
        <v>0.12732444549902255</v>
      </c>
      <c r="N510" s="302">
        <v>0.71312296705493894</v>
      </c>
      <c r="O510" s="302">
        <f t="shared" si="226"/>
        <v>1.5160814690137916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15.148999999957434</v>
      </c>
      <c r="C512" s="311">
        <f t="shared" ref="C512:E512" si="228">SUM(C502:C510)</f>
        <v>1.4780000000127309</v>
      </c>
      <c r="D512" s="311">
        <f t="shared" si="228"/>
        <v>10.758999999567884</v>
      </c>
      <c r="E512" s="311">
        <f t="shared" si="228"/>
        <v>27.385999999538051</v>
      </c>
      <c r="F512" s="311"/>
      <c r="G512" s="311">
        <f t="shared" ref="G512:J512" si="229">SUM(G502:G510)</f>
        <v>14.420000000000664</v>
      </c>
      <c r="H512" s="311">
        <f t="shared" si="229"/>
        <v>1.344000000014089</v>
      </c>
      <c r="I512" s="311">
        <f t="shared" si="229"/>
        <v>7.6709999998028673</v>
      </c>
      <c r="J512" s="311">
        <f t="shared" si="229"/>
        <v>23.43499999981762</v>
      </c>
      <c r="K512" s="311"/>
      <c r="L512" s="311">
        <f t="shared" ref="L512:O512" si="230">SUM(L502:L510)</f>
        <v>14.159999999977723</v>
      </c>
      <c r="M512" s="311">
        <f t="shared" si="230"/>
        <v>1.429999999994954</v>
      </c>
      <c r="N512" s="311">
        <f t="shared" si="230"/>
        <v>8.1239999993004144</v>
      </c>
      <c r="O512" s="311">
        <f t="shared" si="230"/>
        <v>23.713999999273085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5.3716116801173515</v>
      </c>
      <c r="C519" s="302">
        <v>0.60407394127293534</v>
      </c>
      <c r="D519" s="302">
        <v>1.6270098613274071</v>
      </c>
      <c r="E519" s="302">
        <f>SUM(B519:D519)</f>
        <v>7.602695482717694</v>
      </c>
      <c r="F519" s="303"/>
      <c r="G519" s="302">
        <v>8.829975620039102</v>
      </c>
      <c r="H519" s="302">
        <v>1.5483517439276433</v>
      </c>
      <c r="I519" s="302">
        <v>3.0394628634654994</v>
      </c>
      <c r="J519" s="302">
        <f>SUM(G519:I519)</f>
        <v>13.417790227432246</v>
      </c>
      <c r="K519" s="303"/>
      <c r="L519" s="302">
        <v>9.4712760348151246</v>
      </c>
      <c r="M519" s="302">
        <v>1.7113622600856342</v>
      </c>
      <c r="N519" s="302">
        <v>3.1714431710864499</v>
      </c>
      <c r="O519" s="302">
        <f>SUM(L519:N519)</f>
        <v>14.354081465987209</v>
      </c>
    </row>
    <row r="520" spans="1:15" s="236" customFormat="1" x14ac:dyDescent="0.2">
      <c r="A520" s="237" t="str">
        <f>name!E$5</f>
        <v>Professional occupations</v>
      </c>
      <c r="B520" s="302">
        <v>5.6574895803617817</v>
      </c>
      <c r="C520" s="302">
        <v>0.31990804667152861</v>
      </c>
      <c r="D520" s="302">
        <v>0.79826161558695186</v>
      </c>
      <c r="E520" s="302">
        <f t="shared" ref="E520:E527" si="231">SUM(B520:D520)</f>
        <v>6.7756592426202626</v>
      </c>
      <c r="F520" s="303"/>
      <c r="G520" s="302">
        <v>10.432923240079141</v>
      </c>
      <c r="H520" s="302">
        <v>0.7948277856220558</v>
      </c>
      <c r="I520" s="302">
        <v>1.2048838634185737</v>
      </c>
      <c r="J520" s="302">
        <f t="shared" ref="J520:J522" si="232">SUM(G520:I520)</f>
        <v>12.432634889119772</v>
      </c>
      <c r="K520" s="303"/>
      <c r="L520" s="302">
        <v>13.06609732316066</v>
      </c>
      <c r="M520" s="302">
        <v>0.92267939282454403</v>
      </c>
      <c r="N520" s="302">
        <v>0.9444277319410207</v>
      </c>
      <c r="O520" s="302">
        <f t="shared" ref="O520:O527" si="233">SUM(L520:N520)</f>
        <v>14.933204447926224</v>
      </c>
    </row>
    <row r="521" spans="1:15" s="236" customFormat="1" x14ac:dyDescent="0.2">
      <c r="A521" s="237" t="str">
        <f>name!E$6</f>
        <v>Associate professional occupations</v>
      </c>
      <c r="B521" s="302">
        <v>4.0140585372754254</v>
      </c>
      <c r="C521" s="302">
        <v>0.52384931206255048</v>
      </c>
      <c r="D521" s="302">
        <v>0.34487853184004275</v>
      </c>
      <c r="E521" s="302">
        <f t="shared" si="231"/>
        <v>4.8827863811780183</v>
      </c>
      <c r="F521" s="303"/>
      <c r="G521" s="302">
        <v>6.9877856054717027</v>
      </c>
      <c r="H521" s="302">
        <v>1.0537531346323861</v>
      </c>
      <c r="I521" s="302">
        <v>0.50945746393774582</v>
      </c>
      <c r="J521" s="302">
        <f t="shared" si="232"/>
        <v>8.5509962040418355</v>
      </c>
      <c r="K521" s="303"/>
      <c r="L521" s="302">
        <v>7.0485300480278781</v>
      </c>
      <c r="M521" s="302">
        <v>1.0170581961914917</v>
      </c>
      <c r="N521" s="302">
        <v>0.48123926583283289</v>
      </c>
      <c r="O521" s="302">
        <f t="shared" si="233"/>
        <v>8.5468275100522035</v>
      </c>
    </row>
    <row r="522" spans="1:15" s="236" customFormat="1" x14ac:dyDescent="0.2">
      <c r="A522" s="237" t="str">
        <f>name!E$7</f>
        <v>Administrative and secretarial occupations</v>
      </c>
      <c r="B522" s="302">
        <v>3.5104412763888133</v>
      </c>
      <c r="C522" s="302">
        <v>3.2714950009189434</v>
      </c>
      <c r="D522" s="302">
        <v>0.19453757110763015</v>
      </c>
      <c r="E522" s="302">
        <f t="shared" si="231"/>
        <v>6.9764738484153872</v>
      </c>
      <c r="F522" s="303"/>
      <c r="G522" s="302">
        <v>5.2832393250233336</v>
      </c>
      <c r="H522" s="302">
        <v>4.4523515716031392</v>
      </c>
      <c r="I522" s="302">
        <v>0.40582712658661124</v>
      </c>
      <c r="J522" s="302">
        <f t="shared" si="232"/>
        <v>10.141418023213085</v>
      </c>
      <c r="K522" s="303"/>
      <c r="L522" s="302">
        <v>4.8558900773050642</v>
      </c>
      <c r="M522" s="302">
        <v>4.6329236943392695</v>
      </c>
      <c r="N522" s="302">
        <v>0.35790126325253713</v>
      </c>
      <c r="O522" s="302">
        <f t="shared" si="233"/>
        <v>9.8467150348968708</v>
      </c>
    </row>
    <row r="523" spans="1:15" s="236" customFormat="1" x14ac:dyDescent="0.2">
      <c r="A523" s="237" t="str">
        <f>name!E$8</f>
        <v>Skilled trades occupations</v>
      </c>
      <c r="B523" s="302">
        <v>19.035871916948778</v>
      </c>
      <c r="C523" s="302">
        <v>0.45938425935415794</v>
      </c>
      <c r="D523" s="302">
        <v>27.717663441923666</v>
      </c>
      <c r="E523" s="302">
        <f t="shared" si="231"/>
        <v>47.212919618226607</v>
      </c>
      <c r="F523" s="303"/>
      <c r="G523" s="302">
        <v>21.460027384561137</v>
      </c>
      <c r="H523" s="302">
        <v>0.95580671355172275</v>
      </c>
      <c r="I523" s="302">
        <v>26.793541936153904</v>
      </c>
      <c r="J523" s="302">
        <f>SUM(G523:I523)</f>
        <v>49.209376034266768</v>
      </c>
      <c r="K523" s="303"/>
      <c r="L523" s="302">
        <v>16.896736462800416</v>
      </c>
      <c r="M523" s="302">
        <v>1.4538616802831632</v>
      </c>
      <c r="N523" s="302">
        <v>26.773578470511431</v>
      </c>
      <c r="O523" s="302">
        <f t="shared" si="233"/>
        <v>45.124176613595012</v>
      </c>
    </row>
    <row r="524" spans="1:15" s="236" customFormat="1" x14ac:dyDescent="0.2">
      <c r="A524" s="237" t="str">
        <f>name!E$9</f>
        <v>Caring, leisure and other service occupations</v>
      </c>
      <c r="B524" s="302">
        <v>0.15415904326962407</v>
      </c>
      <c r="C524" s="302">
        <v>4.1366528150021252E-2</v>
      </c>
      <c r="D524" s="302">
        <v>1.1593914710777375E-2</v>
      </c>
      <c r="E524" s="302">
        <f t="shared" si="231"/>
        <v>0.20711948613042269</v>
      </c>
      <c r="F524" s="303"/>
      <c r="G524" s="302">
        <v>0.2403907356466943</v>
      </c>
      <c r="H524" s="302">
        <v>8.5163191492616155E-2</v>
      </c>
      <c r="I524" s="302">
        <v>2.4887735749042801E-2</v>
      </c>
      <c r="J524" s="302">
        <f t="shared" ref="J524:J527" si="234">SUM(G524:I524)</f>
        <v>0.35044166288835327</v>
      </c>
      <c r="K524" s="303"/>
      <c r="L524" s="302">
        <v>0.25566789595692785</v>
      </c>
      <c r="M524" s="302">
        <v>7.08263232069508E-2</v>
      </c>
      <c r="N524" s="302">
        <v>4.7348294811018314E-2</v>
      </c>
      <c r="O524" s="302">
        <f t="shared" si="233"/>
        <v>0.37384251397489698</v>
      </c>
    </row>
    <row r="525" spans="1:15" s="236" customFormat="1" x14ac:dyDescent="0.2">
      <c r="A525" s="237" t="str">
        <f>name!E$10</f>
        <v>Sales and customer service occupations</v>
      </c>
      <c r="B525" s="302">
        <v>0.97767489704316968</v>
      </c>
      <c r="C525" s="302">
        <v>0.60776435620058122</v>
      </c>
      <c r="D525" s="302">
        <v>0.11787547268190365</v>
      </c>
      <c r="E525" s="302">
        <f t="shared" si="231"/>
        <v>1.7033147259256545</v>
      </c>
      <c r="F525" s="303"/>
      <c r="G525" s="302">
        <v>1.4125287730898268</v>
      </c>
      <c r="H525" s="302">
        <v>0.89336084813248684</v>
      </c>
      <c r="I525" s="302">
        <v>0.16177249070816821</v>
      </c>
      <c r="J525" s="302">
        <f t="shared" si="234"/>
        <v>2.467662111930482</v>
      </c>
      <c r="K525" s="303"/>
      <c r="L525" s="302">
        <v>1.7202967525461588</v>
      </c>
      <c r="M525" s="302">
        <v>0.99273526088496988</v>
      </c>
      <c r="N525" s="302">
        <v>0.18029033617823548</v>
      </c>
      <c r="O525" s="302">
        <f t="shared" si="233"/>
        <v>2.8933223496093641</v>
      </c>
    </row>
    <row r="526" spans="1:15" s="236" customFormat="1" x14ac:dyDescent="0.2">
      <c r="A526" s="237" t="str">
        <f>name!E$11</f>
        <v>Process, plant and machine operatives</v>
      </c>
      <c r="B526" s="302">
        <v>5.7941757277085122</v>
      </c>
      <c r="C526" s="302">
        <v>0.13545141644616027</v>
      </c>
      <c r="D526" s="302">
        <v>1.8468789289642336</v>
      </c>
      <c r="E526" s="302">
        <f t="shared" si="231"/>
        <v>7.776506073118906</v>
      </c>
      <c r="F526" s="303"/>
      <c r="G526" s="302">
        <v>6.6405599302850407</v>
      </c>
      <c r="H526" s="302">
        <v>0.43853436357283698</v>
      </c>
      <c r="I526" s="302">
        <v>2.4375266373342663</v>
      </c>
      <c r="J526" s="302">
        <f t="shared" si="234"/>
        <v>9.5166209311921435</v>
      </c>
      <c r="K526" s="303"/>
      <c r="L526" s="302">
        <v>7.3594329545991091</v>
      </c>
      <c r="M526" s="302">
        <v>0.53490621263210503</v>
      </c>
      <c r="N526" s="302">
        <v>3.5044708528496313</v>
      </c>
      <c r="O526" s="302">
        <f t="shared" si="233"/>
        <v>11.398810020080845</v>
      </c>
    </row>
    <row r="527" spans="1:15" s="236" customFormat="1" x14ac:dyDescent="0.2">
      <c r="A527" s="237" t="str">
        <f>name!E$12</f>
        <v>Elementary occupations</v>
      </c>
      <c r="B527" s="302">
        <v>3.5905173407740811</v>
      </c>
      <c r="C527" s="302">
        <v>0.84470713898902861</v>
      </c>
      <c r="D527" s="302">
        <v>2.1433006604615006</v>
      </c>
      <c r="E527" s="302">
        <f t="shared" si="231"/>
        <v>6.5785251402246105</v>
      </c>
      <c r="F527" s="303"/>
      <c r="G527" s="302">
        <v>3.9925693859072697</v>
      </c>
      <c r="H527" s="302">
        <v>1.3938506476338828</v>
      </c>
      <c r="I527" s="302">
        <v>2.4446398817049708</v>
      </c>
      <c r="J527" s="302">
        <f t="shared" si="234"/>
        <v>7.8310599152461231</v>
      </c>
      <c r="K527" s="303"/>
      <c r="L527" s="302">
        <v>3.2200724505474834</v>
      </c>
      <c r="M527" s="302">
        <v>0.98864697948656954</v>
      </c>
      <c r="N527" s="302">
        <v>3.4113006101928689</v>
      </c>
      <c r="O527" s="302">
        <f t="shared" si="233"/>
        <v>7.6200200402269225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48.105999999887544</v>
      </c>
      <c r="C529" s="311">
        <f t="shared" ref="C529:E529" si="235">SUM(C519:C527)</f>
        <v>6.8080000000659071</v>
      </c>
      <c r="D529" s="311">
        <f t="shared" si="235"/>
        <v>34.80199999860411</v>
      </c>
      <c r="E529" s="311">
        <f t="shared" si="235"/>
        <v>89.715999998557564</v>
      </c>
      <c r="F529" s="311"/>
      <c r="G529" s="311">
        <f t="shared" ref="G529:J529" si="236">SUM(G519:G527)</f>
        <v>65.280000000103243</v>
      </c>
      <c r="H529" s="311">
        <f t="shared" si="236"/>
        <v>11.616000000168771</v>
      </c>
      <c r="I529" s="311">
        <f t="shared" si="236"/>
        <v>37.021999999058785</v>
      </c>
      <c r="J529" s="311">
        <f t="shared" si="236"/>
        <v>113.91799999933082</v>
      </c>
      <c r="K529" s="311"/>
      <c r="L529" s="311">
        <f t="shared" ref="L529:O529" si="237">SUM(L519:L527)</f>
        <v>63.893999999758826</v>
      </c>
      <c r="M529" s="311">
        <f t="shared" si="237"/>
        <v>12.324999999934699</v>
      </c>
      <c r="N529" s="311">
        <f t="shared" si="237"/>
        <v>38.871999996656022</v>
      </c>
      <c r="O529" s="311">
        <f t="shared" si="237"/>
        <v>115.09099999634954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3.4212196377541142</v>
      </c>
      <c r="C536" s="302">
        <v>0.15373629054144519</v>
      </c>
      <c r="D536" s="302">
        <v>1.4504077521272578</v>
      </c>
      <c r="E536" s="302">
        <f>SUM(B536:D536)</f>
        <v>5.0253636804228172</v>
      </c>
      <c r="F536" s="303"/>
      <c r="G536" s="302">
        <v>4.454624158227622</v>
      </c>
      <c r="H536" s="302">
        <v>0.26278879606339173</v>
      </c>
      <c r="I536" s="302">
        <v>1.4106959344480829</v>
      </c>
      <c r="J536" s="302">
        <f>SUM(G536:I536)</f>
        <v>6.1281088887390966</v>
      </c>
      <c r="K536" s="303"/>
      <c r="L536" s="302">
        <v>5.6244192160576576</v>
      </c>
      <c r="M536" s="302">
        <v>0.30250297454592945</v>
      </c>
      <c r="N536" s="302">
        <v>1.8912272056459403</v>
      </c>
      <c r="O536" s="302">
        <f>SUM(L536:N536)</f>
        <v>7.8181493962495274</v>
      </c>
    </row>
    <row r="537" spans="1:15" s="236" customFormat="1" x14ac:dyDescent="0.2">
      <c r="A537" s="237" t="str">
        <f>name!E$5</f>
        <v>Professional occupations</v>
      </c>
      <c r="B537" s="302">
        <v>1.672780974906138</v>
      </c>
      <c r="C537" s="302">
        <v>7.3059654642746066E-2</v>
      </c>
      <c r="D537" s="302">
        <v>0.20332833579613188</v>
      </c>
      <c r="E537" s="302">
        <f t="shared" ref="E537:E544" si="238">SUM(B537:D537)</f>
        <v>1.9491689653450159</v>
      </c>
      <c r="F537" s="303"/>
      <c r="G537" s="302">
        <v>2.4732494552797766</v>
      </c>
      <c r="H537" s="302">
        <v>0.11597425089998202</v>
      </c>
      <c r="I537" s="302">
        <v>0.19906134827299968</v>
      </c>
      <c r="J537" s="302">
        <f t="shared" ref="J537:J539" si="239">SUM(G537:I537)</f>
        <v>2.7882850544527584</v>
      </c>
      <c r="K537" s="303"/>
      <c r="L537" s="302">
        <v>3.4371791499163944</v>
      </c>
      <c r="M537" s="302">
        <v>0.12792586537492631</v>
      </c>
      <c r="N537" s="302">
        <v>0.15645971569051609</v>
      </c>
      <c r="O537" s="302">
        <f t="shared" ref="O537:O544" si="240">SUM(L537:N537)</f>
        <v>3.7215647309818367</v>
      </c>
    </row>
    <row r="538" spans="1:15" s="236" customFormat="1" x14ac:dyDescent="0.2">
      <c r="A538" s="237" t="str">
        <f>name!E$6</f>
        <v>Associate professional occupations</v>
      </c>
      <c r="B538" s="302">
        <v>2.5350518241362683</v>
      </c>
      <c r="C538" s="302">
        <v>0.16558967398625371</v>
      </c>
      <c r="D538" s="302">
        <v>0.16825167722649981</v>
      </c>
      <c r="E538" s="302">
        <f t="shared" si="238"/>
        <v>2.8688931753490219</v>
      </c>
      <c r="F538" s="303"/>
      <c r="G538" s="302">
        <v>3.2162024913921332</v>
      </c>
      <c r="H538" s="302">
        <v>0.21706383137192928</v>
      </c>
      <c r="I538" s="302">
        <v>0.15261236879062579</v>
      </c>
      <c r="J538" s="302">
        <f t="shared" si="239"/>
        <v>3.5858786915546883</v>
      </c>
      <c r="K538" s="303"/>
      <c r="L538" s="302">
        <v>3.7084408911017279</v>
      </c>
      <c r="M538" s="302">
        <v>0.20541809271098718</v>
      </c>
      <c r="N538" s="302">
        <v>0.13284560057349368</v>
      </c>
      <c r="O538" s="302">
        <f t="shared" si="240"/>
        <v>4.0467045843862088</v>
      </c>
    </row>
    <row r="539" spans="1:15" s="236" customFormat="1" x14ac:dyDescent="0.2">
      <c r="A539" s="237" t="str">
        <f>name!E$7</f>
        <v>Administrative and secretarial occupations</v>
      </c>
      <c r="B539" s="302">
        <v>4.2740715257724995</v>
      </c>
      <c r="C539" s="302">
        <v>0.95987535370777388</v>
      </c>
      <c r="D539" s="302">
        <v>0.18105839323303788</v>
      </c>
      <c r="E539" s="302">
        <f t="shared" si="238"/>
        <v>5.4150052727133113</v>
      </c>
      <c r="F539" s="303"/>
      <c r="G539" s="302">
        <v>4.4563989222977884</v>
      </c>
      <c r="H539" s="302">
        <v>1.0167383030377357</v>
      </c>
      <c r="I539" s="302">
        <v>0.14284659380961981</v>
      </c>
      <c r="J539" s="302">
        <f t="shared" si="239"/>
        <v>5.6159838191451437</v>
      </c>
      <c r="K539" s="303"/>
      <c r="L539" s="302">
        <v>5.4770208738165103</v>
      </c>
      <c r="M539" s="302">
        <v>0.83086028278616397</v>
      </c>
      <c r="N539" s="302">
        <v>0.12110126216507595</v>
      </c>
      <c r="O539" s="302">
        <f t="shared" si="240"/>
        <v>6.4289824187677498</v>
      </c>
    </row>
    <row r="540" spans="1:15" s="236" customFormat="1" x14ac:dyDescent="0.2">
      <c r="A540" s="237" t="str">
        <f>name!E$8</f>
        <v>Skilled trades occupations</v>
      </c>
      <c r="B540" s="302">
        <v>13.05611896000417</v>
      </c>
      <c r="C540" s="302">
        <v>0.7129210599809126</v>
      </c>
      <c r="D540" s="302">
        <v>3.1575600219897297</v>
      </c>
      <c r="E540" s="302">
        <f t="shared" si="238"/>
        <v>16.926600041974812</v>
      </c>
      <c r="F540" s="303"/>
      <c r="G540" s="302">
        <v>12.588224457496906</v>
      </c>
      <c r="H540" s="302">
        <v>0.59770920510478365</v>
      </c>
      <c r="I540" s="302">
        <v>2.7236741427664448</v>
      </c>
      <c r="J540" s="302">
        <f>SUM(G540:I540)</f>
        <v>15.909607805368134</v>
      </c>
      <c r="K540" s="303"/>
      <c r="L540" s="302">
        <v>11.812484302742575</v>
      </c>
      <c r="M540" s="302">
        <v>0.71235320094162202</v>
      </c>
      <c r="N540" s="302">
        <v>2.8695271008327734</v>
      </c>
      <c r="O540" s="302">
        <f t="shared" si="240"/>
        <v>15.394364604516971</v>
      </c>
    </row>
    <row r="541" spans="1:15" s="236" customFormat="1" x14ac:dyDescent="0.2">
      <c r="A541" s="237" t="str">
        <f>name!E$9</f>
        <v>Caring, leisure and other service occupations</v>
      </c>
      <c r="B541" s="302">
        <v>1.0032348140264609</v>
      </c>
      <c r="C541" s="302">
        <v>3.0422094799325498E-2</v>
      </c>
      <c r="D541" s="302">
        <v>7.6980495083460776E-2</v>
      </c>
      <c r="E541" s="302">
        <f t="shared" si="238"/>
        <v>1.110637403909247</v>
      </c>
      <c r="F541" s="303"/>
      <c r="G541" s="302">
        <v>0.87776926687796442</v>
      </c>
      <c r="H541" s="302">
        <v>2.9917278601991368E-2</v>
      </c>
      <c r="I541" s="302">
        <v>7.8617103923878218E-2</v>
      </c>
      <c r="J541" s="302">
        <f t="shared" ref="J541:J544" si="241">SUM(G541:I541)</f>
        <v>0.98630364940383397</v>
      </c>
      <c r="K541" s="303"/>
      <c r="L541" s="302">
        <v>1.3321961428635192</v>
      </c>
      <c r="M541" s="302">
        <v>2.3067981783526571E-2</v>
      </c>
      <c r="N541" s="302">
        <v>0.11791003814571206</v>
      </c>
      <c r="O541" s="302">
        <f t="shared" si="240"/>
        <v>1.4731741627927579</v>
      </c>
    </row>
    <row r="542" spans="1:15" s="236" customFormat="1" x14ac:dyDescent="0.2">
      <c r="A542" s="237" t="str">
        <f>name!E$10</f>
        <v>Sales and customer service occupations</v>
      </c>
      <c r="B542" s="302">
        <v>6.3818005197735301</v>
      </c>
      <c r="C542" s="302">
        <v>1.9342707320188972</v>
      </c>
      <c r="D542" s="302">
        <v>1.1243953239939906</v>
      </c>
      <c r="E542" s="302">
        <f t="shared" si="238"/>
        <v>9.4404665757864183</v>
      </c>
      <c r="F542" s="303"/>
      <c r="G542" s="302">
        <v>6.4852184055272604</v>
      </c>
      <c r="H542" s="302">
        <v>1.9673709635632017</v>
      </c>
      <c r="I542" s="302">
        <v>0.87041339214724456</v>
      </c>
      <c r="J542" s="302">
        <f t="shared" si="241"/>
        <v>9.3230027612377064</v>
      </c>
      <c r="K542" s="303"/>
      <c r="L542" s="302">
        <v>7.1406355125196566</v>
      </c>
      <c r="M542" s="302">
        <v>1.9613039975765565</v>
      </c>
      <c r="N542" s="302">
        <v>0.79769554748879035</v>
      </c>
      <c r="O542" s="302">
        <f t="shared" si="240"/>
        <v>9.8996350575850016</v>
      </c>
    </row>
    <row r="543" spans="1:15" s="236" customFormat="1" x14ac:dyDescent="0.2">
      <c r="A543" s="237" t="str">
        <f>name!E$11</f>
        <v>Process, plant and machine operatives</v>
      </c>
      <c r="B543" s="302">
        <v>3.3006339023031059</v>
      </c>
      <c r="C543" s="302">
        <v>0.28239675047303864</v>
      </c>
      <c r="D543" s="302">
        <v>0.12925979854855052</v>
      </c>
      <c r="E543" s="302">
        <f t="shared" si="238"/>
        <v>3.7122904513246953</v>
      </c>
      <c r="F543" s="303"/>
      <c r="G543" s="302">
        <v>3.0379613101105041</v>
      </c>
      <c r="H543" s="302">
        <v>0.28067626043180732</v>
      </c>
      <c r="I543" s="302">
        <v>0.1323068025414412</v>
      </c>
      <c r="J543" s="302">
        <f t="shared" si="241"/>
        <v>3.4509443730837526</v>
      </c>
      <c r="K543" s="303"/>
      <c r="L543" s="302">
        <v>3.6562700591829835</v>
      </c>
      <c r="M543" s="302">
        <v>0.37075643914572021</v>
      </c>
      <c r="N543" s="302">
        <v>0.18253429116724665</v>
      </c>
      <c r="O543" s="302">
        <f t="shared" si="240"/>
        <v>4.2095607894959501</v>
      </c>
    </row>
    <row r="544" spans="1:15" s="236" customFormat="1" x14ac:dyDescent="0.2">
      <c r="A544" s="237" t="str">
        <f>name!E$12</f>
        <v>Elementary occupations</v>
      </c>
      <c r="B544" s="302">
        <v>1.4150878413313459</v>
      </c>
      <c r="C544" s="302">
        <v>0.5177283899679761</v>
      </c>
      <c r="D544" s="302">
        <v>0.28775820201372176</v>
      </c>
      <c r="E544" s="302">
        <f t="shared" si="238"/>
        <v>2.2205744333130437</v>
      </c>
      <c r="F544" s="303"/>
      <c r="G544" s="302">
        <v>1.3403515330525049</v>
      </c>
      <c r="H544" s="302">
        <v>0.44576111108217886</v>
      </c>
      <c r="I544" s="302">
        <v>0.25277231330301897</v>
      </c>
      <c r="J544" s="302">
        <f t="shared" si="241"/>
        <v>2.0388849574377028</v>
      </c>
      <c r="K544" s="303"/>
      <c r="L544" s="302">
        <v>1.2933538513822427</v>
      </c>
      <c r="M544" s="302">
        <v>0.30081116502232141</v>
      </c>
      <c r="N544" s="302">
        <v>0.31369923815707784</v>
      </c>
      <c r="O544" s="302">
        <f t="shared" si="240"/>
        <v>1.907864254561642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37.060000000007634</v>
      </c>
      <c r="C546" s="311">
        <f t="shared" ref="C546:E546" si="242">SUM(C536:C544)</f>
        <v>4.8300000001183694</v>
      </c>
      <c r="D546" s="311">
        <f t="shared" si="242"/>
        <v>6.7790000000123802</v>
      </c>
      <c r="E546" s="311">
        <f t="shared" si="242"/>
        <v>48.669000000138382</v>
      </c>
      <c r="F546" s="311"/>
      <c r="G546" s="311">
        <f t="shared" ref="G546:J546" si="243">SUM(G536:G544)</f>
        <v>38.93000000026246</v>
      </c>
      <c r="H546" s="311">
        <f t="shared" si="243"/>
        <v>4.9340000001570017</v>
      </c>
      <c r="I546" s="311">
        <f t="shared" si="243"/>
        <v>5.9630000000033556</v>
      </c>
      <c r="J546" s="311">
        <f t="shared" si="243"/>
        <v>49.827000000422821</v>
      </c>
      <c r="K546" s="311"/>
      <c r="L546" s="311">
        <f t="shared" ref="L546:O546" si="244">SUM(L536:L544)</f>
        <v>43.481999999583273</v>
      </c>
      <c r="M546" s="311">
        <f t="shared" si="244"/>
        <v>4.8349999998877538</v>
      </c>
      <c r="N546" s="311">
        <f t="shared" si="244"/>
        <v>6.5829999998666251</v>
      </c>
      <c r="O546" s="311">
        <f t="shared" si="244"/>
        <v>54.899999999337652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12.09934004156225</v>
      </c>
      <c r="C553" s="302">
        <v>0.94746729236196825</v>
      </c>
      <c r="D553" s="302">
        <v>3.1276406304535773</v>
      </c>
      <c r="E553" s="302">
        <f>SUM(B553:D553)</f>
        <v>16.174447964377798</v>
      </c>
      <c r="F553" s="303"/>
      <c r="G553" s="302">
        <v>13.82900775069527</v>
      </c>
      <c r="H553" s="302">
        <v>1.1002887207452776</v>
      </c>
      <c r="I553" s="302">
        <v>2.7915066565713231</v>
      </c>
      <c r="J553" s="302">
        <f>SUM(G553:I553)</f>
        <v>17.72080312801187</v>
      </c>
      <c r="K553" s="303"/>
      <c r="L553" s="302">
        <v>14.089770849604514</v>
      </c>
      <c r="M553" s="302">
        <v>1.1688330243123222</v>
      </c>
      <c r="N553" s="302">
        <v>2.9511081674722779</v>
      </c>
      <c r="O553" s="302">
        <f>SUM(L553:N553)</f>
        <v>18.209712041389114</v>
      </c>
    </row>
    <row r="554" spans="1:15" s="236" customFormat="1" x14ac:dyDescent="0.2">
      <c r="A554" s="237" t="str">
        <f>name!E$5</f>
        <v>Professional occupations</v>
      </c>
      <c r="B554" s="302">
        <v>7.1433317174208675</v>
      </c>
      <c r="C554" s="302">
        <v>0.57981975800465158</v>
      </c>
      <c r="D554" s="302">
        <v>0.75695403553294682</v>
      </c>
      <c r="E554" s="302">
        <f t="shared" ref="E554:E561" si="245">SUM(B554:D554)</f>
        <v>8.4801055109584667</v>
      </c>
      <c r="F554" s="303"/>
      <c r="G554" s="302">
        <v>9.3788920690781161</v>
      </c>
      <c r="H554" s="302">
        <v>0.62776148515606389</v>
      </c>
      <c r="I554" s="302">
        <v>0.62900867421441931</v>
      </c>
      <c r="J554" s="302">
        <f t="shared" ref="J554:J556" si="246">SUM(G554:I554)</f>
        <v>10.6356622284486</v>
      </c>
      <c r="K554" s="303"/>
      <c r="L554" s="302">
        <v>11.351365134661274</v>
      </c>
      <c r="M554" s="302">
        <v>0.69439972978543241</v>
      </c>
      <c r="N554" s="302">
        <v>0.52055693252422153</v>
      </c>
      <c r="O554" s="302">
        <f t="shared" ref="O554:O561" si="247">SUM(L554:N554)</f>
        <v>12.566321796970929</v>
      </c>
    </row>
    <row r="555" spans="1:15" s="236" customFormat="1" x14ac:dyDescent="0.2">
      <c r="A555" s="237" t="str">
        <f>name!E$6</f>
        <v>Associate professional occupations</v>
      </c>
      <c r="B555" s="302">
        <v>9.6682426075320596</v>
      </c>
      <c r="C555" s="302">
        <v>1.6952463567916469</v>
      </c>
      <c r="D555" s="302">
        <v>0.92248252750185133</v>
      </c>
      <c r="E555" s="302">
        <f t="shared" si="245"/>
        <v>12.285971491825558</v>
      </c>
      <c r="F555" s="303"/>
      <c r="G555" s="302">
        <v>10.968666972200554</v>
      </c>
      <c r="H555" s="302">
        <v>1.4991005402818705</v>
      </c>
      <c r="I555" s="302">
        <v>0.62481609396722548</v>
      </c>
      <c r="J555" s="302">
        <f t="shared" si="246"/>
        <v>13.092583606449651</v>
      </c>
      <c r="K555" s="303"/>
      <c r="L555" s="302">
        <v>10.849000016078243</v>
      </c>
      <c r="M555" s="302">
        <v>1.4137614365208655</v>
      </c>
      <c r="N555" s="302">
        <v>0.44619802899334704</v>
      </c>
      <c r="O555" s="302">
        <f t="shared" si="247"/>
        <v>12.708959481592455</v>
      </c>
    </row>
    <row r="556" spans="1:15" s="236" customFormat="1" x14ac:dyDescent="0.2">
      <c r="A556" s="237" t="str">
        <f>name!E$7</f>
        <v>Administrative and secretarial occupations</v>
      </c>
      <c r="B556" s="302">
        <v>10.723181161753226</v>
      </c>
      <c r="C556" s="302">
        <v>4.5890493519474775</v>
      </c>
      <c r="D556" s="302">
        <v>0.39235149663892727</v>
      </c>
      <c r="E556" s="302">
        <f t="shared" si="245"/>
        <v>15.704582010339632</v>
      </c>
      <c r="F556" s="303"/>
      <c r="G556" s="302">
        <v>10.504581658111279</v>
      </c>
      <c r="H556" s="302">
        <v>3.2589271342392356</v>
      </c>
      <c r="I556" s="302">
        <v>0.17092407525558734</v>
      </c>
      <c r="J556" s="302">
        <f t="shared" si="246"/>
        <v>13.934432867606102</v>
      </c>
      <c r="K556" s="303"/>
      <c r="L556" s="302">
        <v>10.230619413691535</v>
      </c>
      <c r="M556" s="302">
        <v>2.6176023537324382</v>
      </c>
      <c r="N556" s="302">
        <v>0.18657543352427111</v>
      </c>
      <c r="O556" s="302">
        <f t="shared" si="247"/>
        <v>13.034797200948246</v>
      </c>
    </row>
    <row r="557" spans="1:15" s="236" customFormat="1" x14ac:dyDescent="0.2">
      <c r="A557" s="237" t="str">
        <f>name!E$8</f>
        <v>Skilled trades occupations</v>
      </c>
      <c r="B557" s="302">
        <v>5.3365309210982774</v>
      </c>
      <c r="C557" s="302">
        <v>0.43759491445413767</v>
      </c>
      <c r="D557" s="302">
        <v>1.1834859493259937</v>
      </c>
      <c r="E557" s="302">
        <f t="shared" si="245"/>
        <v>6.9576117848784094</v>
      </c>
      <c r="F557" s="303"/>
      <c r="G557" s="302">
        <v>4.2981351809368729</v>
      </c>
      <c r="H557" s="302">
        <v>0.22371553290543203</v>
      </c>
      <c r="I557" s="302">
        <v>0.92592546907742002</v>
      </c>
      <c r="J557" s="302">
        <f>SUM(G557:I557)</f>
        <v>5.4477761829197249</v>
      </c>
      <c r="K557" s="303"/>
      <c r="L557" s="302">
        <v>3.9281394042409095</v>
      </c>
      <c r="M557" s="302">
        <v>0.24641841497924738</v>
      </c>
      <c r="N557" s="302">
        <v>1.0712849870844681</v>
      </c>
      <c r="O557" s="302">
        <f t="shared" si="247"/>
        <v>5.2458428063046245</v>
      </c>
    </row>
    <row r="558" spans="1:15" s="236" customFormat="1" x14ac:dyDescent="0.2">
      <c r="A558" s="237" t="str">
        <f>name!E$9</f>
        <v>Caring, leisure and other service occupations</v>
      </c>
      <c r="B558" s="302">
        <v>0.29676956309799668</v>
      </c>
      <c r="C558" s="302">
        <v>0.10676203201516651</v>
      </c>
      <c r="D558" s="302">
        <v>0.10104157471704701</v>
      </c>
      <c r="E558" s="302">
        <f t="shared" si="245"/>
        <v>0.50457316983021017</v>
      </c>
      <c r="F558" s="303"/>
      <c r="G558" s="302">
        <v>0.2871843665403741</v>
      </c>
      <c r="H558" s="302">
        <v>6.611138871434033E-2</v>
      </c>
      <c r="I558" s="302">
        <v>4.5083289497320336E-2</v>
      </c>
      <c r="J558" s="302">
        <f t="shared" ref="J558:J561" si="248">SUM(G558:I558)</f>
        <v>0.39837904475203478</v>
      </c>
      <c r="K558" s="303"/>
      <c r="L558" s="302">
        <v>0.32904418534601865</v>
      </c>
      <c r="M558" s="302">
        <v>4.9341400517251666E-2</v>
      </c>
      <c r="N558" s="302">
        <v>7.2240972734993983E-2</v>
      </c>
      <c r="O558" s="302">
        <f t="shared" si="247"/>
        <v>0.45062655859826428</v>
      </c>
    </row>
    <row r="559" spans="1:15" s="236" customFormat="1" x14ac:dyDescent="0.2">
      <c r="A559" s="237" t="str">
        <f>name!E$10</f>
        <v>Sales and customer service occupations</v>
      </c>
      <c r="B559" s="302">
        <v>8.2708990781142244</v>
      </c>
      <c r="C559" s="302">
        <v>4.2810513493719009</v>
      </c>
      <c r="D559" s="302">
        <v>0.97935034602825533</v>
      </c>
      <c r="E559" s="302">
        <f t="shared" si="245"/>
        <v>13.531300773514381</v>
      </c>
      <c r="F559" s="303"/>
      <c r="G559" s="302">
        <v>7.5416421268774245</v>
      </c>
      <c r="H559" s="302">
        <v>2.8711537887092953</v>
      </c>
      <c r="I559" s="302">
        <v>0.57213586007386508</v>
      </c>
      <c r="J559" s="302">
        <f t="shared" si="248"/>
        <v>10.984931775660586</v>
      </c>
      <c r="K559" s="303"/>
      <c r="L559" s="302">
        <v>7.2967105642492447</v>
      </c>
      <c r="M559" s="302">
        <v>2.7676608318307379</v>
      </c>
      <c r="N559" s="302">
        <v>0.52732046318375214</v>
      </c>
      <c r="O559" s="302">
        <f t="shared" si="247"/>
        <v>10.591691859263735</v>
      </c>
    </row>
    <row r="560" spans="1:15" s="236" customFormat="1" x14ac:dyDescent="0.2">
      <c r="A560" s="237" t="str">
        <f>name!E$11</f>
        <v>Process, plant and machine operatives</v>
      </c>
      <c r="B560" s="302">
        <v>19.301147841913167</v>
      </c>
      <c r="C560" s="302">
        <v>1.0231000593114568</v>
      </c>
      <c r="D560" s="302">
        <v>0.35190568672347394</v>
      </c>
      <c r="E560" s="302">
        <f t="shared" si="245"/>
        <v>20.676153587948097</v>
      </c>
      <c r="F560" s="303"/>
      <c r="G560" s="302">
        <v>15.400215258197237</v>
      </c>
      <c r="H560" s="302">
        <v>0.69545252940267932</v>
      </c>
      <c r="I560" s="302">
        <v>0.38214918573985274</v>
      </c>
      <c r="J560" s="302">
        <f t="shared" si="248"/>
        <v>16.477816973339767</v>
      </c>
      <c r="K560" s="303"/>
      <c r="L560" s="302">
        <v>16.891854109231499</v>
      </c>
      <c r="M560" s="302">
        <v>0.93080661571734458</v>
      </c>
      <c r="N560" s="302">
        <v>0.46802129783866825</v>
      </c>
      <c r="O560" s="302">
        <f t="shared" si="247"/>
        <v>18.290682022787511</v>
      </c>
    </row>
    <row r="561" spans="1:15" s="236" customFormat="1" x14ac:dyDescent="0.2">
      <c r="A561" s="237" t="str">
        <f>name!E$12</f>
        <v>Elementary occupations</v>
      </c>
      <c r="B561" s="302">
        <v>12.2965570674981</v>
      </c>
      <c r="C561" s="302">
        <v>3.2769088860902</v>
      </c>
      <c r="D561" s="302">
        <v>0.17378775320814246</v>
      </c>
      <c r="E561" s="302">
        <f t="shared" si="245"/>
        <v>15.747253706796442</v>
      </c>
      <c r="F561" s="303"/>
      <c r="G561" s="302">
        <v>9.1826746180115535</v>
      </c>
      <c r="H561" s="302">
        <v>1.9564888802251199</v>
      </c>
      <c r="I561" s="302">
        <v>9.6450695674491521E-2</v>
      </c>
      <c r="J561" s="302">
        <f t="shared" si="248"/>
        <v>11.235614193911164</v>
      </c>
      <c r="K561" s="303"/>
      <c r="L561" s="302">
        <v>6.9044963218660573</v>
      </c>
      <c r="M561" s="302">
        <v>1.353176192331889</v>
      </c>
      <c r="N561" s="302">
        <v>9.3693716733015117E-2</v>
      </c>
      <c r="O561" s="302">
        <f t="shared" si="247"/>
        <v>8.3513662309309602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85.135999999990176</v>
      </c>
      <c r="C563" s="311">
        <f t="shared" ref="C563:E563" si="249">SUM(C553:C561)</f>
        <v>16.937000000348608</v>
      </c>
      <c r="D563" s="311">
        <f t="shared" si="249"/>
        <v>7.9890000001302148</v>
      </c>
      <c r="E563" s="311">
        <f t="shared" si="249"/>
        <v>110.06200000046898</v>
      </c>
      <c r="F563" s="311"/>
      <c r="G563" s="311">
        <f t="shared" ref="G563:J563" si="250">SUM(G553:G561)</f>
        <v>81.391000000648688</v>
      </c>
      <c r="H563" s="311">
        <f t="shared" si="250"/>
        <v>12.299000000379314</v>
      </c>
      <c r="I563" s="311">
        <f t="shared" si="250"/>
        <v>6.2380000000715041</v>
      </c>
      <c r="J563" s="311">
        <f t="shared" si="250"/>
        <v>99.928000001099491</v>
      </c>
      <c r="K563" s="311"/>
      <c r="L563" s="311">
        <f t="shared" ref="L563:O563" si="251">SUM(L553:L561)</f>
        <v>81.87099999896931</v>
      </c>
      <c r="M563" s="311">
        <f t="shared" si="251"/>
        <v>11.241999999727527</v>
      </c>
      <c r="N563" s="311">
        <f t="shared" si="251"/>
        <v>6.3370000000890156</v>
      </c>
      <c r="O563" s="311">
        <f t="shared" si="251"/>
        <v>99.449999998785842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18.059869788093931</v>
      </c>
      <c r="C570" s="302">
        <v>1.2909589296403761</v>
      </c>
      <c r="D570" s="302">
        <v>9.6105303189863776</v>
      </c>
      <c r="E570" s="302">
        <f>SUM(B570:D570)</f>
        <v>28.961359036720683</v>
      </c>
      <c r="F570" s="303"/>
      <c r="G570" s="302">
        <v>22.932370858175112</v>
      </c>
      <c r="H570" s="302">
        <v>2.3540723666246475</v>
      </c>
      <c r="I570" s="302">
        <v>7.8126767786891618</v>
      </c>
      <c r="J570" s="302">
        <f>SUM(G570:I570)</f>
        <v>33.09912000348892</v>
      </c>
      <c r="K570" s="303"/>
      <c r="L570" s="302">
        <v>28.540359824067931</v>
      </c>
      <c r="M570" s="302">
        <v>2.6733587969651662</v>
      </c>
      <c r="N570" s="302">
        <v>9.2664962414823524</v>
      </c>
      <c r="O570" s="302">
        <f>SUM(L570:N570)</f>
        <v>40.480214862515446</v>
      </c>
    </row>
    <row r="571" spans="1:15" s="236" customFormat="1" x14ac:dyDescent="0.2">
      <c r="A571" s="237" t="str">
        <f>name!E$5</f>
        <v>Professional occupations</v>
      </c>
      <c r="B571" s="302">
        <v>13.179641816319602</v>
      </c>
      <c r="C571" s="302">
        <v>2.3818994192369538</v>
      </c>
      <c r="D571" s="302">
        <v>1.9210258351545431</v>
      </c>
      <c r="E571" s="302">
        <f t="shared" ref="E571:E578" si="252">SUM(B571:D571)</f>
        <v>17.482567070711099</v>
      </c>
      <c r="F571" s="303"/>
      <c r="G571" s="302">
        <v>18.479427874692288</v>
      </c>
      <c r="H571" s="302">
        <v>3.5918857224527647</v>
      </c>
      <c r="I571" s="302">
        <v>1.5939548039163813</v>
      </c>
      <c r="J571" s="302">
        <f t="shared" ref="J571:J573" si="253">SUM(G571:I571)</f>
        <v>23.665268401061436</v>
      </c>
      <c r="K571" s="303"/>
      <c r="L571" s="302">
        <v>24.564754988253416</v>
      </c>
      <c r="M571" s="302">
        <v>3.7744994332068265</v>
      </c>
      <c r="N571" s="302">
        <v>1.1283988947432626</v>
      </c>
      <c r="O571" s="302">
        <f t="shared" ref="O571:O578" si="254">SUM(L571:N571)</f>
        <v>29.467653316203506</v>
      </c>
    </row>
    <row r="572" spans="1:15" s="236" customFormat="1" x14ac:dyDescent="0.2">
      <c r="A572" s="237" t="str">
        <f>name!E$6</f>
        <v>Associate professional occupations</v>
      </c>
      <c r="B572" s="302">
        <v>9.8229673597250979</v>
      </c>
      <c r="C572" s="302">
        <v>3.5486394401974541</v>
      </c>
      <c r="D572" s="302">
        <v>1.193533320376831</v>
      </c>
      <c r="E572" s="302">
        <f t="shared" si="252"/>
        <v>14.565140120299384</v>
      </c>
      <c r="F572" s="303"/>
      <c r="G572" s="302">
        <v>12.696877536480224</v>
      </c>
      <c r="H572" s="302">
        <v>4.6108468700824554</v>
      </c>
      <c r="I572" s="302">
        <v>0.79137879373566145</v>
      </c>
      <c r="J572" s="302">
        <f t="shared" si="253"/>
        <v>18.099103200298341</v>
      </c>
      <c r="K572" s="303"/>
      <c r="L572" s="302">
        <v>14.332623683472088</v>
      </c>
      <c r="M572" s="302">
        <v>4.2634259177308982</v>
      </c>
      <c r="N572" s="302">
        <v>0.5668133235407623</v>
      </c>
      <c r="O572" s="302">
        <f t="shared" si="254"/>
        <v>19.162862924743749</v>
      </c>
    </row>
    <row r="573" spans="1:15" s="236" customFormat="1" x14ac:dyDescent="0.2">
      <c r="A573" s="237" t="str">
        <f>name!E$7</f>
        <v>Administrative and secretarial occupations</v>
      </c>
      <c r="B573" s="302">
        <v>9.8533042192524114</v>
      </c>
      <c r="C573" s="302">
        <v>4.7289443367708976</v>
      </c>
      <c r="D573" s="302">
        <v>0.40575791142851747</v>
      </c>
      <c r="E573" s="302">
        <f t="shared" si="252"/>
        <v>14.988006467451827</v>
      </c>
      <c r="F573" s="303"/>
      <c r="G573" s="302">
        <v>10.844420655742972</v>
      </c>
      <c r="H573" s="302">
        <v>5.6715066046014009</v>
      </c>
      <c r="I573" s="302">
        <v>0.27347403181901098</v>
      </c>
      <c r="J573" s="302">
        <f t="shared" si="253"/>
        <v>16.789401292163383</v>
      </c>
      <c r="K573" s="303"/>
      <c r="L573" s="302">
        <v>12.151538421432884</v>
      </c>
      <c r="M573" s="302">
        <v>5.3891588206981682</v>
      </c>
      <c r="N573" s="302">
        <v>0.22649053519925788</v>
      </c>
      <c r="O573" s="302">
        <f t="shared" si="254"/>
        <v>17.76718777733031</v>
      </c>
    </row>
    <row r="574" spans="1:15" s="236" customFormat="1" x14ac:dyDescent="0.2">
      <c r="A574" s="237" t="str">
        <f>name!E$8</f>
        <v>Skilled trades occupations</v>
      </c>
      <c r="B574" s="302">
        <v>7.2033592152167865</v>
      </c>
      <c r="C574" s="302">
        <v>1.7698314641657762</v>
      </c>
      <c r="D574" s="302">
        <v>4.1511082073769066</v>
      </c>
      <c r="E574" s="302">
        <f t="shared" si="252"/>
        <v>13.124298886759469</v>
      </c>
      <c r="F574" s="303"/>
      <c r="G574" s="302">
        <v>6.720512537456905</v>
      </c>
      <c r="H574" s="302">
        <v>1.5358235357868686</v>
      </c>
      <c r="I574" s="302">
        <v>3.1975579902820628</v>
      </c>
      <c r="J574" s="302">
        <f>SUM(G574:I574)</f>
        <v>11.453894063525835</v>
      </c>
      <c r="K574" s="303"/>
      <c r="L574" s="302">
        <v>7.5923364097059798</v>
      </c>
      <c r="M574" s="302">
        <v>1.3416643375803536</v>
      </c>
      <c r="N574" s="302">
        <v>3.5479823406602256</v>
      </c>
      <c r="O574" s="302">
        <f t="shared" si="254"/>
        <v>12.48198308794656</v>
      </c>
    </row>
    <row r="575" spans="1:15" s="236" customFormat="1" x14ac:dyDescent="0.2">
      <c r="A575" s="237" t="str">
        <f>name!E$9</f>
        <v>Caring, leisure and other service occupations</v>
      </c>
      <c r="B575" s="302">
        <v>0.68029789578701261</v>
      </c>
      <c r="C575" s="302">
        <v>0.54575437257491033</v>
      </c>
      <c r="D575" s="302">
        <v>0.39946176483600671</v>
      </c>
      <c r="E575" s="302">
        <f t="shared" si="252"/>
        <v>1.6255140331979296</v>
      </c>
      <c r="F575" s="303"/>
      <c r="G575" s="302">
        <v>0.69071154994809758</v>
      </c>
      <c r="H575" s="302">
        <v>0.54793137700514472</v>
      </c>
      <c r="I575" s="302">
        <v>0.30550327560238871</v>
      </c>
      <c r="J575" s="302">
        <f t="shared" ref="J575:J578" si="255">SUM(G575:I575)</f>
        <v>1.544146202555631</v>
      </c>
      <c r="K575" s="303"/>
      <c r="L575" s="302">
        <v>0.91006884598309812</v>
      </c>
      <c r="M575" s="302">
        <v>0.49115360750354609</v>
      </c>
      <c r="N575" s="302">
        <v>0.53428467221649067</v>
      </c>
      <c r="O575" s="302">
        <f t="shared" si="254"/>
        <v>1.9355071257031349</v>
      </c>
    </row>
    <row r="576" spans="1:15" s="236" customFormat="1" x14ac:dyDescent="0.2">
      <c r="A576" s="237" t="str">
        <f>name!E$10</f>
        <v>Sales and customer service occupations</v>
      </c>
      <c r="B576" s="302">
        <v>26.399050534507698</v>
      </c>
      <c r="C576" s="302">
        <v>83.080691867720404</v>
      </c>
      <c r="D576" s="302">
        <v>4.4047414035260291</v>
      </c>
      <c r="E576" s="302">
        <f t="shared" si="252"/>
        <v>113.88448380575413</v>
      </c>
      <c r="F576" s="303"/>
      <c r="G576" s="302">
        <v>24.79909469737844</v>
      </c>
      <c r="H576" s="302">
        <v>86.804957239677876</v>
      </c>
      <c r="I576" s="302">
        <v>2.4382169116655867</v>
      </c>
      <c r="J576" s="302">
        <f t="shared" si="255"/>
        <v>114.0422688487219</v>
      </c>
      <c r="K576" s="303"/>
      <c r="L576" s="302">
        <v>16.89907061891909</v>
      </c>
      <c r="M576" s="302">
        <v>76.416437098043502</v>
      </c>
      <c r="N576" s="302">
        <v>1.5249706872417539</v>
      </c>
      <c r="O576" s="302">
        <f t="shared" si="254"/>
        <v>94.840478404204347</v>
      </c>
    </row>
    <row r="577" spans="1:15" s="236" customFormat="1" x14ac:dyDescent="0.2">
      <c r="A577" s="237" t="str">
        <f>name!E$11</f>
        <v>Process, plant and machine operatives</v>
      </c>
      <c r="B577" s="302">
        <v>3.291981966716182</v>
      </c>
      <c r="C577" s="302">
        <v>3.0039938468399212</v>
      </c>
      <c r="D577" s="302">
        <v>0.46620401712214649</v>
      </c>
      <c r="E577" s="302">
        <f t="shared" si="252"/>
        <v>6.7621798306782495</v>
      </c>
      <c r="F577" s="303"/>
      <c r="G577" s="302">
        <v>3.0374647060916278</v>
      </c>
      <c r="H577" s="302">
        <v>3.7565438806141982</v>
      </c>
      <c r="I577" s="302">
        <v>0.30794005926656021</v>
      </c>
      <c r="J577" s="302">
        <f t="shared" si="255"/>
        <v>7.101948645972386</v>
      </c>
      <c r="K577" s="303"/>
      <c r="L577" s="302">
        <v>3.3543767690186361</v>
      </c>
      <c r="M577" s="302">
        <v>5.9619915926741553</v>
      </c>
      <c r="N577" s="302">
        <v>0.37146257854441983</v>
      </c>
      <c r="O577" s="302">
        <f t="shared" si="254"/>
        <v>9.6878309402372125</v>
      </c>
    </row>
    <row r="578" spans="1:15" s="236" customFormat="1" x14ac:dyDescent="0.2">
      <c r="A578" s="237" t="str">
        <f>name!E$12</f>
        <v>Elementary occupations</v>
      </c>
      <c r="B578" s="302">
        <v>9.593527204310158</v>
      </c>
      <c r="C578" s="302">
        <v>14.002286327700462</v>
      </c>
      <c r="D578" s="302">
        <v>0.15263722154433618</v>
      </c>
      <c r="E578" s="302">
        <f t="shared" si="252"/>
        <v>23.748450753554955</v>
      </c>
      <c r="F578" s="303"/>
      <c r="G578" s="302">
        <v>8.8761195847994081</v>
      </c>
      <c r="H578" s="302">
        <v>12.95243240939822</v>
      </c>
      <c r="I578" s="302">
        <v>0.10429735505941347</v>
      </c>
      <c r="J578" s="302">
        <f t="shared" si="255"/>
        <v>21.93284934925704</v>
      </c>
      <c r="K578" s="303"/>
      <c r="L578" s="302">
        <v>6.4868704378714463</v>
      </c>
      <c r="M578" s="302">
        <v>9.6973103923178492</v>
      </c>
      <c r="N578" s="302">
        <v>0.10610072644667702</v>
      </c>
      <c r="O578" s="302">
        <f t="shared" si="254"/>
        <v>16.290281556635971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98.083999999928878</v>
      </c>
      <c r="C580" s="311">
        <f t="shared" ref="C580:E580" si="256">SUM(C570:C578)</f>
        <v>114.35300000484715</v>
      </c>
      <c r="D580" s="311">
        <f t="shared" si="256"/>
        <v>22.705000000351692</v>
      </c>
      <c r="E580" s="311">
        <f t="shared" si="256"/>
        <v>235.14200000512773</v>
      </c>
      <c r="F580" s="311"/>
      <c r="G580" s="311">
        <f t="shared" ref="G580:J580" si="257">SUM(G570:G578)</f>
        <v>109.07700000076505</v>
      </c>
      <c r="H580" s="311">
        <f t="shared" si="257"/>
        <v>121.82600000624359</v>
      </c>
      <c r="I580" s="311">
        <f t="shared" si="257"/>
        <v>16.825000000036226</v>
      </c>
      <c r="J580" s="311">
        <f t="shared" si="257"/>
        <v>247.7280000070449</v>
      </c>
      <c r="K580" s="311"/>
      <c r="L580" s="311">
        <f t="shared" ref="L580:O580" si="258">SUM(L570:L578)</f>
        <v>114.83199999872458</v>
      </c>
      <c r="M580" s="311">
        <f t="shared" si="258"/>
        <v>110.00899999672046</v>
      </c>
      <c r="N580" s="311">
        <f t="shared" si="258"/>
        <v>17.273000000075204</v>
      </c>
      <c r="O580" s="311">
        <f t="shared" si="258"/>
        <v>242.1139999955202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2.6992253685896803</v>
      </c>
      <c r="C587" s="302">
        <v>8.9003389502141275E-2</v>
      </c>
      <c r="D587" s="302">
        <v>1.3072772430509407</v>
      </c>
      <c r="E587" s="302">
        <f>SUM(B587:D587)</f>
        <v>4.0955060011427626</v>
      </c>
      <c r="F587" s="303"/>
      <c r="G587" s="302">
        <v>3.2169648724539992</v>
      </c>
      <c r="H587" s="302">
        <v>0.25993125026516262</v>
      </c>
      <c r="I587" s="302">
        <v>0.86851961141130962</v>
      </c>
      <c r="J587" s="302">
        <f>SUM(G587:I587)</f>
        <v>4.3454157341304711</v>
      </c>
      <c r="K587" s="303"/>
      <c r="L587" s="302">
        <v>3.9175149378467951</v>
      </c>
      <c r="M587" s="302">
        <v>0.32716024127200805</v>
      </c>
      <c r="N587" s="302">
        <v>1.1514533248513559</v>
      </c>
      <c r="O587" s="302">
        <f>SUM(L587:N587)</f>
        <v>5.396128503970159</v>
      </c>
    </row>
    <row r="588" spans="1:15" s="236" customFormat="1" x14ac:dyDescent="0.2">
      <c r="A588" s="237" t="str">
        <f>name!E$5</f>
        <v>Professional occupations</v>
      </c>
      <c r="B588" s="302">
        <v>2.6355692043381906</v>
      </c>
      <c r="C588" s="302">
        <v>7.4290376594393664E-2</v>
      </c>
      <c r="D588" s="302">
        <v>0.3758495063112407</v>
      </c>
      <c r="E588" s="302">
        <f t="shared" ref="E588:E595" si="259">SUM(B588:D588)</f>
        <v>3.0857090872438251</v>
      </c>
      <c r="F588" s="303"/>
      <c r="G588" s="302">
        <v>3.8853288937650761</v>
      </c>
      <c r="H588" s="302">
        <v>0.20540888928012885</v>
      </c>
      <c r="I588" s="302">
        <v>0.22805590366391415</v>
      </c>
      <c r="J588" s="302">
        <f t="shared" ref="J588:J590" si="260">SUM(G588:I588)</f>
        <v>4.3187936867091183</v>
      </c>
      <c r="K588" s="303"/>
      <c r="L588" s="302">
        <v>6.0691211948066472</v>
      </c>
      <c r="M588" s="302">
        <v>0.29719375322487562</v>
      </c>
      <c r="N588" s="302">
        <v>0.23691934787416907</v>
      </c>
      <c r="O588" s="302">
        <f t="shared" ref="O588:O595" si="261">SUM(L588:N588)</f>
        <v>6.6032342959056916</v>
      </c>
    </row>
    <row r="589" spans="1:15" s="236" customFormat="1" x14ac:dyDescent="0.2">
      <c r="A589" s="237" t="str">
        <f>name!E$6</f>
        <v>Associate professional occupations</v>
      </c>
      <c r="B589" s="302">
        <v>3.635642962783987</v>
      </c>
      <c r="C589" s="302">
        <v>0.11378598304614977</v>
      </c>
      <c r="D589" s="302">
        <v>0.20189654666878487</v>
      </c>
      <c r="E589" s="302">
        <f t="shared" si="259"/>
        <v>3.9513254924989218</v>
      </c>
      <c r="F589" s="303"/>
      <c r="G589" s="302">
        <v>4.9427189372447975</v>
      </c>
      <c r="H589" s="302">
        <v>0.27280452098161151</v>
      </c>
      <c r="I589" s="302">
        <v>0.12512489667405802</v>
      </c>
      <c r="J589" s="302">
        <f t="shared" si="260"/>
        <v>5.3406483549004671</v>
      </c>
      <c r="K589" s="303"/>
      <c r="L589" s="302">
        <v>6.3992048894581295</v>
      </c>
      <c r="M589" s="302">
        <v>0.30318890078660377</v>
      </c>
      <c r="N589" s="302">
        <v>0.1310056987986592</v>
      </c>
      <c r="O589" s="302">
        <f t="shared" si="261"/>
        <v>6.8333994890433924</v>
      </c>
    </row>
    <row r="590" spans="1:15" s="236" customFormat="1" x14ac:dyDescent="0.2">
      <c r="A590" s="237" t="str">
        <f>name!E$7</f>
        <v>Administrative and secretarial occupations</v>
      </c>
      <c r="B590" s="302">
        <v>4.3331172254651591</v>
      </c>
      <c r="C590" s="302">
        <v>0.63439450339121051</v>
      </c>
      <c r="D590" s="302">
        <v>0.28230578830713443</v>
      </c>
      <c r="E590" s="302">
        <f t="shared" si="259"/>
        <v>5.2498175171635042</v>
      </c>
      <c r="F590" s="303"/>
      <c r="G590" s="302">
        <v>4.6801712377786142</v>
      </c>
      <c r="H590" s="302">
        <v>1.265414800251327</v>
      </c>
      <c r="I590" s="302">
        <v>0.21901401989768846</v>
      </c>
      <c r="J590" s="302">
        <f t="shared" si="260"/>
        <v>6.1646000579276299</v>
      </c>
      <c r="K590" s="303"/>
      <c r="L590" s="302">
        <v>4.7674002393053216</v>
      </c>
      <c r="M590" s="302">
        <v>1.1209796531813523</v>
      </c>
      <c r="N590" s="302">
        <v>0.18704418732376277</v>
      </c>
      <c r="O590" s="302">
        <f t="shared" si="261"/>
        <v>6.0754240798104364</v>
      </c>
    </row>
    <row r="591" spans="1:15" s="236" customFormat="1" x14ac:dyDescent="0.2">
      <c r="A591" s="237" t="str">
        <f>name!E$8</f>
        <v>Skilled trades occupations</v>
      </c>
      <c r="B591" s="302">
        <v>3.1826159518845878</v>
      </c>
      <c r="C591" s="302">
        <v>9.5537937233216477E-2</v>
      </c>
      <c r="D591" s="302">
        <v>1.6182262673435388</v>
      </c>
      <c r="E591" s="302">
        <f t="shared" si="259"/>
        <v>4.8963801564613432</v>
      </c>
      <c r="F591" s="303"/>
      <c r="G591" s="302">
        <v>2.6777257249283295</v>
      </c>
      <c r="H591" s="302">
        <v>0.10648131356889641</v>
      </c>
      <c r="I591" s="302">
        <v>0.64155108066093236</v>
      </c>
      <c r="J591" s="302">
        <f>SUM(G591:I591)</f>
        <v>3.4257581191581581</v>
      </c>
      <c r="K591" s="303"/>
      <c r="L591" s="302">
        <v>2.4052714941417435</v>
      </c>
      <c r="M591" s="302">
        <v>0.143919879119493</v>
      </c>
      <c r="N591" s="302">
        <v>0.72116966734032184</v>
      </c>
      <c r="O591" s="302">
        <f t="shared" si="261"/>
        <v>3.2703610406015584</v>
      </c>
    </row>
    <row r="592" spans="1:15" s="236" customFormat="1" x14ac:dyDescent="0.2">
      <c r="A592" s="237" t="str">
        <f>name!E$9</f>
        <v>Caring, leisure and other service occupations</v>
      </c>
      <c r="B592" s="302">
        <v>1.6673681113458252</v>
      </c>
      <c r="C592" s="302">
        <v>0.43685600503126604</v>
      </c>
      <c r="D592" s="302">
        <v>0.17506639187969483</v>
      </c>
      <c r="E592" s="302">
        <f t="shared" si="259"/>
        <v>2.279290508256786</v>
      </c>
      <c r="F592" s="303"/>
      <c r="G592" s="302">
        <v>2.0659405970308247</v>
      </c>
      <c r="H592" s="302">
        <v>0.78936594659551662</v>
      </c>
      <c r="I592" s="302">
        <v>0.12307022683368744</v>
      </c>
      <c r="J592" s="302">
        <f t="shared" ref="J592:J595" si="262">SUM(G592:I592)</f>
        <v>2.978376770460029</v>
      </c>
      <c r="K592" s="303"/>
      <c r="L592" s="302">
        <v>2.9458777206517834</v>
      </c>
      <c r="M592" s="302">
        <v>0.85389541217488607</v>
      </c>
      <c r="N592" s="302">
        <v>0.1877153271242295</v>
      </c>
      <c r="O592" s="302">
        <f t="shared" si="261"/>
        <v>3.9874884599508991</v>
      </c>
    </row>
    <row r="593" spans="1:15" s="236" customFormat="1" x14ac:dyDescent="0.2">
      <c r="A593" s="237" t="str">
        <f>name!E$10</f>
        <v>Sales and customer service occupations</v>
      </c>
      <c r="B593" s="302">
        <v>0.95674291640355025</v>
      </c>
      <c r="C593" s="302">
        <v>9.2274447357675579E-2</v>
      </c>
      <c r="D593" s="302">
        <v>0.24205405991394452</v>
      </c>
      <c r="E593" s="302">
        <f t="shared" si="259"/>
        <v>1.2910714236751704</v>
      </c>
      <c r="F593" s="303"/>
      <c r="G593" s="302">
        <v>1.1434353742678285</v>
      </c>
      <c r="H593" s="302">
        <v>0.19375071271024616</v>
      </c>
      <c r="I593" s="302">
        <v>0.12513561805850748</v>
      </c>
      <c r="J593" s="302">
        <f t="shared" si="262"/>
        <v>1.4623217050365822</v>
      </c>
      <c r="K593" s="303"/>
      <c r="L593" s="302">
        <v>1.9353009263409719</v>
      </c>
      <c r="M593" s="302">
        <v>0.29899526889352385</v>
      </c>
      <c r="N593" s="302">
        <v>0.13941880082249175</v>
      </c>
      <c r="O593" s="302">
        <f t="shared" si="261"/>
        <v>2.3737149960569877</v>
      </c>
    </row>
    <row r="594" spans="1:15" s="236" customFormat="1" x14ac:dyDescent="0.2">
      <c r="A594" s="237" t="str">
        <f>name!E$11</f>
        <v>Process, plant and machine operatives</v>
      </c>
      <c r="B594" s="302">
        <v>21.201730501500304</v>
      </c>
      <c r="C594" s="302">
        <v>2.1505452623116139</v>
      </c>
      <c r="D594" s="302">
        <v>17.125141364699221</v>
      </c>
      <c r="E594" s="302">
        <f t="shared" si="259"/>
        <v>40.477417128511135</v>
      </c>
      <c r="F594" s="303"/>
      <c r="G594" s="302">
        <v>16.959457323207364</v>
      </c>
      <c r="H594" s="302">
        <v>3.7601691051642585</v>
      </c>
      <c r="I594" s="302">
        <v>11.612300639394331</v>
      </c>
      <c r="J594" s="302">
        <f t="shared" si="262"/>
        <v>32.331927067765953</v>
      </c>
      <c r="K594" s="303"/>
      <c r="L594" s="302">
        <v>14.680960092425469</v>
      </c>
      <c r="M594" s="302">
        <v>5.0919889400093101</v>
      </c>
      <c r="N594" s="302">
        <v>14.434725729515593</v>
      </c>
      <c r="O594" s="302">
        <f t="shared" si="261"/>
        <v>34.207674761950372</v>
      </c>
    </row>
    <row r="595" spans="1:15" s="236" customFormat="1" x14ac:dyDescent="0.2">
      <c r="A595" s="237" t="str">
        <f>name!E$12</f>
        <v>Elementary occupations</v>
      </c>
      <c r="B595" s="302">
        <v>2.0259877576555443</v>
      </c>
      <c r="C595" s="302">
        <v>0.22231209559310702</v>
      </c>
      <c r="D595" s="302">
        <v>0.37318283194211632</v>
      </c>
      <c r="E595" s="302">
        <f t="shared" si="259"/>
        <v>2.6214826851907675</v>
      </c>
      <c r="F595" s="303"/>
      <c r="G595" s="302">
        <v>1.5882570395281423</v>
      </c>
      <c r="H595" s="302">
        <v>0.32467346136124109</v>
      </c>
      <c r="I595" s="302">
        <v>0.17922800385813981</v>
      </c>
      <c r="J595" s="302">
        <f t="shared" si="262"/>
        <v>2.0921585047475233</v>
      </c>
      <c r="K595" s="303"/>
      <c r="L595" s="302">
        <v>1.2863485047294712</v>
      </c>
      <c r="M595" s="302">
        <v>0.2396779511247264</v>
      </c>
      <c r="N595" s="302">
        <v>0.21354791713345497</v>
      </c>
      <c r="O595" s="302">
        <f t="shared" si="261"/>
        <v>1.7395743729876525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42.337999999966826</v>
      </c>
      <c r="C597" s="311">
        <f t="shared" ref="C597:E597" si="263">SUM(C587:C595)</f>
        <v>3.9090000000607739</v>
      </c>
      <c r="D597" s="311">
        <f t="shared" si="263"/>
        <v>21.701000000116615</v>
      </c>
      <c r="E597" s="311">
        <f t="shared" si="263"/>
        <v>67.948000000144219</v>
      </c>
      <c r="F597" s="311"/>
      <c r="G597" s="311">
        <f t="shared" ref="G597:J597" si="264">SUM(G587:G595)</f>
        <v>41.160000000204974</v>
      </c>
      <c r="H597" s="311">
        <f t="shared" si="264"/>
        <v>7.1780000001783888</v>
      </c>
      <c r="I597" s="311">
        <f t="shared" si="264"/>
        <v>14.122000000452569</v>
      </c>
      <c r="J597" s="311">
        <f t="shared" si="264"/>
        <v>62.460000000835926</v>
      </c>
      <c r="K597" s="311"/>
      <c r="L597" s="311">
        <f t="shared" ref="L597:O597" si="265">SUM(L587:L595)</f>
        <v>44.406999999706329</v>
      </c>
      <c r="M597" s="311">
        <f t="shared" si="265"/>
        <v>8.6769999997867799</v>
      </c>
      <c r="N597" s="311">
        <f t="shared" si="265"/>
        <v>17.403000000784036</v>
      </c>
      <c r="O597" s="311">
        <f t="shared" si="265"/>
        <v>70.487000000277135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5.138199685712147E-2</v>
      </c>
      <c r="C604" s="302">
        <v>1.4227688853968428E-2</v>
      </c>
      <c r="D604" s="302">
        <v>3.9827350795961008E-3</v>
      </c>
      <c r="E604" s="302">
        <f>SUM(B604:D604)</f>
        <v>6.9592420790685991E-2</v>
      </c>
      <c r="F604" s="303"/>
      <c r="G604" s="302">
        <v>2.2034314056491779E-2</v>
      </c>
      <c r="H604" s="302">
        <v>2.1660056476605412E-2</v>
      </c>
      <c r="I604" s="302">
        <v>3.4102019937116215E-2</v>
      </c>
      <c r="J604" s="302">
        <f>SUM(G604:I604)</f>
        <v>7.7796390470213403E-2</v>
      </c>
      <c r="K604" s="303"/>
      <c r="L604" s="302">
        <v>1.910061096683054E-2</v>
      </c>
      <c r="M604" s="302">
        <v>2.2847346382998335E-2</v>
      </c>
      <c r="N604" s="302">
        <v>3.1725529783047525E-2</v>
      </c>
      <c r="O604" s="302">
        <f>SUM(L604:N604)</f>
        <v>7.36734871328764E-2</v>
      </c>
    </row>
    <row r="605" spans="1:15" s="236" customFormat="1" x14ac:dyDescent="0.2">
      <c r="A605" s="237" t="str">
        <f>name!E$5</f>
        <v>Professional occupations</v>
      </c>
      <c r="B605" s="302">
        <v>8.0574000855407057E-2</v>
      </c>
      <c r="C605" s="302">
        <v>8.5880793238916273E-3</v>
      </c>
      <c r="D605" s="302">
        <v>3.3690685117757813E-3</v>
      </c>
      <c r="E605" s="302">
        <f t="shared" ref="E605:E612" si="266">SUM(B605:D605)</f>
        <v>9.2531148691074469E-2</v>
      </c>
      <c r="F605" s="303"/>
      <c r="G605" s="302">
        <v>3.911520723510422E-2</v>
      </c>
      <c r="H605" s="302">
        <v>1.4268981833532991E-2</v>
      </c>
      <c r="I605" s="302">
        <v>2.1960450824366134E-2</v>
      </c>
      <c r="J605" s="302">
        <f t="shared" ref="J605:J607" si="267">SUM(G605:I605)</f>
        <v>7.5344639893003343E-2</v>
      </c>
      <c r="K605" s="303"/>
      <c r="L605" s="302">
        <v>4.0246827142231281E-2</v>
      </c>
      <c r="M605" s="302">
        <v>1.7168831091773119E-2</v>
      </c>
      <c r="N605" s="302">
        <v>1.7414941883123689E-2</v>
      </c>
      <c r="O605" s="302">
        <f t="shared" ref="O605:O612" si="268">SUM(L605:N605)</f>
        <v>7.4830600117128082E-2</v>
      </c>
    </row>
    <row r="606" spans="1:15" s="236" customFormat="1" x14ac:dyDescent="0.2">
      <c r="A606" s="237" t="str">
        <f>name!E$6</f>
        <v>Associate professional occupations</v>
      </c>
      <c r="B606" s="302">
        <v>0.1190489181185284</v>
      </c>
      <c r="C606" s="302">
        <v>8.7071550775524535E-3</v>
      </c>
      <c r="D606" s="302">
        <v>4.4472129765925142E-3</v>
      </c>
      <c r="E606" s="302">
        <f t="shared" si="266"/>
        <v>0.13220328617267335</v>
      </c>
      <c r="F606" s="303"/>
      <c r="G606" s="302">
        <v>5.0852669577939436E-2</v>
      </c>
      <c r="H606" s="302">
        <v>1.2397766367597275E-2</v>
      </c>
      <c r="I606" s="302">
        <v>2.6326495737601329E-2</v>
      </c>
      <c r="J606" s="302">
        <f t="shared" si="267"/>
        <v>8.9576931683138045E-2</v>
      </c>
      <c r="K606" s="303"/>
      <c r="L606" s="302">
        <v>4.1659816894435785E-2</v>
      </c>
      <c r="M606" s="302">
        <v>1.1393159265168439E-2</v>
      </c>
      <c r="N606" s="302">
        <v>2.6511283756170047E-2</v>
      </c>
      <c r="O606" s="302">
        <f t="shared" si="268"/>
        <v>7.956425991577426E-2</v>
      </c>
    </row>
    <row r="607" spans="1:15" s="236" customFormat="1" x14ac:dyDescent="0.2">
      <c r="A607" s="237" t="str">
        <f>name!E$7</f>
        <v>Administrative and secretarial occupations</v>
      </c>
      <c r="B607" s="302">
        <v>0.14039452180975634</v>
      </c>
      <c r="C607" s="302">
        <v>4.2794372468181373E-2</v>
      </c>
      <c r="D607" s="302">
        <v>3.1972416051459732E-3</v>
      </c>
      <c r="E607" s="302">
        <f t="shared" si="266"/>
        <v>0.1863861358830837</v>
      </c>
      <c r="F607" s="303"/>
      <c r="G607" s="302">
        <v>5.1916826835309973E-2</v>
      </c>
      <c r="H607" s="302">
        <v>5.1448756204620923E-2</v>
      </c>
      <c r="I607" s="302">
        <v>3.9524405091874775E-3</v>
      </c>
      <c r="J607" s="302">
        <f t="shared" si="267"/>
        <v>0.10731802354911837</v>
      </c>
      <c r="K607" s="303"/>
      <c r="L607" s="302">
        <v>5.8139052914954206E-2</v>
      </c>
      <c r="M607" s="302">
        <v>3.6723099341955306E-2</v>
      </c>
      <c r="N607" s="302">
        <v>3.6053930717407133E-3</v>
      </c>
      <c r="O607" s="302">
        <f t="shared" si="268"/>
        <v>9.8467545328650222E-2</v>
      </c>
    </row>
    <row r="608" spans="1:15" s="236" customFormat="1" x14ac:dyDescent="0.2">
      <c r="A608" s="237" t="str">
        <f>name!E$8</f>
        <v>Skilled trades occupations</v>
      </c>
      <c r="B608" s="302">
        <v>1.1691831849685417E-2</v>
      </c>
      <c r="C608" s="302">
        <v>5.8475281099723084E-3</v>
      </c>
      <c r="D608" s="302">
        <v>2.2963273478966207E-3</v>
      </c>
      <c r="E608" s="302">
        <f t="shared" si="266"/>
        <v>1.9835687307554348E-2</v>
      </c>
      <c r="F608" s="303"/>
      <c r="G608" s="302">
        <v>3.4906345454237975E-3</v>
      </c>
      <c r="H608" s="302">
        <v>3.8567469672253878E-3</v>
      </c>
      <c r="I608" s="302">
        <v>7.4490733088741958E-3</v>
      </c>
      <c r="J608" s="302">
        <f>SUM(G608:I608)</f>
        <v>1.4796454821523381E-2</v>
      </c>
      <c r="K608" s="303"/>
      <c r="L608" s="302">
        <v>1.3384296552660991E-3</v>
      </c>
      <c r="M608" s="302">
        <v>2.8272756982983442E-3</v>
      </c>
      <c r="N608" s="302">
        <v>2.3108715554570852E-3</v>
      </c>
      <c r="O608" s="302">
        <f t="shared" si="268"/>
        <v>6.4765769090215294E-3</v>
      </c>
    </row>
    <row r="609" spans="1:15" s="236" customFormat="1" x14ac:dyDescent="0.2">
      <c r="A609" s="237" t="str">
        <f>name!E$9</f>
        <v>Caring, leisure and other service occupations</v>
      </c>
      <c r="B609" s="302">
        <v>2.342727107521551E-2</v>
      </c>
      <c r="C609" s="302">
        <v>1.5412315954348041E-2</v>
      </c>
      <c r="D609" s="302">
        <v>1.3027018544160287E-3</v>
      </c>
      <c r="E609" s="302">
        <f t="shared" si="266"/>
        <v>4.0142288883979582E-2</v>
      </c>
      <c r="F609" s="303"/>
      <c r="G609" s="302">
        <v>7.9799815216138794E-3</v>
      </c>
      <c r="H609" s="302">
        <v>1.5490480535056403E-2</v>
      </c>
      <c r="I609" s="302">
        <v>1.5917033087891905E-3</v>
      </c>
      <c r="J609" s="302">
        <f t="shared" ref="J609:J612" si="269">SUM(G609:I609)</f>
        <v>2.5062165365459476E-2</v>
      </c>
      <c r="K609" s="303"/>
      <c r="L609" s="302">
        <v>6.9330380996647858E-3</v>
      </c>
      <c r="M609" s="302">
        <v>1.2888981310772584E-2</v>
      </c>
      <c r="N609" s="302">
        <v>1.6863286420638025E-3</v>
      </c>
      <c r="O609" s="302">
        <f t="shared" si="268"/>
        <v>2.150834805250117E-2</v>
      </c>
    </row>
    <row r="610" spans="1:15" s="236" customFormat="1" x14ac:dyDescent="0.2">
      <c r="A610" s="237" t="str">
        <f>name!E$10</f>
        <v>Sales and customer service occupations</v>
      </c>
      <c r="B610" s="302">
        <v>4.1508477039365402E-2</v>
      </c>
      <c r="C610" s="302">
        <v>1.0134749711277497E-2</v>
      </c>
      <c r="D610" s="302">
        <v>8.0209345880915574E-4</v>
      </c>
      <c r="E610" s="302">
        <f t="shared" si="266"/>
        <v>5.244532020945205E-2</v>
      </c>
      <c r="F610" s="303"/>
      <c r="G610" s="302">
        <v>1.5847114712972985E-2</v>
      </c>
      <c r="H610" s="302">
        <v>1.2597913881906633E-2</v>
      </c>
      <c r="I610" s="302">
        <v>1.9514613024444935E-3</v>
      </c>
      <c r="J610" s="302">
        <f t="shared" si="269"/>
        <v>3.0396489897324113E-2</v>
      </c>
      <c r="K610" s="303"/>
      <c r="L610" s="302">
        <v>1.9848537299170937E-2</v>
      </c>
      <c r="M610" s="302">
        <v>1.3442570982752396E-2</v>
      </c>
      <c r="N610" s="302">
        <v>1.6444435161637543E-3</v>
      </c>
      <c r="O610" s="302">
        <f t="shared" si="268"/>
        <v>3.4935551798087085E-2</v>
      </c>
    </row>
    <row r="611" spans="1:15" s="236" customFormat="1" x14ac:dyDescent="0.2">
      <c r="A611" s="237" t="str">
        <f>name!E$11</f>
        <v>Process, plant and machine operatives</v>
      </c>
      <c r="B611" s="302">
        <v>1.0505182639644886E-2</v>
      </c>
      <c r="C611" s="302">
        <v>1.4674763026170394E-2</v>
      </c>
      <c r="D611" s="302">
        <v>3.6410916643434621E-3</v>
      </c>
      <c r="E611" s="302">
        <f t="shared" si="266"/>
        <v>2.8821037330158741E-2</v>
      </c>
      <c r="F611" s="303"/>
      <c r="G611" s="302">
        <v>3.1790242242739917E-3</v>
      </c>
      <c r="H611" s="302">
        <v>1.2475945068263784E-2</v>
      </c>
      <c r="I611" s="302">
        <v>8.6411883228786537E-3</v>
      </c>
      <c r="J611" s="302">
        <f t="shared" si="269"/>
        <v>2.4296157615416432E-2</v>
      </c>
      <c r="K611" s="303"/>
      <c r="L611" s="302">
        <v>5.3607308788231034E-4</v>
      </c>
      <c r="M611" s="302">
        <v>1.7542873342635126E-2</v>
      </c>
      <c r="N611" s="302">
        <v>4.5776228948811344E-3</v>
      </c>
      <c r="O611" s="302">
        <f t="shared" si="268"/>
        <v>2.2656569325398571E-2</v>
      </c>
    </row>
    <row r="612" spans="1:15" s="236" customFormat="1" x14ac:dyDescent="0.2">
      <c r="A612" s="237" t="str">
        <f>name!E$12</f>
        <v>Elementary occupations</v>
      </c>
      <c r="B612" s="302">
        <v>3.4467799754426681E-2</v>
      </c>
      <c r="C612" s="302">
        <v>1.1613347476135327E-2</v>
      </c>
      <c r="D612" s="302">
        <v>2.9615275018577791E-3</v>
      </c>
      <c r="E612" s="302">
        <f t="shared" si="266"/>
        <v>4.9042674732419786E-2</v>
      </c>
      <c r="F612" s="303"/>
      <c r="G612" s="302">
        <v>1.0584227290884715E-2</v>
      </c>
      <c r="H612" s="302">
        <v>1.0803352669166202E-2</v>
      </c>
      <c r="I612" s="302">
        <v>6.0251667504620408E-3</v>
      </c>
      <c r="J612" s="302">
        <f t="shared" si="269"/>
        <v>2.7412746710512959E-2</v>
      </c>
      <c r="K612" s="303"/>
      <c r="L612" s="302">
        <v>6.197613939044202E-3</v>
      </c>
      <c r="M612" s="302">
        <v>7.1658625805880657E-3</v>
      </c>
      <c r="N612" s="302">
        <v>4.5235848997269611E-3</v>
      </c>
      <c r="O612" s="302">
        <f t="shared" si="268"/>
        <v>1.7887061419359227E-2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0.51299999999915125</v>
      </c>
      <c r="C614" s="311">
        <f t="shared" ref="C614:E614" si="270">SUM(C604:C612)</f>
        <v>0.13200000000149745</v>
      </c>
      <c r="D614" s="311">
        <f t="shared" si="270"/>
        <v>2.6000000000433413E-2</v>
      </c>
      <c r="E614" s="311">
        <f t="shared" si="270"/>
        <v>0.67100000000108195</v>
      </c>
      <c r="F614" s="311"/>
      <c r="G614" s="311">
        <f t="shared" ref="G614:J614" si="271">SUM(G604:G612)</f>
        <v>0.20500000000001478</v>
      </c>
      <c r="H614" s="311">
        <f t="shared" si="271"/>
        <v>0.15500000000397501</v>
      </c>
      <c r="I614" s="311">
        <f t="shared" si="271"/>
        <v>0.11200000000171971</v>
      </c>
      <c r="J614" s="311">
        <f t="shared" si="271"/>
        <v>0.47200000000570952</v>
      </c>
      <c r="K614" s="311"/>
      <c r="L614" s="311">
        <f t="shared" ref="L614:O614" si="272">SUM(L604:L612)</f>
        <v>0.19399999999948012</v>
      </c>
      <c r="M614" s="311">
        <f t="shared" si="272"/>
        <v>0.14199999999694171</v>
      </c>
      <c r="N614" s="311">
        <f t="shared" si="272"/>
        <v>9.4000000002374712E-2</v>
      </c>
      <c r="O614" s="311">
        <f t="shared" si="272"/>
        <v>0.42999999999879657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0.15019404510056947</v>
      </c>
      <c r="C621" s="302">
        <v>1.5897889562764222E-2</v>
      </c>
      <c r="D621" s="302">
        <v>2.5714192399097328E-3</v>
      </c>
      <c r="E621" s="302">
        <f>SUM(B621:D621)</f>
        <v>0.16866335390324341</v>
      </c>
      <c r="F621" s="303"/>
      <c r="G621" s="302">
        <v>0.26151007360013512</v>
      </c>
      <c r="H621" s="302">
        <v>2.2413234058930014E-2</v>
      </c>
      <c r="I621" s="302">
        <v>2.1094851018303551E-2</v>
      </c>
      <c r="J621" s="302">
        <f>SUM(G621:I621)</f>
        <v>0.3050181586773687</v>
      </c>
      <c r="K621" s="303"/>
      <c r="L621" s="302">
        <v>0.49031110023198254</v>
      </c>
      <c r="M621" s="302">
        <v>5.2499320105947149E-2</v>
      </c>
      <c r="N621" s="302">
        <v>3.901897971834356E-2</v>
      </c>
      <c r="O621" s="302">
        <f>SUM(L621:N621)</f>
        <v>0.58182940005627326</v>
      </c>
    </row>
    <row r="622" spans="1:15" s="236" customFormat="1" x14ac:dyDescent="0.2">
      <c r="A622" s="237" t="str">
        <f>name!E$5</f>
        <v>Professional occupations</v>
      </c>
      <c r="B622" s="302">
        <v>0.27504756482831849</v>
      </c>
      <c r="C622" s="302">
        <v>3.3118153126080296E-2</v>
      </c>
      <c r="D622" s="302">
        <v>2.5916873750485951E-3</v>
      </c>
      <c r="E622" s="302">
        <f t="shared" ref="E622:E629" si="273">SUM(B622:D622)</f>
        <v>0.3107574053294474</v>
      </c>
      <c r="F622" s="303"/>
      <c r="G622" s="302">
        <v>0.54678398049191379</v>
      </c>
      <c r="H622" s="302">
        <v>5.9026895812789575E-2</v>
      </c>
      <c r="I622" s="302">
        <v>2.142176447629876E-2</v>
      </c>
      <c r="J622" s="302">
        <f t="shared" ref="J622:J624" si="274">SUM(G622:I622)</f>
        <v>0.62723264078100205</v>
      </c>
      <c r="K622" s="303"/>
      <c r="L622" s="302">
        <v>1.1196017221577355</v>
      </c>
      <c r="M622" s="302">
        <v>0.15390081669429792</v>
      </c>
      <c r="N622" s="302">
        <v>3.4365028198694643E-2</v>
      </c>
      <c r="O622" s="302">
        <f t="shared" ref="O622:O629" si="275">SUM(L622:N622)</f>
        <v>1.307867567050728</v>
      </c>
    </row>
    <row r="623" spans="1:15" s="236" customFormat="1" x14ac:dyDescent="0.2">
      <c r="A623" s="237" t="str">
        <f>name!E$6</f>
        <v>Associate professional occupations</v>
      </c>
      <c r="B623" s="302">
        <v>0.38979516906757028</v>
      </c>
      <c r="C623" s="302">
        <v>3.9425151583703737E-2</v>
      </c>
      <c r="D623" s="302">
        <v>2.3476054740940201E-3</v>
      </c>
      <c r="E623" s="302">
        <f t="shared" si="273"/>
        <v>0.43156792612536804</v>
      </c>
      <c r="F623" s="303"/>
      <c r="G623" s="302">
        <v>0.68340680833118594</v>
      </c>
      <c r="H623" s="302">
        <v>5.7371586896330685E-2</v>
      </c>
      <c r="I623" s="302">
        <v>1.3329121474479263E-2</v>
      </c>
      <c r="J623" s="302">
        <f t="shared" si="274"/>
        <v>0.75410751670199594</v>
      </c>
      <c r="K623" s="303"/>
      <c r="L623" s="302">
        <v>1.0666704988097921</v>
      </c>
      <c r="M623" s="302">
        <v>0.11946910229665159</v>
      </c>
      <c r="N623" s="302">
        <v>2.077825148779739E-2</v>
      </c>
      <c r="O623" s="302">
        <f t="shared" si="275"/>
        <v>1.2069178525942412</v>
      </c>
    </row>
    <row r="624" spans="1:15" s="236" customFormat="1" x14ac:dyDescent="0.2">
      <c r="A624" s="237" t="str">
        <f>name!E$7</f>
        <v>Administrative and secretarial occupations</v>
      </c>
      <c r="B624" s="302">
        <v>0.17309087592654618</v>
      </c>
      <c r="C624" s="302">
        <v>4.3996949467292601E-2</v>
      </c>
      <c r="D624" s="302">
        <v>6.6422062074885833E-4</v>
      </c>
      <c r="E624" s="302">
        <f t="shared" si="273"/>
        <v>0.21775204601458764</v>
      </c>
      <c r="F624" s="303"/>
      <c r="G624" s="302">
        <v>0.27305235447531229</v>
      </c>
      <c r="H624" s="302">
        <v>5.5730944086798385E-2</v>
      </c>
      <c r="I624" s="302">
        <v>1.9135114679266986E-3</v>
      </c>
      <c r="J624" s="302">
        <f t="shared" si="274"/>
        <v>0.33069681003003737</v>
      </c>
      <c r="K624" s="303"/>
      <c r="L624" s="302">
        <v>0.44572518067910638</v>
      </c>
      <c r="M624" s="302">
        <v>9.3934775294227654E-2</v>
      </c>
      <c r="N624" s="302">
        <v>3.4048095868049384E-3</v>
      </c>
      <c r="O624" s="302">
        <f t="shared" si="275"/>
        <v>0.54306476556013894</v>
      </c>
    </row>
    <row r="625" spans="1:15" s="236" customFormat="1" x14ac:dyDescent="0.2">
      <c r="A625" s="237" t="str">
        <f>name!E$8</f>
        <v>Skilled trades occupations</v>
      </c>
      <c r="B625" s="302">
        <v>0.24950244014111014</v>
      </c>
      <c r="C625" s="302">
        <v>2.5957992164994174E-2</v>
      </c>
      <c r="D625" s="302">
        <v>6.5343902124431344E-3</v>
      </c>
      <c r="E625" s="302">
        <f t="shared" si="273"/>
        <v>0.28199482251854746</v>
      </c>
      <c r="F625" s="303"/>
      <c r="G625" s="302">
        <v>0.30507461690445992</v>
      </c>
      <c r="H625" s="302">
        <v>1.5868699456877657E-2</v>
      </c>
      <c r="I625" s="302">
        <v>5.4893084255607835E-2</v>
      </c>
      <c r="J625" s="302">
        <f>SUM(G625:I625)</f>
        <v>0.3758364006169454</v>
      </c>
      <c r="K625" s="303"/>
      <c r="L625" s="302">
        <v>0.46184475174716022</v>
      </c>
      <c r="M625" s="302">
        <v>3.1294147220546256E-2</v>
      </c>
      <c r="N625" s="302">
        <v>0.10184257049867204</v>
      </c>
      <c r="O625" s="302">
        <f t="shared" si="275"/>
        <v>0.59498146946637853</v>
      </c>
    </row>
    <row r="626" spans="1:15" s="236" customFormat="1" x14ac:dyDescent="0.2">
      <c r="A626" s="237" t="str">
        <f>name!E$9</f>
        <v>Caring, leisure and other service occupations</v>
      </c>
      <c r="B626" s="302">
        <v>0.25803994962160093</v>
      </c>
      <c r="C626" s="302">
        <v>9.0500731035298432E-2</v>
      </c>
      <c r="D626" s="302">
        <v>1.5470002115369251E-3</v>
      </c>
      <c r="E626" s="302">
        <f t="shared" si="273"/>
        <v>0.35008768086843628</v>
      </c>
      <c r="F626" s="303"/>
      <c r="G626" s="302">
        <v>0.3266296630923099</v>
      </c>
      <c r="H626" s="302">
        <v>0.10809355543140665</v>
      </c>
      <c r="I626" s="302">
        <v>3.6995765696782477E-3</v>
      </c>
      <c r="J626" s="302">
        <f t="shared" ref="J626:J629" si="276">SUM(G626:I626)</f>
        <v>0.43842279509339477</v>
      </c>
      <c r="K626" s="303"/>
      <c r="L626" s="302">
        <v>0.36873901624023003</v>
      </c>
      <c r="M626" s="302">
        <v>0.18991744648912645</v>
      </c>
      <c r="N626" s="302">
        <v>7.5109595775544628E-3</v>
      </c>
      <c r="O626" s="302">
        <f t="shared" si="275"/>
        <v>0.56616742230691086</v>
      </c>
    </row>
    <row r="627" spans="1:15" s="236" customFormat="1" x14ac:dyDescent="0.2">
      <c r="A627" s="237" t="str">
        <f>name!E$10</f>
        <v>Sales and customer service occupations</v>
      </c>
      <c r="B627" s="302">
        <v>7.3177547282198246E-2</v>
      </c>
      <c r="C627" s="302">
        <v>8.1381393764926938E-2</v>
      </c>
      <c r="D627" s="302">
        <v>9.4026110149134957E-4</v>
      </c>
      <c r="E627" s="302">
        <f t="shared" si="273"/>
        <v>0.15549920214861654</v>
      </c>
      <c r="F627" s="303"/>
      <c r="G627" s="302">
        <v>0.10747443065102225</v>
      </c>
      <c r="H627" s="302">
        <v>8.3111032539678428E-2</v>
      </c>
      <c r="I627" s="302">
        <v>4.5656786611047145E-3</v>
      </c>
      <c r="J627" s="302">
        <f t="shared" si="276"/>
        <v>0.1951511418518054</v>
      </c>
      <c r="K627" s="303"/>
      <c r="L627" s="302">
        <v>0.20055164403563508</v>
      </c>
      <c r="M627" s="302">
        <v>0.1604223160199291</v>
      </c>
      <c r="N627" s="302">
        <v>6.9483352350398183E-3</v>
      </c>
      <c r="O627" s="302">
        <f t="shared" si="275"/>
        <v>0.36792229529060394</v>
      </c>
    </row>
    <row r="628" spans="1:15" s="236" customFormat="1" x14ac:dyDescent="0.2">
      <c r="A628" s="237" t="str">
        <f>name!E$11</f>
        <v>Process, plant and machine operatives</v>
      </c>
      <c r="B628" s="302">
        <v>0.34999056814731377</v>
      </c>
      <c r="C628" s="302">
        <v>2.8653660930129631E-2</v>
      </c>
      <c r="D628" s="302">
        <v>1.0241351598878246E-3</v>
      </c>
      <c r="E628" s="302">
        <f t="shared" si="273"/>
        <v>0.37966836423733119</v>
      </c>
      <c r="F628" s="303"/>
      <c r="G628" s="302">
        <v>0.44284482344048515</v>
      </c>
      <c r="H628" s="302">
        <v>2.7811187100541344E-2</v>
      </c>
      <c r="I628" s="302">
        <v>1.3262680077627979E-2</v>
      </c>
      <c r="J628" s="302">
        <f t="shared" si="276"/>
        <v>0.4839186906186545</v>
      </c>
      <c r="K628" s="303"/>
      <c r="L628" s="302">
        <v>0.80305590920543024</v>
      </c>
      <c r="M628" s="302">
        <v>4.7310562846156035E-2</v>
      </c>
      <c r="N628" s="302">
        <v>2.869634051330262E-2</v>
      </c>
      <c r="O628" s="302">
        <f t="shared" si="275"/>
        <v>0.87906281256488883</v>
      </c>
    </row>
    <row r="629" spans="1:15" s="236" customFormat="1" x14ac:dyDescent="0.2">
      <c r="A629" s="237" t="str">
        <f>name!E$12</f>
        <v>Elementary occupations</v>
      </c>
      <c r="B629" s="302">
        <v>0.31016183988122897</v>
      </c>
      <c r="C629" s="302">
        <v>9.1068078368133451E-2</v>
      </c>
      <c r="D629" s="302">
        <v>1.7792806048939217E-3</v>
      </c>
      <c r="E629" s="302">
        <f t="shared" si="273"/>
        <v>0.40300919885425635</v>
      </c>
      <c r="F629" s="303"/>
      <c r="G629" s="302">
        <v>0.388223249025623</v>
      </c>
      <c r="H629" s="302">
        <v>6.3572864625488237E-2</v>
      </c>
      <c r="I629" s="302">
        <v>6.8197319991474071E-3</v>
      </c>
      <c r="J629" s="302">
        <f t="shared" si="276"/>
        <v>0.45861584565025865</v>
      </c>
      <c r="K629" s="303"/>
      <c r="L629" s="302">
        <v>0.86350017684389146</v>
      </c>
      <c r="M629" s="302">
        <v>9.7251513017465555E-2</v>
      </c>
      <c r="N629" s="302">
        <v>1.5434725180012591E-2</v>
      </c>
      <c r="O629" s="302">
        <f t="shared" si="275"/>
        <v>0.9761864150413696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2.2289999999964567</v>
      </c>
      <c r="C631" s="311">
        <f t="shared" ref="C631:E631" si="277">SUM(C621:C629)</f>
        <v>0.45000000000332346</v>
      </c>
      <c r="D631" s="311">
        <f t="shared" si="277"/>
        <v>2.000000000005436E-2</v>
      </c>
      <c r="E631" s="311">
        <f t="shared" si="277"/>
        <v>2.6989999999998346</v>
      </c>
      <c r="F631" s="311"/>
      <c r="G631" s="311">
        <f t="shared" ref="G631:J631" si="278">SUM(G621:G629)</f>
        <v>3.3350000000124478</v>
      </c>
      <c r="H631" s="311">
        <f t="shared" si="278"/>
        <v>0.49300000000884098</v>
      </c>
      <c r="I631" s="311">
        <f t="shared" si="278"/>
        <v>0.14100000000017443</v>
      </c>
      <c r="J631" s="311">
        <f t="shared" si="278"/>
        <v>3.9690000000214627</v>
      </c>
      <c r="K631" s="311"/>
      <c r="L631" s="311">
        <f t="shared" ref="L631:O631" si="279">SUM(L621:L629)</f>
        <v>5.8199999999509648</v>
      </c>
      <c r="M631" s="311">
        <f t="shared" si="279"/>
        <v>0.94599999998434781</v>
      </c>
      <c r="N631" s="311">
        <f t="shared" si="279"/>
        <v>0.25799999999622203</v>
      </c>
      <c r="O631" s="311">
        <f t="shared" si="279"/>
        <v>7.0239999999315321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3.6191530078545369</v>
      </c>
      <c r="C638" s="302">
        <v>0.31813249852018421</v>
      </c>
      <c r="D638" s="302">
        <v>0.70019038115926546</v>
      </c>
      <c r="E638" s="302">
        <f>SUM(B638:D638)</f>
        <v>4.6374758875339861</v>
      </c>
      <c r="F638" s="303"/>
      <c r="G638" s="302">
        <v>5.3618770610901763</v>
      </c>
      <c r="H638" s="302">
        <v>0.73761006910731552</v>
      </c>
      <c r="I638" s="302">
        <v>0.69184105438024179</v>
      </c>
      <c r="J638" s="302">
        <f>SUM(G638:I638)</f>
        <v>6.7913281845777336</v>
      </c>
      <c r="K638" s="303"/>
      <c r="L638" s="302">
        <v>6.3678028984207895</v>
      </c>
      <c r="M638" s="302">
        <v>1.0312842985921722</v>
      </c>
      <c r="N638" s="302">
        <v>0.69588241441184995</v>
      </c>
      <c r="O638" s="302">
        <f>SUM(L638:N638)</f>
        <v>8.094969611424812</v>
      </c>
    </row>
    <row r="639" spans="1:15" s="236" customFormat="1" x14ac:dyDescent="0.2">
      <c r="A639" s="237" t="str">
        <f>name!E$5</f>
        <v>Professional occupations</v>
      </c>
      <c r="B639" s="302">
        <v>2.7332046781169907</v>
      </c>
      <c r="C639" s="302">
        <v>0.20883931187995591</v>
      </c>
      <c r="D639" s="302">
        <v>0.19653025941019467</v>
      </c>
      <c r="E639" s="302">
        <f t="shared" ref="E639:E646" si="280">SUM(B639:D639)</f>
        <v>3.1385742494071414</v>
      </c>
      <c r="F639" s="303"/>
      <c r="G639" s="302">
        <v>4.7206020536347548</v>
      </c>
      <c r="H639" s="302">
        <v>0.48728011088933026</v>
      </c>
      <c r="I639" s="302">
        <v>0.17800979021712862</v>
      </c>
      <c r="J639" s="302">
        <f t="shared" ref="J639:J641" si="281">SUM(G639:I639)</f>
        <v>5.3858919547412132</v>
      </c>
      <c r="K639" s="303"/>
      <c r="L639" s="302">
        <v>6.8952625637101406</v>
      </c>
      <c r="M639" s="302">
        <v>0.77392982770117691</v>
      </c>
      <c r="N639" s="302">
        <v>0.15381913299045585</v>
      </c>
      <c r="O639" s="302">
        <f t="shared" ref="O639:O646" si="282">SUM(L639:N639)</f>
        <v>7.8230115244017728</v>
      </c>
    </row>
    <row r="640" spans="1:15" s="236" customFormat="1" x14ac:dyDescent="0.2">
      <c r="A640" s="237" t="str">
        <f>name!E$6</f>
        <v>Associate professional occupations</v>
      </c>
      <c r="B640" s="302">
        <v>2.5799088887029615</v>
      </c>
      <c r="C640" s="302">
        <v>0.29036015356806183</v>
      </c>
      <c r="D640" s="302">
        <v>0.17362512559520366</v>
      </c>
      <c r="E640" s="302">
        <f t="shared" si="280"/>
        <v>3.043894167866227</v>
      </c>
      <c r="F640" s="303"/>
      <c r="G640" s="302">
        <v>4.1838905069899095</v>
      </c>
      <c r="H640" s="302">
        <v>0.58145894391248021</v>
      </c>
      <c r="I640" s="302">
        <v>0.13648456287583563</v>
      </c>
      <c r="J640" s="302">
        <f t="shared" si="281"/>
        <v>4.9018340137782257</v>
      </c>
      <c r="K640" s="303"/>
      <c r="L640" s="302">
        <v>5.1554616138265912</v>
      </c>
      <c r="M640" s="302">
        <v>0.723148902841386</v>
      </c>
      <c r="N640" s="302">
        <v>0.11658200888180599</v>
      </c>
      <c r="O640" s="302">
        <f t="shared" si="282"/>
        <v>5.9951925255497827</v>
      </c>
    </row>
    <row r="641" spans="1:15" s="236" customFormat="1" x14ac:dyDescent="0.2">
      <c r="A641" s="237" t="str">
        <f>name!E$7</f>
        <v>Administrative and secretarial occupations</v>
      </c>
      <c r="B641" s="302">
        <v>3.8026529621349754</v>
      </c>
      <c r="C641" s="302">
        <v>1.3308395451826263</v>
      </c>
      <c r="D641" s="302">
        <v>0.14860965492921741</v>
      </c>
      <c r="E641" s="302">
        <f t="shared" si="280"/>
        <v>5.2821021622468187</v>
      </c>
      <c r="F641" s="303"/>
      <c r="G641" s="302">
        <v>5.5741813770062425</v>
      </c>
      <c r="H641" s="302">
        <v>2.1724441882133925</v>
      </c>
      <c r="I641" s="302">
        <v>8.676761754929288E-2</v>
      </c>
      <c r="J641" s="302">
        <f t="shared" si="281"/>
        <v>7.8333931827689272</v>
      </c>
      <c r="K641" s="303"/>
      <c r="L641" s="302">
        <v>6.3773059094873874</v>
      </c>
      <c r="M641" s="302">
        <v>2.4282754736190695</v>
      </c>
      <c r="N641" s="302">
        <v>9.263972475161561E-2</v>
      </c>
      <c r="O641" s="302">
        <f t="shared" si="282"/>
        <v>8.8982211078580722</v>
      </c>
    </row>
    <row r="642" spans="1:15" s="236" customFormat="1" x14ac:dyDescent="0.2">
      <c r="A642" s="237" t="str">
        <f>name!E$8</f>
        <v>Skilled trades occupations</v>
      </c>
      <c r="B642" s="302">
        <v>1.1823353016800675</v>
      </c>
      <c r="C642" s="302">
        <v>0.24450911334037151</v>
      </c>
      <c r="D642" s="302">
        <v>0.16494853798996445</v>
      </c>
      <c r="E642" s="302">
        <f t="shared" si="280"/>
        <v>1.5917929530104034</v>
      </c>
      <c r="F642" s="303"/>
      <c r="G642" s="302">
        <v>1.301117310789133</v>
      </c>
      <c r="H642" s="302">
        <v>0.253725124756364</v>
      </c>
      <c r="I642" s="302">
        <v>0.12527774735104719</v>
      </c>
      <c r="J642" s="302">
        <f>SUM(G642:I642)</f>
        <v>1.680120182896544</v>
      </c>
      <c r="K642" s="303"/>
      <c r="L642" s="302">
        <v>1.5618656260384318</v>
      </c>
      <c r="M642" s="302">
        <v>0.34456379806928927</v>
      </c>
      <c r="N642" s="302">
        <v>0.12111122224768053</v>
      </c>
      <c r="O642" s="302">
        <f t="shared" si="282"/>
        <v>2.0275406463554018</v>
      </c>
    </row>
    <row r="643" spans="1:15" s="236" customFormat="1" x14ac:dyDescent="0.2">
      <c r="A643" s="237" t="str">
        <f>name!E$9</f>
        <v>Caring, leisure and other service occupations</v>
      </c>
      <c r="B643" s="302">
        <v>2.081839854657948</v>
      </c>
      <c r="C643" s="302">
        <v>1.9661498047493051</v>
      </c>
      <c r="D643" s="302">
        <v>0.59037930441259778</v>
      </c>
      <c r="E643" s="302">
        <f t="shared" si="280"/>
        <v>4.6383689638198513</v>
      </c>
      <c r="F643" s="303"/>
      <c r="G643" s="302">
        <v>2.8158638947413794</v>
      </c>
      <c r="H643" s="302">
        <v>2.4910277251302744</v>
      </c>
      <c r="I643" s="302">
        <v>0.32616478598133558</v>
      </c>
      <c r="J643" s="302">
        <f t="shared" ref="J643:J646" si="283">SUM(G643:I643)</f>
        <v>5.6330564058529893</v>
      </c>
      <c r="K643" s="303"/>
      <c r="L643" s="302">
        <v>3.1452388981112853</v>
      </c>
      <c r="M643" s="302">
        <v>3.0408485186733016</v>
      </c>
      <c r="N643" s="302">
        <v>0.40220737879161095</v>
      </c>
      <c r="O643" s="302">
        <f t="shared" si="282"/>
        <v>6.5882947955761981</v>
      </c>
    </row>
    <row r="644" spans="1:15" s="236" customFormat="1" x14ac:dyDescent="0.2">
      <c r="A644" s="237" t="str">
        <f>name!E$10</f>
        <v>Sales and customer service occupations</v>
      </c>
      <c r="B644" s="302">
        <v>1.9457856584473088</v>
      </c>
      <c r="C644" s="302">
        <v>0.38301284358318965</v>
      </c>
      <c r="D644" s="302">
        <v>0.14332986290023553</v>
      </c>
      <c r="E644" s="302">
        <f t="shared" si="280"/>
        <v>2.4721283649307342</v>
      </c>
      <c r="F644" s="303"/>
      <c r="G644" s="302">
        <v>2.6425850087174796</v>
      </c>
      <c r="H644" s="302">
        <v>0.59919421025231068</v>
      </c>
      <c r="I644" s="302">
        <v>8.5578925599480424E-2</v>
      </c>
      <c r="J644" s="302">
        <f t="shared" si="283"/>
        <v>3.3273581445692706</v>
      </c>
      <c r="K644" s="303"/>
      <c r="L644" s="302">
        <v>3.5901925018111926</v>
      </c>
      <c r="M644" s="302">
        <v>0.94201715866609803</v>
      </c>
      <c r="N644" s="302">
        <v>6.8451523291491637E-2</v>
      </c>
      <c r="O644" s="302">
        <f t="shared" si="282"/>
        <v>4.6006611837687821</v>
      </c>
    </row>
    <row r="645" spans="1:15" s="236" customFormat="1" x14ac:dyDescent="0.2">
      <c r="A645" s="237" t="str">
        <f>name!E$11</f>
        <v>Process, plant and machine operatives</v>
      </c>
      <c r="B645" s="302">
        <v>7.091096012719647</v>
      </c>
      <c r="C645" s="302">
        <v>1.1477108142268246</v>
      </c>
      <c r="D645" s="302">
        <v>0.24482954498355627</v>
      </c>
      <c r="E645" s="302">
        <f t="shared" si="280"/>
        <v>8.4836363719300287</v>
      </c>
      <c r="F645" s="303"/>
      <c r="G645" s="302">
        <v>7.7634531367541504</v>
      </c>
      <c r="H645" s="302">
        <v>1.8479122949749212</v>
      </c>
      <c r="I645" s="302">
        <v>0.2724350947065709</v>
      </c>
      <c r="J645" s="302">
        <f t="shared" si="283"/>
        <v>9.8838005264356426</v>
      </c>
      <c r="K645" s="303"/>
      <c r="L645" s="302">
        <v>8.6909486067102755</v>
      </c>
      <c r="M645" s="302">
        <v>2.4839636422792517</v>
      </c>
      <c r="N645" s="302">
        <v>0.27722964781264314</v>
      </c>
      <c r="O645" s="302">
        <f t="shared" si="282"/>
        <v>11.45214189680217</v>
      </c>
    </row>
    <row r="646" spans="1:15" s="236" customFormat="1" x14ac:dyDescent="0.2">
      <c r="A646" s="237" t="str">
        <f>name!E$12</f>
        <v>Elementary occupations</v>
      </c>
      <c r="B646" s="302">
        <v>9.5090236356704576</v>
      </c>
      <c r="C646" s="302">
        <v>1.6474459150507157</v>
      </c>
      <c r="D646" s="302">
        <v>0.26455732865979648</v>
      </c>
      <c r="E646" s="302">
        <f t="shared" si="280"/>
        <v>11.421026879380969</v>
      </c>
      <c r="F646" s="303"/>
      <c r="G646" s="302">
        <v>9.4954296505220732</v>
      </c>
      <c r="H646" s="302">
        <v>2.0163473330071522</v>
      </c>
      <c r="I646" s="302">
        <v>0.15944042137018705</v>
      </c>
      <c r="J646" s="302">
        <f t="shared" si="283"/>
        <v>11.671217404899412</v>
      </c>
      <c r="K646" s="303"/>
      <c r="L646" s="302">
        <v>7.6069213814643009</v>
      </c>
      <c r="M646" s="302">
        <v>1.747968379286293</v>
      </c>
      <c r="N646" s="302">
        <v>0.15407694685897605</v>
      </c>
      <c r="O646" s="302">
        <f t="shared" si="282"/>
        <v>9.5089667076095701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34.544999999984896</v>
      </c>
      <c r="C648" s="311">
        <f t="shared" ref="C648:E648" si="284">SUM(C638:C646)</f>
        <v>7.5370000001012354</v>
      </c>
      <c r="D648" s="311">
        <f t="shared" si="284"/>
        <v>2.6270000000400322</v>
      </c>
      <c r="E648" s="311">
        <f t="shared" si="284"/>
        <v>44.70900000012616</v>
      </c>
      <c r="F648" s="311"/>
      <c r="G648" s="311">
        <f t="shared" ref="G648:J648" si="285">SUM(G638:G646)</f>
        <v>43.859000000245302</v>
      </c>
      <c r="H648" s="311">
        <f t="shared" si="285"/>
        <v>11.187000000243541</v>
      </c>
      <c r="I648" s="311">
        <f t="shared" si="285"/>
        <v>2.0620000000311203</v>
      </c>
      <c r="J648" s="311">
        <f t="shared" si="285"/>
        <v>57.108000000519965</v>
      </c>
      <c r="K648" s="311"/>
      <c r="L648" s="311">
        <f t="shared" ref="L648:O648" si="286">SUM(L638:L646)</f>
        <v>49.390999999580401</v>
      </c>
      <c r="M648" s="311">
        <f t="shared" si="286"/>
        <v>13.51599999972804</v>
      </c>
      <c r="N648" s="311">
        <f t="shared" si="286"/>
        <v>2.0820000000381298</v>
      </c>
      <c r="O648" s="311">
        <f t="shared" si="286"/>
        <v>64.988999999346561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1.3319993717622534</v>
      </c>
      <c r="C655" s="302">
        <v>9.1732440105818963E-2</v>
      </c>
      <c r="D655" s="302">
        <v>0.13983675903978335</v>
      </c>
      <c r="E655" s="302">
        <f>SUM(B655:D655)</f>
        <v>1.5635685709078557</v>
      </c>
      <c r="F655" s="303"/>
      <c r="G655" s="302">
        <v>1.5781509297091643</v>
      </c>
      <c r="H655" s="302">
        <v>0.23018563326698169</v>
      </c>
      <c r="I655" s="302">
        <v>0.17915548989427463</v>
      </c>
      <c r="J655" s="302">
        <f>SUM(G655:I655)</f>
        <v>1.9874920528704205</v>
      </c>
      <c r="K655" s="303"/>
      <c r="L655" s="302">
        <v>2.0778650285740796</v>
      </c>
      <c r="M655" s="302">
        <v>0.34840300143537134</v>
      </c>
      <c r="N655" s="302">
        <v>0.14544923045284247</v>
      </c>
      <c r="O655" s="302">
        <f>SUM(L655:N655)</f>
        <v>2.5717172604622931</v>
      </c>
    </row>
    <row r="656" spans="1:15" s="236" customFormat="1" x14ac:dyDescent="0.2">
      <c r="A656" s="237" t="str">
        <f>name!E$5</f>
        <v>Professional occupations</v>
      </c>
      <c r="B656" s="302">
        <v>0.80697019603276388</v>
      </c>
      <c r="C656" s="302">
        <v>8.75659419763683E-2</v>
      </c>
      <c r="D656" s="302">
        <v>4.4074884744353199E-2</v>
      </c>
      <c r="E656" s="302">
        <f t="shared" ref="E656:E663" si="287">SUM(B656:D656)</f>
        <v>0.93861102275348529</v>
      </c>
      <c r="F656" s="303"/>
      <c r="G656" s="302">
        <v>1.1114677446383185</v>
      </c>
      <c r="H656" s="302">
        <v>0.21321176831869118</v>
      </c>
      <c r="I656" s="302">
        <v>4.3069308874486352E-2</v>
      </c>
      <c r="J656" s="302">
        <f t="shared" ref="J656:J658" si="288">SUM(G656:I656)</f>
        <v>1.3677488218314962</v>
      </c>
      <c r="K656" s="303"/>
      <c r="L656" s="302">
        <v>1.4970917290621215</v>
      </c>
      <c r="M656" s="302">
        <v>0.35052194079673504</v>
      </c>
      <c r="N656" s="302">
        <v>3.329724098444907E-2</v>
      </c>
      <c r="O656" s="302">
        <f t="shared" ref="O656:O663" si="289">SUM(L656:N656)</f>
        <v>1.8809109108433055</v>
      </c>
    </row>
    <row r="657" spans="1:15" s="236" customFormat="1" x14ac:dyDescent="0.2">
      <c r="A657" s="237" t="str">
        <f>name!E$6</f>
        <v>Associate professional occupations</v>
      </c>
      <c r="B657" s="302">
        <v>0.97232362371943826</v>
      </c>
      <c r="C657" s="302">
        <v>0.15992423190808103</v>
      </c>
      <c r="D657" s="302">
        <v>3.1044722354195756E-2</v>
      </c>
      <c r="E657" s="302">
        <f t="shared" si="287"/>
        <v>1.1632925779817151</v>
      </c>
      <c r="F657" s="303"/>
      <c r="G657" s="302">
        <v>1.1395995183739367</v>
      </c>
      <c r="H657" s="302">
        <v>0.29467638383950773</v>
      </c>
      <c r="I657" s="302">
        <v>3.1489611074144296E-2</v>
      </c>
      <c r="J657" s="302">
        <f t="shared" si="288"/>
        <v>1.4657655132875886</v>
      </c>
      <c r="K657" s="303"/>
      <c r="L657" s="302">
        <v>1.3141037112027156</v>
      </c>
      <c r="M657" s="302">
        <v>0.39260335853060402</v>
      </c>
      <c r="N657" s="302">
        <v>2.6979734877299152E-2</v>
      </c>
      <c r="O657" s="302">
        <f t="shared" si="289"/>
        <v>1.7336868046106189</v>
      </c>
    </row>
    <row r="658" spans="1:15" s="236" customFormat="1" x14ac:dyDescent="0.2">
      <c r="A658" s="237" t="str">
        <f>name!E$7</f>
        <v>Administrative and secretarial occupations</v>
      </c>
      <c r="B658" s="302">
        <v>2.4879083118011773</v>
      </c>
      <c r="C658" s="302">
        <v>1.5815286959635488</v>
      </c>
      <c r="D658" s="302">
        <v>2.6637203316309574E-2</v>
      </c>
      <c r="E658" s="302">
        <f t="shared" si="287"/>
        <v>4.096074211081036</v>
      </c>
      <c r="F658" s="303"/>
      <c r="G658" s="302">
        <v>2.5365765301971037</v>
      </c>
      <c r="H658" s="302">
        <v>2.5390609753583031</v>
      </c>
      <c r="I658" s="302">
        <v>2.7483688145295906E-2</v>
      </c>
      <c r="J658" s="302">
        <f t="shared" si="288"/>
        <v>5.1031211937007024</v>
      </c>
      <c r="K658" s="303"/>
      <c r="L658" s="302">
        <v>2.875626615132262</v>
      </c>
      <c r="M658" s="302">
        <v>2.3427866032524665</v>
      </c>
      <c r="N658" s="302">
        <v>2.4533104088288859E-2</v>
      </c>
      <c r="O658" s="302">
        <f t="shared" si="289"/>
        <v>5.242946322473018</v>
      </c>
    </row>
    <row r="659" spans="1:15" s="236" customFormat="1" x14ac:dyDescent="0.2">
      <c r="A659" s="237" t="str">
        <f>name!E$8</f>
        <v>Skilled trades occupations</v>
      </c>
      <c r="B659" s="302">
        <v>0.30885928034302207</v>
      </c>
      <c r="C659" s="302">
        <v>0.46283893418763583</v>
      </c>
      <c r="D659" s="302">
        <v>0.18727010819638992</v>
      </c>
      <c r="E659" s="302">
        <f t="shared" si="287"/>
        <v>0.95896832272704779</v>
      </c>
      <c r="F659" s="303"/>
      <c r="G659" s="302">
        <v>0.24766281336678428</v>
      </c>
      <c r="H659" s="302">
        <v>0.61245449334205482</v>
      </c>
      <c r="I659" s="302">
        <v>0.12348936004829562</v>
      </c>
      <c r="J659" s="302">
        <f>SUM(G659:I659)</f>
        <v>0.98360666675713471</v>
      </c>
      <c r="K659" s="303"/>
      <c r="L659" s="302">
        <v>0.33130813826213457</v>
      </c>
      <c r="M659" s="302">
        <v>0.78694817194948019</v>
      </c>
      <c r="N659" s="302">
        <v>0.10304635378140375</v>
      </c>
      <c r="O659" s="302">
        <f t="shared" si="289"/>
        <v>1.2213026639930185</v>
      </c>
    </row>
    <row r="660" spans="1:15" s="236" customFormat="1" x14ac:dyDescent="0.2">
      <c r="A660" s="237" t="str">
        <f>name!E$9</f>
        <v>Caring, leisure and other service occupations</v>
      </c>
      <c r="B660" s="302">
        <v>0.29111001197737374</v>
      </c>
      <c r="C660" s="302">
        <v>0.20709504313996849</v>
      </c>
      <c r="D660" s="302">
        <v>2.3302316018262843E-2</v>
      </c>
      <c r="E660" s="302">
        <f t="shared" si="287"/>
        <v>0.52150737113560508</v>
      </c>
      <c r="F660" s="303"/>
      <c r="G660" s="302">
        <v>0.27882262897097931</v>
      </c>
      <c r="H660" s="302">
        <v>0.30122306220505884</v>
      </c>
      <c r="I660" s="302">
        <v>3.4361781874239751E-2</v>
      </c>
      <c r="J660" s="302">
        <f t="shared" ref="J660:J663" si="290">SUM(G660:I660)</f>
        <v>0.61440747305027787</v>
      </c>
      <c r="K660" s="303"/>
      <c r="L660" s="302">
        <v>0.39372424576205112</v>
      </c>
      <c r="M660" s="302">
        <v>0.34744416245744186</v>
      </c>
      <c r="N660" s="302">
        <v>3.6849023070917274E-2</v>
      </c>
      <c r="O660" s="302">
        <f t="shared" si="289"/>
        <v>0.77801743129041023</v>
      </c>
    </row>
    <row r="661" spans="1:15" s="236" customFormat="1" x14ac:dyDescent="0.2">
      <c r="A661" s="237" t="str">
        <f>name!E$10</f>
        <v>Sales and customer service occupations</v>
      </c>
      <c r="B661" s="302">
        <v>0.99065659793754302</v>
      </c>
      <c r="C661" s="302">
        <v>0.54914676336337009</v>
      </c>
      <c r="D661" s="302">
        <v>2.0256072041045122E-2</v>
      </c>
      <c r="E661" s="302">
        <f t="shared" si="287"/>
        <v>1.5600594333419584</v>
      </c>
      <c r="F661" s="303"/>
      <c r="G661" s="302">
        <v>0.99606490804378556</v>
      </c>
      <c r="H661" s="302">
        <v>0.82654501011644599</v>
      </c>
      <c r="I661" s="302">
        <v>1.6758382706934794E-2</v>
      </c>
      <c r="J661" s="302">
        <f t="shared" si="290"/>
        <v>1.8393683008671664</v>
      </c>
      <c r="K661" s="303"/>
      <c r="L661" s="302">
        <v>1.3379248413933715</v>
      </c>
      <c r="M661" s="302">
        <v>1.2520913367064435</v>
      </c>
      <c r="N661" s="302">
        <v>1.5110121373902261E-2</v>
      </c>
      <c r="O661" s="302">
        <f t="shared" si="289"/>
        <v>2.6051262994737177</v>
      </c>
    </row>
    <row r="662" spans="1:15" s="236" customFormat="1" x14ac:dyDescent="0.2">
      <c r="A662" s="237" t="str">
        <f>name!E$11</f>
        <v>Process, plant and machine operatives</v>
      </c>
      <c r="B662" s="302">
        <v>1.9927526808212945</v>
      </c>
      <c r="C662" s="302">
        <v>0.27535572250428941</v>
      </c>
      <c r="D662" s="302">
        <v>0.30203327875747815</v>
      </c>
      <c r="E662" s="302">
        <f t="shared" si="287"/>
        <v>2.570141682083062</v>
      </c>
      <c r="F662" s="303"/>
      <c r="G662" s="302">
        <v>1.5880800215820055</v>
      </c>
      <c r="H662" s="302">
        <v>0.47812247417773357</v>
      </c>
      <c r="I662" s="302">
        <v>0.2872856880781714</v>
      </c>
      <c r="J662" s="302">
        <f t="shared" si="290"/>
        <v>2.3534881838379107</v>
      </c>
      <c r="K662" s="303"/>
      <c r="L662" s="302">
        <v>1.8721085726787094</v>
      </c>
      <c r="M662" s="302">
        <v>0.74731451568687401</v>
      </c>
      <c r="N662" s="302">
        <v>0.30841277330375388</v>
      </c>
      <c r="O662" s="302">
        <f t="shared" si="289"/>
        <v>2.9278358616693376</v>
      </c>
    </row>
    <row r="663" spans="1:15" s="236" customFormat="1" x14ac:dyDescent="0.2">
      <c r="A663" s="237" t="str">
        <f>name!E$12</f>
        <v>Elementary occupations</v>
      </c>
      <c r="B663" s="302">
        <v>4.50241992559606</v>
      </c>
      <c r="C663" s="302">
        <v>2.5968122269778799</v>
      </c>
      <c r="D663" s="302">
        <v>0.17554465553808882</v>
      </c>
      <c r="E663" s="302">
        <f t="shared" si="287"/>
        <v>7.274776808112029</v>
      </c>
      <c r="F663" s="303"/>
      <c r="G663" s="302">
        <v>3.8055749052086276</v>
      </c>
      <c r="H663" s="302">
        <v>3.3195201996837844</v>
      </c>
      <c r="I663" s="302">
        <v>0.14090668931599817</v>
      </c>
      <c r="J663" s="302">
        <f t="shared" si="290"/>
        <v>7.2660017942084103</v>
      </c>
      <c r="K663" s="303"/>
      <c r="L663" s="302">
        <v>3.5952471177537131</v>
      </c>
      <c r="M663" s="302">
        <v>4.384886908838749</v>
      </c>
      <c r="N663" s="302">
        <v>0.17132241806772242</v>
      </c>
      <c r="O663" s="302">
        <f t="shared" si="289"/>
        <v>8.1514564446601838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13.684999999990925</v>
      </c>
      <c r="C665" s="311">
        <f t="shared" ref="C665:E665" si="291">SUM(C655:C663)</f>
        <v>6.0120000001269611</v>
      </c>
      <c r="D665" s="311">
        <f t="shared" si="291"/>
        <v>0.95000000000590679</v>
      </c>
      <c r="E665" s="311">
        <f t="shared" si="291"/>
        <v>20.647000000123793</v>
      </c>
      <c r="F665" s="311"/>
      <c r="G665" s="311">
        <f t="shared" ref="G665:J665" si="292">SUM(G655:G663)</f>
        <v>13.282000000090706</v>
      </c>
      <c r="H665" s="311">
        <f t="shared" si="292"/>
        <v>8.8150000003085616</v>
      </c>
      <c r="I665" s="311">
        <f t="shared" si="292"/>
        <v>0.88400000001184098</v>
      </c>
      <c r="J665" s="311">
        <f t="shared" si="292"/>
        <v>22.981000000411107</v>
      </c>
      <c r="K665" s="311"/>
      <c r="L665" s="311">
        <f t="shared" ref="L665:O665" si="293">SUM(L655:L663)</f>
        <v>15.294999999821158</v>
      </c>
      <c r="M665" s="311">
        <f t="shared" si="293"/>
        <v>10.952999999654164</v>
      </c>
      <c r="N665" s="311">
        <f t="shared" si="293"/>
        <v>0.86500000000057908</v>
      </c>
      <c r="O665" s="311">
        <f t="shared" si="293"/>
        <v>27.112999999475903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2.9554098210052544</v>
      </c>
      <c r="C672" s="302">
        <v>0.32631514164125114</v>
      </c>
      <c r="D672" s="302">
        <v>1.9278291277795174</v>
      </c>
      <c r="E672" s="302">
        <f>SUM(B672:D672)</f>
        <v>5.2095540904260229</v>
      </c>
      <c r="F672" s="303"/>
      <c r="G672" s="302">
        <v>2.7098372256635717</v>
      </c>
      <c r="H672" s="302">
        <v>0.54904965418702234</v>
      </c>
      <c r="I672" s="302">
        <v>1.946203173817332</v>
      </c>
      <c r="J672" s="302">
        <f>SUM(G672:I672)</f>
        <v>5.2050900536679263</v>
      </c>
      <c r="K672" s="303"/>
      <c r="L672" s="302">
        <v>3.7007088842744555</v>
      </c>
      <c r="M672" s="302">
        <v>1.0797160513763209</v>
      </c>
      <c r="N672" s="302">
        <v>2.6275058826705124</v>
      </c>
      <c r="O672" s="302">
        <f>SUM(L672:N672)</f>
        <v>7.4079308183212884</v>
      </c>
    </row>
    <row r="673" spans="1:15" s="236" customFormat="1" x14ac:dyDescent="0.2">
      <c r="A673" s="237" t="str">
        <f>name!E$5</f>
        <v>Professional occupations</v>
      </c>
      <c r="B673" s="302">
        <v>0.87799966232045723</v>
      </c>
      <c r="C673" s="302">
        <v>0.10048010707675384</v>
      </c>
      <c r="D673" s="302">
        <v>0.12821185455189232</v>
      </c>
      <c r="E673" s="302">
        <f t="shared" ref="E673:E680" si="294">SUM(B673:D673)</f>
        <v>1.1066916239491034</v>
      </c>
      <c r="F673" s="303"/>
      <c r="G673" s="302">
        <v>0.9583102552174243</v>
      </c>
      <c r="H673" s="302">
        <v>0.17805970394597201</v>
      </c>
      <c r="I673" s="302">
        <v>0.13157414052136437</v>
      </c>
      <c r="J673" s="302">
        <f t="shared" ref="J673:J675" si="295">SUM(G673:I673)</f>
        <v>1.2679440996847606</v>
      </c>
      <c r="K673" s="303"/>
      <c r="L673" s="302">
        <v>1.2039502865882012</v>
      </c>
      <c r="M673" s="302">
        <v>0.28655908297080751</v>
      </c>
      <c r="N673" s="302">
        <v>8.1138299420185037E-2</v>
      </c>
      <c r="O673" s="302">
        <f t="shared" ref="O673:O680" si="296">SUM(L673:N673)</f>
        <v>1.5716476689791938</v>
      </c>
    </row>
    <row r="674" spans="1:15" s="236" customFormat="1" x14ac:dyDescent="0.2">
      <c r="A674" s="237" t="str">
        <f>name!E$6</f>
        <v>Associate professional occupations</v>
      </c>
      <c r="B674" s="302">
        <v>0.63499154069019259</v>
      </c>
      <c r="C674" s="302">
        <v>0.30382120755426412</v>
      </c>
      <c r="D674" s="302">
        <v>8.8175794192235812E-2</v>
      </c>
      <c r="E674" s="302">
        <f t="shared" si="294"/>
        <v>1.0269885424366925</v>
      </c>
      <c r="F674" s="303"/>
      <c r="G674" s="302">
        <v>0.6367936749517924</v>
      </c>
      <c r="H674" s="302">
        <v>0.38044187882729635</v>
      </c>
      <c r="I674" s="302">
        <v>7.4061194423009943E-2</v>
      </c>
      <c r="J674" s="302">
        <f t="shared" si="295"/>
        <v>1.0912967482020985</v>
      </c>
      <c r="K674" s="303"/>
      <c r="L674" s="302">
        <v>0.74900080560042337</v>
      </c>
      <c r="M674" s="302">
        <v>0.658722879292442</v>
      </c>
      <c r="N674" s="302">
        <v>6.3966736679310895E-2</v>
      </c>
      <c r="O674" s="302">
        <f t="shared" si="296"/>
        <v>1.4716904215721762</v>
      </c>
    </row>
    <row r="675" spans="1:15" s="236" customFormat="1" x14ac:dyDescent="0.2">
      <c r="A675" s="237" t="str">
        <f>name!E$7</f>
        <v>Administrative and secretarial occupations</v>
      </c>
      <c r="B675" s="302">
        <v>0.93873066452334231</v>
      </c>
      <c r="C675" s="302">
        <v>0.48590902012059473</v>
      </c>
      <c r="D675" s="302">
        <v>3.1526284978181621E-2</v>
      </c>
      <c r="E675" s="302">
        <f t="shared" si="294"/>
        <v>1.4561659696221187</v>
      </c>
      <c r="F675" s="303"/>
      <c r="G675" s="302">
        <v>0.76132095661739629</v>
      </c>
      <c r="H675" s="302">
        <v>0.58520499058193898</v>
      </c>
      <c r="I675" s="302">
        <v>2.9803524424649393E-2</v>
      </c>
      <c r="J675" s="302">
        <f t="shared" si="295"/>
        <v>1.3763294716239844</v>
      </c>
      <c r="K675" s="303"/>
      <c r="L675" s="302">
        <v>0.94565535520887356</v>
      </c>
      <c r="M675" s="302">
        <v>0.9155163329487529</v>
      </c>
      <c r="N675" s="302">
        <v>2.4720638699189296E-2</v>
      </c>
      <c r="O675" s="302">
        <f t="shared" si="296"/>
        <v>1.885892326856816</v>
      </c>
    </row>
    <row r="676" spans="1:15" s="236" customFormat="1" x14ac:dyDescent="0.2">
      <c r="A676" s="237" t="str">
        <f>name!E$8</f>
        <v>Skilled trades occupations</v>
      </c>
      <c r="B676" s="302">
        <v>1.4880535633848311</v>
      </c>
      <c r="C676" s="302">
        <v>1.164107623618057</v>
      </c>
      <c r="D676" s="302">
        <v>0.5788039390605747</v>
      </c>
      <c r="E676" s="302">
        <f t="shared" si="294"/>
        <v>3.2309651260634631</v>
      </c>
      <c r="F676" s="303"/>
      <c r="G676" s="302">
        <v>1.0320200053378412</v>
      </c>
      <c r="H676" s="302">
        <v>1.024836732794286</v>
      </c>
      <c r="I676" s="302">
        <v>0.59746635198184506</v>
      </c>
      <c r="J676" s="302">
        <f>SUM(G676:I676)</f>
        <v>2.6543230901139721</v>
      </c>
      <c r="K676" s="303"/>
      <c r="L676" s="302">
        <v>0.77328859133969197</v>
      </c>
      <c r="M676" s="302">
        <v>1.2735401773803727</v>
      </c>
      <c r="N676" s="302">
        <v>0.79050632504207274</v>
      </c>
      <c r="O676" s="302">
        <f t="shared" si="296"/>
        <v>2.8373350937621371</v>
      </c>
    </row>
    <row r="677" spans="1:15" s="236" customFormat="1" x14ac:dyDescent="0.2">
      <c r="A677" s="237" t="str">
        <f>name!E$9</f>
        <v>Caring, leisure and other service occupations</v>
      </c>
      <c r="B677" s="302">
        <v>0.87502360768430409</v>
      </c>
      <c r="C677" s="302">
        <v>0.52014939130656512</v>
      </c>
      <c r="D677" s="302">
        <v>0.15275134889615533</v>
      </c>
      <c r="E677" s="302">
        <f t="shared" si="294"/>
        <v>1.5479243478870246</v>
      </c>
      <c r="F677" s="303"/>
      <c r="G677" s="302">
        <v>0.64859858805631332</v>
      </c>
      <c r="H677" s="302">
        <v>0.50100248112101442</v>
      </c>
      <c r="I677" s="302">
        <v>0.1834643105573982</v>
      </c>
      <c r="J677" s="302">
        <f t="shared" ref="J677:J680" si="297">SUM(G677:I677)</f>
        <v>1.3330653797347258</v>
      </c>
      <c r="K677" s="303"/>
      <c r="L677" s="302">
        <v>0.79621847686267411</v>
      </c>
      <c r="M677" s="302">
        <v>0.62377942459749069</v>
      </c>
      <c r="N677" s="302">
        <v>0.32120098371297123</v>
      </c>
      <c r="O677" s="302">
        <f t="shared" si="296"/>
        <v>1.7411988851731359</v>
      </c>
    </row>
    <row r="678" spans="1:15" s="236" customFormat="1" x14ac:dyDescent="0.2">
      <c r="A678" s="237" t="str">
        <f>name!E$10</f>
        <v>Sales and customer service occupations</v>
      </c>
      <c r="B678" s="302">
        <v>0.79598389830891714</v>
      </c>
      <c r="C678" s="302">
        <v>1.2441218652994792</v>
      </c>
      <c r="D678" s="302">
        <v>0.70726042214678786</v>
      </c>
      <c r="E678" s="302">
        <f t="shared" si="294"/>
        <v>2.7473661857551845</v>
      </c>
      <c r="F678" s="303"/>
      <c r="G678" s="302">
        <v>0.62578961639883768</v>
      </c>
      <c r="H678" s="302">
        <v>1.3728020083695474</v>
      </c>
      <c r="I678" s="302">
        <v>0.50562594213438472</v>
      </c>
      <c r="J678" s="302">
        <f t="shared" si="297"/>
        <v>2.5042175669027698</v>
      </c>
      <c r="K678" s="303"/>
      <c r="L678" s="302">
        <v>0.7611067137110592</v>
      </c>
      <c r="M678" s="302">
        <v>2.2330131267865343</v>
      </c>
      <c r="N678" s="302">
        <v>0.42784088436597634</v>
      </c>
      <c r="O678" s="302">
        <f t="shared" si="296"/>
        <v>3.4219607248635699</v>
      </c>
    </row>
    <row r="679" spans="1:15" s="236" customFormat="1" x14ac:dyDescent="0.2">
      <c r="A679" s="237" t="str">
        <f>name!E$11</f>
        <v>Process, plant and machine operatives</v>
      </c>
      <c r="B679" s="302">
        <v>0.38557526709847789</v>
      </c>
      <c r="C679" s="302">
        <v>0.4862549171652939</v>
      </c>
      <c r="D679" s="302">
        <v>5.1791471236662917E-2</v>
      </c>
      <c r="E679" s="302">
        <f t="shared" si="294"/>
        <v>0.92362165550043474</v>
      </c>
      <c r="F679" s="303"/>
      <c r="G679" s="302">
        <v>0.24683399713113516</v>
      </c>
      <c r="H679" s="302">
        <v>0.57840605661835298</v>
      </c>
      <c r="I679" s="302">
        <v>5.0420797668079352E-2</v>
      </c>
      <c r="J679" s="302">
        <f t="shared" si="297"/>
        <v>0.87566085141756755</v>
      </c>
      <c r="K679" s="303"/>
      <c r="L679" s="302">
        <v>0.33898734664292451</v>
      </c>
      <c r="M679" s="302">
        <v>0.98305646545968872</v>
      </c>
      <c r="N679" s="302">
        <v>9.0059947685870154E-2</v>
      </c>
      <c r="O679" s="302">
        <f t="shared" si="296"/>
        <v>1.4121037597884833</v>
      </c>
    </row>
    <row r="680" spans="1:15" s="236" customFormat="1" x14ac:dyDescent="0.2">
      <c r="A680" s="237" t="str">
        <f>name!E$12</f>
        <v>Elementary occupations</v>
      </c>
      <c r="B680" s="302">
        <v>4.5862319749739955</v>
      </c>
      <c r="C680" s="302">
        <v>7.3538407265117174</v>
      </c>
      <c r="D680" s="302">
        <v>0.28964975724457576</v>
      </c>
      <c r="E680" s="302">
        <f t="shared" si="294"/>
        <v>12.229722458730288</v>
      </c>
      <c r="F680" s="303"/>
      <c r="G680" s="302">
        <v>3.3344956806884154</v>
      </c>
      <c r="H680" s="302">
        <v>6.7831964939656926</v>
      </c>
      <c r="I680" s="302">
        <v>0.23238056448303437</v>
      </c>
      <c r="J680" s="302">
        <f t="shared" si="297"/>
        <v>10.350072739137142</v>
      </c>
      <c r="K680" s="303"/>
      <c r="L680" s="302">
        <v>4.2890835397080274</v>
      </c>
      <c r="M680" s="302">
        <v>7.9710964588355182</v>
      </c>
      <c r="N680" s="302">
        <v>0.50206030170647498</v>
      </c>
      <c r="O680" s="302">
        <f t="shared" si="296"/>
        <v>12.762240300250021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13.537999999989772</v>
      </c>
      <c r="C682" s="311">
        <f t="shared" ref="C682:E682" si="298">SUM(C672:C680)</f>
        <v>11.985000000293976</v>
      </c>
      <c r="D682" s="311">
        <f t="shared" si="298"/>
        <v>3.9560000000865836</v>
      </c>
      <c r="E682" s="311">
        <f t="shared" si="298"/>
        <v>29.479000000370327</v>
      </c>
      <c r="F682" s="311"/>
      <c r="G682" s="311">
        <f t="shared" ref="G682:J682" si="299">SUM(G672:G680)</f>
        <v>10.954000000062727</v>
      </c>
      <c r="H682" s="311">
        <f t="shared" si="299"/>
        <v>11.953000000411123</v>
      </c>
      <c r="I682" s="311">
        <f t="shared" si="299"/>
        <v>3.7510000000110977</v>
      </c>
      <c r="J682" s="311">
        <f t="shared" si="299"/>
        <v>26.658000000484947</v>
      </c>
      <c r="K682" s="311"/>
      <c r="L682" s="311">
        <f t="shared" ref="L682:O682" si="300">SUM(L672:L680)</f>
        <v>13.557999999936332</v>
      </c>
      <c r="M682" s="311">
        <f t="shared" si="300"/>
        <v>16.024999999647925</v>
      </c>
      <c r="N682" s="311">
        <f t="shared" si="300"/>
        <v>4.9289999999825636</v>
      </c>
      <c r="O682" s="311">
        <f t="shared" si="300"/>
        <v>34.511999999566825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10.267888708155173</v>
      </c>
      <c r="C689" s="302">
        <v>2.3384628975876747</v>
      </c>
      <c r="D689" s="302">
        <v>5.899563596569358</v>
      </c>
      <c r="E689" s="302">
        <f>SUM(B689:D689)</f>
        <v>18.505915202312206</v>
      </c>
      <c r="F689" s="303"/>
      <c r="G689" s="302">
        <v>12.991817169866229</v>
      </c>
      <c r="H689" s="302">
        <v>3.6395373477991866</v>
      </c>
      <c r="I689" s="302">
        <v>3.8424092961267595</v>
      </c>
      <c r="J689" s="302">
        <f>SUM(G689:I689)</f>
        <v>20.473763813792175</v>
      </c>
      <c r="K689" s="303"/>
      <c r="L689" s="302">
        <v>15.466328002446579</v>
      </c>
      <c r="M689" s="302">
        <v>5.8336570769664204</v>
      </c>
      <c r="N689" s="302">
        <v>4.2553162802304518</v>
      </c>
      <c r="O689" s="302">
        <f>SUM(L689:N689)</f>
        <v>25.555301359643451</v>
      </c>
    </row>
    <row r="690" spans="1:15" s="236" customFormat="1" x14ac:dyDescent="0.2">
      <c r="A690" s="237" t="str">
        <f>name!E$5</f>
        <v>Professional occupations</v>
      </c>
      <c r="B690" s="302">
        <v>2.9428507143568776</v>
      </c>
      <c r="C690" s="302">
        <v>0.68888480489864945</v>
      </c>
      <c r="D690" s="302">
        <v>0.42166884182960473</v>
      </c>
      <c r="E690" s="302">
        <f t="shared" ref="E690:E697" si="301">SUM(B690:D690)</f>
        <v>4.053404361085132</v>
      </c>
      <c r="F690" s="303"/>
      <c r="G690" s="302">
        <v>4.4966291467872965</v>
      </c>
      <c r="H690" s="302">
        <v>1.1615682980202553</v>
      </c>
      <c r="I690" s="302">
        <v>0.26461596499121198</v>
      </c>
      <c r="J690" s="302">
        <f t="shared" ref="J690:J692" si="302">SUM(G690:I690)</f>
        <v>5.9228134097987644</v>
      </c>
      <c r="K690" s="303"/>
      <c r="L690" s="302">
        <v>4.9088426378403627</v>
      </c>
      <c r="M690" s="302">
        <v>1.4717805975703222</v>
      </c>
      <c r="N690" s="302">
        <v>0.13566224464519469</v>
      </c>
      <c r="O690" s="302">
        <f t="shared" ref="O690:O697" si="303">SUM(L690:N690)</f>
        <v>6.5162854800558794</v>
      </c>
    </row>
    <row r="691" spans="1:15" s="236" customFormat="1" x14ac:dyDescent="0.2">
      <c r="A691" s="237" t="str">
        <f>name!E$6</f>
        <v>Associate professional occupations</v>
      </c>
      <c r="B691" s="302">
        <v>2.151559583684588</v>
      </c>
      <c r="C691" s="302">
        <v>2.1695637293178196</v>
      </c>
      <c r="D691" s="302">
        <v>0.26095690466965193</v>
      </c>
      <c r="E691" s="302">
        <f t="shared" si="301"/>
        <v>4.5820802176720603</v>
      </c>
      <c r="F691" s="303"/>
      <c r="G691" s="302">
        <v>2.9998454336139591</v>
      </c>
      <c r="H691" s="302">
        <v>2.5044725350815025</v>
      </c>
      <c r="I691" s="302">
        <v>0.14711825471073539</v>
      </c>
      <c r="J691" s="302">
        <f t="shared" si="302"/>
        <v>5.651436223406197</v>
      </c>
      <c r="K691" s="303"/>
      <c r="L691" s="302">
        <v>3.0446169740290476</v>
      </c>
      <c r="M691" s="302">
        <v>3.4578253966609962</v>
      </c>
      <c r="N691" s="302">
        <v>0.10383837689187946</v>
      </c>
      <c r="O691" s="302">
        <f t="shared" si="303"/>
        <v>6.6062807475819234</v>
      </c>
    </row>
    <row r="692" spans="1:15" s="236" customFormat="1" x14ac:dyDescent="0.2">
      <c r="A692" s="237" t="str">
        <f>name!E$7</f>
        <v>Administrative and secretarial occupations</v>
      </c>
      <c r="B692" s="302">
        <v>3.0168010478690492</v>
      </c>
      <c r="C692" s="302">
        <v>3.2261573863196884</v>
      </c>
      <c r="D692" s="302">
        <v>8.4308731389038341E-2</v>
      </c>
      <c r="E692" s="302">
        <f t="shared" si="301"/>
        <v>6.3272671655777764</v>
      </c>
      <c r="F692" s="303"/>
      <c r="G692" s="302">
        <v>3.4978335986310216</v>
      </c>
      <c r="H692" s="302">
        <v>3.6897901166121554</v>
      </c>
      <c r="I692" s="302">
        <v>5.7719323758517863E-2</v>
      </c>
      <c r="J692" s="302">
        <f t="shared" si="302"/>
        <v>7.2453430390016953</v>
      </c>
      <c r="K692" s="303"/>
      <c r="L692" s="302">
        <v>3.811948408432523</v>
      </c>
      <c r="M692" s="302">
        <v>4.3708850028898363</v>
      </c>
      <c r="N692" s="302">
        <v>4.054423816390014E-2</v>
      </c>
      <c r="O692" s="302">
        <f t="shared" si="303"/>
        <v>8.2233776494862596</v>
      </c>
    </row>
    <row r="693" spans="1:15" s="236" customFormat="1" x14ac:dyDescent="0.2">
      <c r="A693" s="237" t="str">
        <f>name!E$8</f>
        <v>Skilled trades occupations</v>
      </c>
      <c r="B693" s="302">
        <v>5.2353289166937884</v>
      </c>
      <c r="C693" s="302">
        <v>8.7869191488840794</v>
      </c>
      <c r="D693" s="302">
        <v>1.7869310528757485</v>
      </c>
      <c r="E693" s="302">
        <f t="shared" si="301"/>
        <v>15.809179118453617</v>
      </c>
      <c r="F693" s="303"/>
      <c r="G693" s="302">
        <v>4.9128315065329886</v>
      </c>
      <c r="H693" s="302">
        <v>6.9736917362347608</v>
      </c>
      <c r="I693" s="302">
        <v>1.1905029042015269</v>
      </c>
      <c r="J693" s="302">
        <f>SUM(G693:I693)</f>
        <v>13.077026146969276</v>
      </c>
      <c r="K693" s="303"/>
      <c r="L693" s="302">
        <v>3.1407563678788466</v>
      </c>
      <c r="M693" s="302">
        <v>6.815487640981627</v>
      </c>
      <c r="N693" s="302">
        <v>1.2779718932647117</v>
      </c>
      <c r="O693" s="302">
        <f t="shared" si="303"/>
        <v>11.234215902125184</v>
      </c>
    </row>
    <row r="694" spans="1:15" s="236" customFormat="1" x14ac:dyDescent="0.2">
      <c r="A694" s="237" t="str">
        <f>name!E$9</f>
        <v>Caring, leisure and other service occupations</v>
      </c>
      <c r="B694" s="302">
        <v>2.7864049596644627</v>
      </c>
      <c r="C694" s="302">
        <v>3.2886005801945277</v>
      </c>
      <c r="D694" s="302">
        <v>0.37101106839320491</v>
      </c>
      <c r="E694" s="302">
        <f t="shared" si="301"/>
        <v>6.4460166082521955</v>
      </c>
      <c r="F694" s="303"/>
      <c r="G694" s="302">
        <v>2.9823921856985187</v>
      </c>
      <c r="H694" s="302">
        <v>3.0248366127724711</v>
      </c>
      <c r="I694" s="302">
        <v>0.35107810875994966</v>
      </c>
      <c r="J694" s="302">
        <f t="shared" ref="J694:J697" si="304">SUM(G694:I694)</f>
        <v>6.3583069072309399</v>
      </c>
      <c r="K694" s="303"/>
      <c r="L694" s="302">
        <v>3.1997251918497001</v>
      </c>
      <c r="M694" s="302">
        <v>2.8606677212278457</v>
      </c>
      <c r="N694" s="302">
        <v>0.50630843579672968</v>
      </c>
      <c r="O694" s="302">
        <f t="shared" si="303"/>
        <v>6.5667013488742763</v>
      </c>
    </row>
    <row r="695" spans="1:15" s="236" customFormat="1" x14ac:dyDescent="0.2">
      <c r="A695" s="237" t="str">
        <f>name!E$10</f>
        <v>Sales and customer service occupations</v>
      </c>
      <c r="B695" s="302">
        <v>2.6747356081608884</v>
      </c>
      <c r="C695" s="302">
        <v>8.4924466305483186</v>
      </c>
      <c r="D695" s="302">
        <v>2.2019547674381856</v>
      </c>
      <c r="E695" s="302">
        <f t="shared" si="301"/>
        <v>13.369137006147394</v>
      </c>
      <c r="F695" s="303"/>
      <c r="G695" s="302">
        <v>2.9547654995680643</v>
      </c>
      <c r="H695" s="302">
        <v>8.7494410027583402</v>
      </c>
      <c r="I695" s="302">
        <v>1.0177144051726088</v>
      </c>
      <c r="J695" s="302">
        <f t="shared" si="304"/>
        <v>12.721920907499012</v>
      </c>
      <c r="K695" s="303"/>
      <c r="L695" s="302">
        <v>3.186535276825607</v>
      </c>
      <c r="M695" s="302">
        <v>10.881614288873447</v>
      </c>
      <c r="N695" s="302">
        <v>0.70787554428524457</v>
      </c>
      <c r="O695" s="302">
        <f t="shared" si="303"/>
        <v>14.776025109984298</v>
      </c>
    </row>
    <row r="696" spans="1:15" s="236" customFormat="1" x14ac:dyDescent="0.2">
      <c r="A696" s="237" t="str">
        <f>name!E$11</f>
        <v>Process, plant and machine operatives</v>
      </c>
      <c r="B696" s="302">
        <v>1.3848459133411888</v>
      </c>
      <c r="C696" s="302">
        <v>3.8808842942081134</v>
      </c>
      <c r="D696" s="302">
        <v>0.22333169643472672</v>
      </c>
      <c r="E696" s="302">
        <f t="shared" si="301"/>
        <v>5.4890619039840285</v>
      </c>
      <c r="F696" s="303"/>
      <c r="G696" s="302">
        <v>1.2023995957785656</v>
      </c>
      <c r="H696" s="302">
        <v>4.1664616041749829</v>
      </c>
      <c r="I696" s="302">
        <v>0.10947167184126705</v>
      </c>
      <c r="J696" s="302">
        <f t="shared" si="304"/>
        <v>5.4783328717948159</v>
      </c>
      <c r="K696" s="303"/>
      <c r="L696" s="302">
        <v>1.419414305858882</v>
      </c>
      <c r="M696" s="302">
        <v>5.5259579199837532</v>
      </c>
      <c r="N696" s="302">
        <v>0.16046261427910635</v>
      </c>
      <c r="O696" s="302">
        <f t="shared" si="303"/>
        <v>7.1058348401217417</v>
      </c>
    </row>
    <row r="697" spans="1:15" s="236" customFormat="1" x14ac:dyDescent="0.2">
      <c r="A697" s="237" t="str">
        <f>name!E$12</f>
        <v>Elementary occupations</v>
      </c>
      <c r="B697" s="302">
        <v>17.099584548029274</v>
      </c>
      <c r="C697" s="302">
        <v>48.821080529940616</v>
      </c>
      <c r="D697" s="302">
        <v>1.2252733406482794</v>
      </c>
      <c r="E697" s="302">
        <f t="shared" si="301"/>
        <v>67.145938418618172</v>
      </c>
      <c r="F697" s="303"/>
      <c r="G697" s="302">
        <v>16.551485863800735</v>
      </c>
      <c r="H697" s="302">
        <v>42.294200748953401</v>
      </c>
      <c r="I697" s="302">
        <v>0.50337007046457516</v>
      </c>
      <c r="J697" s="302">
        <f t="shared" si="304"/>
        <v>59.349056683218713</v>
      </c>
      <c r="K697" s="303"/>
      <c r="L697" s="302">
        <v>19.010832834596656</v>
      </c>
      <c r="M697" s="302">
        <v>38.035124353283067</v>
      </c>
      <c r="N697" s="302">
        <v>0.89702037242429344</v>
      </c>
      <c r="O697" s="302">
        <f t="shared" si="303"/>
        <v>57.942977560304016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47.559999999955288</v>
      </c>
      <c r="C699" s="311">
        <f t="shared" ref="C699:E699" si="305">SUM(C689:C697)</f>
        <v>81.693000001899492</v>
      </c>
      <c r="D699" s="311">
        <f t="shared" si="305"/>
        <v>12.4750000002478</v>
      </c>
      <c r="E699" s="311">
        <f t="shared" si="305"/>
        <v>141.72800000210259</v>
      </c>
      <c r="F699" s="311"/>
      <c r="G699" s="311">
        <f t="shared" ref="G699:J699" si="306">SUM(G689:G697)</f>
        <v>52.590000000277378</v>
      </c>
      <c r="H699" s="311">
        <f t="shared" si="306"/>
        <v>76.204000002407057</v>
      </c>
      <c r="I699" s="311">
        <f t="shared" si="306"/>
        <v>7.4840000000271534</v>
      </c>
      <c r="J699" s="311">
        <f t="shared" si="306"/>
        <v>136.27800000271159</v>
      </c>
      <c r="K699" s="311"/>
      <c r="L699" s="311">
        <f t="shared" ref="L699:O699" si="307">SUM(L689:L697)</f>
        <v>57.188999999758202</v>
      </c>
      <c r="M699" s="311">
        <f t="shared" si="307"/>
        <v>79.252999998437303</v>
      </c>
      <c r="N699" s="311">
        <f t="shared" si="307"/>
        <v>8.0849999999815125</v>
      </c>
      <c r="O699" s="311">
        <f t="shared" si="307"/>
        <v>144.52699999817705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0.45061917498547566</v>
      </c>
      <c r="C706" s="302">
        <v>0.10535859438121341</v>
      </c>
      <c r="D706" s="302">
        <v>0.20819972350178437</v>
      </c>
      <c r="E706" s="302">
        <f>SUM(B706:D706)</f>
        <v>0.76417749286847347</v>
      </c>
      <c r="F706" s="303"/>
      <c r="G706" s="302">
        <v>0.36135132055903424</v>
      </c>
      <c r="H706" s="302">
        <v>2.6993386605358154E-2</v>
      </c>
      <c r="I706" s="302">
        <v>9.0920417056433125E-2</v>
      </c>
      <c r="J706" s="302">
        <f>SUM(G706:I706)</f>
        <v>0.47926512422082551</v>
      </c>
      <c r="K706" s="303"/>
      <c r="L706" s="302">
        <v>0.39057214420498099</v>
      </c>
      <c r="M706" s="302">
        <v>3.3414497502837211E-2</v>
      </c>
      <c r="N706" s="302">
        <v>5.5519816700022234E-2</v>
      </c>
      <c r="O706" s="302">
        <f>SUM(L706:N706)</f>
        <v>0.47950645840784045</v>
      </c>
    </row>
    <row r="707" spans="1:15" s="236" customFormat="1" x14ac:dyDescent="0.2">
      <c r="A707" s="237" t="str">
        <f>name!E$5</f>
        <v>Professional occupations</v>
      </c>
      <c r="B707" s="302">
        <v>0.45033128328668443</v>
      </c>
      <c r="C707" s="302">
        <v>0.11110250781413968</v>
      </c>
      <c r="D707" s="302">
        <v>0.72328009821807993</v>
      </c>
      <c r="E707" s="302">
        <f t="shared" ref="E707:E714" si="308">SUM(B707:D707)</f>
        <v>1.2847138893189041</v>
      </c>
      <c r="F707" s="303"/>
      <c r="G707" s="302">
        <v>0.36162762932033482</v>
      </c>
      <c r="H707" s="302">
        <v>3.3576812479967244E-2</v>
      </c>
      <c r="I707" s="302">
        <v>0.22020792362358316</v>
      </c>
      <c r="J707" s="302">
        <f t="shared" ref="J707:J709" si="309">SUM(G707:I707)</f>
        <v>0.61541236542388522</v>
      </c>
      <c r="K707" s="303"/>
      <c r="L707" s="302">
        <v>0.43002089936917359</v>
      </c>
      <c r="M707" s="302">
        <v>4.0774837867986781E-2</v>
      </c>
      <c r="N707" s="302">
        <v>0.19284217843444526</v>
      </c>
      <c r="O707" s="302">
        <f t="shared" ref="O707:O714" si="310">SUM(L707:N707)</f>
        <v>0.66363791567160568</v>
      </c>
    </row>
    <row r="708" spans="1:15" s="236" customFormat="1" x14ac:dyDescent="0.2">
      <c r="A708" s="237" t="str">
        <f>name!E$6</f>
        <v>Associate professional occupations</v>
      </c>
      <c r="B708" s="302">
        <v>0.43480917726810026</v>
      </c>
      <c r="C708" s="302">
        <v>0.23586616227894211</v>
      </c>
      <c r="D708" s="302">
        <v>0.23984672429729015</v>
      </c>
      <c r="E708" s="302">
        <f t="shared" si="308"/>
        <v>0.91052206384433254</v>
      </c>
      <c r="F708" s="303"/>
      <c r="G708" s="302">
        <v>0.27286869259280777</v>
      </c>
      <c r="H708" s="302">
        <v>6.2004268408496765E-2</v>
      </c>
      <c r="I708" s="302">
        <v>8.102401723284508E-2</v>
      </c>
      <c r="J708" s="302">
        <f t="shared" si="309"/>
        <v>0.41589697823414962</v>
      </c>
      <c r="K708" s="303"/>
      <c r="L708" s="302">
        <v>0.28406135620181938</v>
      </c>
      <c r="M708" s="302">
        <v>6.8163532521479761E-2</v>
      </c>
      <c r="N708" s="302">
        <v>6.391913617750318E-2</v>
      </c>
      <c r="O708" s="302">
        <f t="shared" si="310"/>
        <v>0.41614402490080232</v>
      </c>
    </row>
    <row r="709" spans="1:15" s="236" customFormat="1" x14ac:dyDescent="0.2">
      <c r="A709" s="237" t="str">
        <f>name!E$7</f>
        <v>Administrative and secretarial occupations</v>
      </c>
      <c r="B709" s="302">
        <v>0.23796791569207246</v>
      </c>
      <c r="C709" s="302">
        <v>0.40915772212195284</v>
      </c>
      <c r="D709" s="302">
        <v>3.3585685468249186E-2</v>
      </c>
      <c r="E709" s="302">
        <f t="shared" si="308"/>
        <v>0.68071132328227446</v>
      </c>
      <c r="F709" s="303"/>
      <c r="G709" s="302">
        <v>0.10852993061188242</v>
      </c>
      <c r="H709" s="302">
        <v>9.8647445708134718E-2</v>
      </c>
      <c r="I709" s="302">
        <v>2.7210021790048524E-2</v>
      </c>
      <c r="J709" s="302">
        <f t="shared" si="309"/>
        <v>0.23438739811006568</v>
      </c>
      <c r="K709" s="303"/>
      <c r="L709" s="302">
        <v>8.7168054659814684E-2</v>
      </c>
      <c r="M709" s="302">
        <v>7.8883364312547749E-2</v>
      </c>
      <c r="N709" s="302">
        <v>7.5709753781884083E-3</v>
      </c>
      <c r="O709" s="302">
        <f t="shared" si="310"/>
        <v>0.17362239435055082</v>
      </c>
    </row>
    <row r="710" spans="1:15" s="236" customFormat="1" x14ac:dyDescent="0.2">
      <c r="A710" s="237" t="str">
        <f>name!E$8</f>
        <v>Skilled trades occupations</v>
      </c>
      <c r="B710" s="302">
        <v>0.54929409649054295</v>
      </c>
      <c r="C710" s="302">
        <v>0.13059472500991684</v>
      </c>
      <c r="D710" s="302">
        <v>0.35192574004826011</v>
      </c>
      <c r="E710" s="302">
        <f t="shared" si="308"/>
        <v>1.03181456154872</v>
      </c>
      <c r="F710" s="303"/>
      <c r="G710" s="302">
        <v>0.31597148603729625</v>
      </c>
      <c r="H710" s="302">
        <v>1.8587030908114782E-2</v>
      </c>
      <c r="I710" s="302">
        <v>0.10110766445901376</v>
      </c>
      <c r="J710" s="302">
        <f>SUM(G710:I710)</f>
        <v>0.43566618140442481</v>
      </c>
      <c r="K710" s="303"/>
      <c r="L710" s="302">
        <v>0.24343526488116346</v>
      </c>
      <c r="M710" s="302">
        <v>1.6052162218467884E-2</v>
      </c>
      <c r="N710" s="302">
        <v>0.12561647998764247</v>
      </c>
      <c r="O710" s="302">
        <f t="shared" si="310"/>
        <v>0.38510390708727382</v>
      </c>
    </row>
    <row r="711" spans="1:15" s="236" customFormat="1" x14ac:dyDescent="0.2">
      <c r="A711" s="237" t="str">
        <f>name!E$9</f>
        <v>Caring, leisure and other service occupations</v>
      </c>
      <c r="B711" s="302">
        <v>1.6046083184030231E-2</v>
      </c>
      <c r="C711" s="302">
        <v>2.7486843941506234E-2</v>
      </c>
      <c r="D711" s="302">
        <v>2.6492676927140735E-2</v>
      </c>
      <c r="E711" s="302">
        <f t="shared" si="308"/>
        <v>7.0025604052677201E-2</v>
      </c>
      <c r="F711" s="303"/>
      <c r="G711" s="302">
        <v>8.4976164083021017E-3</v>
      </c>
      <c r="H711" s="302">
        <v>5.0693625205459414E-3</v>
      </c>
      <c r="I711" s="302">
        <v>3.1641231663747528E-2</v>
      </c>
      <c r="J711" s="302">
        <f t="shared" ref="J711:J714" si="311">SUM(G711:I711)</f>
        <v>4.5208210592595569E-2</v>
      </c>
      <c r="K711" s="303"/>
      <c r="L711" s="302">
        <v>1.0151640056534759E-2</v>
      </c>
      <c r="M711" s="302">
        <v>4.6265746972222023E-3</v>
      </c>
      <c r="N711" s="302">
        <v>2.437787191407427E-2</v>
      </c>
      <c r="O711" s="302">
        <f t="shared" si="310"/>
        <v>3.9156086667831227E-2</v>
      </c>
    </row>
    <row r="712" spans="1:15" s="236" customFormat="1" x14ac:dyDescent="0.2">
      <c r="A712" s="237" t="str">
        <f>name!E$10</f>
        <v>Sales and customer service occupations</v>
      </c>
      <c r="B712" s="302">
        <v>0.18956826249444378</v>
      </c>
      <c r="C712" s="302">
        <v>0.1742223444488343</v>
      </c>
      <c r="D712" s="302">
        <v>2.8869361869848297E-2</v>
      </c>
      <c r="E712" s="302">
        <f t="shared" si="308"/>
        <v>0.39265996881312637</v>
      </c>
      <c r="F712" s="303"/>
      <c r="G712" s="302">
        <v>7.8455251464254305E-2</v>
      </c>
      <c r="H712" s="302">
        <v>4.0480169880578405E-2</v>
      </c>
      <c r="I712" s="302">
        <v>1.5147653212003735E-2</v>
      </c>
      <c r="J712" s="302">
        <f t="shared" si="311"/>
        <v>0.13408307455683643</v>
      </c>
      <c r="K712" s="303"/>
      <c r="L712" s="302">
        <v>8.6437249224841625E-2</v>
      </c>
      <c r="M712" s="302">
        <v>4.0451469686995818E-2</v>
      </c>
      <c r="N712" s="302">
        <v>3.6722658193969796E-3</v>
      </c>
      <c r="O712" s="302">
        <f t="shared" si="310"/>
        <v>0.13056098473123443</v>
      </c>
    </row>
    <row r="713" spans="1:15" s="236" customFormat="1" x14ac:dyDescent="0.2">
      <c r="A713" s="237" t="str">
        <f>name!E$11</f>
        <v>Process, plant and machine operatives</v>
      </c>
      <c r="B713" s="302">
        <v>0.1389427392007202</v>
      </c>
      <c r="C713" s="302">
        <v>0.129759638351719</v>
      </c>
      <c r="D713" s="302">
        <v>0.18703377030873761</v>
      </c>
      <c r="E713" s="302">
        <f t="shared" si="308"/>
        <v>0.45573614786117678</v>
      </c>
      <c r="F713" s="303"/>
      <c r="G713" s="302">
        <v>7.810681938722408E-2</v>
      </c>
      <c r="H713" s="302">
        <v>2.3373149157334815E-2</v>
      </c>
      <c r="I713" s="302">
        <v>0.15446977108116847</v>
      </c>
      <c r="J713" s="302">
        <f t="shared" si="311"/>
        <v>0.25594973962572737</v>
      </c>
      <c r="K713" s="303"/>
      <c r="L713" s="302">
        <v>7.1098749969623273E-2</v>
      </c>
      <c r="M713" s="302">
        <v>3.3574625443827062E-2</v>
      </c>
      <c r="N713" s="302">
        <v>0.18528268671908307</v>
      </c>
      <c r="O713" s="302">
        <f t="shared" si="310"/>
        <v>0.28995606213253344</v>
      </c>
    </row>
    <row r="714" spans="1:15" s="236" customFormat="1" x14ac:dyDescent="0.2">
      <c r="A714" s="237" t="str">
        <f>name!E$12</f>
        <v>Elementary occupations</v>
      </c>
      <c r="B714" s="302">
        <v>0.24842126737585662</v>
      </c>
      <c r="C714" s="302">
        <v>0.48645146167113179</v>
      </c>
      <c r="D714" s="302">
        <v>0.35276621939176722</v>
      </c>
      <c r="E714" s="302">
        <f t="shared" si="308"/>
        <v>1.0876389484387556</v>
      </c>
      <c r="F714" s="303"/>
      <c r="G714" s="302">
        <v>0.1205912536033629</v>
      </c>
      <c r="H714" s="302">
        <v>8.9268374338770662E-2</v>
      </c>
      <c r="I714" s="302">
        <v>0.32127129987676911</v>
      </c>
      <c r="J714" s="302">
        <f t="shared" si="311"/>
        <v>0.5311309278189027</v>
      </c>
      <c r="K714" s="303"/>
      <c r="L714" s="302">
        <v>8.605464144133726E-2</v>
      </c>
      <c r="M714" s="302">
        <v>9.8058935744195802E-2</v>
      </c>
      <c r="N714" s="302">
        <v>0.32519858887296649</v>
      </c>
      <c r="O714" s="302">
        <f t="shared" si="310"/>
        <v>0.5093121660584996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2.7159999999779267</v>
      </c>
      <c r="C716" s="311">
        <f t="shared" ref="C716:E716" si="312">SUM(C706:C714)</f>
        <v>1.8100000000193559</v>
      </c>
      <c r="D716" s="311">
        <f t="shared" si="312"/>
        <v>2.1520000000311579</v>
      </c>
      <c r="E716" s="311">
        <f t="shared" si="312"/>
        <v>6.6780000000284403</v>
      </c>
      <c r="F716" s="311"/>
      <c r="G716" s="311">
        <f t="shared" ref="G716:J716" si="313">SUM(G706:G714)</f>
        <v>1.7059999999844988</v>
      </c>
      <c r="H716" s="311">
        <f t="shared" si="313"/>
        <v>0.39800000000730146</v>
      </c>
      <c r="I716" s="311">
        <f t="shared" si="313"/>
        <v>1.0429999999956125</v>
      </c>
      <c r="J716" s="311">
        <f t="shared" si="313"/>
        <v>3.1469999999874125</v>
      </c>
      <c r="K716" s="311"/>
      <c r="L716" s="311">
        <f t="shared" ref="L716:O716" si="314">SUM(L706:L714)</f>
        <v>1.6890000000092888</v>
      </c>
      <c r="M716" s="311">
        <f t="shared" si="314"/>
        <v>0.41399999999556025</v>
      </c>
      <c r="N716" s="311">
        <f t="shared" si="314"/>
        <v>0.98400000000332233</v>
      </c>
      <c r="O716" s="311">
        <f t="shared" si="314"/>
        <v>3.0870000000081719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0.12755903469552893</v>
      </c>
      <c r="C723" s="302">
        <v>2.6351037722429197E-2</v>
      </c>
      <c r="D723" s="302">
        <v>0.12618747948219042</v>
      </c>
      <c r="E723" s="302">
        <f>SUM(B723:D723)</f>
        <v>0.28009755190014851</v>
      </c>
      <c r="F723" s="303"/>
      <c r="G723" s="302">
        <v>0.65722527699378652</v>
      </c>
      <c r="H723" s="302">
        <v>5.9495352064083094E-2</v>
      </c>
      <c r="I723" s="302">
        <v>0.30353561850764654</v>
      </c>
      <c r="J723" s="302">
        <f>SUM(G723:I723)</f>
        <v>1.0202562475655161</v>
      </c>
      <c r="K723" s="303"/>
      <c r="L723" s="302">
        <v>0.6942322053775507</v>
      </c>
      <c r="M723" s="302">
        <v>7.6275804658750307E-2</v>
      </c>
      <c r="N723" s="302">
        <v>0.36365008455616432</v>
      </c>
      <c r="O723" s="302">
        <f>SUM(L723:N723)</f>
        <v>1.1341580945924652</v>
      </c>
    </row>
    <row r="724" spans="1:15" s="236" customFormat="1" x14ac:dyDescent="0.2">
      <c r="A724" s="237" t="str">
        <f>name!E$5</f>
        <v>Professional occupations</v>
      </c>
      <c r="B724" s="302">
        <v>0.18253845916658648</v>
      </c>
      <c r="C724" s="302">
        <v>5.4784293989727846E-2</v>
      </c>
      <c r="D724" s="302">
        <v>0.24776058982993085</v>
      </c>
      <c r="E724" s="302">
        <f t="shared" ref="E724:E731" si="315">SUM(B724:D724)</f>
        <v>0.48508334298624517</v>
      </c>
      <c r="F724" s="303"/>
      <c r="G724" s="302">
        <v>1.007223650693968</v>
      </c>
      <c r="H724" s="302">
        <v>0.12625513687642201</v>
      </c>
      <c r="I724" s="302">
        <v>0.5587133054510568</v>
      </c>
      <c r="J724" s="302">
        <f t="shared" ref="J724:J726" si="316">SUM(G724:I724)</f>
        <v>1.6921920930214469</v>
      </c>
      <c r="K724" s="303"/>
      <c r="L724" s="302">
        <v>1.1895712577357298</v>
      </c>
      <c r="M724" s="302">
        <v>0.17070216627398532</v>
      </c>
      <c r="N724" s="302">
        <v>0.49633532061014229</v>
      </c>
      <c r="O724" s="302">
        <f t="shared" ref="O724:O731" si="317">SUM(L724:N724)</f>
        <v>1.8566087446198574</v>
      </c>
    </row>
    <row r="725" spans="1:15" s="236" customFormat="1" x14ac:dyDescent="0.2">
      <c r="A725" s="237" t="str">
        <f>name!E$6</f>
        <v>Associate professional occupations</v>
      </c>
      <c r="B725" s="302">
        <v>0.20535606671197473</v>
      </c>
      <c r="C725" s="302">
        <v>9.1764175205292009E-2</v>
      </c>
      <c r="D725" s="302">
        <v>0.56758221374985529</v>
      </c>
      <c r="E725" s="302">
        <f t="shared" si="315"/>
        <v>0.86470245566712201</v>
      </c>
      <c r="F725" s="303"/>
      <c r="G725" s="302">
        <v>1.1190480173411397</v>
      </c>
      <c r="H725" s="302">
        <v>0.16484285519973288</v>
      </c>
      <c r="I725" s="302">
        <v>1.4373582985363629</v>
      </c>
      <c r="J725" s="302">
        <f t="shared" si="316"/>
        <v>2.7212491710772353</v>
      </c>
      <c r="K725" s="303"/>
      <c r="L725" s="302">
        <v>1.0960746805641002</v>
      </c>
      <c r="M725" s="302">
        <v>0.1845088397916107</v>
      </c>
      <c r="N725" s="302">
        <v>1.4122176124988806</v>
      </c>
      <c r="O725" s="302">
        <f t="shared" si="317"/>
        <v>2.6928011328545916</v>
      </c>
    </row>
    <row r="726" spans="1:15" s="236" customFormat="1" x14ac:dyDescent="0.2">
      <c r="A726" s="237" t="str">
        <f>name!E$7</f>
        <v>Administrative and secretarial occupations</v>
      </c>
      <c r="B726" s="302">
        <v>0.24173586953674822</v>
      </c>
      <c r="C726" s="302">
        <v>0.22543267692807017</v>
      </c>
      <c r="D726" s="302">
        <v>1.9146004487764177E-2</v>
      </c>
      <c r="E726" s="302">
        <f t="shared" si="315"/>
        <v>0.48631455095258258</v>
      </c>
      <c r="F726" s="303"/>
      <c r="G726" s="302">
        <v>0.96998386991949526</v>
      </c>
      <c r="H726" s="302">
        <v>0.3808327961950308</v>
      </c>
      <c r="I726" s="302">
        <v>4.4618346488677608E-2</v>
      </c>
      <c r="J726" s="302">
        <f t="shared" si="316"/>
        <v>1.3954350126032036</v>
      </c>
      <c r="K726" s="303"/>
      <c r="L726" s="302">
        <v>0.7951238763173778</v>
      </c>
      <c r="M726" s="302">
        <v>0.40120812172872106</v>
      </c>
      <c r="N726" s="302">
        <v>4.437399846774423E-2</v>
      </c>
      <c r="O726" s="302">
        <f t="shared" si="317"/>
        <v>1.2407059965138432</v>
      </c>
    </row>
    <row r="727" spans="1:15" s="236" customFormat="1" x14ac:dyDescent="0.2">
      <c r="A727" s="237" t="str">
        <f>name!E$8</f>
        <v>Skilled trades occupations</v>
      </c>
      <c r="B727" s="302">
        <v>8.1017538886815718E-2</v>
      </c>
      <c r="C727" s="302">
        <v>4.1991491057917045E-2</v>
      </c>
      <c r="D727" s="302">
        <v>0.16548752833174687</v>
      </c>
      <c r="E727" s="302">
        <f t="shared" si="315"/>
        <v>0.28849655827647963</v>
      </c>
      <c r="F727" s="303"/>
      <c r="G727" s="302">
        <v>0.3929223933486618</v>
      </c>
      <c r="H727" s="302">
        <v>4.1428341065648716E-2</v>
      </c>
      <c r="I727" s="302">
        <v>0.36748109305848825</v>
      </c>
      <c r="J727" s="302">
        <f>SUM(G727:I727)</f>
        <v>0.80183182747279869</v>
      </c>
      <c r="K727" s="303"/>
      <c r="L727" s="302">
        <v>0.3278322194428489</v>
      </c>
      <c r="M727" s="302">
        <v>6.2099805021969115E-2</v>
      </c>
      <c r="N727" s="302">
        <v>0.38817185492907669</v>
      </c>
      <c r="O727" s="302">
        <f t="shared" si="317"/>
        <v>0.77810387939389469</v>
      </c>
    </row>
    <row r="728" spans="1:15" s="236" customFormat="1" x14ac:dyDescent="0.2">
      <c r="A728" s="237" t="str">
        <f>name!E$9</f>
        <v>Caring, leisure and other service occupations</v>
      </c>
      <c r="B728" s="302">
        <v>0.14367704615349489</v>
      </c>
      <c r="C728" s="302">
        <v>0.13824120168501508</v>
      </c>
      <c r="D728" s="302">
        <v>3.1559040747734579E-2</v>
      </c>
      <c r="E728" s="302">
        <f t="shared" si="315"/>
        <v>0.31347728858624452</v>
      </c>
      <c r="F728" s="303"/>
      <c r="G728" s="302">
        <v>0.46848908309221882</v>
      </c>
      <c r="H728" s="302">
        <v>0.19966713435887215</v>
      </c>
      <c r="I728" s="302">
        <v>9.3265094783765309E-2</v>
      </c>
      <c r="J728" s="302">
        <f t="shared" ref="J728:J731" si="318">SUM(G728:I728)</f>
        <v>0.76142131223485632</v>
      </c>
      <c r="K728" s="303"/>
      <c r="L728" s="302">
        <v>0.48550765334785628</v>
      </c>
      <c r="M728" s="302">
        <v>0.19512353745932992</v>
      </c>
      <c r="N728" s="302">
        <v>0.11820683058486919</v>
      </c>
      <c r="O728" s="302">
        <f t="shared" si="317"/>
        <v>0.7988380213920554</v>
      </c>
    </row>
    <row r="729" spans="1:15" s="236" customFormat="1" x14ac:dyDescent="0.2">
      <c r="A729" s="237" t="str">
        <f>name!E$10</f>
        <v>Sales and customer service occupations</v>
      </c>
      <c r="B729" s="302">
        <v>0.10557339651175161</v>
      </c>
      <c r="C729" s="302">
        <v>8.9278091437774668E-2</v>
      </c>
      <c r="D729" s="302">
        <v>2.7658895068405468E-2</v>
      </c>
      <c r="E729" s="302">
        <f t="shared" si="315"/>
        <v>0.22251038301793175</v>
      </c>
      <c r="F729" s="303"/>
      <c r="G729" s="302">
        <v>0.45772408603559372</v>
      </c>
      <c r="H729" s="302">
        <v>0.12719853198647821</v>
      </c>
      <c r="I729" s="302">
        <v>5.1530288272163348E-2</v>
      </c>
      <c r="J729" s="302">
        <f t="shared" si="318"/>
        <v>0.63645290629423523</v>
      </c>
      <c r="K729" s="303"/>
      <c r="L729" s="302">
        <v>0.53615989840430167</v>
      </c>
      <c r="M729" s="302">
        <v>0.14371267801911231</v>
      </c>
      <c r="N729" s="302">
        <v>4.9143164322794052E-2</v>
      </c>
      <c r="O729" s="302">
        <f t="shared" si="317"/>
        <v>0.72901574074620801</v>
      </c>
    </row>
    <row r="730" spans="1:15" s="236" customFormat="1" x14ac:dyDescent="0.2">
      <c r="A730" s="237" t="str">
        <f>name!E$11</f>
        <v>Process, plant and machine operatives</v>
      </c>
      <c r="B730" s="302">
        <v>4.5075744031179366E-2</v>
      </c>
      <c r="C730" s="302">
        <v>2.0151972711784403E-2</v>
      </c>
      <c r="D730" s="302">
        <v>1.4686648436314705E-2</v>
      </c>
      <c r="E730" s="302">
        <f t="shared" si="315"/>
        <v>7.9914365179278468E-2</v>
      </c>
      <c r="F730" s="303"/>
      <c r="G730" s="302">
        <v>0.21176232471647705</v>
      </c>
      <c r="H730" s="302">
        <v>2.3257119938523717E-2</v>
      </c>
      <c r="I730" s="302">
        <v>3.5696371330762505E-2</v>
      </c>
      <c r="J730" s="302">
        <f t="shared" si="318"/>
        <v>0.27071581598576328</v>
      </c>
      <c r="K730" s="303"/>
      <c r="L730" s="302">
        <v>0.21057326162357942</v>
      </c>
      <c r="M730" s="302">
        <v>3.4498062757447198E-2</v>
      </c>
      <c r="N730" s="302">
        <v>4.2062850920459097E-2</v>
      </c>
      <c r="O730" s="302">
        <f t="shared" si="317"/>
        <v>0.28713417530148572</v>
      </c>
    </row>
    <row r="731" spans="1:15" s="236" customFormat="1" x14ac:dyDescent="0.2">
      <c r="A731" s="237" t="str">
        <f>name!E$12</f>
        <v>Elementary occupations</v>
      </c>
      <c r="B731" s="302">
        <v>0.17546684429717122</v>
      </c>
      <c r="C731" s="302">
        <v>0.34500505927164288</v>
      </c>
      <c r="D731" s="302">
        <v>7.3931599890773456E-2</v>
      </c>
      <c r="E731" s="302">
        <f t="shared" si="315"/>
        <v>0.59440350345958759</v>
      </c>
      <c r="F731" s="303"/>
      <c r="G731" s="302">
        <v>0.82962129781688165</v>
      </c>
      <c r="H731" s="302">
        <v>0.40402273233920555</v>
      </c>
      <c r="I731" s="302">
        <v>0.14880158355734477</v>
      </c>
      <c r="J731" s="302">
        <f t="shared" si="318"/>
        <v>1.382445613713432</v>
      </c>
      <c r="K731" s="303"/>
      <c r="L731" s="302">
        <v>0.74792494720340186</v>
      </c>
      <c r="M731" s="302">
        <v>0.3198709842723293</v>
      </c>
      <c r="N731" s="302">
        <v>0.18583828326454785</v>
      </c>
      <c r="O731" s="302">
        <f t="shared" si="317"/>
        <v>1.2536342147402788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1.307999999991251</v>
      </c>
      <c r="C733" s="311">
        <f t="shared" ref="C733:E733" si="319">SUM(C723:C731)</f>
        <v>1.0330000000096533</v>
      </c>
      <c r="D733" s="311">
        <f t="shared" si="319"/>
        <v>1.2740000000247158</v>
      </c>
      <c r="E733" s="311">
        <f t="shared" si="319"/>
        <v>3.6150000000256197</v>
      </c>
      <c r="F733" s="311"/>
      <c r="G733" s="311">
        <f t="shared" ref="G733:J733" si="320">SUM(G723:G731)</f>
        <v>6.1139999999582217</v>
      </c>
      <c r="H733" s="311">
        <f t="shared" si="320"/>
        <v>1.5270000000239972</v>
      </c>
      <c r="I733" s="311">
        <f t="shared" si="320"/>
        <v>3.0409999999862682</v>
      </c>
      <c r="J733" s="311">
        <f t="shared" si="320"/>
        <v>10.681999999968488</v>
      </c>
      <c r="K733" s="311"/>
      <c r="L733" s="311">
        <f t="shared" ref="L733:O733" si="321">SUM(L723:L731)</f>
        <v>6.0830000000167468</v>
      </c>
      <c r="M733" s="311">
        <f t="shared" si="321"/>
        <v>1.5879999999832553</v>
      </c>
      <c r="N733" s="311">
        <f t="shared" si="321"/>
        <v>3.1000000001546781</v>
      </c>
      <c r="O733" s="311">
        <f t="shared" si="321"/>
        <v>10.771000000154679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6.1918880924899583E-2</v>
      </c>
      <c r="C740" s="302">
        <v>1.3465226437815324E-3</v>
      </c>
      <c r="D740" s="302">
        <v>2.9688228037961967E-2</v>
      </c>
      <c r="E740" s="302">
        <f>SUM(B740:D740)</f>
        <v>9.2953631606643078E-2</v>
      </c>
      <c r="F740" s="303"/>
      <c r="G740" s="302">
        <v>0.1401733829016292</v>
      </c>
      <c r="H740" s="302">
        <v>3.1394641143414051E-3</v>
      </c>
      <c r="I740" s="302">
        <v>5.1565352104204445E-2</v>
      </c>
      <c r="J740" s="302">
        <f>SUM(G740:I740)</f>
        <v>0.19487819912017507</v>
      </c>
      <c r="K740" s="303"/>
      <c r="L740" s="302">
        <v>0.13317147256664338</v>
      </c>
      <c r="M740" s="302">
        <v>4.4026518165528683E-3</v>
      </c>
      <c r="N740" s="302">
        <v>5.0089797962740379E-2</v>
      </c>
      <c r="O740" s="302">
        <f>SUM(L740:N740)</f>
        <v>0.18766392234593662</v>
      </c>
    </row>
    <row r="741" spans="1:15" s="236" customFormat="1" x14ac:dyDescent="0.2">
      <c r="A741" s="237" t="str">
        <f>name!E$5</f>
        <v>Professional occupations</v>
      </c>
      <c r="B741" s="302">
        <v>8.3689220365021466E-2</v>
      </c>
      <c r="C741" s="302">
        <v>2.2743250804428687E-3</v>
      </c>
      <c r="D741" s="302">
        <v>8.6417949072568626E-2</v>
      </c>
      <c r="E741" s="302">
        <f t="shared" ref="E741:E748" si="322">SUM(B741:D741)</f>
        <v>0.17238149451803297</v>
      </c>
      <c r="F741" s="303"/>
      <c r="G741" s="302">
        <v>0.20434954471727196</v>
      </c>
      <c r="H741" s="302">
        <v>5.6310552319742821E-3</v>
      </c>
      <c r="I741" s="302">
        <v>0.12812675654715219</v>
      </c>
      <c r="J741" s="302">
        <f t="shared" ref="J741:J743" si="323">SUM(G741:I741)</f>
        <v>0.33810735649639845</v>
      </c>
      <c r="K741" s="303"/>
      <c r="L741" s="302">
        <v>0.20473785207207462</v>
      </c>
      <c r="M741" s="302">
        <v>7.6315853625867668E-3</v>
      </c>
      <c r="N741" s="302">
        <v>0.10751061275176647</v>
      </c>
      <c r="O741" s="302">
        <f t="shared" ref="O741:O748" si="324">SUM(L741:N741)</f>
        <v>0.31988005018642784</v>
      </c>
    </row>
    <row r="742" spans="1:15" s="236" customFormat="1" x14ac:dyDescent="0.2">
      <c r="A742" s="237" t="str">
        <f>name!E$6</f>
        <v>Associate professional occupations</v>
      </c>
      <c r="B742" s="302">
        <v>7.8337637998639256E-2</v>
      </c>
      <c r="C742" s="302">
        <v>4.0911076215175658E-3</v>
      </c>
      <c r="D742" s="302">
        <v>0.14394521268596017</v>
      </c>
      <c r="E742" s="302">
        <f t="shared" si="322"/>
        <v>0.22637395830611701</v>
      </c>
      <c r="F742" s="303"/>
      <c r="G742" s="302">
        <v>0.18397008857100253</v>
      </c>
      <c r="H742" s="302">
        <v>7.6744895718343217E-3</v>
      </c>
      <c r="I742" s="302">
        <v>0.30662161869555105</v>
      </c>
      <c r="J742" s="302">
        <f t="shared" si="323"/>
        <v>0.49826619683838791</v>
      </c>
      <c r="K742" s="303"/>
      <c r="L742" s="302">
        <v>0.18822609150818789</v>
      </c>
      <c r="M742" s="302">
        <v>7.6041036272271418E-3</v>
      </c>
      <c r="N742" s="302">
        <v>0.29891574505107488</v>
      </c>
      <c r="O742" s="302">
        <f t="shared" si="324"/>
        <v>0.49474594018648987</v>
      </c>
    </row>
    <row r="743" spans="1:15" s="236" customFormat="1" x14ac:dyDescent="0.2">
      <c r="A743" s="237" t="str">
        <f>name!E$7</f>
        <v>Administrative and secretarial occupations</v>
      </c>
      <c r="B743" s="302">
        <v>4.5048929174266956E-2</v>
      </c>
      <c r="C743" s="302">
        <v>7.5503297480254807E-3</v>
      </c>
      <c r="D743" s="302">
        <v>4.975901993054508E-3</v>
      </c>
      <c r="E743" s="302">
        <f t="shared" si="322"/>
        <v>5.7575160915346951E-2</v>
      </c>
      <c r="F743" s="303"/>
      <c r="G743" s="302">
        <v>9.5563706878658491E-2</v>
      </c>
      <c r="H743" s="302">
        <v>1.3643694204746735E-2</v>
      </c>
      <c r="I743" s="302">
        <v>1.501116094911345E-2</v>
      </c>
      <c r="J743" s="302">
        <f t="shared" si="323"/>
        <v>0.12421856203251867</v>
      </c>
      <c r="K743" s="303"/>
      <c r="L743" s="302">
        <v>9.849314191819096E-2</v>
      </c>
      <c r="M743" s="302">
        <v>1.2293382442376554E-2</v>
      </c>
      <c r="N743" s="302">
        <v>1.203569768312121E-2</v>
      </c>
      <c r="O743" s="302">
        <f t="shared" si="324"/>
        <v>0.12282222204368873</v>
      </c>
    </row>
    <row r="744" spans="1:15" s="236" customFormat="1" x14ac:dyDescent="0.2">
      <c r="A744" s="237" t="str">
        <f>name!E$8</f>
        <v>Skilled trades occupations</v>
      </c>
      <c r="B744" s="302">
        <v>6.1933898668062953E-2</v>
      </c>
      <c r="C744" s="302">
        <v>3.3313328074338917E-3</v>
      </c>
      <c r="D744" s="302">
        <v>3.9701744960833549E-2</v>
      </c>
      <c r="E744" s="302">
        <f t="shared" si="322"/>
        <v>0.10496697643633039</v>
      </c>
      <c r="F744" s="303"/>
      <c r="G744" s="302">
        <v>0.11294982956421422</v>
      </c>
      <c r="H744" s="302">
        <v>3.4306393174038034E-3</v>
      </c>
      <c r="I744" s="302">
        <v>7.9176172405583806E-2</v>
      </c>
      <c r="J744" s="302">
        <f>SUM(G744:I744)</f>
        <v>0.19555664128720182</v>
      </c>
      <c r="K744" s="303"/>
      <c r="L744" s="302">
        <v>8.1790396213067121E-2</v>
      </c>
      <c r="M744" s="302">
        <v>4.3691898487425371E-3</v>
      </c>
      <c r="N744" s="302">
        <v>7.6398432112674691E-2</v>
      </c>
      <c r="O744" s="302">
        <f t="shared" si="324"/>
        <v>0.16255801817448434</v>
      </c>
    </row>
    <row r="745" spans="1:15" s="236" customFormat="1" x14ac:dyDescent="0.2">
      <c r="A745" s="237" t="str">
        <f>name!E$9</f>
        <v>Caring, leisure and other service occupations</v>
      </c>
      <c r="B745" s="302">
        <v>2.1664625880603115E-2</v>
      </c>
      <c r="C745" s="302">
        <v>5.7477842462043318E-3</v>
      </c>
      <c r="D745" s="302">
        <v>4.1850318661974199E-3</v>
      </c>
      <c r="E745" s="302">
        <f t="shared" si="322"/>
        <v>3.1597441993004863E-2</v>
      </c>
      <c r="F745" s="303"/>
      <c r="G745" s="302">
        <v>4.1117925526643034E-2</v>
      </c>
      <c r="H745" s="302">
        <v>8.1539783210449381E-3</v>
      </c>
      <c r="I745" s="302">
        <v>1.7703659163092515E-2</v>
      </c>
      <c r="J745" s="302">
        <f t="shared" ref="J745:J748" si="325">SUM(G745:I745)</f>
        <v>6.6975563010780489E-2</v>
      </c>
      <c r="K745" s="303"/>
      <c r="L745" s="302">
        <v>4.6721242698999584E-2</v>
      </c>
      <c r="M745" s="302">
        <v>7.803585121159964E-3</v>
      </c>
      <c r="N745" s="302">
        <v>1.655432826923E-2</v>
      </c>
      <c r="O745" s="302">
        <f t="shared" si="324"/>
        <v>7.1079156089389556E-2</v>
      </c>
    </row>
    <row r="746" spans="1:15" s="236" customFormat="1" x14ac:dyDescent="0.2">
      <c r="A746" s="237" t="str">
        <f>name!E$10</f>
        <v>Sales and customer service occupations</v>
      </c>
      <c r="B746" s="302">
        <v>2.9882505747376463E-2</v>
      </c>
      <c r="C746" s="302">
        <v>6.181148887771634E-3</v>
      </c>
      <c r="D746" s="302">
        <v>6.2573565226525544E-3</v>
      </c>
      <c r="E746" s="302">
        <f t="shared" si="322"/>
        <v>4.2321011157800646E-2</v>
      </c>
      <c r="F746" s="303"/>
      <c r="G746" s="302">
        <v>5.7619634620086624E-2</v>
      </c>
      <c r="H746" s="302">
        <v>9.7539102039883446E-3</v>
      </c>
      <c r="I746" s="302">
        <v>8.798824843725666E-3</v>
      </c>
      <c r="J746" s="302">
        <f t="shared" si="325"/>
        <v>7.6172369667800638E-2</v>
      </c>
      <c r="K746" s="303"/>
      <c r="L746" s="302">
        <v>7.1667427413578622E-2</v>
      </c>
      <c r="M746" s="302">
        <v>1.2599626158276219E-2</v>
      </c>
      <c r="N746" s="302">
        <v>6.969838168439056E-3</v>
      </c>
      <c r="O746" s="302">
        <f t="shared" si="324"/>
        <v>9.1236891740293896E-2</v>
      </c>
    </row>
    <row r="747" spans="1:15" s="236" customFormat="1" x14ac:dyDescent="0.2">
      <c r="A747" s="237" t="str">
        <f>name!E$11</f>
        <v>Process, plant and machine operatives</v>
      </c>
      <c r="B747" s="302">
        <v>1.2271222383596956E-2</v>
      </c>
      <c r="C747" s="302">
        <v>1.1479445534915359E-3</v>
      </c>
      <c r="D747" s="302">
        <v>4.1338355197052153E-3</v>
      </c>
      <c r="E747" s="302">
        <f t="shared" si="322"/>
        <v>1.7553002456793705E-2</v>
      </c>
      <c r="F747" s="303"/>
      <c r="G747" s="302">
        <v>2.1127585989436579E-2</v>
      </c>
      <c r="H747" s="302">
        <v>1.4706578111688161E-3</v>
      </c>
      <c r="I747" s="302">
        <v>5.7054865621900619E-3</v>
      </c>
      <c r="J747" s="302">
        <f t="shared" si="325"/>
        <v>2.8303730362795456E-2</v>
      </c>
      <c r="K747" s="303"/>
      <c r="L747" s="302">
        <v>2.160131542676998E-2</v>
      </c>
      <c r="M747" s="302">
        <v>2.2672536847334382E-3</v>
      </c>
      <c r="N747" s="302">
        <v>5.6316219897406209E-3</v>
      </c>
      <c r="O747" s="302">
        <f t="shared" si="324"/>
        <v>2.9500191101244036E-2</v>
      </c>
    </row>
    <row r="748" spans="1:15" s="236" customFormat="1" x14ac:dyDescent="0.2">
      <c r="A748" s="237" t="str">
        <f>name!E$12</f>
        <v>Elementary occupations</v>
      </c>
      <c r="B748" s="302">
        <v>2.8253078854853227E-2</v>
      </c>
      <c r="C748" s="302">
        <v>1.1329504411631211E-2</v>
      </c>
      <c r="D748" s="302">
        <v>9.6947393482235394E-3</v>
      </c>
      <c r="E748" s="302">
        <f t="shared" si="322"/>
        <v>4.9277322614707977E-2</v>
      </c>
      <c r="F748" s="303"/>
      <c r="G748" s="302">
        <v>5.0128301223867605E-2</v>
      </c>
      <c r="H748" s="302">
        <v>1.4102111224244138E-2</v>
      </c>
      <c r="I748" s="302">
        <v>1.2290968715736504E-2</v>
      </c>
      <c r="J748" s="302">
        <f t="shared" si="325"/>
        <v>7.652138116384824E-2</v>
      </c>
      <c r="K748" s="303"/>
      <c r="L748" s="302">
        <v>4.6591060186289973E-2</v>
      </c>
      <c r="M748" s="302">
        <v>1.3028621937770558E-2</v>
      </c>
      <c r="N748" s="302">
        <v>1.1893926043994299E-2</v>
      </c>
      <c r="O748" s="302">
        <f t="shared" si="324"/>
        <v>7.1513608168054826E-2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0.42299999999732002</v>
      </c>
      <c r="C750" s="311">
        <f t="shared" ref="C750:E750" si="326">SUM(C740:C748)</f>
        <v>4.3000000000300055E-2</v>
      </c>
      <c r="D750" s="311">
        <f t="shared" si="326"/>
        <v>0.32900000000715757</v>
      </c>
      <c r="E750" s="311">
        <f t="shared" si="326"/>
        <v>0.79500000000477744</v>
      </c>
      <c r="F750" s="311"/>
      <c r="G750" s="311">
        <f t="shared" ref="G750:J750" si="327">SUM(G740:G748)</f>
        <v>0.90699999999281011</v>
      </c>
      <c r="H750" s="311">
        <f t="shared" si="327"/>
        <v>6.7000000000746782E-2</v>
      </c>
      <c r="I750" s="311">
        <f t="shared" si="327"/>
        <v>0.6249999999863497</v>
      </c>
      <c r="J750" s="311">
        <f t="shared" si="327"/>
        <v>1.5989999999799069</v>
      </c>
      <c r="K750" s="311"/>
      <c r="L750" s="311">
        <f t="shared" ref="L750:O750" si="328">SUM(L740:L748)</f>
        <v>0.89300000000380231</v>
      </c>
      <c r="M750" s="311">
        <f t="shared" si="328"/>
        <v>7.1999999999426051E-2</v>
      </c>
      <c r="N750" s="311">
        <f t="shared" si="328"/>
        <v>0.58600000003278174</v>
      </c>
      <c r="O750" s="311">
        <f t="shared" si="328"/>
        <v>1.5510000000360098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2.1118333613053379</v>
      </c>
      <c r="C757" s="302">
        <v>0.12061103281436111</v>
      </c>
      <c r="D757" s="302">
        <v>0.21041615873124958</v>
      </c>
      <c r="E757" s="302">
        <f>SUM(B757:D757)</f>
        <v>2.4428605528509486</v>
      </c>
      <c r="F757" s="303"/>
      <c r="G757" s="302">
        <v>3.0753839782765722</v>
      </c>
      <c r="H757" s="302">
        <v>9.7514005050580457E-2</v>
      </c>
      <c r="I757" s="302">
        <v>0.2169131766893749</v>
      </c>
      <c r="J757" s="302">
        <f>SUM(G757:I757)</f>
        <v>3.3898111600165275</v>
      </c>
      <c r="K757" s="303"/>
      <c r="L757" s="302">
        <v>3.2688227346467005</v>
      </c>
      <c r="M757" s="302">
        <v>0.10235139424234468</v>
      </c>
      <c r="N757" s="302">
        <v>0.27443640181180673</v>
      </c>
      <c r="O757" s="302">
        <f>SUM(L757:N757)</f>
        <v>3.6456105307008517</v>
      </c>
    </row>
    <row r="758" spans="1:15" s="236" customFormat="1" x14ac:dyDescent="0.2">
      <c r="A758" s="237" t="str">
        <f>name!E$5</f>
        <v>Professional occupations</v>
      </c>
      <c r="B758" s="302">
        <v>3.454022832730534</v>
      </c>
      <c r="C758" s="302">
        <v>7.876969084578693E-2</v>
      </c>
      <c r="D758" s="302">
        <v>0.5095641555605146</v>
      </c>
      <c r="E758" s="302">
        <f t="shared" ref="E758:E765" si="329">SUM(B758:D758)</f>
        <v>4.0423566791368355</v>
      </c>
      <c r="F758" s="303"/>
      <c r="G758" s="302">
        <v>5.5947144846509334</v>
      </c>
      <c r="H758" s="302">
        <v>5.8923655022283042E-2</v>
      </c>
      <c r="I758" s="302">
        <v>0.4677872664117031</v>
      </c>
      <c r="J758" s="302">
        <f t="shared" ref="J758:J760" si="330">SUM(G758:I758)</f>
        <v>6.1214254060849189</v>
      </c>
      <c r="K758" s="303"/>
      <c r="L758" s="302">
        <v>6.8900589092082756</v>
      </c>
      <c r="M758" s="302">
        <v>7.0108828744198257E-2</v>
      </c>
      <c r="N758" s="302">
        <v>0.42282620281965866</v>
      </c>
      <c r="O758" s="302">
        <f t="shared" ref="O758:O765" si="331">SUM(L758:N758)</f>
        <v>7.3829939407721321</v>
      </c>
    </row>
    <row r="759" spans="1:15" s="236" customFormat="1" x14ac:dyDescent="0.2">
      <c r="A759" s="237" t="str">
        <f>name!E$6</f>
        <v>Associate professional occupations</v>
      </c>
      <c r="B759" s="302">
        <v>1.6020082004920242</v>
      </c>
      <c r="C759" s="302">
        <v>0.1285257238285929</v>
      </c>
      <c r="D759" s="302">
        <v>0.1142667742727418</v>
      </c>
      <c r="E759" s="302">
        <f t="shared" si="329"/>
        <v>1.8448006985933589</v>
      </c>
      <c r="F759" s="303"/>
      <c r="G759" s="302">
        <v>2.3912767555848267</v>
      </c>
      <c r="H759" s="302">
        <v>8.6108730688215535E-2</v>
      </c>
      <c r="I759" s="302">
        <v>9.6326286191938101E-2</v>
      </c>
      <c r="J759" s="302">
        <f t="shared" si="330"/>
        <v>2.5737117724649803</v>
      </c>
      <c r="K759" s="303"/>
      <c r="L759" s="302">
        <v>2.486437399517524</v>
      </c>
      <c r="M759" s="302">
        <v>8.0693269432874817E-2</v>
      </c>
      <c r="N759" s="302">
        <v>0.11690117980915289</v>
      </c>
      <c r="O759" s="302">
        <f t="shared" si="331"/>
        <v>2.6840318487595516</v>
      </c>
    </row>
    <row r="760" spans="1:15" s="236" customFormat="1" x14ac:dyDescent="0.2">
      <c r="A760" s="237" t="str">
        <f>name!E$7</f>
        <v>Administrative and secretarial occupations</v>
      </c>
      <c r="B760" s="302">
        <v>0.85058538995078792</v>
      </c>
      <c r="C760" s="302">
        <v>0.22933696497796702</v>
      </c>
      <c r="D760" s="302">
        <v>5.4454010416782404E-2</v>
      </c>
      <c r="E760" s="302">
        <f t="shared" si="329"/>
        <v>1.1343763653455372</v>
      </c>
      <c r="F760" s="303"/>
      <c r="G760" s="302">
        <v>1.131215941773992</v>
      </c>
      <c r="H760" s="302">
        <v>0.14058547320957585</v>
      </c>
      <c r="I760" s="302">
        <v>2.4115402971858307E-2</v>
      </c>
      <c r="J760" s="302">
        <f t="shared" si="330"/>
        <v>1.2959168179554261</v>
      </c>
      <c r="K760" s="303"/>
      <c r="L760" s="302">
        <v>1.1789561524346446</v>
      </c>
      <c r="M760" s="302">
        <v>0.11643025694456326</v>
      </c>
      <c r="N760" s="302">
        <v>3.2844134528623253E-2</v>
      </c>
      <c r="O760" s="302">
        <f t="shared" si="331"/>
        <v>1.328230543907831</v>
      </c>
    </row>
    <row r="761" spans="1:15" s="236" customFormat="1" x14ac:dyDescent="0.2">
      <c r="A761" s="237" t="str">
        <f>name!E$8</f>
        <v>Skilled trades occupations</v>
      </c>
      <c r="B761" s="302">
        <v>1.3533009774506848</v>
      </c>
      <c r="C761" s="302">
        <v>6.7752367768409816E-2</v>
      </c>
      <c r="D761" s="302">
        <v>0.16558668841321281</v>
      </c>
      <c r="E761" s="302">
        <f t="shared" si="329"/>
        <v>1.5866400336323074</v>
      </c>
      <c r="F761" s="303"/>
      <c r="G761" s="302">
        <v>1.4811106543620296</v>
      </c>
      <c r="H761" s="302">
        <v>2.5398847304193502E-2</v>
      </c>
      <c r="I761" s="302">
        <v>0.12426016747744172</v>
      </c>
      <c r="J761" s="302">
        <f>SUM(G761:I761)</f>
        <v>1.6307696691436648</v>
      </c>
      <c r="K761" s="303"/>
      <c r="L761" s="302">
        <v>0.9833426009392795</v>
      </c>
      <c r="M761" s="302">
        <v>2.0541891583769258E-2</v>
      </c>
      <c r="N761" s="302">
        <v>0.17748349896949414</v>
      </c>
      <c r="O761" s="302">
        <f t="shared" si="331"/>
        <v>1.181367991492543</v>
      </c>
    </row>
    <row r="762" spans="1:15" s="236" customFormat="1" x14ac:dyDescent="0.2">
      <c r="A762" s="237" t="str">
        <f>name!E$9</f>
        <v>Caring, leisure and other service occupations</v>
      </c>
      <c r="B762" s="302">
        <v>0.23934627657924398</v>
      </c>
      <c r="C762" s="302">
        <v>4.5929435753163279E-2</v>
      </c>
      <c r="D762" s="302">
        <v>2.3055320388814807E-2</v>
      </c>
      <c r="E762" s="302">
        <f t="shared" si="329"/>
        <v>0.30833103272122209</v>
      </c>
      <c r="F762" s="303"/>
      <c r="G762" s="302">
        <v>0.31939723996253644</v>
      </c>
      <c r="H762" s="302">
        <v>2.2739836406569999E-2</v>
      </c>
      <c r="I762" s="302">
        <v>1.2780298271992131E-2</v>
      </c>
      <c r="J762" s="302">
        <f t="shared" ref="J762:J765" si="332">SUM(G762:I762)</f>
        <v>0.35491737464109857</v>
      </c>
      <c r="K762" s="303"/>
      <c r="L762" s="302">
        <v>0.44607222551250303</v>
      </c>
      <c r="M762" s="302">
        <v>1.9901024435600566E-2</v>
      </c>
      <c r="N762" s="302">
        <v>2.7442178498318318E-2</v>
      </c>
      <c r="O762" s="302">
        <f t="shared" si="331"/>
        <v>0.49341542844642189</v>
      </c>
    </row>
    <row r="763" spans="1:15" s="236" customFormat="1" x14ac:dyDescent="0.2">
      <c r="A763" s="237" t="str">
        <f>name!E$10</f>
        <v>Sales and customer service occupations</v>
      </c>
      <c r="B763" s="302">
        <v>1.3064705349175605</v>
      </c>
      <c r="C763" s="302">
        <v>0.81530824744361108</v>
      </c>
      <c r="D763" s="302">
        <v>5.8097216178877718E-2</v>
      </c>
      <c r="E763" s="302">
        <f t="shared" si="329"/>
        <v>2.1798759985400489</v>
      </c>
      <c r="F763" s="303"/>
      <c r="G763" s="302">
        <v>1.5729563031394573</v>
      </c>
      <c r="H763" s="302">
        <v>0.4635230285979352</v>
      </c>
      <c r="I763" s="302">
        <v>3.3051713800500461E-2</v>
      </c>
      <c r="J763" s="302">
        <f t="shared" si="332"/>
        <v>2.069531045537893</v>
      </c>
      <c r="K763" s="303"/>
      <c r="L763" s="302">
        <v>2.169743911655396</v>
      </c>
      <c r="M763" s="302">
        <v>0.57469044526349622</v>
      </c>
      <c r="N763" s="302">
        <v>3.721738596001848E-2</v>
      </c>
      <c r="O763" s="302">
        <f t="shared" si="331"/>
        <v>2.7816517428789109</v>
      </c>
    </row>
    <row r="764" spans="1:15" s="236" customFormat="1" x14ac:dyDescent="0.2">
      <c r="A764" s="237" t="str">
        <f>name!E$11</f>
        <v>Process, plant and machine operatives</v>
      </c>
      <c r="B764" s="302">
        <v>0.12342670490495471</v>
      </c>
      <c r="C764" s="302">
        <v>6.2452427351419551E-2</v>
      </c>
      <c r="D764" s="302">
        <v>4.7223033378431208E-2</v>
      </c>
      <c r="E764" s="302">
        <f t="shared" si="329"/>
        <v>0.23310216563480546</v>
      </c>
      <c r="F764" s="303"/>
      <c r="G764" s="302">
        <v>0.12338076613746779</v>
      </c>
      <c r="H764" s="302">
        <v>2.6244198199780334E-2</v>
      </c>
      <c r="I764" s="302">
        <v>3.7241498823059362E-2</v>
      </c>
      <c r="J764" s="302">
        <f t="shared" si="332"/>
        <v>0.18686646316030747</v>
      </c>
      <c r="K764" s="303"/>
      <c r="L764" s="302">
        <v>0.12278728748922813</v>
      </c>
      <c r="M764" s="302">
        <v>3.6282099548754602E-2</v>
      </c>
      <c r="N764" s="302">
        <v>7.1800270596777599E-2</v>
      </c>
      <c r="O764" s="302">
        <f t="shared" si="331"/>
        <v>0.23086965763476033</v>
      </c>
    </row>
    <row r="765" spans="1:15" s="236" customFormat="1" x14ac:dyDescent="0.2">
      <c r="A765" s="237" t="str">
        <f>name!E$12</f>
        <v>Elementary occupations</v>
      </c>
      <c r="B765" s="302">
        <v>0.10300572154696318</v>
      </c>
      <c r="C765" s="302">
        <v>7.4314109232614819E-2</v>
      </c>
      <c r="D765" s="302">
        <v>0.12533664266641081</v>
      </c>
      <c r="E765" s="302">
        <f t="shared" si="329"/>
        <v>0.30265647344598878</v>
      </c>
      <c r="F765" s="303"/>
      <c r="G765" s="302">
        <v>0.10256387583507896</v>
      </c>
      <c r="H765" s="302">
        <v>3.2962225526146388E-2</v>
      </c>
      <c r="I765" s="302">
        <v>8.6524189356707526E-2</v>
      </c>
      <c r="J765" s="302">
        <f t="shared" si="332"/>
        <v>0.22205029071793286</v>
      </c>
      <c r="K765" s="303"/>
      <c r="L765" s="302">
        <v>7.9778778810901535E-2</v>
      </c>
      <c r="M765" s="302">
        <v>2.500078981991239E-2</v>
      </c>
      <c r="N765" s="302">
        <v>0.11804874704015436</v>
      </c>
      <c r="O765" s="302">
        <f t="shared" si="331"/>
        <v>0.22282831567096828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11.143999999878092</v>
      </c>
      <c r="C767" s="311">
        <f t="shared" ref="C767:E767" si="333">SUM(C757:C765)</f>
        <v>1.6230000000159266</v>
      </c>
      <c r="D767" s="311">
        <f t="shared" si="333"/>
        <v>1.308000000007036</v>
      </c>
      <c r="E767" s="311">
        <f t="shared" si="333"/>
        <v>14.074999999901051</v>
      </c>
      <c r="F767" s="311"/>
      <c r="G767" s="311">
        <f t="shared" ref="G767:J767" si="334">SUM(G757:G765)</f>
        <v>15.791999999722895</v>
      </c>
      <c r="H767" s="311">
        <f t="shared" si="334"/>
        <v>0.95400000000528029</v>
      </c>
      <c r="I767" s="311">
        <f t="shared" si="334"/>
        <v>1.0989999999945754</v>
      </c>
      <c r="J767" s="311">
        <f t="shared" si="334"/>
        <v>17.844999999722749</v>
      </c>
      <c r="K767" s="311"/>
      <c r="L767" s="311">
        <f t="shared" ref="L767:O767" si="335">SUM(L757:L765)</f>
        <v>17.62600000021445</v>
      </c>
      <c r="M767" s="311">
        <f t="shared" si="335"/>
        <v>1.0460000000155141</v>
      </c>
      <c r="N767" s="311">
        <f t="shared" si="335"/>
        <v>1.2790000000340043</v>
      </c>
      <c r="O767" s="311">
        <f t="shared" si="335"/>
        <v>19.951000000263974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3.2213025381027083</v>
      </c>
      <c r="C774" s="302">
        <v>0.8446403063133302</v>
      </c>
      <c r="D774" s="302">
        <v>0.29391443461350358</v>
      </c>
      <c r="E774" s="302">
        <f>SUM(B774:D774)</f>
        <v>4.3598572790295416</v>
      </c>
      <c r="F774" s="303"/>
      <c r="G774" s="302">
        <v>4.5741228594238184</v>
      </c>
      <c r="H774" s="302">
        <v>0.99170700243124932</v>
      </c>
      <c r="I774" s="302">
        <v>0.37877111233070593</v>
      </c>
      <c r="J774" s="302">
        <f>SUM(G774:I774)</f>
        <v>5.9446009741857742</v>
      </c>
      <c r="K774" s="303"/>
      <c r="L774" s="302">
        <v>4.9786279682833463</v>
      </c>
      <c r="M774" s="302">
        <v>1.3099274858801917</v>
      </c>
      <c r="N774" s="302">
        <v>0.36899737174207026</v>
      </c>
      <c r="O774" s="302">
        <f>SUM(L774:N774)</f>
        <v>6.6575528259056078</v>
      </c>
    </row>
    <row r="775" spans="1:15" s="236" customFormat="1" x14ac:dyDescent="0.2">
      <c r="A775" s="237" t="str">
        <f>name!E$5</f>
        <v>Professional occupations</v>
      </c>
      <c r="B775" s="302">
        <v>11.842071648300516</v>
      </c>
      <c r="C775" s="302">
        <v>0.82453121389426443</v>
      </c>
      <c r="D775" s="302">
        <v>1.412060030268826</v>
      </c>
      <c r="E775" s="302">
        <f t="shared" ref="E775:E782" si="336">SUM(B775:D775)</f>
        <v>14.078662892463607</v>
      </c>
      <c r="F775" s="303"/>
      <c r="G775" s="302">
        <v>18.794393865833051</v>
      </c>
      <c r="H775" s="302">
        <v>0.87501160045461224</v>
      </c>
      <c r="I775" s="302">
        <v>1.5213197555310081</v>
      </c>
      <c r="J775" s="302">
        <f t="shared" ref="J775:J777" si="337">SUM(G775:I775)</f>
        <v>21.190725221818671</v>
      </c>
      <c r="K775" s="303"/>
      <c r="L775" s="302">
        <v>22.381541849422455</v>
      </c>
      <c r="M775" s="302">
        <v>1.064553214291259</v>
      </c>
      <c r="N775" s="302">
        <v>1.4632621950713638</v>
      </c>
      <c r="O775" s="302">
        <f t="shared" ref="O775:O782" si="338">SUM(L775:N775)</f>
        <v>24.909357258785079</v>
      </c>
    </row>
    <row r="776" spans="1:15" s="236" customFormat="1" x14ac:dyDescent="0.2">
      <c r="A776" s="237" t="str">
        <f>name!E$6</f>
        <v>Associate professional occupations</v>
      </c>
      <c r="B776" s="302">
        <v>4.4950057405074473</v>
      </c>
      <c r="C776" s="302">
        <v>0.65768375775933419</v>
      </c>
      <c r="D776" s="302">
        <v>0.48287084991566015</v>
      </c>
      <c r="E776" s="302">
        <f t="shared" si="336"/>
        <v>5.635560348182441</v>
      </c>
      <c r="F776" s="303"/>
      <c r="G776" s="302">
        <v>6.6792334762385019</v>
      </c>
      <c r="H776" s="302">
        <v>0.64876833428768488</v>
      </c>
      <c r="I776" s="302">
        <v>0.55952885641949412</v>
      </c>
      <c r="J776" s="302">
        <f t="shared" si="337"/>
        <v>7.8875306669456808</v>
      </c>
      <c r="K776" s="303"/>
      <c r="L776" s="302">
        <v>7.1839650913615039</v>
      </c>
      <c r="M776" s="302">
        <v>0.63830397912269643</v>
      </c>
      <c r="N776" s="302">
        <v>0.61404781507319584</v>
      </c>
      <c r="O776" s="302">
        <f t="shared" si="338"/>
        <v>8.436316885557396</v>
      </c>
    </row>
    <row r="777" spans="1:15" s="236" customFormat="1" x14ac:dyDescent="0.2">
      <c r="A777" s="237" t="str">
        <f>name!E$7</f>
        <v>Administrative and secretarial occupations</v>
      </c>
      <c r="B777" s="302">
        <v>1.7974267754360391</v>
      </c>
      <c r="C777" s="302">
        <v>1.4294865648686494</v>
      </c>
      <c r="D777" s="302">
        <v>4.6613015818881109E-2</v>
      </c>
      <c r="E777" s="302">
        <f t="shared" si="336"/>
        <v>3.2735263561235697</v>
      </c>
      <c r="F777" s="303"/>
      <c r="G777" s="302">
        <v>2.1997514964589384</v>
      </c>
      <c r="H777" s="302">
        <v>1.1006412767347771</v>
      </c>
      <c r="I777" s="302">
        <v>5.6462440115972089E-2</v>
      </c>
      <c r="J777" s="302">
        <f t="shared" si="337"/>
        <v>3.3568552133096876</v>
      </c>
      <c r="K777" s="303"/>
      <c r="L777" s="302">
        <v>1.947751045229039</v>
      </c>
      <c r="M777" s="302">
        <v>0.92451840143831121</v>
      </c>
      <c r="N777" s="302">
        <v>3.8419872410037345E-2</v>
      </c>
      <c r="O777" s="302">
        <f t="shared" si="338"/>
        <v>2.9106893190773877</v>
      </c>
    </row>
    <row r="778" spans="1:15" s="236" customFormat="1" x14ac:dyDescent="0.2">
      <c r="A778" s="237" t="str">
        <f>name!E$8</f>
        <v>Skilled trades occupations</v>
      </c>
      <c r="B778" s="302">
        <v>0.95650995224377011</v>
      </c>
      <c r="C778" s="302">
        <v>0.16795515748624731</v>
      </c>
      <c r="D778" s="302">
        <v>0.63862144941886811</v>
      </c>
      <c r="E778" s="302">
        <f t="shared" si="336"/>
        <v>1.7630865591488853</v>
      </c>
      <c r="F778" s="303"/>
      <c r="G778" s="302">
        <v>1.0610647882459192</v>
      </c>
      <c r="H778" s="302">
        <v>9.6210912760505099E-2</v>
      </c>
      <c r="I778" s="302">
        <v>0.5622378547507485</v>
      </c>
      <c r="J778" s="302">
        <f>SUM(G778:I778)</f>
        <v>1.7195135557571728</v>
      </c>
      <c r="K778" s="303"/>
      <c r="L778" s="302">
        <v>0.73005781921459023</v>
      </c>
      <c r="M778" s="302">
        <v>0.1035388749327763</v>
      </c>
      <c r="N778" s="302">
        <v>1.0561617513272581</v>
      </c>
      <c r="O778" s="302">
        <f t="shared" si="338"/>
        <v>1.8897584454746246</v>
      </c>
    </row>
    <row r="779" spans="1:15" s="236" customFormat="1" x14ac:dyDescent="0.2">
      <c r="A779" s="237" t="str">
        <f>name!E$9</f>
        <v>Caring, leisure and other service occupations</v>
      </c>
      <c r="B779" s="302">
        <v>0.46343917045860289</v>
      </c>
      <c r="C779" s="302">
        <v>0.13512177383630564</v>
      </c>
      <c r="D779" s="302">
        <v>3.6427550190101854E-2</v>
      </c>
      <c r="E779" s="302">
        <f t="shared" si="336"/>
        <v>0.63498849448501038</v>
      </c>
      <c r="F779" s="303"/>
      <c r="G779" s="302">
        <v>0.5402199229073652</v>
      </c>
      <c r="H779" s="302">
        <v>0.1031106420881025</v>
      </c>
      <c r="I779" s="302">
        <v>5.2970548785092553E-2</v>
      </c>
      <c r="J779" s="302">
        <f t="shared" ref="J779:J782" si="339">SUM(G779:I779)</f>
        <v>0.69630111378056025</v>
      </c>
      <c r="K779" s="303"/>
      <c r="L779" s="302">
        <v>0.6999314464422447</v>
      </c>
      <c r="M779" s="302">
        <v>0.10855252674400553</v>
      </c>
      <c r="N779" s="302">
        <v>8.7576971641104576E-2</v>
      </c>
      <c r="O779" s="302">
        <f t="shared" si="338"/>
        <v>0.89606094482735477</v>
      </c>
    </row>
    <row r="780" spans="1:15" s="236" customFormat="1" x14ac:dyDescent="0.2">
      <c r="A780" s="237" t="str">
        <f>name!E$10</f>
        <v>Sales and customer service occupations</v>
      </c>
      <c r="B780" s="302">
        <v>0.54527663614629263</v>
      </c>
      <c r="C780" s="302">
        <v>0.34479372231235034</v>
      </c>
      <c r="D780" s="302">
        <v>2.5174690928633132E-2</v>
      </c>
      <c r="E780" s="302">
        <f t="shared" si="336"/>
        <v>0.91524504938727602</v>
      </c>
      <c r="F780" s="303"/>
      <c r="G780" s="302">
        <v>0.60235086855166575</v>
      </c>
      <c r="H780" s="302">
        <v>0.29115156482453625</v>
      </c>
      <c r="I780" s="302">
        <v>2.4900528239450898E-2</v>
      </c>
      <c r="J780" s="302">
        <f t="shared" si="339"/>
        <v>0.91840296161565294</v>
      </c>
      <c r="K780" s="303"/>
      <c r="L780" s="302">
        <v>0.72799005143800144</v>
      </c>
      <c r="M780" s="302">
        <v>0.38110118947964039</v>
      </c>
      <c r="N780" s="302">
        <v>2.8200215309408718E-2</v>
      </c>
      <c r="O780" s="302">
        <f t="shared" si="338"/>
        <v>1.1372914562270506</v>
      </c>
    </row>
    <row r="781" spans="1:15" s="236" customFormat="1" x14ac:dyDescent="0.2">
      <c r="A781" s="237" t="str">
        <f>name!E$11</f>
        <v>Process, plant and machine operatives</v>
      </c>
      <c r="B781" s="302">
        <v>0.14700475585061701</v>
      </c>
      <c r="C781" s="302">
        <v>0.13232327458259383</v>
      </c>
      <c r="D781" s="302">
        <v>0.13974556041827921</v>
      </c>
      <c r="E781" s="302">
        <f t="shared" si="336"/>
        <v>0.4190735908514901</v>
      </c>
      <c r="F781" s="303"/>
      <c r="G781" s="302">
        <v>0.13451015151921791</v>
      </c>
      <c r="H781" s="302">
        <v>0.11322241898541714</v>
      </c>
      <c r="I781" s="302">
        <v>0.15899524469026233</v>
      </c>
      <c r="J781" s="302">
        <f t="shared" si="339"/>
        <v>0.40672781519489737</v>
      </c>
      <c r="K781" s="303"/>
      <c r="L781" s="302">
        <v>0.13430977698665075</v>
      </c>
      <c r="M781" s="302">
        <v>0.10265941933383257</v>
      </c>
      <c r="N781" s="302">
        <v>0.21444769658024315</v>
      </c>
      <c r="O781" s="302">
        <f t="shared" si="338"/>
        <v>0.45141689290072651</v>
      </c>
    </row>
    <row r="782" spans="1:15" s="236" customFormat="1" x14ac:dyDescent="0.2">
      <c r="A782" s="237" t="str">
        <f>name!E$12</f>
        <v>Elementary occupations</v>
      </c>
      <c r="B782" s="302">
        <v>0.20996278265594767</v>
      </c>
      <c r="C782" s="302">
        <v>9.8464228897743908E-2</v>
      </c>
      <c r="D782" s="302">
        <v>5.9572418450064536E-2</v>
      </c>
      <c r="E782" s="302">
        <f t="shared" si="336"/>
        <v>0.36799943000375612</v>
      </c>
      <c r="F782" s="303"/>
      <c r="G782" s="302">
        <v>0.20135257003230414</v>
      </c>
      <c r="H782" s="302">
        <v>6.2176247361064668E-2</v>
      </c>
      <c r="I782" s="302">
        <v>4.9813659109370773E-2</v>
      </c>
      <c r="J782" s="302">
        <f t="shared" si="339"/>
        <v>0.31334247650273961</v>
      </c>
      <c r="K782" s="303"/>
      <c r="L782" s="302">
        <v>0.16482495219609763</v>
      </c>
      <c r="M782" s="302">
        <v>3.5844908842716669E-2</v>
      </c>
      <c r="N782" s="302">
        <v>5.788611094890881E-2</v>
      </c>
      <c r="O782" s="302">
        <f t="shared" si="338"/>
        <v>0.25855597198772312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23.677999999701942</v>
      </c>
      <c r="C784" s="311">
        <f t="shared" ref="C784:E784" si="340">SUM(C774:C782)</f>
        <v>4.6349999999508196</v>
      </c>
      <c r="D784" s="311">
        <f t="shared" si="340"/>
        <v>3.1350000000228175</v>
      </c>
      <c r="E784" s="311">
        <f t="shared" si="340"/>
        <v>31.447999999675577</v>
      </c>
      <c r="F784" s="311"/>
      <c r="G784" s="311">
        <f t="shared" ref="G784:J784" si="341">SUM(G774:G782)</f>
        <v>34.786999999210778</v>
      </c>
      <c r="H784" s="311">
        <f t="shared" si="341"/>
        <v>4.2819999999279501</v>
      </c>
      <c r="I784" s="311">
        <f t="shared" si="341"/>
        <v>3.3649999999721056</v>
      </c>
      <c r="J784" s="311">
        <f t="shared" si="341"/>
        <v>42.433999999110846</v>
      </c>
      <c r="K784" s="311"/>
      <c r="L784" s="311">
        <f t="shared" ref="L784:O784" si="342">SUM(L774:L782)</f>
        <v>38.949000000573932</v>
      </c>
      <c r="M784" s="311">
        <f t="shared" si="342"/>
        <v>4.669000000065429</v>
      </c>
      <c r="N784" s="311">
        <f t="shared" si="342"/>
        <v>3.9290000001035903</v>
      </c>
      <c r="O784" s="311">
        <f t="shared" si="342"/>
        <v>47.547000000742948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0.23494479250916533</v>
      </c>
      <c r="C791" s="302">
        <v>4.6434093576346931E-2</v>
      </c>
      <c r="D791" s="302">
        <v>2.9665776548708288E-2</v>
      </c>
      <c r="E791" s="302">
        <f>SUM(B791:D791)</f>
        <v>0.31104466263422054</v>
      </c>
      <c r="F791" s="303"/>
      <c r="G791" s="302">
        <v>0.21415195286369312</v>
      </c>
      <c r="H791" s="302">
        <v>0.12607098000683875</v>
      </c>
      <c r="I791" s="302">
        <v>3.6718666011600953E-2</v>
      </c>
      <c r="J791" s="302">
        <f>SUM(G791:I791)</f>
        <v>0.3769415988821328</v>
      </c>
      <c r="K791" s="303"/>
      <c r="L791" s="302">
        <v>0.24337700257894226</v>
      </c>
      <c r="M791" s="302">
        <v>0.21814958865408732</v>
      </c>
      <c r="N791" s="302">
        <v>4.2579361653836398E-2</v>
      </c>
      <c r="O791" s="302">
        <f>SUM(L791:N791)</f>
        <v>0.50410595288686599</v>
      </c>
    </row>
    <row r="792" spans="1:15" s="236" customFormat="1" x14ac:dyDescent="0.2">
      <c r="A792" s="237" t="str">
        <f>name!E$5</f>
        <v>Professional occupations</v>
      </c>
      <c r="B792" s="302">
        <v>0.62638053319809994</v>
      </c>
      <c r="C792" s="302">
        <v>2.9154075451155073E-2</v>
      </c>
      <c r="D792" s="302">
        <v>7.0537297864797441E-2</v>
      </c>
      <c r="E792" s="302">
        <f t="shared" ref="E792:E799" si="343">SUM(B792:D792)</f>
        <v>0.72607190651405251</v>
      </c>
      <c r="F792" s="303"/>
      <c r="G792" s="302">
        <v>0.63140810377181578</v>
      </c>
      <c r="H792" s="302">
        <v>7.4681758175102128E-2</v>
      </c>
      <c r="I792" s="302">
        <v>6.8888146338955319E-2</v>
      </c>
      <c r="J792" s="302">
        <f t="shared" ref="J792:J794" si="344">SUM(G792:I792)</f>
        <v>0.77497800828587327</v>
      </c>
      <c r="K792" s="303"/>
      <c r="L792" s="302">
        <v>0.75515822329408089</v>
      </c>
      <c r="M792" s="302">
        <v>0.11261069376078779</v>
      </c>
      <c r="N792" s="302">
        <v>5.3237049407697579E-2</v>
      </c>
      <c r="O792" s="302">
        <f t="shared" ref="O792:O799" si="345">SUM(L792:N792)</f>
        <v>0.92100596646256627</v>
      </c>
    </row>
    <row r="793" spans="1:15" s="236" customFormat="1" x14ac:dyDescent="0.2">
      <c r="A793" s="237" t="str">
        <f>name!E$6</f>
        <v>Associate professional occupations</v>
      </c>
      <c r="B793" s="302">
        <v>0.35046920287244132</v>
      </c>
      <c r="C793" s="302">
        <v>3.7067805588725862E-2</v>
      </c>
      <c r="D793" s="302">
        <v>5.0153236060628076E-2</v>
      </c>
      <c r="E793" s="302">
        <f t="shared" si="343"/>
        <v>0.43769024452179528</v>
      </c>
      <c r="F793" s="303"/>
      <c r="G793" s="302">
        <v>0.32961183827508012</v>
      </c>
      <c r="H793" s="302">
        <v>8.9916618275182478E-2</v>
      </c>
      <c r="I793" s="302">
        <v>5.9475486507516322E-2</v>
      </c>
      <c r="J793" s="302">
        <f t="shared" si="344"/>
        <v>0.47900394305777894</v>
      </c>
      <c r="K793" s="303"/>
      <c r="L793" s="302">
        <v>0.34895432797321724</v>
      </c>
      <c r="M793" s="302">
        <v>9.5237959769819122E-2</v>
      </c>
      <c r="N793" s="302">
        <v>6.4852186461239941E-2</v>
      </c>
      <c r="O793" s="302">
        <f t="shared" si="345"/>
        <v>0.50904447420427634</v>
      </c>
    </row>
    <row r="794" spans="1:15" s="236" customFormat="1" x14ac:dyDescent="0.2">
      <c r="A794" s="237" t="str">
        <f>name!E$7</f>
        <v>Administrative and secretarial occupations</v>
      </c>
      <c r="B794" s="302">
        <v>0.25074285117443978</v>
      </c>
      <c r="C794" s="302">
        <v>6.595716445471074E-2</v>
      </c>
      <c r="D794" s="302">
        <v>6.8604343225930437E-3</v>
      </c>
      <c r="E794" s="302">
        <f t="shared" si="343"/>
        <v>0.32356044995174355</v>
      </c>
      <c r="F794" s="303"/>
      <c r="G794" s="302">
        <v>0.20329691538249586</v>
      </c>
      <c r="H794" s="302">
        <v>0.11978294497861068</v>
      </c>
      <c r="I794" s="302">
        <v>8.9461472791539341E-3</v>
      </c>
      <c r="J794" s="302">
        <f t="shared" si="344"/>
        <v>0.33202600764026047</v>
      </c>
      <c r="K794" s="303"/>
      <c r="L794" s="302">
        <v>0.19128597685252041</v>
      </c>
      <c r="M794" s="302">
        <v>0.12847666532608004</v>
      </c>
      <c r="N794" s="302">
        <v>6.4593094549654445E-3</v>
      </c>
      <c r="O794" s="302">
        <f t="shared" si="345"/>
        <v>0.32622195163356588</v>
      </c>
    </row>
    <row r="795" spans="1:15" s="236" customFormat="1" x14ac:dyDescent="0.2">
      <c r="A795" s="237" t="str">
        <f>name!E$8</f>
        <v>Skilled trades occupations</v>
      </c>
      <c r="B795" s="302">
        <v>7.9145794318362758E-2</v>
      </c>
      <c r="C795" s="302">
        <v>2.0506809179862938E-2</v>
      </c>
      <c r="D795" s="302">
        <v>4.385250869661788E-2</v>
      </c>
      <c r="E795" s="302">
        <f t="shared" si="343"/>
        <v>0.14350511219484358</v>
      </c>
      <c r="F795" s="303"/>
      <c r="G795" s="302">
        <v>5.616802906181028E-2</v>
      </c>
      <c r="H795" s="302">
        <v>2.3215405146104907E-2</v>
      </c>
      <c r="I795" s="302">
        <v>3.6092554483489692E-2</v>
      </c>
      <c r="J795" s="302">
        <f>SUM(G795:I795)</f>
        <v>0.11547598869140488</v>
      </c>
      <c r="K795" s="303"/>
      <c r="L795" s="302">
        <v>4.0865019466131698E-2</v>
      </c>
      <c r="M795" s="302">
        <v>3.0338504136446842E-2</v>
      </c>
      <c r="N795" s="302">
        <v>5.4675793335994344E-2</v>
      </c>
      <c r="O795" s="302">
        <f t="shared" si="345"/>
        <v>0.12587931693857288</v>
      </c>
    </row>
    <row r="796" spans="1:15" s="236" customFormat="1" x14ac:dyDescent="0.2">
      <c r="A796" s="237" t="str">
        <f>name!E$9</f>
        <v>Caring, leisure and other service occupations</v>
      </c>
      <c r="B796" s="302">
        <v>8.1067501913949763E-2</v>
      </c>
      <c r="C796" s="302">
        <v>3.1128678456765996E-2</v>
      </c>
      <c r="D796" s="302">
        <v>1.3461120740585041E-2</v>
      </c>
      <c r="E796" s="302">
        <f t="shared" si="343"/>
        <v>0.1256573011113008</v>
      </c>
      <c r="F796" s="303"/>
      <c r="G796" s="302">
        <v>6.3159778279007095E-2</v>
      </c>
      <c r="H796" s="302">
        <v>5.1736838590581653E-2</v>
      </c>
      <c r="I796" s="302">
        <v>2.2058082528994612E-2</v>
      </c>
      <c r="J796" s="302">
        <f t="shared" ref="J796:J799" si="346">SUM(G796:I796)</f>
        <v>0.13695469939858335</v>
      </c>
      <c r="K796" s="303"/>
      <c r="L796" s="302">
        <v>8.2054568156935737E-2</v>
      </c>
      <c r="M796" s="302">
        <v>5.4522822639543861E-2</v>
      </c>
      <c r="N796" s="302">
        <v>3.4177222224481829E-2</v>
      </c>
      <c r="O796" s="302">
        <f t="shared" si="345"/>
        <v>0.17075461302096143</v>
      </c>
    </row>
    <row r="797" spans="1:15" s="236" customFormat="1" x14ac:dyDescent="0.2">
      <c r="A797" s="237" t="str">
        <f>name!E$10</f>
        <v>Sales and customer service occupations</v>
      </c>
      <c r="B797" s="302">
        <v>0.13355755920308349</v>
      </c>
      <c r="C797" s="302">
        <v>4.3552299038888194E-2</v>
      </c>
      <c r="D797" s="302">
        <v>6.0002709199038365E-3</v>
      </c>
      <c r="E797" s="302">
        <f t="shared" si="343"/>
        <v>0.18311012916187552</v>
      </c>
      <c r="F797" s="303"/>
      <c r="G797" s="302">
        <v>0.10620549908951794</v>
      </c>
      <c r="H797" s="302">
        <v>8.4653813034291148E-2</v>
      </c>
      <c r="I797" s="302">
        <v>5.5461114091861913E-3</v>
      </c>
      <c r="J797" s="302">
        <f t="shared" si="346"/>
        <v>0.19640542353299528</v>
      </c>
      <c r="K797" s="303"/>
      <c r="L797" s="302">
        <v>0.14373200332952796</v>
      </c>
      <c r="M797" s="302">
        <v>0.14797071280064628</v>
      </c>
      <c r="N797" s="302">
        <v>5.3008490400528454E-3</v>
      </c>
      <c r="O797" s="302">
        <f t="shared" si="345"/>
        <v>0.29700356517022708</v>
      </c>
    </row>
    <row r="798" spans="1:15" s="236" customFormat="1" x14ac:dyDescent="0.2">
      <c r="A798" s="237" t="str">
        <f>name!E$11</f>
        <v>Process, plant and machine operatives</v>
      </c>
      <c r="B798" s="302">
        <v>0.10412752578163818</v>
      </c>
      <c r="C798" s="302">
        <v>3.8479822551689344E-2</v>
      </c>
      <c r="D798" s="302">
        <v>8.7218370870662046E-3</v>
      </c>
      <c r="E798" s="302">
        <f t="shared" si="343"/>
        <v>0.15132918542039372</v>
      </c>
      <c r="F798" s="303"/>
      <c r="G798" s="302">
        <v>6.9434399754101095E-2</v>
      </c>
      <c r="H798" s="302">
        <v>7.2523222549865096E-2</v>
      </c>
      <c r="I798" s="302">
        <v>9.3269991035256905E-3</v>
      </c>
      <c r="J798" s="302">
        <f t="shared" si="346"/>
        <v>0.15128462140749188</v>
      </c>
      <c r="K798" s="303"/>
      <c r="L798" s="302">
        <v>8.4142912165322103E-2</v>
      </c>
      <c r="M798" s="302">
        <v>8.0710844182856192E-2</v>
      </c>
      <c r="N798" s="302">
        <v>1.1034911840634563E-2</v>
      </c>
      <c r="O798" s="302">
        <f t="shared" si="345"/>
        <v>0.17588866818881285</v>
      </c>
    </row>
    <row r="799" spans="1:15" s="236" customFormat="1" x14ac:dyDescent="0.2">
      <c r="A799" s="237" t="str">
        <f>name!E$12</f>
        <v>Elementary occupations</v>
      </c>
      <c r="B799" s="302">
        <v>0.42256423901201257</v>
      </c>
      <c r="C799" s="302">
        <v>0.27471925170679395</v>
      </c>
      <c r="D799" s="302">
        <v>2.87475177615041E-2</v>
      </c>
      <c r="E799" s="302">
        <f t="shared" si="343"/>
        <v>0.72603100848031066</v>
      </c>
      <c r="F799" s="303"/>
      <c r="G799" s="302">
        <v>0.3155634835022062</v>
      </c>
      <c r="H799" s="302">
        <v>0.3624184192509235</v>
      </c>
      <c r="I799" s="302">
        <v>2.9947806336099829E-2</v>
      </c>
      <c r="J799" s="302">
        <f t="shared" si="346"/>
        <v>0.70792970908922959</v>
      </c>
      <c r="K799" s="303"/>
      <c r="L799" s="302">
        <v>0.33842996619330057</v>
      </c>
      <c r="M799" s="302">
        <v>0.25598220872739508</v>
      </c>
      <c r="N799" s="302">
        <v>4.5683316585884669E-2</v>
      </c>
      <c r="O799" s="302">
        <f t="shared" si="345"/>
        <v>0.64009549150658029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2.2829999999831929</v>
      </c>
      <c r="C801" s="311">
        <f t="shared" ref="C801:E801" si="347">SUM(C791:C799)</f>
        <v>0.58700000000493913</v>
      </c>
      <c r="D801" s="311">
        <f t="shared" si="347"/>
        <v>0.25800000000240392</v>
      </c>
      <c r="E801" s="311">
        <f t="shared" si="347"/>
        <v>3.1279999999905361</v>
      </c>
      <c r="F801" s="311"/>
      <c r="G801" s="311">
        <f t="shared" ref="G801:J801" si="348">SUM(G791:G799)</f>
        <v>1.9889999999797277</v>
      </c>
      <c r="H801" s="311">
        <f t="shared" si="348"/>
        <v>1.0050000000075003</v>
      </c>
      <c r="I801" s="311">
        <f t="shared" si="348"/>
        <v>0.27699999999852254</v>
      </c>
      <c r="J801" s="311">
        <f t="shared" si="348"/>
        <v>3.2709999999857504</v>
      </c>
      <c r="K801" s="311"/>
      <c r="L801" s="311">
        <f t="shared" ref="L801:O801" si="349">SUM(L791:L799)</f>
        <v>2.2280000000099789</v>
      </c>
      <c r="M801" s="311">
        <f t="shared" si="349"/>
        <v>1.1239999999976624</v>
      </c>
      <c r="N801" s="311">
        <f t="shared" si="349"/>
        <v>0.31800000000478756</v>
      </c>
      <c r="O801" s="311">
        <f t="shared" si="349"/>
        <v>3.6700000000124295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5.1635483742856554</v>
      </c>
      <c r="C808" s="302">
        <v>0.58930779897109753</v>
      </c>
      <c r="D808" s="302">
        <v>0.12934575336384777</v>
      </c>
      <c r="E808" s="302">
        <f>SUM(B808:D808)</f>
        <v>5.8822019266206</v>
      </c>
      <c r="F808" s="303"/>
      <c r="G808" s="302">
        <v>4.8372294630600186</v>
      </c>
      <c r="H808" s="302">
        <v>0.73076522263077326</v>
      </c>
      <c r="I808" s="302">
        <v>0.12514820859816517</v>
      </c>
      <c r="J808" s="302">
        <f>SUM(G808:I808)</f>
        <v>5.6931428942889566</v>
      </c>
      <c r="K808" s="303"/>
      <c r="L808" s="302">
        <v>4.8215523492055636</v>
      </c>
      <c r="M808" s="302">
        <v>0.9336755378961058</v>
      </c>
      <c r="N808" s="302">
        <v>0.10635213912935472</v>
      </c>
      <c r="O808" s="302">
        <f>SUM(L808:N808)</f>
        <v>5.8615800262310236</v>
      </c>
    </row>
    <row r="809" spans="1:15" s="236" customFormat="1" x14ac:dyDescent="0.2">
      <c r="A809" s="237" t="str">
        <f>name!E$5</f>
        <v>Professional occupations</v>
      </c>
      <c r="B809" s="302">
        <v>6.7723954298774949</v>
      </c>
      <c r="C809" s="302">
        <v>0.37733234211280831</v>
      </c>
      <c r="D809" s="302">
        <v>0.2876981591354944</v>
      </c>
      <c r="E809" s="302">
        <f t="shared" ref="E809:E816" si="350">SUM(B809:D809)</f>
        <v>7.437425931125798</v>
      </c>
      <c r="F809" s="303"/>
      <c r="G809" s="302">
        <v>7.2920239610706172</v>
      </c>
      <c r="H809" s="302">
        <v>0.43353123940394606</v>
      </c>
      <c r="I809" s="302">
        <v>0.2345856505233074</v>
      </c>
      <c r="J809" s="302">
        <f t="shared" ref="J809:J811" si="351">SUM(G809:I809)</f>
        <v>7.9601408509978704</v>
      </c>
      <c r="K809" s="303"/>
      <c r="L809" s="302">
        <v>8.7456970796255753</v>
      </c>
      <c r="M809" s="302">
        <v>0.52368800129304394</v>
      </c>
      <c r="N809" s="302">
        <v>0.20665867310064104</v>
      </c>
      <c r="O809" s="302">
        <f t="shared" ref="O809:O816" si="352">SUM(L809:N809)</f>
        <v>9.4760437540192601</v>
      </c>
    </row>
    <row r="810" spans="1:15" s="236" customFormat="1" x14ac:dyDescent="0.2">
      <c r="A810" s="237" t="str">
        <f>name!E$6</f>
        <v>Associate professional occupations</v>
      </c>
      <c r="B810" s="302">
        <v>5.7293837582538316</v>
      </c>
      <c r="C810" s="302">
        <v>0.94044491500292671</v>
      </c>
      <c r="D810" s="302">
        <v>0.15099934294473857</v>
      </c>
      <c r="E810" s="302">
        <f t="shared" si="350"/>
        <v>6.8208280162014976</v>
      </c>
      <c r="F810" s="303"/>
      <c r="G810" s="302">
        <v>5.4422918589267839</v>
      </c>
      <c r="H810" s="302">
        <v>0.86084320078889587</v>
      </c>
      <c r="I810" s="302">
        <v>0.11634967344462449</v>
      </c>
      <c r="J810" s="302">
        <f t="shared" si="351"/>
        <v>6.4194847331603038</v>
      </c>
      <c r="K810" s="303"/>
      <c r="L810" s="302">
        <v>4.8071643108298812</v>
      </c>
      <c r="M810" s="302">
        <v>0.94354445068182913</v>
      </c>
      <c r="N810" s="302">
        <v>9.7664913928181024E-2</v>
      </c>
      <c r="O810" s="302">
        <f t="shared" si="352"/>
        <v>5.8483736754398912</v>
      </c>
    </row>
    <row r="811" spans="1:15" s="236" customFormat="1" x14ac:dyDescent="0.2">
      <c r="A811" s="237" t="str">
        <f>name!E$7</f>
        <v>Administrative and secretarial occupations</v>
      </c>
      <c r="B811" s="302">
        <v>9.191094177829795</v>
      </c>
      <c r="C811" s="302">
        <v>5.0901130837645336</v>
      </c>
      <c r="D811" s="302">
        <v>4.7771930570485358E-2</v>
      </c>
      <c r="E811" s="302">
        <f t="shared" si="350"/>
        <v>14.328979192164814</v>
      </c>
      <c r="F811" s="303"/>
      <c r="G811" s="302">
        <v>7.5723487658652404</v>
      </c>
      <c r="H811" s="302">
        <v>4.1264323320152148</v>
      </c>
      <c r="I811" s="302">
        <v>3.9860259140921117E-2</v>
      </c>
      <c r="J811" s="302">
        <f t="shared" si="351"/>
        <v>11.738641357021377</v>
      </c>
      <c r="K811" s="303"/>
      <c r="L811" s="302">
        <v>6.242147622539405</v>
      </c>
      <c r="M811" s="302">
        <v>3.2720368283141874</v>
      </c>
      <c r="N811" s="302">
        <v>4.1831500623669172E-2</v>
      </c>
      <c r="O811" s="302">
        <f t="shared" si="352"/>
        <v>9.5560159514772618</v>
      </c>
    </row>
    <row r="812" spans="1:15" s="236" customFormat="1" x14ac:dyDescent="0.2">
      <c r="A812" s="237" t="str">
        <f>name!E$8</f>
        <v>Skilled trades occupations</v>
      </c>
      <c r="B812" s="302">
        <v>0.39550471657668518</v>
      </c>
      <c r="C812" s="302">
        <v>3.8135957132990519E-2</v>
      </c>
      <c r="D812" s="302">
        <v>3.477947166403992E-2</v>
      </c>
      <c r="E812" s="302">
        <f t="shared" si="350"/>
        <v>0.46842014537371562</v>
      </c>
      <c r="F812" s="303"/>
      <c r="G812" s="302">
        <v>0.26446203003887264</v>
      </c>
      <c r="H812" s="302">
        <v>2.4478626660760842E-2</v>
      </c>
      <c r="I812" s="302">
        <v>2.3803614022014134E-2</v>
      </c>
      <c r="J812" s="302">
        <f>SUM(G812:I812)</f>
        <v>0.31274427072164762</v>
      </c>
      <c r="K812" s="303"/>
      <c r="L812" s="302">
        <v>0.23421711312614524</v>
      </c>
      <c r="M812" s="302">
        <v>4.2569165953011939E-2</v>
      </c>
      <c r="N812" s="302">
        <v>2.489056170075634E-2</v>
      </c>
      <c r="O812" s="302">
        <f t="shared" si="352"/>
        <v>0.30167684077991352</v>
      </c>
    </row>
    <row r="813" spans="1:15" s="236" customFormat="1" x14ac:dyDescent="0.2">
      <c r="A813" s="237" t="str">
        <f>name!E$9</f>
        <v>Caring, leisure and other service occupations</v>
      </c>
      <c r="B813" s="302">
        <v>6.960716813023235E-2</v>
      </c>
      <c r="C813" s="302">
        <v>2.0298512745422156E-2</v>
      </c>
      <c r="D813" s="302">
        <v>1.131772462999611E-2</v>
      </c>
      <c r="E813" s="302">
        <f t="shared" si="350"/>
        <v>0.10122340550565062</v>
      </c>
      <c r="F813" s="303"/>
      <c r="G813" s="302">
        <v>5.44063439510903E-2</v>
      </c>
      <c r="H813" s="302">
        <v>1.5398306153288606E-2</v>
      </c>
      <c r="I813" s="302">
        <v>1.4758602991161919E-2</v>
      </c>
      <c r="J813" s="302">
        <f t="shared" ref="J813:J816" si="353">SUM(G813:I813)</f>
        <v>8.456325309554083E-2</v>
      </c>
      <c r="K813" s="303"/>
      <c r="L813" s="302">
        <v>5.872502399916945E-2</v>
      </c>
      <c r="M813" s="302">
        <v>1.390909039871549E-2</v>
      </c>
      <c r="N813" s="302">
        <v>1.8092290596530759E-2</v>
      </c>
      <c r="O813" s="302">
        <f t="shared" si="352"/>
        <v>9.0726404994415699E-2</v>
      </c>
    </row>
    <row r="814" spans="1:15" s="236" customFormat="1" x14ac:dyDescent="0.2">
      <c r="A814" s="237" t="str">
        <f>name!E$10</f>
        <v>Sales and customer service occupations</v>
      </c>
      <c r="B814" s="302">
        <v>1.8653219684195357</v>
      </c>
      <c r="C814" s="302">
        <v>1.4017577390120277</v>
      </c>
      <c r="D814" s="302">
        <v>0.18703378313228633</v>
      </c>
      <c r="E814" s="302">
        <f t="shared" si="350"/>
        <v>3.4541134905638495</v>
      </c>
      <c r="F814" s="303"/>
      <c r="G814" s="302">
        <v>1.4667727719028025</v>
      </c>
      <c r="H814" s="302">
        <v>1.2658247057443941</v>
      </c>
      <c r="I814" s="302">
        <v>0.18356825051931674</v>
      </c>
      <c r="J814" s="302">
        <f t="shared" si="353"/>
        <v>2.9161657281665132</v>
      </c>
      <c r="K814" s="303"/>
      <c r="L814" s="302">
        <v>1.6989473609817416</v>
      </c>
      <c r="M814" s="302">
        <v>1.5760556888397395</v>
      </c>
      <c r="N814" s="302">
        <v>0.15134596959135738</v>
      </c>
      <c r="O814" s="302">
        <f t="shared" si="352"/>
        <v>3.4263490194128385</v>
      </c>
    </row>
    <row r="815" spans="1:15" s="236" customFormat="1" x14ac:dyDescent="0.2">
      <c r="A815" s="237" t="str">
        <f>name!E$11</f>
        <v>Process, plant and machine operatives</v>
      </c>
      <c r="B815" s="302">
        <v>0.13857252855492902</v>
      </c>
      <c r="C815" s="302">
        <v>2.7048425891230347E-2</v>
      </c>
      <c r="D815" s="302">
        <v>1.806423288413098E-2</v>
      </c>
      <c r="E815" s="302">
        <f t="shared" si="350"/>
        <v>0.18368518733029035</v>
      </c>
      <c r="F815" s="303"/>
      <c r="G815" s="302">
        <v>8.7082862215542664E-2</v>
      </c>
      <c r="H815" s="302">
        <v>2.2576769909414495E-2</v>
      </c>
      <c r="I815" s="302">
        <v>1.6142181512177861E-2</v>
      </c>
      <c r="J815" s="302">
        <f t="shared" si="353"/>
        <v>0.12580181363713502</v>
      </c>
      <c r="K815" s="303"/>
      <c r="L815" s="302">
        <v>8.7857385923228046E-2</v>
      </c>
      <c r="M815" s="302">
        <v>3.6418827882415405E-2</v>
      </c>
      <c r="N815" s="302">
        <v>2.4610973865578829E-2</v>
      </c>
      <c r="O815" s="302">
        <f t="shared" si="352"/>
        <v>0.14888718767122228</v>
      </c>
    </row>
    <row r="816" spans="1:15" s="236" customFormat="1" x14ac:dyDescent="0.2">
      <c r="A816" s="237" t="str">
        <f>name!E$12</f>
        <v>Elementary occupations</v>
      </c>
      <c r="B816" s="302">
        <v>0.3585718777573958</v>
      </c>
      <c r="C816" s="302">
        <v>7.8561225406387172E-2</v>
      </c>
      <c r="D816" s="302">
        <v>3.598960168857343E-2</v>
      </c>
      <c r="E816" s="302">
        <f t="shared" si="350"/>
        <v>0.47312270485235641</v>
      </c>
      <c r="F816" s="303"/>
      <c r="G816" s="302">
        <v>0.23738194250026187</v>
      </c>
      <c r="H816" s="302">
        <v>5.5149596777933532E-2</v>
      </c>
      <c r="I816" s="302">
        <v>3.9783559243879295E-2</v>
      </c>
      <c r="J816" s="302">
        <f t="shared" si="353"/>
        <v>0.33231509852207469</v>
      </c>
      <c r="K816" s="303"/>
      <c r="L816" s="302">
        <v>0.20769175424040154</v>
      </c>
      <c r="M816" s="302">
        <v>4.3102408698422572E-2</v>
      </c>
      <c r="N816" s="302">
        <v>4.2552977489928291E-2</v>
      </c>
      <c r="O816" s="302">
        <f t="shared" si="352"/>
        <v>0.29334714042875243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29.683999999685557</v>
      </c>
      <c r="C818" s="311">
        <f t="shared" ref="C818:E818" si="354">SUM(C808:C816)</f>
        <v>8.5630000000394251</v>
      </c>
      <c r="D818" s="311">
        <f t="shared" si="354"/>
        <v>0.90300000001359293</v>
      </c>
      <c r="E818" s="311">
        <f t="shared" si="354"/>
        <v>39.149999999738569</v>
      </c>
      <c r="F818" s="311"/>
      <c r="G818" s="311">
        <f t="shared" ref="G818:J818" si="355">SUM(G808:G816)</f>
        <v>27.253999999531224</v>
      </c>
      <c r="H818" s="311">
        <f t="shared" si="355"/>
        <v>7.5350000000846222</v>
      </c>
      <c r="I818" s="311">
        <f t="shared" si="355"/>
        <v>0.79399999999556825</v>
      </c>
      <c r="J818" s="311">
        <f t="shared" si="355"/>
        <v>35.58299999961141</v>
      </c>
      <c r="K818" s="311"/>
      <c r="L818" s="311">
        <f t="shared" ref="L818:O818" si="356">SUM(L808:L816)</f>
        <v>26.904000000471115</v>
      </c>
      <c r="M818" s="311">
        <f t="shared" si="356"/>
        <v>7.3849999999574711</v>
      </c>
      <c r="N818" s="311">
        <f t="shared" si="356"/>
        <v>0.71400000002599762</v>
      </c>
      <c r="O818" s="311">
        <f t="shared" si="356"/>
        <v>35.00300000045457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0.29511235867511837</v>
      </c>
      <c r="C825" s="302">
        <v>4.184875614886524E-2</v>
      </c>
      <c r="D825" s="302">
        <v>7.5917730772134453E-3</v>
      </c>
      <c r="E825" s="302">
        <f>SUM(B825:D825)</f>
        <v>0.34455288790119704</v>
      </c>
      <c r="F825" s="303"/>
      <c r="G825" s="302">
        <v>0.84653349411182433</v>
      </c>
      <c r="H825" s="302">
        <v>9.2325884005754894E-2</v>
      </c>
      <c r="I825" s="302">
        <v>2.4909982582375718E-2</v>
      </c>
      <c r="J825" s="302">
        <f>SUM(G825:I825)</f>
        <v>0.963769360699955</v>
      </c>
      <c r="K825" s="303"/>
      <c r="L825" s="302">
        <v>0.85311528047028118</v>
      </c>
      <c r="M825" s="302">
        <v>0.11520709922505498</v>
      </c>
      <c r="N825" s="302">
        <v>1.7029066295879112E-2</v>
      </c>
      <c r="O825" s="302">
        <f>SUM(L825:N825)</f>
        <v>0.98535144599121527</v>
      </c>
    </row>
    <row r="826" spans="1:15" s="236" customFormat="1" x14ac:dyDescent="0.2">
      <c r="A826" s="237" t="str">
        <f>name!E$5</f>
        <v>Professional occupations</v>
      </c>
      <c r="B826" s="302">
        <v>0.6350934757877249</v>
      </c>
      <c r="C826" s="302">
        <v>6.3578417845883445E-2</v>
      </c>
      <c r="D826" s="302">
        <v>8.1431652028130259E-3</v>
      </c>
      <c r="E826" s="302">
        <f t="shared" ref="E826:E833" si="357">SUM(B826:D826)</f>
        <v>0.70681505883642137</v>
      </c>
      <c r="F826" s="303"/>
      <c r="G826" s="302">
        <v>2.1206658263979064</v>
      </c>
      <c r="H826" s="302">
        <v>0.12561914458970991</v>
      </c>
      <c r="I826" s="302">
        <v>2.3548693770156906E-2</v>
      </c>
      <c r="J826" s="302">
        <f t="shared" ref="J826:J828" si="358">SUM(G826:I826)</f>
        <v>2.269833664757773</v>
      </c>
      <c r="K826" s="303"/>
      <c r="L826" s="302">
        <v>2.5860918620758477</v>
      </c>
      <c r="M826" s="302">
        <v>0.14154459846745515</v>
      </c>
      <c r="N826" s="302">
        <v>1.3455964671075888E-2</v>
      </c>
      <c r="O826" s="302">
        <f t="shared" ref="O826:O833" si="359">SUM(L826:N826)</f>
        <v>2.7410924252143789</v>
      </c>
    </row>
    <row r="827" spans="1:15" s="236" customFormat="1" x14ac:dyDescent="0.2">
      <c r="A827" s="237" t="str">
        <f>name!E$6</f>
        <v>Associate professional occupations</v>
      </c>
      <c r="B827" s="302">
        <v>0.71859230712612099</v>
      </c>
      <c r="C827" s="302">
        <v>0.13644494151042955</v>
      </c>
      <c r="D827" s="302">
        <v>1.5458504921049492E-2</v>
      </c>
      <c r="E827" s="302">
        <f t="shared" si="357"/>
        <v>0.8704957535576</v>
      </c>
      <c r="F827" s="303"/>
      <c r="G827" s="302">
        <v>2.0595910002303444</v>
      </c>
      <c r="H827" s="302">
        <v>0.22744727104959395</v>
      </c>
      <c r="I827" s="302">
        <v>3.6157216917979428E-2</v>
      </c>
      <c r="J827" s="302">
        <f t="shared" si="358"/>
        <v>2.3231954881979178</v>
      </c>
      <c r="K827" s="303"/>
      <c r="L827" s="302">
        <v>1.8918160229762633</v>
      </c>
      <c r="M827" s="302">
        <v>0.23437079071223502</v>
      </c>
      <c r="N827" s="302">
        <v>1.6938291896788443E-2</v>
      </c>
      <c r="O827" s="302">
        <f t="shared" si="359"/>
        <v>2.1431251055852871</v>
      </c>
    </row>
    <row r="828" spans="1:15" s="236" customFormat="1" x14ac:dyDescent="0.2">
      <c r="A828" s="237" t="str">
        <f>name!E$7</f>
        <v>Administrative and secretarial occupations</v>
      </c>
      <c r="B828" s="302">
        <v>1.0168764660302161</v>
      </c>
      <c r="C828" s="302">
        <v>0.20132410833709474</v>
      </c>
      <c r="D828" s="302">
        <v>5.743856025186558E-3</v>
      </c>
      <c r="E828" s="302">
        <f t="shared" si="357"/>
        <v>1.2239444303924973</v>
      </c>
      <c r="F828" s="303"/>
      <c r="G828" s="302">
        <v>2.4933580475237731</v>
      </c>
      <c r="H828" s="302">
        <v>0.28863738232355401</v>
      </c>
      <c r="I828" s="302">
        <v>1.2312067842917268E-2</v>
      </c>
      <c r="J828" s="302">
        <f t="shared" si="358"/>
        <v>2.7943074976902444</v>
      </c>
      <c r="K828" s="303"/>
      <c r="L828" s="302">
        <v>1.9609897001406131</v>
      </c>
      <c r="M828" s="302">
        <v>0.20398335269781162</v>
      </c>
      <c r="N828" s="302">
        <v>8.9043729814340736E-3</v>
      </c>
      <c r="O828" s="302">
        <f t="shared" si="359"/>
        <v>2.1738774258198585</v>
      </c>
    </row>
    <row r="829" spans="1:15" s="236" customFormat="1" x14ac:dyDescent="0.2">
      <c r="A829" s="237" t="str">
        <f>name!E$8</f>
        <v>Skilled trades occupations</v>
      </c>
      <c r="B829" s="302">
        <v>4.3102942510995661E-2</v>
      </c>
      <c r="C829" s="302">
        <v>9.3697319023510525E-3</v>
      </c>
      <c r="D829" s="302">
        <v>1.4991648558425575E-2</v>
      </c>
      <c r="E829" s="302">
        <f t="shared" si="357"/>
        <v>6.7464322971772295E-2</v>
      </c>
      <c r="F829" s="303"/>
      <c r="G829" s="302">
        <v>9.9124074894726036E-2</v>
      </c>
      <c r="H829" s="302">
        <v>1.039719370880756E-2</v>
      </c>
      <c r="I829" s="302">
        <v>3.6423001612114904E-2</v>
      </c>
      <c r="J829" s="302">
        <f>SUM(G829:I829)</f>
        <v>0.14594427021564849</v>
      </c>
      <c r="K829" s="303"/>
      <c r="L829" s="302">
        <v>9.249746796238964E-2</v>
      </c>
      <c r="M829" s="302">
        <v>1.4221722874590736E-2</v>
      </c>
      <c r="N829" s="302">
        <v>2.8667945865546975E-2</v>
      </c>
      <c r="O829" s="302">
        <f t="shared" si="359"/>
        <v>0.13538713670252736</v>
      </c>
    </row>
    <row r="830" spans="1:15" s="236" customFormat="1" x14ac:dyDescent="0.2">
      <c r="A830" s="237" t="str">
        <f>name!E$9</f>
        <v>Caring, leisure and other service occupations</v>
      </c>
      <c r="B830" s="302">
        <v>0.12272761543056418</v>
      </c>
      <c r="C830" s="302">
        <v>4.342235532517261E-3</v>
      </c>
      <c r="D830" s="302">
        <v>6.8164125062478913E-4</v>
      </c>
      <c r="E830" s="302">
        <f t="shared" si="357"/>
        <v>0.12775149221370621</v>
      </c>
      <c r="F830" s="303"/>
      <c r="G830" s="302">
        <v>0.29829501808898673</v>
      </c>
      <c r="H830" s="302">
        <v>6.4926911085778343E-3</v>
      </c>
      <c r="I830" s="302">
        <v>7.4322912806242328E-3</v>
      </c>
      <c r="J830" s="302">
        <f t="shared" ref="J830:J833" si="360">SUM(G830:I830)</f>
        <v>0.31222000047818876</v>
      </c>
      <c r="K830" s="303"/>
      <c r="L830" s="302">
        <v>0.33813896231577101</v>
      </c>
      <c r="M830" s="302">
        <v>5.5700651530651958E-3</v>
      </c>
      <c r="N830" s="302">
        <v>3.9518476521052791E-3</v>
      </c>
      <c r="O830" s="302">
        <f t="shared" si="359"/>
        <v>0.34766087512094146</v>
      </c>
    </row>
    <row r="831" spans="1:15" s="236" customFormat="1" x14ac:dyDescent="0.2">
      <c r="A831" s="237" t="str">
        <f>name!E$10</f>
        <v>Sales and customer service occupations</v>
      </c>
      <c r="B831" s="302">
        <v>0.45670959010861067</v>
      </c>
      <c r="C831" s="302">
        <v>0.13297613542062264</v>
      </c>
      <c r="D831" s="302">
        <v>4.8881606886415716E-3</v>
      </c>
      <c r="E831" s="302">
        <f t="shared" si="357"/>
        <v>0.59457388621787499</v>
      </c>
      <c r="F831" s="303"/>
      <c r="G831" s="302">
        <v>1.0632735173543535</v>
      </c>
      <c r="H831" s="302">
        <v>0.20948393998878556</v>
      </c>
      <c r="I831" s="302">
        <v>1.0096062064047607E-2</v>
      </c>
      <c r="J831" s="302">
        <f t="shared" si="360"/>
        <v>1.2828535194071866</v>
      </c>
      <c r="K831" s="303"/>
      <c r="L831" s="302">
        <v>1.1339609041239389</v>
      </c>
      <c r="M831" s="302">
        <v>0.23128987338285617</v>
      </c>
      <c r="N831" s="302">
        <v>5.541449502405294E-3</v>
      </c>
      <c r="O831" s="302">
        <f t="shared" si="359"/>
        <v>1.3707922270092003</v>
      </c>
    </row>
    <row r="832" spans="1:15" s="236" customFormat="1" x14ac:dyDescent="0.2">
      <c r="A832" s="237" t="str">
        <f>name!E$11</f>
        <v>Process, plant and machine operatives</v>
      </c>
      <c r="B832" s="302">
        <v>2.1679355858035022E-2</v>
      </c>
      <c r="C832" s="302">
        <v>4.217793514221105E-3</v>
      </c>
      <c r="D832" s="302">
        <v>1.2423222745632412E-3</v>
      </c>
      <c r="E832" s="302">
        <f t="shared" si="357"/>
        <v>2.7139471646819367E-2</v>
      </c>
      <c r="F832" s="303"/>
      <c r="G832" s="302">
        <v>4.0477615986051749E-2</v>
      </c>
      <c r="H832" s="302">
        <v>6.1619376701030522E-3</v>
      </c>
      <c r="I832" s="302">
        <v>4.1588932380113462E-3</v>
      </c>
      <c r="J832" s="302">
        <f t="shared" si="360"/>
        <v>5.0798446894166141E-2</v>
      </c>
      <c r="K832" s="303"/>
      <c r="L832" s="302">
        <v>3.9433393859041162E-2</v>
      </c>
      <c r="M832" s="302">
        <v>8.6783277521883945E-3</v>
      </c>
      <c r="N832" s="302">
        <v>3.8628368267596396E-3</v>
      </c>
      <c r="O832" s="302">
        <f t="shared" si="359"/>
        <v>5.1974558437989198E-2</v>
      </c>
    </row>
    <row r="833" spans="1:15" s="236" customFormat="1" x14ac:dyDescent="0.2">
      <c r="A833" s="237" t="str">
        <f>name!E$12</f>
        <v>Elementary occupations</v>
      </c>
      <c r="B833" s="302">
        <v>4.4105888439717494E-2</v>
      </c>
      <c r="C833" s="302">
        <v>1.2897879789947476E-2</v>
      </c>
      <c r="D833" s="302">
        <v>1.2589280020633433E-3</v>
      </c>
      <c r="E833" s="302">
        <f t="shared" si="357"/>
        <v>5.8262696231728313E-2</v>
      </c>
      <c r="F833" s="303"/>
      <c r="G833" s="302">
        <v>8.9681405270363029E-2</v>
      </c>
      <c r="H833" s="302">
        <v>1.5434555560953781E-2</v>
      </c>
      <c r="I833" s="302">
        <v>5.9617906902931488E-3</v>
      </c>
      <c r="J833" s="302">
        <f t="shared" si="360"/>
        <v>0.11107775152160997</v>
      </c>
      <c r="K833" s="303"/>
      <c r="L833" s="302">
        <v>8.195640623652857E-2</v>
      </c>
      <c r="M833" s="302">
        <v>1.1134169735332853E-2</v>
      </c>
      <c r="N833" s="302">
        <v>4.6482243105744224E-3</v>
      </c>
      <c r="O833" s="302">
        <f t="shared" si="359"/>
        <v>9.7738800282435839E-2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3.3539999999671033</v>
      </c>
      <c r="C835" s="311">
        <f t="shared" ref="C835:E835" si="361">SUM(C825:C833)</f>
        <v>0.60700000000193266</v>
      </c>
      <c r="D835" s="311">
        <f t="shared" si="361"/>
        <v>6.000000000058104E-2</v>
      </c>
      <c r="E835" s="311">
        <f t="shared" si="361"/>
        <v>4.0209999999696171</v>
      </c>
      <c r="F835" s="311"/>
      <c r="G835" s="311">
        <f t="shared" ref="G835:J835" si="362">SUM(G825:G833)</f>
        <v>9.1109999998583291</v>
      </c>
      <c r="H835" s="311">
        <f t="shared" si="362"/>
        <v>0.98200000000584053</v>
      </c>
      <c r="I835" s="311">
        <f t="shared" si="362"/>
        <v>0.16099999999852058</v>
      </c>
      <c r="J835" s="311">
        <f t="shared" si="362"/>
        <v>10.253999999862691</v>
      </c>
      <c r="K835" s="311"/>
      <c r="L835" s="311">
        <f t="shared" ref="L835:O835" si="363">SUM(L825:L833)</f>
        <v>8.9780000001606748</v>
      </c>
      <c r="M835" s="311">
        <f t="shared" si="363"/>
        <v>0.96600000000059028</v>
      </c>
      <c r="N835" s="311">
        <f t="shared" si="363"/>
        <v>0.10300000000256912</v>
      </c>
      <c r="O835" s="311">
        <f t="shared" si="363"/>
        <v>10.047000000163836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4.2140718128452797</v>
      </c>
      <c r="C842" s="302">
        <v>0.26558983460853108</v>
      </c>
      <c r="D842" s="302">
        <v>0.19135639012599581</v>
      </c>
      <c r="E842" s="302">
        <f>SUM(B842:D842)</f>
        <v>4.671018037579806</v>
      </c>
      <c r="F842" s="303"/>
      <c r="G842" s="302">
        <v>2.988766882648147</v>
      </c>
      <c r="H842" s="302">
        <v>0.39437207254964041</v>
      </c>
      <c r="I842" s="302">
        <v>0.52033872176201923</v>
      </c>
      <c r="J842" s="302">
        <f>SUM(G842:I842)</f>
        <v>3.9034776769598065</v>
      </c>
      <c r="K842" s="303"/>
      <c r="L842" s="302">
        <v>2.9386466180709756</v>
      </c>
      <c r="M842" s="302">
        <v>0.48428312594273853</v>
      </c>
      <c r="N842" s="302">
        <v>0.60735515185726097</v>
      </c>
      <c r="O842" s="302">
        <f>SUM(L842:N842)</f>
        <v>4.0302848958709747</v>
      </c>
    </row>
    <row r="843" spans="1:15" s="236" customFormat="1" x14ac:dyDescent="0.2">
      <c r="A843" s="237" t="str">
        <f>name!E$5</f>
        <v>Professional occupations</v>
      </c>
      <c r="B843" s="302">
        <v>5.7661413694451005</v>
      </c>
      <c r="C843" s="302">
        <v>0.24939653561556474</v>
      </c>
      <c r="D843" s="302">
        <v>0.27749849832469214</v>
      </c>
      <c r="E843" s="302">
        <f t="shared" ref="E843:E850" si="364">SUM(B843:D843)</f>
        <v>6.293036403385357</v>
      </c>
      <c r="F843" s="303"/>
      <c r="G843" s="302">
        <v>4.8335265622101096</v>
      </c>
      <c r="H843" s="302">
        <v>0.33999658310675784</v>
      </c>
      <c r="I843" s="302">
        <v>0.65934199976109853</v>
      </c>
      <c r="J843" s="302">
        <f t="shared" ref="J843:J845" si="365">SUM(G843:I843)</f>
        <v>5.8328651450779656</v>
      </c>
      <c r="K843" s="303"/>
      <c r="L843" s="302">
        <v>5.9619342358651739</v>
      </c>
      <c r="M843" s="302">
        <v>0.39644728977559163</v>
      </c>
      <c r="N843" s="302">
        <v>0.73014978583137125</v>
      </c>
      <c r="O843" s="302">
        <f t="shared" ref="O843:O850" si="366">SUM(L843:N843)</f>
        <v>7.0885313114721367</v>
      </c>
    </row>
    <row r="844" spans="1:15" s="236" customFormat="1" x14ac:dyDescent="0.2">
      <c r="A844" s="237" t="str">
        <f>name!E$6</f>
        <v>Associate professional occupations</v>
      </c>
      <c r="B844" s="302">
        <v>7.3444563382160437</v>
      </c>
      <c r="C844" s="302">
        <v>0.59632871649648078</v>
      </c>
      <c r="D844" s="302">
        <v>0.54459291583182046</v>
      </c>
      <c r="E844" s="302">
        <f t="shared" si="364"/>
        <v>8.4853779705443451</v>
      </c>
      <c r="F844" s="303"/>
      <c r="G844" s="302">
        <v>5.230472974680259</v>
      </c>
      <c r="H844" s="302">
        <v>0.6271590759008363</v>
      </c>
      <c r="I844" s="302">
        <v>1.0781823724231001</v>
      </c>
      <c r="J844" s="302">
        <f t="shared" si="365"/>
        <v>6.9358144230041958</v>
      </c>
      <c r="K844" s="303"/>
      <c r="L844" s="302">
        <v>4.874516792964589</v>
      </c>
      <c r="M844" s="302">
        <v>0.69759194212663989</v>
      </c>
      <c r="N844" s="302">
        <v>1.1847879523583515</v>
      </c>
      <c r="O844" s="302">
        <f t="shared" si="366"/>
        <v>6.7568966874495802</v>
      </c>
    </row>
    <row r="845" spans="1:15" s="236" customFormat="1" x14ac:dyDescent="0.2">
      <c r="A845" s="237" t="str">
        <f>name!E$7</f>
        <v>Administrative and secretarial occupations</v>
      </c>
      <c r="B845" s="302">
        <v>9.5845049981770281</v>
      </c>
      <c r="C845" s="302">
        <v>2.4671456430928949</v>
      </c>
      <c r="D845" s="302">
        <v>0.23514326289943893</v>
      </c>
      <c r="E845" s="302">
        <f t="shared" si="364"/>
        <v>12.286793904169361</v>
      </c>
      <c r="F845" s="303"/>
      <c r="G845" s="302">
        <v>5.7894269696533271</v>
      </c>
      <c r="H845" s="302">
        <v>2.271748408583651</v>
      </c>
      <c r="I845" s="302">
        <v>0.37555975686769583</v>
      </c>
      <c r="J845" s="302">
        <f t="shared" si="365"/>
        <v>8.4367351351046747</v>
      </c>
      <c r="K845" s="303"/>
      <c r="L845" s="302">
        <v>4.5058061978029063</v>
      </c>
      <c r="M845" s="302">
        <v>1.8096186325725603</v>
      </c>
      <c r="N845" s="302">
        <v>0.2714795894566624</v>
      </c>
      <c r="O845" s="302">
        <f t="shared" si="366"/>
        <v>6.5869044198321287</v>
      </c>
    </row>
    <row r="846" spans="1:15" s="236" customFormat="1" x14ac:dyDescent="0.2">
      <c r="A846" s="237" t="str">
        <f>name!E$8</f>
        <v>Skilled trades occupations</v>
      </c>
      <c r="B846" s="302">
        <v>0.33497572973091727</v>
      </c>
      <c r="C846" s="302">
        <v>0.12392590436237663</v>
      </c>
      <c r="D846" s="302">
        <v>7.8030620284528993E-2</v>
      </c>
      <c r="E846" s="302">
        <f t="shared" si="364"/>
        <v>0.53693225437782288</v>
      </c>
      <c r="F846" s="303"/>
      <c r="G846" s="302">
        <v>0.17260134947963238</v>
      </c>
      <c r="H846" s="302">
        <v>8.9769917678794914E-2</v>
      </c>
      <c r="I846" s="302">
        <v>0.15978113366733113</v>
      </c>
      <c r="J846" s="302">
        <f>SUM(G846:I846)</f>
        <v>0.42215240082575844</v>
      </c>
      <c r="K846" s="303"/>
      <c r="L846" s="302">
        <v>0.16876459909977629</v>
      </c>
      <c r="M846" s="302">
        <v>7.5469984760481848E-2</v>
      </c>
      <c r="N846" s="302">
        <v>0.19188633255759976</v>
      </c>
      <c r="O846" s="302">
        <f t="shared" si="366"/>
        <v>0.43612091641785788</v>
      </c>
    </row>
    <row r="847" spans="1:15" s="236" customFormat="1" x14ac:dyDescent="0.2">
      <c r="A847" s="237" t="str">
        <f>name!E$9</f>
        <v>Caring, leisure and other service occupations</v>
      </c>
      <c r="B847" s="302">
        <v>0.1357819585998534</v>
      </c>
      <c r="C847" s="302">
        <v>2.7199923318736632E-2</v>
      </c>
      <c r="D847" s="302">
        <v>8.8504877535432555E-2</v>
      </c>
      <c r="E847" s="302">
        <f t="shared" si="364"/>
        <v>0.2514867594540226</v>
      </c>
      <c r="F847" s="303"/>
      <c r="G847" s="302">
        <v>8.0265581046045906E-2</v>
      </c>
      <c r="H847" s="302">
        <v>2.3419754418744471E-2</v>
      </c>
      <c r="I847" s="302">
        <v>0.15600582984876088</v>
      </c>
      <c r="J847" s="302">
        <f t="shared" ref="J847:J850" si="367">SUM(G847:I847)</f>
        <v>0.25969116531355124</v>
      </c>
      <c r="K847" s="303"/>
      <c r="L847" s="302">
        <v>9.1666790275612864E-2</v>
      </c>
      <c r="M847" s="302">
        <v>1.906194048448627E-2</v>
      </c>
      <c r="N847" s="302">
        <v>0.23036684474830385</v>
      </c>
      <c r="O847" s="302">
        <f t="shared" si="366"/>
        <v>0.34109557550840297</v>
      </c>
    </row>
    <row r="848" spans="1:15" s="236" customFormat="1" x14ac:dyDescent="0.2">
      <c r="A848" s="237" t="str">
        <f>name!E$10</f>
        <v>Sales and customer service occupations</v>
      </c>
      <c r="B848" s="302">
        <v>2.0425205905853958</v>
      </c>
      <c r="C848" s="302">
        <v>0.5103378936976487</v>
      </c>
      <c r="D848" s="302">
        <v>0.14488139413344128</v>
      </c>
      <c r="E848" s="302">
        <f t="shared" si="364"/>
        <v>2.6977398784164857</v>
      </c>
      <c r="F848" s="303"/>
      <c r="G848" s="302">
        <v>1.2254343466885653</v>
      </c>
      <c r="H848" s="302">
        <v>0.55452175140815929</v>
      </c>
      <c r="I848" s="302">
        <v>0.17642572825762007</v>
      </c>
      <c r="J848" s="302">
        <f t="shared" si="367"/>
        <v>1.9563818263543447</v>
      </c>
      <c r="K848" s="303"/>
      <c r="L848" s="302">
        <v>1.453671514145598</v>
      </c>
      <c r="M848" s="302">
        <v>0.73796889792491394</v>
      </c>
      <c r="N848" s="302">
        <v>0.15783918973573055</v>
      </c>
      <c r="O848" s="302">
        <f t="shared" si="366"/>
        <v>2.3494796018062427</v>
      </c>
    </row>
    <row r="849" spans="1:15" s="236" customFormat="1" x14ac:dyDescent="0.2">
      <c r="A849" s="237" t="str">
        <f>name!E$11</f>
        <v>Process, plant and machine operatives</v>
      </c>
      <c r="B849" s="302">
        <v>0.26227294772376991</v>
      </c>
      <c r="C849" s="302">
        <v>3.0958513498457008E-2</v>
      </c>
      <c r="D849" s="302">
        <v>5.5543357414207267E-2</v>
      </c>
      <c r="E849" s="302">
        <f t="shared" si="364"/>
        <v>0.34877481863643423</v>
      </c>
      <c r="F849" s="303"/>
      <c r="G849" s="302">
        <v>0.12612004344971944</v>
      </c>
      <c r="H849" s="302">
        <v>2.47505866100977E-2</v>
      </c>
      <c r="I849" s="302">
        <v>0.18609953667489099</v>
      </c>
      <c r="J849" s="302">
        <f t="shared" si="367"/>
        <v>0.33697016673470814</v>
      </c>
      <c r="K849" s="303"/>
      <c r="L849" s="302">
        <v>0.17291483667017871</v>
      </c>
      <c r="M849" s="302">
        <v>5.640297977037638E-2</v>
      </c>
      <c r="N849" s="302">
        <v>0.30605116060970589</v>
      </c>
      <c r="O849" s="302">
        <f t="shared" si="366"/>
        <v>0.53536897705026099</v>
      </c>
    </row>
    <row r="850" spans="1:15" s="236" customFormat="1" x14ac:dyDescent="0.2">
      <c r="A850" s="237" t="str">
        <f>name!E$12</f>
        <v>Elementary occupations</v>
      </c>
      <c r="B850" s="302">
        <v>0.74127425435207628</v>
      </c>
      <c r="C850" s="302">
        <v>0.16111703532584148</v>
      </c>
      <c r="D850" s="302">
        <v>7.4448683464091975E-2</v>
      </c>
      <c r="E850" s="302">
        <f t="shared" si="364"/>
        <v>0.97683997314200977</v>
      </c>
      <c r="F850" s="303"/>
      <c r="G850" s="302">
        <v>0.34338528978820759</v>
      </c>
      <c r="H850" s="302">
        <v>0.13026184978463345</v>
      </c>
      <c r="I850" s="302">
        <v>0.10926492071641999</v>
      </c>
      <c r="J850" s="302">
        <f t="shared" si="367"/>
        <v>0.58291206028926101</v>
      </c>
      <c r="K850" s="303"/>
      <c r="L850" s="302">
        <v>0.3380784154816463</v>
      </c>
      <c r="M850" s="302">
        <v>0.10615520662776408</v>
      </c>
      <c r="N850" s="302">
        <v>0.16308399295610054</v>
      </c>
      <c r="O850" s="302">
        <f t="shared" si="366"/>
        <v>0.60731761506551085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30.425999999675469</v>
      </c>
      <c r="C852" s="311">
        <f t="shared" ref="C852:E852" si="368">SUM(C842:C850)</f>
        <v>4.4320000000165329</v>
      </c>
      <c r="D852" s="311">
        <f t="shared" si="368"/>
        <v>1.6900000000136493</v>
      </c>
      <c r="E852" s="311">
        <f t="shared" si="368"/>
        <v>36.547999999705652</v>
      </c>
      <c r="F852" s="311"/>
      <c r="G852" s="311">
        <f t="shared" ref="G852:J852" si="369">SUM(G842:G850)</f>
        <v>20.789999999644014</v>
      </c>
      <c r="H852" s="311">
        <f t="shared" si="369"/>
        <v>4.4560000000413149</v>
      </c>
      <c r="I852" s="311">
        <f t="shared" si="369"/>
        <v>3.4209999999789371</v>
      </c>
      <c r="J852" s="311">
        <f t="shared" si="369"/>
        <v>28.666999999664267</v>
      </c>
      <c r="K852" s="311"/>
      <c r="L852" s="311">
        <f t="shared" ref="L852:O852" si="370">SUM(L842:L850)</f>
        <v>20.506000000376456</v>
      </c>
      <c r="M852" s="311">
        <f t="shared" si="370"/>
        <v>4.3829999999855529</v>
      </c>
      <c r="N852" s="311">
        <f t="shared" si="370"/>
        <v>3.8430000001110871</v>
      </c>
      <c r="O852" s="311">
        <f t="shared" si="370"/>
        <v>28.7320000004731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3.2063426574440665</v>
      </c>
      <c r="C859" s="302">
        <v>0.60309105622000514</v>
      </c>
      <c r="D859" s="302">
        <v>2.2518030495422825</v>
      </c>
      <c r="E859" s="302">
        <f>SUM(B859:D859)</f>
        <v>6.0612367632063542</v>
      </c>
      <c r="F859" s="303"/>
      <c r="G859" s="302">
        <v>4.6852002759110913</v>
      </c>
      <c r="H859" s="302">
        <v>0.94260327854775994</v>
      </c>
      <c r="I859" s="302">
        <v>4.6246848321964391</v>
      </c>
      <c r="J859" s="302">
        <f>SUM(G859:I859)</f>
        <v>10.25248838665529</v>
      </c>
      <c r="K859" s="303"/>
      <c r="L859" s="302">
        <v>4.8507972437322335</v>
      </c>
      <c r="M859" s="302">
        <v>0.95394110372138741</v>
      </c>
      <c r="N859" s="302">
        <v>4.5861499585261853</v>
      </c>
      <c r="O859" s="302">
        <f>SUM(L859:N859)</f>
        <v>10.390888305979807</v>
      </c>
    </row>
    <row r="860" spans="1:15" s="236" customFormat="1" x14ac:dyDescent="0.2">
      <c r="A860" s="237" t="str">
        <f>name!E$5</f>
        <v>Professional occupations</v>
      </c>
      <c r="B860" s="302">
        <v>3.3690609190162557</v>
      </c>
      <c r="C860" s="302">
        <v>0.63659473150500467</v>
      </c>
      <c r="D860" s="302">
        <v>0.52546976088187625</v>
      </c>
      <c r="E860" s="302">
        <f t="shared" ref="E860:E867" si="371">SUM(B860:D860)</f>
        <v>4.5311254114031367</v>
      </c>
      <c r="F860" s="303"/>
      <c r="G860" s="302">
        <v>5.7057583294699254</v>
      </c>
      <c r="H860" s="302">
        <v>0.88193722675771591</v>
      </c>
      <c r="I860" s="302">
        <v>0.91988152629384978</v>
      </c>
      <c r="J860" s="302">
        <f t="shared" ref="J860:J862" si="372">SUM(G860:I860)</f>
        <v>7.5075770825214914</v>
      </c>
      <c r="K860" s="303"/>
      <c r="L860" s="302">
        <v>6.1431868494641089</v>
      </c>
      <c r="M860" s="302">
        <v>0.91758198796169876</v>
      </c>
      <c r="N860" s="302">
        <v>0.54329498126059295</v>
      </c>
      <c r="O860" s="302">
        <f t="shared" ref="O860:O867" si="373">SUM(L860:N860)</f>
        <v>7.6040638186864005</v>
      </c>
    </row>
    <row r="861" spans="1:15" s="236" customFormat="1" x14ac:dyDescent="0.2">
      <c r="A861" s="237" t="str">
        <f>name!E$6</f>
        <v>Associate professional occupations</v>
      </c>
      <c r="B861" s="302">
        <v>2.899632325051976</v>
      </c>
      <c r="C861" s="302">
        <v>0.81482237697884896</v>
      </c>
      <c r="D861" s="302">
        <v>0.46301607029295594</v>
      </c>
      <c r="E861" s="302">
        <f t="shared" si="371"/>
        <v>4.1774707723237805</v>
      </c>
      <c r="F861" s="303"/>
      <c r="G861" s="302">
        <v>4.346324165897995</v>
      </c>
      <c r="H861" s="302">
        <v>1.0197171489630261</v>
      </c>
      <c r="I861" s="302">
        <v>0.79692300768159474</v>
      </c>
      <c r="J861" s="302">
        <f t="shared" si="372"/>
        <v>6.1629643225426154</v>
      </c>
      <c r="K861" s="303"/>
      <c r="L861" s="302">
        <v>4.1501192233052144</v>
      </c>
      <c r="M861" s="302">
        <v>0.87908261823296152</v>
      </c>
      <c r="N861" s="302">
        <v>0.62004138704851308</v>
      </c>
      <c r="O861" s="302">
        <f t="shared" si="373"/>
        <v>5.6492432285866885</v>
      </c>
    </row>
    <row r="862" spans="1:15" s="236" customFormat="1" x14ac:dyDescent="0.2">
      <c r="A862" s="237" t="str">
        <f>name!E$7</f>
        <v>Administrative and secretarial occupations</v>
      </c>
      <c r="B862" s="302">
        <v>3.678918296718773</v>
      </c>
      <c r="C862" s="302">
        <v>2.9935578928366402</v>
      </c>
      <c r="D862" s="302">
        <v>0.25155034389771114</v>
      </c>
      <c r="E862" s="302">
        <f t="shared" si="371"/>
        <v>6.9240265334531239</v>
      </c>
      <c r="F862" s="303"/>
      <c r="G862" s="302">
        <v>4.6718956715609554</v>
      </c>
      <c r="H862" s="302">
        <v>2.4016311078427504</v>
      </c>
      <c r="I862" s="302">
        <v>0.86831878239748717</v>
      </c>
      <c r="J862" s="302">
        <f t="shared" si="372"/>
        <v>7.9418455618011929</v>
      </c>
      <c r="K862" s="303"/>
      <c r="L862" s="302">
        <v>3.5935481979037274</v>
      </c>
      <c r="M862" s="302">
        <v>1.6525400683835454</v>
      </c>
      <c r="N862" s="302">
        <v>0.73954031125599795</v>
      </c>
      <c r="O862" s="302">
        <f t="shared" si="373"/>
        <v>5.9856285775432703</v>
      </c>
    </row>
    <row r="863" spans="1:15" s="236" customFormat="1" x14ac:dyDescent="0.2">
      <c r="A863" s="237" t="str">
        <f>name!E$8</f>
        <v>Skilled trades occupations</v>
      </c>
      <c r="B863" s="302">
        <v>1.2048379725011749</v>
      </c>
      <c r="C863" s="302">
        <v>0.22942179006707172</v>
      </c>
      <c r="D863" s="302">
        <v>1.4944644767527708</v>
      </c>
      <c r="E863" s="302">
        <f t="shared" si="371"/>
        <v>2.9287242393210171</v>
      </c>
      <c r="F863" s="303"/>
      <c r="G863" s="302">
        <v>1.3488443167845559</v>
      </c>
      <c r="H863" s="302">
        <v>0.21858408157472423</v>
      </c>
      <c r="I863" s="302">
        <v>1.8236807556447898</v>
      </c>
      <c r="J863" s="302">
        <f>SUM(G863:I863)</f>
        <v>3.3911091540040701</v>
      </c>
      <c r="K863" s="303"/>
      <c r="L863" s="302">
        <v>1.4012802550961685</v>
      </c>
      <c r="M863" s="302">
        <v>0.2945306434794111</v>
      </c>
      <c r="N863" s="302">
        <v>2.2839906345608627</v>
      </c>
      <c r="O863" s="302">
        <f t="shared" si="373"/>
        <v>3.9798015331364422</v>
      </c>
    </row>
    <row r="864" spans="1:15" s="236" customFormat="1" x14ac:dyDescent="0.2">
      <c r="A864" s="237" t="str">
        <f>name!E$9</f>
        <v>Caring, leisure and other service occupations</v>
      </c>
      <c r="B864" s="302">
        <v>0.59596812059352178</v>
      </c>
      <c r="C864" s="302">
        <v>0.3347248033587259</v>
      </c>
      <c r="D864" s="302">
        <v>0.2110396257268487</v>
      </c>
      <c r="E864" s="302">
        <f t="shared" si="371"/>
        <v>1.1417325496790964</v>
      </c>
      <c r="F864" s="303"/>
      <c r="G864" s="302">
        <v>0.73498519724108058</v>
      </c>
      <c r="H864" s="302">
        <v>0.30213801411264007</v>
      </c>
      <c r="I864" s="302">
        <v>0.37487409205255873</v>
      </c>
      <c r="J864" s="302">
        <f t="shared" ref="J864:J867" si="374">SUM(G864:I864)</f>
        <v>1.4119973034062792</v>
      </c>
      <c r="K864" s="303"/>
      <c r="L864" s="302">
        <v>0.80844759812331379</v>
      </c>
      <c r="M864" s="302">
        <v>0.24634484577945129</v>
      </c>
      <c r="N864" s="302">
        <v>0.56980154546429407</v>
      </c>
      <c r="O864" s="302">
        <f t="shared" si="373"/>
        <v>1.6245939893670593</v>
      </c>
    </row>
    <row r="865" spans="1:15" s="236" customFormat="1" x14ac:dyDescent="0.2">
      <c r="A865" s="237" t="str">
        <f>name!E$10</f>
        <v>Sales and customer service occupations</v>
      </c>
      <c r="B865" s="302">
        <v>2.4592938010013716</v>
      </c>
      <c r="C865" s="302">
        <v>1.2999652060779323</v>
      </c>
      <c r="D865" s="302">
        <v>0.56860701299564154</v>
      </c>
      <c r="E865" s="302">
        <f t="shared" si="371"/>
        <v>4.3278660200749455</v>
      </c>
      <c r="F865" s="303"/>
      <c r="G865" s="302">
        <v>2.7535593788105959</v>
      </c>
      <c r="H865" s="302">
        <v>1.1525035189029254</v>
      </c>
      <c r="I865" s="302">
        <v>0.87173621564480575</v>
      </c>
      <c r="J865" s="302">
        <f t="shared" si="374"/>
        <v>4.7777991133583271</v>
      </c>
      <c r="K865" s="303"/>
      <c r="L865" s="302">
        <v>2.6147176260973799</v>
      </c>
      <c r="M865" s="302">
        <v>1.0277268761661214</v>
      </c>
      <c r="N865" s="302">
        <v>0.61999363404309527</v>
      </c>
      <c r="O865" s="302">
        <f t="shared" si="373"/>
        <v>4.2624381363065966</v>
      </c>
    </row>
    <row r="866" spans="1:15" s="236" customFormat="1" x14ac:dyDescent="0.2">
      <c r="A866" s="237" t="str">
        <f>name!E$11</f>
        <v>Process, plant and machine operatives</v>
      </c>
      <c r="B866" s="302">
        <v>0.73231455291461134</v>
      </c>
      <c r="C866" s="302">
        <v>7.2138933215098386E-2</v>
      </c>
      <c r="D866" s="302">
        <v>5.0726795850351489E-2</v>
      </c>
      <c r="E866" s="302">
        <f t="shared" si="371"/>
        <v>0.85518028198006113</v>
      </c>
      <c r="F866" s="303"/>
      <c r="G866" s="302">
        <v>0.78647412584012988</v>
      </c>
      <c r="H866" s="302">
        <v>8.6670187803623289E-2</v>
      </c>
      <c r="I866" s="302">
        <v>8.1678197992795895E-2</v>
      </c>
      <c r="J866" s="302">
        <f t="shared" si="374"/>
        <v>0.95482251163654897</v>
      </c>
      <c r="K866" s="303"/>
      <c r="L866" s="302">
        <v>0.69050912791262542</v>
      </c>
      <c r="M866" s="302">
        <v>9.6215067691294578E-2</v>
      </c>
      <c r="N866" s="302">
        <v>9.9257549166623243E-2</v>
      </c>
      <c r="O866" s="302">
        <f t="shared" si="373"/>
        <v>0.88598174477054326</v>
      </c>
    </row>
    <row r="867" spans="1:15" s="236" customFormat="1" x14ac:dyDescent="0.2">
      <c r="A867" s="237" t="str">
        <f>name!E$12</f>
        <v>Elementary occupations</v>
      </c>
      <c r="B867" s="302">
        <v>0.84963135460679817</v>
      </c>
      <c r="C867" s="302">
        <v>0.8836832098048657</v>
      </c>
      <c r="D867" s="302">
        <v>0.13032286407013077</v>
      </c>
      <c r="E867" s="302">
        <f t="shared" si="371"/>
        <v>1.8636374284817947</v>
      </c>
      <c r="F867" s="303"/>
      <c r="G867" s="302">
        <v>0.90795853826850004</v>
      </c>
      <c r="H867" s="302">
        <v>0.62921543559440507</v>
      </c>
      <c r="I867" s="302">
        <v>0.20322258993039441</v>
      </c>
      <c r="J867" s="302">
        <f t="shared" si="374"/>
        <v>1.7403965637932994</v>
      </c>
      <c r="K867" s="303"/>
      <c r="L867" s="302">
        <v>0.6873938784029987</v>
      </c>
      <c r="M867" s="302">
        <v>0.36803678855529898</v>
      </c>
      <c r="N867" s="302">
        <v>0.23892999874490756</v>
      </c>
      <c r="O867" s="302">
        <f t="shared" si="373"/>
        <v>1.2943606657032054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18.995999999848554</v>
      </c>
      <c r="C869" s="311">
        <f t="shared" ref="C869:E869" si="375">SUM(C859:C867)</f>
        <v>7.8680000000641934</v>
      </c>
      <c r="D869" s="311">
        <f t="shared" si="375"/>
        <v>5.9470000000105685</v>
      </c>
      <c r="E869" s="311">
        <f t="shared" si="375"/>
        <v>32.810999999923311</v>
      </c>
      <c r="F869" s="311"/>
      <c r="G869" s="311">
        <f t="shared" ref="G869:J869" si="376">SUM(G859:G867)</f>
        <v>25.940999999784829</v>
      </c>
      <c r="H869" s="311">
        <f t="shared" si="376"/>
        <v>7.6350000000995717</v>
      </c>
      <c r="I869" s="311">
        <f t="shared" si="376"/>
        <v>10.564999999834715</v>
      </c>
      <c r="J869" s="311">
        <f t="shared" si="376"/>
        <v>44.140999999719114</v>
      </c>
      <c r="K869" s="311"/>
      <c r="L869" s="311">
        <f t="shared" ref="L869:O869" si="377">SUM(L859:L867)</f>
        <v>24.940000000037777</v>
      </c>
      <c r="M869" s="311">
        <f t="shared" si="377"/>
        <v>6.4359999999711706</v>
      </c>
      <c r="N869" s="311">
        <f t="shared" si="377"/>
        <v>10.30100000007107</v>
      </c>
      <c r="O869" s="311">
        <f t="shared" si="377"/>
        <v>41.677000000080014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3.1030487737127528</v>
      </c>
      <c r="C876" s="302">
        <v>0.60399211247719464</v>
      </c>
      <c r="D876" s="302">
        <v>0.56330529624579895</v>
      </c>
      <c r="E876" s="302">
        <f>SUM(B876:D876)</f>
        <v>4.2703461824357465</v>
      </c>
      <c r="F876" s="303"/>
      <c r="G876" s="302">
        <v>3.4885138984946038</v>
      </c>
      <c r="H876" s="302">
        <v>1.2098342076896758</v>
      </c>
      <c r="I876" s="302">
        <v>1.1172855577641003</v>
      </c>
      <c r="J876" s="302">
        <f>SUM(G876:I876)</f>
        <v>5.8156336639483799</v>
      </c>
      <c r="K876" s="303"/>
      <c r="L876" s="302">
        <v>3.971014808783019</v>
      </c>
      <c r="M876" s="302">
        <v>1.582112710692148</v>
      </c>
      <c r="N876" s="302">
        <v>1.3251245146573221</v>
      </c>
      <c r="O876" s="302">
        <f>SUM(L876:N876)</f>
        <v>6.8782520341324886</v>
      </c>
    </row>
    <row r="877" spans="1:15" s="236" customFormat="1" x14ac:dyDescent="0.2">
      <c r="A877" s="237" t="str">
        <f>name!E$5</f>
        <v>Professional occupations</v>
      </c>
      <c r="B877" s="302">
        <v>9.6710633189300381</v>
      </c>
      <c r="C877" s="302">
        <v>1.1305952804101842</v>
      </c>
      <c r="D877" s="302">
        <v>1.9626841958573054</v>
      </c>
      <c r="E877" s="302">
        <f t="shared" ref="E877:E884" si="378">SUM(B877:D877)</f>
        <v>12.764342795197527</v>
      </c>
      <c r="F877" s="303"/>
      <c r="G877" s="302">
        <v>12.769498857641931</v>
      </c>
      <c r="H877" s="302">
        <v>2.0992949736340729</v>
      </c>
      <c r="I877" s="302">
        <v>3.3182821363573529</v>
      </c>
      <c r="J877" s="302">
        <f t="shared" ref="J877:J879" si="379">SUM(G877:I877)</f>
        <v>18.187075967633358</v>
      </c>
      <c r="K877" s="303"/>
      <c r="L877" s="302">
        <v>16.303339219821666</v>
      </c>
      <c r="M877" s="302">
        <v>2.6667690975156875</v>
      </c>
      <c r="N877" s="302">
        <v>3.2514977564728662</v>
      </c>
      <c r="O877" s="302">
        <f t="shared" ref="O877:O884" si="380">SUM(L877:N877)</f>
        <v>22.221606073810218</v>
      </c>
    </row>
    <row r="878" spans="1:15" s="236" customFormat="1" x14ac:dyDescent="0.2">
      <c r="A878" s="237" t="str">
        <f>name!E$6</f>
        <v>Associate professional occupations</v>
      </c>
      <c r="B878" s="302">
        <v>4.9848912132130625</v>
      </c>
      <c r="C878" s="302">
        <v>1.036306862613394</v>
      </c>
      <c r="D878" s="302">
        <v>0.77369976662050155</v>
      </c>
      <c r="E878" s="302">
        <f t="shared" si="378"/>
        <v>6.7948978424469582</v>
      </c>
      <c r="F878" s="303"/>
      <c r="G878" s="302">
        <v>6.0373140322559093</v>
      </c>
      <c r="H878" s="302">
        <v>1.6052894538062377</v>
      </c>
      <c r="I878" s="302">
        <v>1.2227573096113618</v>
      </c>
      <c r="J878" s="302">
        <f t="shared" si="379"/>
        <v>8.8653607956735083</v>
      </c>
      <c r="K878" s="303"/>
      <c r="L878" s="302">
        <v>6.5355421561542446</v>
      </c>
      <c r="M878" s="302">
        <v>1.9282371561513034</v>
      </c>
      <c r="N878" s="302">
        <v>1.3520021899771557</v>
      </c>
      <c r="O878" s="302">
        <f t="shared" si="380"/>
        <v>9.8157815022827037</v>
      </c>
    </row>
    <row r="879" spans="1:15" s="236" customFormat="1" x14ac:dyDescent="0.2">
      <c r="A879" s="237" t="str">
        <f>name!E$7</f>
        <v>Administrative and secretarial occupations</v>
      </c>
      <c r="B879" s="302">
        <v>6.9251757587667919</v>
      </c>
      <c r="C879" s="302">
        <v>4.4666368020981864</v>
      </c>
      <c r="D879" s="302">
        <v>0.56181363010558538</v>
      </c>
      <c r="E879" s="302">
        <f t="shared" si="378"/>
        <v>11.953626190970564</v>
      </c>
      <c r="F879" s="303"/>
      <c r="G879" s="302">
        <v>7.2185076112063138</v>
      </c>
      <c r="H879" s="302">
        <v>5.8054025759664469</v>
      </c>
      <c r="I879" s="302">
        <v>0.71405185757564349</v>
      </c>
      <c r="J879" s="302">
        <f t="shared" si="379"/>
        <v>13.737962044748404</v>
      </c>
      <c r="K879" s="303"/>
      <c r="L879" s="302">
        <v>4.8949541594446169</v>
      </c>
      <c r="M879" s="302">
        <v>5.6852002751306898</v>
      </c>
      <c r="N879" s="302">
        <v>0.69453447249132738</v>
      </c>
      <c r="O879" s="302">
        <f t="shared" si="380"/>
        <v>11.274688907066633</v>
      </c>
    </row>
    <row r="880" spans="1:15" s="236" customFormat="1" x14ac:dyDescent="0.2">
      <c r="A880" s="237" t="str">
        <f>name!E$8</f>
        <v>Skilled trades occupations</v>
      </c>
      <c r="B880" s="302">
        <v>0.71058607389983219</v>
      </c>
      <c r="C880" s="302">
        <v>0.15312903641722597</v>
      </c>
      <c r="D880" s="302">
        <v>0.16933381542903703</v>
      </c>
      <c r="E880" s="302">
        <f t="shared" si="378"/>
        <v>1.0330489257460953</v>
      </c>
      <c r="F880" s="303"/>
      <c r="G880" s="302">
        <v>0.54329788361140863</v>
      </c>
      <c r="H880" s="302">
        <v>0.11822282337193302</v>
      </c>
      <c r="I880" s="302">
        <v>0.24868819853842439</v>
      </c>
      <c r="J880" s="302">
        <f>SUM(G880:I880)</f>
        <v>0.91020890552176603</v>
      </c>
      <c r="K880" s="303"/>
      <c r="L880" s="302">
        <v>0.62772991281649793</v>
      </c>
      <c r="M880" s="302">
        <v>0.19332993433798704</v>
      </c>
      <c r="N880" s="302">
        <v>0.31886358248213953</v>
      </c>
      <c r="O880" s="302">
        <f t="shared" si="380"/>
        <v>1.1399234296366245</v>
      </c>
    </row>
    <row r="881" spans="1:15" s="236" customFormat="1" x14ac:dyDescent="0.2">
      <c r="A881" s="237" t="str">
        <f>name!E$9</f>
        <v>Caring, leisure and other service occupations</v>
      </c>
      <c r="B881" s="302">
        <v>0.10057715308957513</v>
      </c>
      <c r="C881" s="302">
        <v>3.4941749710497752E-2</v>
      </c>
      <c r="D881" s="302">
        <v>5.0917711092580517E-2</v>
      </c>
      <c r="E881" s="302">
        <f t="shared" si="378"/>
        <v>0.18643661389265342</v>
      </c>
      <c r="F881" s="303"/>
      <c r="G881" s="302">
        <v>9.5045942223545551E-2</v>
      </c>
      <c r="H881" s="302">
        <v>4.0238106862012762E-2</v>
      </c>
      <c r="I881" s="302">
        <v>8.648130608022743E-2</v>
      </c>
      <c r="J881" s="302">
        <f t="shared" ref="J881:J884" si="381">SUM(G881:I881)</f>
        <v>0.22176535516578572</v>
      </c>
      <c r="K881" s="303"/>
      <c r="L881" s="302">
        <v>0.10536526807047944</v>
      </c>
      <c r="M881" s="302">
        <v>3.4335524732057636E-2</v>
      </c>
      <c r="N881" s="302">
        <v>0.15990769077880457</v>
      </c>
      <c r="O881" s="302">
        <f t="shared" si="380"/>
        <v>0.29960848358134162</v>
      </c>
    </row>
    <row r="882" spans="1:15" s="236" customFormat="1" x14ac:dyDescent="0.2">
      <c r="A882" s="237" t="str">
        <f>name!E$10</f>
        <v>Sales and customer service occupations</v>
      </c>
      <c r="B882" s="302">
        <v>1.2315962277962431</v>
      </c>
      <c r="C882" s="302">
        <v>0.72637139217138691</v>
      </c>
      <c r="D882" s="302">
        <v>0.16156967705987837</v>
      </c>
      <c r="E882" s="302">
        <f t="shared" si="378"/>
        <v>2.1195372970275086</v>
      </c>
      <c r="F882" s="303"/>
      <c r="G882" s="302">
        <v>1.2340185508174373</v>
      </c>
      <c r="H882" s="302">
        <v>0.91300859651148447</v>
      </c>
      <c r="I882" s="302">
        <v>0.16909919346283211</v>
      </c>
      <c r="J882" s="302">
        <f t="shared" si="381"/>
        <v>2.3161263407917541</v>
      </c>
      <c r="K882" s="303"/>
      <c r="L882" s="302">
        <v>1.3275181115358732</v>
      </c>
      <c r="M882" s="302">
        <v>1.1221899231588308</v>
      </c>
      <c r="N882" s="302">
        <v>0.14901984787146352</v>
      </c>
      <c r="O882" s="302">
        <f t="shared" si="380"/>
        <v>2.5987278825661679</v>
      </c>
    </row>
    <row r="883" spans="1:15" s="236" customFormat="1" x14ac:dyDescent="0.2">
      <c r="A883" s="237" t="str">
        <f>name!E$11</f>
        <v>Process, plant and machine operatives</v>
      </c>
      <c r="B883" s="302">
        <v>0.46959508161507285</v>
      </c>
      <c r="C883" s="302">
        <v>0.17208780131236898</v>
      </c>
      <c r="D883" s="302">
        <v>4.3615703992991105E-2</v>
      </c>
      <c r="E883" s="302">
        <f t="shared" si="378"/>
        <v>0.68529858692043288</v>
      </c>
      <c r="F883" s="303"/>
      <c r="G883" s="302">
        <v>0.30904314692103357</v>
      </c>
      <c r="H883" s="302">
        <v>0.18562773212038547</v>
      </c>
      <c r="I883" s="302">
        <v>7.5312063834092502E-2</v>
      </c>
      <c r="J883" s="302">
        <f t="shared" si="381"/>
        <v>0.56998294287551154</v>
      </c>
      <c r="K883" s="303"/>
      <c r="L883" s="302">
        <v>0.34067018964112217</v>
      </c>
      <c r="M883" s="302">
        <v>0.28862595623269988</v>
      </c>
      <c r="N883" s="302">
        <v>9.9107334195024321E-2</v>
      </c>
      <c r="O883" s="302">
        <f t="shared" si="380"/>
        <v>0.72840348006884637</v>
      </c>
    </row>
    <row r="884" spans="1:15" s="236" customFormat="1" x14ac:dyDescent="0.2">
      <c r="A884" s="237" t="str">
        <f>name!E$12</f>
        <v>Elementary occupations</v>
      </c>
      <c r="B884" s="302">
        <v>0.61846639851860596</v>
      </c>
      <c r="C884" s="302">
        <v>0.33193896277247559</v>
      </c>
      <c r="D884" s="302">
        <v>4.9060203639701226E-2</v>
      </c>
      <c r="E884" s="302">
        <f t="shared" si="378"/>
        <v>0.99946556493078276</v>
      </c>
      <c r="F884" s="303"/>
      <c r="G884" s="302">
        <v>0.55076007583878239</v>
      </c>
      <c r="H884" s="302">
        <v>0.34708152997355268</v>
      </c>
      <c r="I884" s="302">
        <v>4.7042376688954404E-2</v>
      </c>
      <c r="J884" s="302">
        <f t="shared" si="381"/>
        <v>0.94488398250128947</v>
      </c>
      <c r="K884" s="303"/>
      <c r="L884" s="302">
        <v>0.52386617470059993</v>
      </c>
      <c r="M884" s="302">
        <v>0.26319942228427273</v>
      </c>
      <c r="N884" s="302">
        <v>7.4942611441802351E-2</v>
      </c>
      <c r="O884" s="302">
        <f t="shared" si="380"/>
        <v>0.86200820842667503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27.814999999541975</v>
      </c>
      <c r="C886" s="311">
        <f t="shared" ref="C886:E886" si="382">SUM(C876:C884)</f>
        <v>8.6559999999829156</v>
      </c>
      <c r="D886" s="311">
        <f t="shared" si="382"/>
        <v>4.3360000000433789</v>
      </c>
      <c r="E886" s="311">
        <f t="shared" si="382"/>
        <v>40.806999999568255</v>
      </c>
      <c r="F886" s="311"/>
      <c r="G886" s="311">
        <f t="shared" ref="G886:J886" si="383">SUM(G876:G884)</f>
        <v>32.245999999010969</v>
      </c>
      <c r="H886" s="311">
        <f t="shared" si="383"/>
        <v>12.323999999935804</v>
      </c>
      <c r="I886" s="311">
        <f t="shared" si="383"/>
        <v>6.9989999999129902</v>
      </c>
      <c r="J886" s="311">
        <f t="shared" si="383"/>
        <v>51.568999998859752</v>
      </c>
      <c r="K886" s="311"/>
      <c r="L886" s="311">
        <f t="shared" ref="L886:O886" si="384">SUM(L876:L884)</f>
        <v>34.630000000968117</v>
      </c>
      <c r="M886" s="311">
        <f t="shared" si="384"/>
        <v>13.764000000235676</v>
      </c>
      <c r="N886" s="311">
        <f t="shared" si="384"/>
        <v>7.4250000003679046</v>
      </c>
      <c r="O886" s="311">
        <f t="shared" si="384"/>
        <v>55.819000001571702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3.5949418852933435</v>
      </c>
      <c r="C893" s="302">
        <v>0.68052021902705284</v>
      </c>
      <c r="D893" s="302">
        <v>0.36830861631378659</v>
      </c>
      <c r="E893" s="302">
        <f>SUM(B893:D893)</f>
        <v>4.6437707206341825</v>
      </c>
      <c r="F893" s="303"/>
      <c r="G893" s="302">
        <v>4.1701761770043655</v>
      </c>
      <c r="H893" s="302">
        <v>1.3499929591590492</v>
      </c>
      <c r="I893" s="302">
        <v>0.66662190296553447</v>
      </c>
      <c r="J893" s="302">
        <f>SUM(G893:I893)</f>
        <v>6.1867910391289493</v>
      </c>
      <c r="K893" s="303"/>
      <c r="L893" s="302">
        <v>4.4897281027812586</v>
      </c>
      <c r="M893" s="302">
        <v>1.7529737096190328</v>
      </c>
      <c r="N893" s="302">
        <v>0.75343531998701274</v>
      </c>
      <c r="O893" s="302">
        <f>SUM(L893:N893)</f>
        <v>6.9961371323873038</v>
      </c>
    </row>
    <row r="894" spans="1:15" s="236" customFormat="1" x14ac:dyDescent="0.2">
      <c r="A894" s="237" t="str">
        <f>name!E$5</f>
        <v>Professional occupations</v>
      </c>
      <c r="B894" s="302">
        <v>11.282503983804258</v>
      </c>
      <c r="C894" s="302">
        <v>1.2479174272069751</v>
      </c>
      <c r="D894" s="302">
        <v>1.1743540118701044</v>
      </c>
      <c r="E894" s="302">
        <f t="shared" ref="E894:E901" si="385">SUM(B894:D894)</f>
        <v>13.704775422881337</v>
      </c>
      <c r="F894" s="303"/>
      <c r="G894" s="302">
        <v>15.273890895142722</v>
      </c>
      <c r="H894" s="302">
        <v>2.3611310025393815</v>
      </c>
      <c r="I894" s="302">
        <v>1.8981856266856567</v>
      </c>
      <c r="J894" s="302">
        <f t="shared" ref="J894:J896" si="386">SUM(G894:I894)</f>
        <v>19.533207524367761</v>
      </c>
      <c r="K894" s="303"/>
      <c r="L894" s="302">
        <v>18.576967632881605</v>
      </c>
      <c r="M894" s="302">
        <v>3.0170913354925601</v>
      </c>
      <c r="N894" s="302">
        <v>1.8400344353799729</v>
      </c>
      <c r="O894" s="302">
        <f t="shared" ref="O894:O901" si="387">SUM(L894:N894)</f>
        <v>23.434093403754137</v>
      </c>
    </row>
    <row r="895" spans="1:15" s="236" customFormat="1" x14ac:dyDescent="0.2">
      <c r="A895" s="237" t="str">
        <f>name!E$6</f>
        <v>Associate professional occupations</v>
      </c>
      <c r="B895" s="302">
        <v>5.5423890281329022</v>
      </c>
      <c r="C895" s="302">
        <v>1.1459558076007998</v>
      </c>
      <c r="D895" s="302">
        <v>0.53548354186207525</v>
      </c>
      <c r="E895" s="302">
        <f t="shared" si="385"/>
        <v>7.223828377595777</v>
      </c>
      <c r="F895" s="303"/>
      <c r="G895" s="302">
        <v>6.8906328987771657</v>
      </c>
      <c r="H895" s="302">
        <v>1.8503709460379252</v>
      </c>
      <c r="I895" s="302">
        <v>0.74120279684816359</v>
      </c>
      <c r="J895" s="302">
        <f t="shared" si="386"/>
        <v>9.4822066416632538</v>
      </c>
      <c r="K895" s="303"/>
      <c r="L895" s="302">
        <v>7.1739390060647219</v>
      </c>
      <c r="M895" s="302">
        <v>2.0785299180682224</v>
      </c>
      <c r="N895" s="302">
        <v>0.79379280336127955</v>
      </c>
      <c r="O895" s="302">
        <f t="shared" si="387"/>
        <v>10.046261727494224</v>
      </c>
    </row>
    <row r="896" spans="1:15" s="236" customFormat="1" x14ac:dyDescent="0.2">
      <c r="A896" s="237" t="str">
        <f>name!E$7</f>
        <v>Administrative and secretarial occupations</v>
      </c>
      <c r="B896" s="302">
        <v>6.9721119955112298</v>
      </c>
      <c r="C896" s="302">
        <v>4.7406730484394473</v>
      </c>
      <c r="D896" s="302">
        <v>0.45345684421254079</v>
      </c>
      <c r="E896" s="302">
        <f t="shared" si="385"/>
        <v>12.166241888163219</v>
      </c>
      <c r="F896" s="303"/>
      <c r="G896" s="302">
        <v>7.4547713342970896</v>
      </c>
      <c r="H896" s="302">
        <v>6.2610353673928119</v>
      </c>
      <c r="I896" s="302">
        <v>0.48166614819604109</v>
      </c>
      <c r="J896" s="302">
        <f t="shared" si="386"/>
        <v>14.197472849885942</v>
      </c>
      <c r="K896" s="303"/>
      <c r="L896" s="302">
        <v>5.4131118081962502</v>
      </c>
      <c r="M896" s="302">
        <v>6.229695715854934</v>
      </c>
      <c r="N896" s="302">
        <v>0.42063582750439765</v>
      </c>
      <c r="O896" s="302">
        <f t="shared" si="387"/>
        <v>12.063443351555582</v>
      </c>
    </row>
    <row r="897" spans="1:15" s="236" customFormat="1" x14ac:dyDescent="0.2">
      <c r="A897" s="237" t="str">
        <f>name!E$8</f>
        <v>Skilled trades occupations</v>
      </c>
      <c r="B897" s="302">
        <v>0.91667030311939823</v>
      </c>
      <c r="C897" s="302">
        <v>0.23472710147710779</v>
      </c>
      <c r="D897" s="302">
        <v>0.11031218535394478</v>
      </c>
      <c r="E897" s="302">
        <f t="shared" si="385"/>
        <v>1.2617095899504509</v>
      </c>
      <c r="F897" s="303"/>
      <c r="G897" s="302">
        <v>0.73944296845262147</v>
      </c>
      <c r="H897" s="302">
        <v>0.18145332535885234</v>
      </c>
      <c r="I897" s="302">
        <v>0.15056822224498329</v>
      </c>
      <c r="J897" s="302">
        <f>SUM(G897:I897)</f>
        <v>1.0714645160564571</v>
      </c>
      <c r="K897" s="303"/>
      <c r="L897" s="302">
        <v>0.71866077571988851</v>
      </c>
      <c r="M897" s="302">
        <v>0.25569759620167282</v>
      </c>
      <c r="N897" s="302">
        <v>0.18579423168795814</v>
      </c>
      <c r="O897" s="302">
        <f t="shared" si="387"/>
        <v>1.1601526036095196</v>
      </c>
    </row>
    <row r="898" spans="1:15" s="236" customFormat="1" x14ac:dyDescent="0.2">
      <c r="A898" s="237" t="str">
        <f>name!E$9</f>
        <v>Caring, leisure and other service occupations</v>
      </c>
      <c r="B898" s="302">
        <v>0.10425046134989986</v>
      </c>
      <c r="C898" s="302">
        <v>3.8980246282506098E-2</v>
      </c>
      <c r="D898" s="302">
        <v>3.5507162488541862E-2</v>
      </c>
      <c r="E898" s="302">
        <f t="shared" si="385"/>
        <v>0.17873787012094783</v>
      </c>
      <c r="F898" s="303"/>
      <c r="G898" s="302">
        <v>0.10227293240303278</v>
      </c>
      <c r="H898" s="302">
        <v>4.6280075799068433E-2</v>
      </c>
      <c r="I898" s="302">
        <v>5.3033687891263927E-2</v>
      </c>
      <c r="J898" s="302">
        <f t="shared" ref="J898:J901" si="388">SUM(G898:I898)</f>
        <v>0.20158669609336513</v>
      </c>
      <c r="K898" s="303"/>
      <c r="L898" s="302">
        <v>0.11340558140801606</v>
      </c>
      <c r="M898" s="302">
        <v>4.1663583453102802E-2</v>
      </c>
      <c r="N898" s="302">
        <v>9.2935605135230553E-2</v>
      </c>
      <c r="O898" s="302">
        <f t="shared" si="387"/>
        <v>0.24800476999634941</v>
      </c>
    </row>
    <row r="899" spans="1:15" s="236" customFormat="1" x14ac:dyDescent="0.2">
      <c r="A899" s="237" t="str">
        <f>name!E$10</f>
        <v>Sales and customer service occupations</v>
      </c>
      <c r="B899" s="302">
        <v>1.2495953621635794</v>
      </c>
      <c r="C899" s="302">
        <v>0.81001984025335771</v>
      </c>
      <c r="D899" s="302">
        <v>0.12395880878148534</v>
      </c>
      <c r="E899" s="302">
        <f t="shared" si="385"/>
        <v>2.1835740111984223</v>
      </c>
      <c r="F899" s="303"/>
      <c r="G899" s="302">
        <v>1.2743182160785764</v>
      </c>
      <c r="H899" s="302">
        <v>1.0308274003744848</v>
      </c>
      <c r="I899" s="302">
        <v>0.10749310179780867</v>
      </c>
      <c r="J899" s="302">
        <f t="shared" si="388"/>
        <v>2.4126387182508702</v>
      </c>
      <c r="K899" s="303"/>
      <c r="L899" s="302">
        <v>1.4148426838334331</v>
      </c>
      <c r="M899" s="302">
        <v>1.3181540323979926</v>
      </c>
      <c r="N899" s="302">
        <v>8.7712350456332508E-2</v>
      </c>
      <c r="O899" s="302">
        <f t="shared" si="387"/>
        <v>2.8207090666877583</v>
      </c>
    </row>
    <row r="900" spans="1:15" s="236" customFormat="1" x14ac:dyDescent="0.2">
      <c r="A900" s="237" t="str">
        <f>name!E$11</f>
        <v>Process, plant and machine operatives</v>
      </c>
      <c r="B900" s="302">
        <v>0.60897506193564044</v>
      </c>
      <c r="C900" s="302">
        <v>0.24397645738240284</v>
      </c>
      <c r="D900" s="302">
        <v>2.8119851862775994E-2</v>
      </c>
      <c r="E900" s="302">
        <f t="shared" si="385"/>
        <v>0.88107137118081924</v>
      </c>
      <c r="F900" s="303"/>
      <c r="G900" s="302">
        <v>0.437819074279794</v>
      </c>
      <c r="H900" s="302">
        <v>0.29210022590147994</v>
      </c>
      <c r="I900" s="302">
        <v>4.4491230703721123E-2</v>
      </c>
      <c r="J900" s="302">
        <f t="shared" si="388"/>
        <v>0.77441053088499501</v>
      </c>
      <c r="K900" s="303"/>
      <c r="L900" s="302">
        <v>0.43662768168434857</v>
      </c>
      <c r="M900" s="302">
        <v>0.41720357469868941</v>
      </c>
      <c r="N900" s="302">
        <v>5.6389192569301944E-2</v>
      </c>
      <c r="O900" s="302">
        <f t="shared" si="387"/>
        <v>0.91022044895233989</v>
      </c>
    </row>
    <row r="901" spans="1:15" s="236" customFormat="1" x14ac:dyDescent="0.2">
      <c r="A901" s="237" t="str">
        <f>name!E$12</f>
        <v>Elementary occupations</v>
      </c>
      <c r="B901" s="302">
        <v>0.65856191818707821</v>
      </c>
      <c r="C901" s="302">
        <v>0.38222985230579665</v>
      </c>
      <c r="D901" s="302">
        <v>3.9498977277395299E-2</v>
      </c>
      <c r="E901" s="302">
        <f t="shared" si="385"/>
        <v>1.0802907477702701</v>
      </c>
      <c r="F901" s="303"/>
      <c r="G901" s="302">
        <v>0.59567550247294754</v>
      </c>
      <c r="H901" s="302">
        <v>0.39880869737035141</v>
      </c>
      <c r="I901" s="302">
        <v>3.0737282602352964E-2</v>
      </c>
      <c r="J901" s="302">
        <f t="shared" si="388"/>
        <v>1.0252214824456518</v>
      </c>
      <c r="K901" s="303"/>
      <c r="L901" s="302">
        <v>0.5567167284582264</v>
      </c>
      <c r="M901" s="302">
        <v>0.31699053443098779</v>
      </c>
      <c r="N901" s="302">
        <v>4.6270234125862973E-2</v>
      </c>
      <c r="O901" s="302">
        <f t="shared" si="387"/>
        <v>0.91997749701507714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30.92999999949733</v>
      </c>
      <c r="C903" s="311">
        <f t="shared" ref="C903:E903" si="389">SUM(C893:C901)</f>
        <v>9.524999999975444</v>
      </c>
      <c r="D903" s="311">
        <f t="shared" si="389"/>
        <v>2.8690000000226501</v>
      </c>
      <c r="E903" s="311">
        <f t="shared" si="389"/>
        <v>43.32399999949542</v>
      </c>
      <c r="F903" s="311"/>
      <c r="G903" s="311">
        <f t="shared" ref="G903:J903" si="390">SUM(G893:G901)</f>
        <v>36.938999998908322</v>
      </c>
      <c r="H903" s="311">
        <f t="shared" si="390"/>
        <v>13.771999999933403</v>
      </c>
      <c r="I903" s="311">
        <f t="shared" si="390"/>
        <v>4.1739999999355257</v>
      </c>
      <c r="J903" s="311">
        <f t="shared" si="390"/>
        <v>54.884999998777239</v>
      </c>
      <c r="K903" s="311"/>
      <c r="L903" s="311">
        <f t="shared" ref="L903:O903" si="391">SUM(L893:L901)</f>
        <v>38.894000001027749</v>
      </c>
      <c r="M903" s="311">
        <f t="shared" si="391"/>
        <v>15.428000000217194</v>
      </c>
      <c r="N903" s="311">
        <f t="shared" si="391"/>
        <v>4.2770000002073489</v>
      </c>
      <c r="O903" s="311">
        <f t="shared" si="391"/>
        <v>58.599000001452282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3.751034245085783</v>
      </c>
      <c r="C910" s="302">
        <v>0.23567814404514403</v>
      </c>
      <c r="D910" s="302">
        <v>0.38850103019283688</v>
      </c>
      <c r="E910" s="302">
        <f>SUM(B910:D910)</f>
        <v>4.3752134193237637</v>
      </c>
      <c r="F910" s="303"/>
      <c r="G910" s="302">
        <v>4.5198765601840494</v>
      </c>
      <c r="H910" s="302">
        <v>0.52440699991310791</v>
      </c>
      <c r="I910" s="302">
        <v>1.0737881509894556</v>
      </c>
      <c r="J910" s="302">
        <f>SUM(G910:I910)</f>
        <v>6.1180717110866123</v>
      </c>
      <c r="K910" s="303"/>
      <c r="L910" s="302">
        <v>4.4410861986654089</v>
      </c>
      <c r="M910" s="302">
        <v>0.65333608751085548</v>
      </c>
      <c r="N910" s="302">
        <v>1.2863108413551241</v>
      </c>
      <c r="O910" s="302">
        <f>SUM(L910:N910)</f>
        <v>6.3807331275313892</v>
      </c>
    </row>
    <row r="911" spans="1:15" s="236" customFormat="1" x14ac:dyDescent="0.2">
      <c r="A911" s="237" t="str">
        <f>name!E$5</f>
        <v>Professional occupations</v>
      </c>
      <c r="B911" s="302">
        <v>11.932172616417683</v>
      </c>
      <c r="C911" s="302">
        <v>0.42879780906615722</v>
      </c>
      <c r="D911" s="302">
        <v>1.5442505500640851</v>
      </c>
      <c r="E911" s="302">
        <f t="shared" ref="E911:E918" si="392">SUM(B911:D911)</f>
        <v>13.905220975547925</v>
      </c>
      <c r="F911" s="303"/>
      <c r="G911" s="302">
        <v>16.573122858700732</v>
      </c>
      <c r="H911" s="302">
        <v>0.92292496552010095</v>
      </c>
      <c r="I911" s="302">
        <v>3.636527285551594</v>
      </c>
      <c r="J911" s="302">
        <f t="shared" ref="J911:J913" si="393">SUM(G911:I911)</f>
        <v>21.132575109772425</v>
      </c>
      <c r="K911" s="303"/>
      <c r="L911" s="302">
        <v>18.78053824028752</v>
      </c>
      <c r="M911" s="302">
        <v>1.1465747436849538</v>
      </c>
      <c r="N911" s="302">
        <v>3.2369543463152102</v>
      </c>
      <c r="O911" s="302">
        <f t="shared" ref="O911:O918" si="394">SUM(L911:N911)</f>
        <v>23.164067330287686</v>
      </c>
    </row>
    <row r="912" spans="1:15" s="236" customFormat="1" x14ac:dyDescent="0.2">
      <c r="A912" s="237" t="str">
        <f>name!E$6</f>
        <v>Associate professional occupations</v>
      </c>
      <c r="B912" s="302">
        <v>5.3087226693007992</v>
      </c>
      <c r="C912" s="302">
        <v>0.39404376155455373</v>
      </c>
      <c r="D912" s="302">
        <v>0.48178046243389511</v>
      </c>
      <c r="E912" s="302">
        <f t="shared" si="392"/>
        <v>6.184546893289248</v>
      </c>
      <c r="F912" s="303"/>
      <c r="G912" s="302">
        <v>6.8161527823337105</v>
      </c>
      <c r="H912" s="302">
        <v>0.73698712407718403</v>
      </c>
      <c r="I912" s="302">
        <v>1.1113020777305147</v>
      </c>
      <c r="J912" s="302">
        <f t="shared" si="393"/>
        <v>8.6644419841414084</v>
      </c>
      <c r="K912" s="303"/>
      <c r="L912" s="302">
        <v>6.4909404926538938</v>
      </c>
      <c r="M912" s="302">
        <v>0.75412283989634554</v>
      </c>
      <c r="N912" s="302">
        <v>1.0796162819823139</v>
      </c>
      <c r="O912" s="302">
        <f t="shared" si="394"/>
        <v>8.3246796145325543</v>
      </c>
    </row>
    <row r="913" spans="1:15" s="236" customFormat="1" x14ac:dyDescent="0.2">
      <c r="A913" s="237" t="str">
        <f>name!E$7</f>
        <v>Administrative and secretarial occupations</v>
      </c>
      <c r="B913" s="302">
        <v>5.132931832622905</v>
      </c>
      <c r="C913" s="302">
        <v>1.6037219355700032</v>
      </c>
      <c r="D913" s="302">
        <v>0.23674096385405899</v>
      </c>
      <c r="E913" s="302">
        <f t="shared" si="392"/>
        <v>6.9733947320469669</v>
      </c>
      <c r="F913" s="303"/>
      <c r="G913" s="302">
        <v>5.7330592149209441</v>
      </c>
      <c r="H913" s="302">
        <v>2.3652915697968648</v>
      </c>
      <c r="I913" s="302">
        <v>0.38139411299058823</v>
      </c>
      <c r="J913" s="302">
        <f t="shared" si="393"/>
        <v>8.4797448977083967</v>
      </c>
      <c r="K913" s="303"/>
      <c r="L913" s="302">
        <v>5.0136198216491472</v>
      </c>
      <c r="M913" s="302">
        <v>2.2971795426515738</v>
      </c>
      <c r="N913" s="302">
        <v>0.43524158837070703</v>
      </c>
      <c r="O913" s="302">
        <f t="shared" si="394"/>
        <v>7.7460409526714278</v>
      </c>
    </row>
    <row r="914" spans="1:15" s="236" customFormat="1" x14ac:dyDescent="0.2">
      <c r="A914" s="237" t="str">
        <f>name!E$8</f>
        <v>Skilled trades occupations</v>
      </c>
      <c r="B914" s="302">
        <v>1.1469350348500227</v>
      </c>
      <c r="C914" s="302">
        <v>8.9402541918536804E-2</v>
      </c>
      <c r="D914" s="302">
        <v>0.11749368573656954</v>
      </c>
      <c r="E914" s="302">
        <f t="shared" si="392"/>
        <v>1.353831262505129</v>
      </c>
      <c r="F914" s="303"/>
      <c r="G914" s="302">
        <v>0.98129218594934953</v>
      </c>
      <c r="H914" s="302">
        <v>8.5743929913978514E-2</v>
      </c>
      <c r="I914" s="302">
        <v>0.22700602474385881</v>
      </c>
      <c r="J914" s="302">
        <f>SUM(G914:I914)</f>
        <v>1.2940421406071869</v>
      </c>
      <c r="K914" s="303"/>
      <c r="L914" s="302">
        <v>0.73598939870712432</v>
      </c>
      <c r="M914" s="302">
        <v>0.11001098446756834</v>
      </c>
      <c r="N914" s="302">
        <v>0.26778828673372518</v>
      </c>
      <c r="O914" s="302">
        <f t="shared" si="394"/>
        <v>1.1137886699084178</v>
      </c>
    </row>
    <row r="915" spans="1:15" s="236" customFormat="1" x14ac:dyDescent="0.2">
      <c r="A915" s="237" t="str">
        <f>name!E$9</f>
        <v>Caring, leisure and other service occupations</v>
      </c>
      <c r="B915" s="302">
        <v>8.3767003986137331E-2</v>
      </c>
      <c r="C915" s="302">
        <v>1.3448958424237805E-2</v>
      </c>
      <c r="D915" s="302">
        <v>3.1239662851188406E-2</v>
      </c>
      <c r="E915" s="302">
        <f t="shared" si="392"/>
        <v>0.12845562526156354</v>
      </c>
      <c r="F915" s="303"/>
      <c r="G915" s="302">
        <v>8.8174814006451344E-2</v>
      </c>
      <c r="H915" s="302">
        <v>1.8402777133979753E-2</v>
      </c>
      <c r="I915" s="302">
        <v>7.525002400895793E-2</v>
      </c>
      <c r="J915" s="302">
        <f t="shared" ref="J915:J918" si="395">SUM(G915:I915)</f>
        <v>0.18182761514938903</v>
      </c>
      <c r="K915" s="303"/>
      <c r="L915" s="302">
        <v>9.608832335587042E-2</v>
      </c>
      <c r="M915" s="302">
        <v>1.6811738175653457E-2</v>
      </c>
      <c r="N915" s="302">
        <v>0.1365107410386395</v>
      </c>
      <c r="O915" s="302">
        <f t="shared" si="394"/>
        <v>0.24941080257016338</v>
      </c>
    </row>
    <row r="916" spans="1:15" s="236" customFormat="1" x14ac:dyDescent="0.2">
      <c r="A916" s="237" t="str">
        <f>name!E$10</f>
        <v>Sales and customer service occupations</v>
      </c>
      <c r="B916" s="302">
        <v>0.94260176345624169</v>
      </c>
      <c r="C916" s="302">
        <v>0.27943286275181872</v>
      </c>
      <c r="D916" s="302">
        <v>7.9370217549153355E-2</v>
      </c>
      <c r="E916" s="302">
        <f t="shared" si="392"/>
        <v>1.3014048437572137</v>
      </c>
      <c r="F916" s="303"/>
      <c r="G916" s="302">
        <v>0.97980040274470936</v>
      </c>
      <c r="H916" s="302">
        <v>0.40413749687487038</v>
      </c>
      <c r="I916" s="302">
        <v>0.1263422293501576</v>
      </c>
      <c r="J916" s="302">
        <f t="shared" si="395"/>
        <v>1.5102801289697374</v>
      </c>
      <c r="K916" s="303"/>
      <c r="L916" s="302">
        <v>1.1575183038479533</v>
      </c>
      <c r="M916" s="302">
        <v>0.51779270998967353</v>
      </c>
      <c r="N916" s="302">
        <v>0.11696178865443178</v>
      </c>
      <c r="O916" s="302">
        <f t="shared" si="394"/>
        <v>1.7922728024920587</v>
      </c>
    </row>
    <row r="917" spans="1:15" s="236" customFormat="1" x14ac:dyDescent="0.2">
      <c r="A917" s="237" t="str">
        <f>name!E$11</f>
        <v>Process, plant and machine operatives</v>
      </c>
      <c r="B917" s="302">
        <v>0.76778333145410826</v>
      </c>
      <c r="C917" s="302">
        <v>9.1026172594547899E-2</v>
      </c>
      <c r="D917" s="302">
        <v>3.0776822148683932E-2</v>
      </c>
      <c r="E917" s="302">
        <f t="shared" si="392"/>
        <v>0.88958632619734013</v>
      </c>
      <c r="F917" s="303"/>
      <c r="G917" s="302">
        <v>0.61121441755574968</v>
      </c>
      <c r="H917" s="302">
        <v>0.13963937279650723</v>
      </c>
      <c r="I917" s="302">
        <v>7.4809192808456701E-2</v>
      </c>
      <c r="J917" s="302">
        <f t="shared" si="395"/>
        <v>0.82566298316071363</v>
      </c>
      <c r="K917" s="303"/>
      <c r="L917" s="302">
        <v>0.57655533649384816</v>
      </c>
      <c r="M917" s="302">
        <v>0.19003334961193291</v>
      </c>
      <c r="N917" s="302">
        <v>9.5841981506329804E-2</v>
      </c>
      <c r="O917" s="302">
        <f t="shared" si="394"/>
        <v>0.86243066761211096</v>
      </c>
    </row>
    <row r="918" spans="1:15" s="236" customFormat="1" x14ac:dyDescent="0.2">
      <c r="A918" s="237" t="str">
        <f>name!E$12</f>
        <v>Elementary occupations</v>
      </c>
      <c r="B918" s="302">
        <v>0.56905150235875912</v>
      </c>
      <c r="C918" s="302">
        <v>0.13344781406580727</v>
      </c>
      <c r="D918" s="302">
        <v>2.0846605209443172E-2</v>
      </c>
      <c r="E918" s="302">
        <f t="shared" si="392"/>
        <v>0.72334592163400957</v>
      </c>
      <c r="F918" s="303"/>
      <c r="G918" s="302">
        <v>0.52030676260208908</v>
      </c>
      <c r="H918" s="302">
        <v>0.15846576394909337</v>
      </c>
      <c r="I918" s="302">
        <v>3.0580901811633192E-2</v>
      </c>
      <c r="J918" s="302">
        <f t="shared" si="395"/>
        <v>0.70935342836281567</v>
      </c>
      <c r="K918" s="303"/>
      <c r="L918" s="302">
        <v>0.4506638851679225</v>
      </c>
      <c r="M918" s="302">
        <v>0.12713800407681963</v>
      </c>
      <c r="N918" s="302">
        <v>3.877414441771674E-2</v>
      </c>
      <c r="O918" s="302">
        <f t="shared" si="394"/>
        <v>0.61657603366245883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29.63499999953244</v>
      </c>
      <c r="C920" s="311">
        <f t="shared" ref="C920:E920" si="396">SUM(C910:C918)</f>
        <v>3.2689999999908061</v>
      </c>
      <c r="D920" s="311">
        <f t="shared" si="396"/>
        <v>2.9310000000399139</v>
      </c>
      <c r="E920" s="311">
        <f t="shared" si="396"/>
        <v>35.834999999563159</v>
      </c>
      <c r="F920" s="311"/>
      <c r="G920" s="311">
        <f t="shared" ref="G920:J920" si="397">SUM(G910:G918)</f>
        <v>36.82299999899778</v>
      </c>
      <c r="H920" s="311">
        <f t="shared" si="397"/>
        <v>5.355999999975686</v>
      </c>
      <c r="I920" s="311">
        <f t="shared" si="397"/>
        <v>6.7369999999852173</v>
      </c>
      <c r="J920" s="311">
        <f t="shared" si="397"/>
        <v>48.915999998958696</v>
      </c>
      <c r="K920" s="311"/>
      <c r="L920" s="311">
        <f t="shared" ref="L920:O920" si="398">SUM(L910:L918)</f>
        <v>37.743000000828687</v>
      </c>
      <c r="M920" s="311">
        <f t="shared" si="398"/>
        <v>5.8130000000653759</v>
      </c>
      <c r="N920" s="311">
        <f t="shared" si="398"/>
        <v>6.6940000003741984</v>
      </c>
      <c r="O920" s="311">
        <f t="shared" si="398"/>
        <v>50.250000001268262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0.42605519001060949</v>
      </c>
      <c r="C927" s="302">
        <v>1.5759956602126653E-2</v>
      </c>
      <c r="D927" s="302">
        <v>0.21336705097829248</v>
      </c>
      <c r="E927" s="302">
        <f>SUM(B927:D927)</f>
        <v>0.65518219759102858</v>
      </c>
      <c r="F927" s="303"/>
      <c r="G927" s="302">
        <v>0.27056797261537785</v>
      </c>
      <c r="H927" s="302">
        <v>3.5941660911908285E-2</v>
      </c>
      <c r="I927" s="302">
        <v>0.26507653076248278</v>
      </c>
      <c r="J927" s="302">
        <f>SUM(G927:I927)</f>
        <v>0.57158616428976883</v>
      </c>
      <c r="K927" s="303"/>
      <c r="L927" s="302">
        <v>0.31570726077270905</v>
      </c>
      <c r="M927" s="302">
        <v>5.6097272914001885E-2</v>
      </c>
      <c r="N927" s="302">
        <v>0.44259679013370651</v>
      </c>
      <c r="O927" s="302">
        <f>SUM(L927:N927)</f>
        <v>0.81440132382041752</v>
      </c>
    </row>
    <row r="928" spans="1:15" s="236" customFormat="1" x14ac:dyDescent="0.2">
      <c r="A928" s="237" t="str">
        <f>name!E$5</f>
        <v>Professional occupations</v>
      </c>
      <c r="B928" s="302">
        <v>2.1756108110437973</v>
      </c>
      <c r="C928" s="302">
        <v>7.3942231560768484E-2</v>
      </c>
      <c r="D928" s="302">
        <v>0.88231158806267584</v>
      </c>
      <c r="E928" s="302">
        <f t="shared" ref="E928:E935" si="399">SUM(B928:D928)</f>
        <v>3.1318646306672417</v>
      </c>
      <c r="F928" s="303"/>
      <c r="G928" s="302">
        <v>1.5249314814028825</v>
      </c>
      <c r="H928" s="302">
        <v>0.15032254351371899</v>
      </c>
      <c r="I928" s="302">
        <v>0.95579871048171006</v>
      </c>
      <c r="J928" s="302">
        <f t="shared" ref="J928:J930" si="400">SUM(G928:I928)</f>
        <v>2.6310527353983115</v>
      </c>
      <c r="K928" s="303"/>
      <c r="L928" s="302">
        <v>2.1140332975839367</v>
      </c>
      <c r="M928" s="302">
        <v>0.23309251399624334</v>
      </c>
      <c r="N928" s="302">
        <v>1.1109675191651676</v>
      </c>
      <c r="O928" s="302">
        <f t="shared" ref="O928:O935" si="401">SUM(L928:N928)</f>
        <v>3.4580933307453474</v>
      </c>
    </row>
    <row r="929" spans="1:15" s="236" customFormat="1" x14ac:dyDescent="0.2">
      <c r="A929" s="237" t="str">
        <f>name!E$6</f>
        <v>Associate professional occupations</v>
      </c>
      <c r="B929" s="302">
        <v>0.67164906250560685</v>
      </c>
      <c r="C929" s="302">
        <v>4.8031029769203017E-2</v>
      </c>
      <c r="D929" s="302">
        <v>0.17515319316861883</v>
      </c>
      <c r="E929" s="302">
        <f t="shared" si="399"/>
        <v>0.89483328544342866</v>
      </c>
      <c r="F929" s="303"/>
      <c r="G929" s="302">
        <v>0.46471950598624295</v>
      </c>
      <c r="H929" s="302">
        <v>8.9913374819121511E-2</v>
      </c>
      <c r="I929" s="302">
        <v>0.17412765063189511</v>
      </c>
      <c r="J929" s="302">
        <f t="shared" si="400"/>
        <v>0.72876053143725961</v>
      </c>
      <c r="K929" s="303"/>
      <c r="L929" s="302">
        <v>0.54059340856408711</v>
      </c>
      <c r="M929" s="302">
        <v>0.11080410598543965</v>
      </c>
      <c r="N929" s="302">
        <v>0.26030894446384295</v>
      </c>
      <c r="O929" s="302">
        <f t="shared" si="401"/>
        <v>0.91170645901336966</v>
      </c>
    </row>
    <row r="930" spans="1:15" s="236" customFormat="1" x14ac:dyDescent="0.2">
      <c r="A930" s="237" t="str">
        <f>name!E$7</f>
        <v>Administrative and secretarial occupations</v>
      </c>
      <c r="B930" s="302">
        <v>0.33867559547996801</v>
      </c>
      <c r="C930" s="302">
        <v>0.10828739481970538</v>
      </c>
      <c r="D930" s="302">
        <v>0.13552310834633641</v>
      </c>
      <c r="E930" s="302">
        <f t="shared" si="399"/>
        <v>0.58248609864600986</v>
      </c>
      <c r="F930" s="303"/>
      <c r="G930" s="302">
        <v>0.22144464993223184</v>
      </c>
      <c r="H930" s="302">
        <v>0.16489570997608854</v>
      </c>
      <c r="I930" s="302">
        <v>0.11732996902117629</v>
      </c>
      <c r="J930" s="302">
        <f t="shared" si="400"/>
        <v>0.5036703289294967</v>
      </c>
      <c r="K930" s="303"/>
      <c r="L930" s="302">
        <v>0.23756620675618376</v>
      </c>
      <c r="M930" s="302">
        <v>0.19029224815816353</v>
      </c>
      <c r="N930" s="302">
        <v>0.16189834566917141</v>
      </c>
      <c r="O930" s="302">
        <f t="shared" si="401"/>
        <v>0.58975680058351865</v>
      </c>
    </row>
    <row r="931" spans="1:15" s="236" customFormat="1" x14ac:dyDescent="0.2">
      <c r="A931" s="237" t="str">
        <f>name!E$8</f>
        <v>Skilled trades occupations</v>
      </c>
      <c r="B931" s="302">
        <v>0.18834172750237602</v>
      </c>
      <c r="C931" s="302">
        <v>1.8488307758526185E-2</v>
      </c>
      <c r="D931" s="302">
        <v>0.11330745423306458</v>
      </c>
      <c r="E931" s="302">
        <f t="shared" si="399"/>
        <v>0.32013748949396681</v>
      </c>
      <c r="F931" s="303"/>
      <c r="G931" s="302">
        <v>7.9013516718896518E-2</v>
      </c>
      <c r="H931" s="302">
        <v>1.3916504798966889E-2</v>
      </c>
      <c r="I931" s="302">
        <v>0.10763633069204967</v>
      </c>
      <c r="J931" s="302">
        <f>SUM(G931:I931)</f>
        <v>0.20056635220991309</v>
      </c>
      <c r="K931" s="303"/>
      <c r="L931" s="302">
        <v>6.3613499029541928E-2</v>
      </c>
      <c r="M931" s="302">
        <v>2.0332714197871478E-2</v>
      </c>
      <c r="N931" s="302">
        <v>0.1889002265015472</v>
      </c>
      <c r="O931" s="302">
        <f t="shared" si="401"/>
        <v>0.27284643972896061</v>
      </c>
    </row>
    <row r="932" spans="1:15" s="236" customFormat="1" x14ac:dyDescent="0.2">
      <c r="A932" s="237" t="str">
        <f>name!E$9</f>
        <v>Caring, leisure and other service occupations</v>
      </c>
      <c r="B932" s="302">
        <v>7.7675629639548618E-2</v>
      </c>
      <c r="C932" s="302">
        <v>9.7941429791251148E-3</v>
      </c>
      <c r="D932" s="302">
        <v>7.0399573903380475E-2</v>
      </c>
      <c r="E932" s="302">
        <f t="shared" si="399"/>
        <v>0.1578693465220542</v>
      </c>
      <c r="F932" s="303"/>
      <c r="G932" s="302">
        <v>5.0510592070982928E-2</v>
      </c>
      <c r="H932" s="302">
        <v>1.3316222915981592E-2</v>
      </c>
      <c r="I932" s="302">
        <v>6.6276410050438148E-2</v>
      </c>
      <c r="J932" s="302">
        <f t="shared" ref="J932:J935" si="402">SUM(G932:I932)</f>
        <v>0.13010322503740268</v>
      </c>
      <c r="K932" s="303"/>
      <c r="L932" s="302">
        <v>6.2434196786826233E-2</v>
      </c>
      <c r="M932" s="302">
        <v>1.7347463221413981E-2</v>
      </c>
      <c r="N932" s="302">
        <v>0.15980294484653651</v>
      </c>
      <c r="O932" s="302">
        <f t="shared" si="401"/>
        <v>0.23958460485477673</v>
      </c>
    </row>
    <row r="933" spans="1:15" s="236" customFormat="1" x14ac:dyDescent="0.2">
      <c r="A933" s="237" t="str">
        <f>name!E$10</f>
        <v>Sales and customer service occupations</v>
      </c>
      <c r="B933" s="302">
        <v>8.6508338610021246E-2</v>
      </c>
      <c r="C933" s="302">
        <v>5.1503482223195014E-2</v>
      </c>
      <c r="D933" s="302">
        <v>7.0441784450477829E-2</v>
      </c>
      <c r="E933" s="302">
        <f t="shared" si="399"/>
        <v>0.20845360528369408</v>
      </c>
      <c r="F933" s="303"/>
      <c r="G933" s="302">
        <v>4.9404333074242482E-2</v>
      </c>
      <c r="H933" s="302">
        <v>6.6706187090308899E-2</v>
      </c>
      <c r="I933" s="302">
        <v>5.6056721368304703E-2</v>
      </c>
      <c r="J933" s="302">
        <f t="shared" si="402"/>
        <v>0.17216724153285609</v>
      </c>
      <c r="K933" s="303"/>
      <c r="L933" s="302">
        <v>9.202790454560647E-2</v>
      </c>
      <c r="M933" s="302">
        <v>0.10142160582833151</v>
      </c>
      <c r="N933" s="302">
        <v>8.1216529985190564E-2</v>
      </c>
      <c r="O933" s="302">
        <f t="shared" si="401"/>
        <v>0.27466604035912856</v>
      </c>
    </row>
    <row r="934" spans="1:15" s="236" customFormat="1" x14ac:dyDescent="0.2">
      <c r="A934" s="237" t="str">
        <f>name!E$11</f>
        <v>Process, plant and machine operatives</v>
      </c>
      <c r="B934" s="302">
        <v>0.12132321431742975</v>
      </c>
      <c r="C934" s="302">
        <v>3.5173132641798985E-2</v>
      </c>
      <c r="D934" s="302">
        <v>6.2250156540455334E-2</v>
      </c>
      <c r="E934" s="302">
        <f t="shared" si="399"/>
        <v>0.21874650349968405</v>
      </c>
      <c r="F934" s="303"/>
      <c r="G934" s="302">
        <v>5.0888749556796321E-2</v>
      </c>
      <c r="H934" s="302">
        <v>4.2443424152736213E-2</v>
      </c>
      <c r="I934" s="302">
        <v>7.0267001051604869E-2</v>
      </c>
      <c r="J934" s="302">
        <f t="shared" si="402"/>
        <v>0.16359917476113739</v>
      </c>
      <c r="K934" s="303"/>
      <c r="L934" s="302">
        <v>5.85580240994013E-2</v>
      </c>
      <c r="M934" s="302">
        <v>6.243346509155194E-2</v>
      </c>
      <c r="N934" s="302">
        <v>0.12341321692667066</v>
      </c>
      <c r="O934" s="302">
        <f t="shared" si="401"/>
        <v>0.24440470611762388</v>
      </c>
    </row>
    <row r="935" spans="1:15" s="236" customFormat="1" x14ac:dyDescent="0.2">
      <c r="A935" s="237" t="str">
        <f>name!E$12</f>
        <v>Elementary occupations</v>
      </c>
      <c r="B935" s="302">
        <v>7.1160430852095544E-2</v>
      </c>
      <c r="C935" s="302">
        <v>1.1020321642651727E-2</v>
      </c>
      <c r="D935" s="302">
        <v>0.11924609032979949</v>
      </c>
      <c r="E935" s="302">
        <f t="shared" si="399"/>
        <v>0.20142684282454676</v>
      </c>
      <c r="F935" s="303"/>
      <c r="G935" s="302">
        <v>3.1519198577279799E-2</v>
      </c>
      <c r="H935" s="302">
        <v>1.1544371815602514E-2</v>
      </c>
      <c r="I935" s="302">
        <v>8.3430675914192093E-2</v>
      </c>
      <c r="J935" s="302">
        <f t="shared" si="402"/>
        <v>0.1264942463070744</v>
      </c>
      <c r="K935" s="303"/>
      <c r="L935" s="302">
        <v>2.8466201955482797E-2</v>
      </c>
      <c r="M935" s="302">
        <v>1.1178610614537267E-2</v>
      </c>
      <c r="N935" s="302">
        <v>0.12889548242004853</v>
      </c>
      <c r="O935" s="302">
        <f t="shared" si="401"/>
        <v>0.16854029499006859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4.1569999999614522</v>
      </c>
      <c r="C937" s="311">
        <f t="shared" ref="C937:E937" si="403">SUM(C927:C935)</f>
        <v>0.37199999999710054</v>
      </c>
      <c r="D937" s="311">
        <f t="shared" si="403"/>
        <v>1.8420000000131012</v>
      </c>
      <c r="E937" s="311">
        <f t="shared" si="403"/>
        <v>6.3709999999716542</v>
      </c>
      <c r="F937" s="311"/>
      <c r="G937" s="311">
        <f t="shared" ref="G937:J937" si="404">SUM(G927:G935)</f>
        <v>2.7429999999349328</v>
      </c>
      <c r="H937" s="311">
        <f t="shared" si="404"/>
        <v>0.58899999999443342</v>
      </c>
      <c r="I937" s="311">
        <f t="shared" si="404"/>
        <v>1.8959999999738535</v>
      </c>
      <c r="J937" s="311">
        <f t="shared" si="404"/>
        <v>5.2279999999032203</v>
      </c>
      <c r="K937" s="311"/>
      <c r="L937" s="311">
        <f t="shared" ref="L937:O937" si="405">SUM(L927:L935)</f>
        <v>3.5130000000937751</v>
      </c>
      <c r="M937" s="311">
        <f t="shared" si="405"/>
        <v>0.80300000000755467</v>
      </c>
      <c r="N937" s="311">
        <f t="shared" si="405"/>
        <v>2.6580000001118815</v>
      </c>
      <c r="O937" s="311">
        <f t="shared" si="405"/>
        <v>6.9740000002132128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1.4682210722061391</v>
      </c>
      <c r="C944" s="302">
        <v>0.55442661408613569</v>
      </c>
      <c r="D944" s="302">
        <v>0.76728966107497865</v>
      </c>
      <c r="E944" s="302">
        <f>SUM(B944:D944)</f>
        <v>2.7899373473672533</v>
      </c>
      <c r="F944" s="303"/>
      <c r="G944" s="302">
        <v>0.69115244518326679</v>
      </c>
      <c r="H944" s="302">
        <v>8.8614569040437838E-2</v>
      </c>
      <c r="I944" s="302">
        <v>0.30666329254377833</v>
      </c>
      <c r="J944" s="302">
        <f>SUM(G944:I944)</f>
        <v>1.086430306767483</v>
      </c>
      <c r="K944" s="303"/>
      <c r="L944" s="302">
        <v>0.97888121972754538</v>
      </c>
      <c r="M944" s="302">
        <v>0.13728665477916802</v>
      </c>
      <c r="N944" s="302">
        <v>0.47115395228141399</v>
      </c>
      <c r="O944" s="302">
        <f>SUM(L944:N944)</f>
        <v>1.5873218267881275</v>
      </c>
    </row>
    <row r="945" spans="1:15" s="236" customFormat="1" x14ac:dyDescent="0.2">
      <c r="A945" s="237" t="str">
        <f>name!E$5</f>
        <v>Professional occupations</v>
      </c>
      <c r="B945" s="302">
        <v>4.563718461928473</v>
      </c>
      <c r="C945" s="302">
        <v>1.0203210907891307</v>
      </c>
      <c r="D945" s="302">
        <v>2.6065793917281606</v>
      </c>
      <c r="E945" s="302">
        <f t="shared" ref="E945:E952" si="406">SUM(B945:D945)</f>
        <v>8.1906189444457649</v>
      </c>
      <c r="F945" s="303"/>
      <c r="G945" s="302">
        <v>2.5288040287888589</v>
      </c>
      <c r="H945" s="302">
        <v>0.1540629472362349</v>
      </c>
      <c r="I945" s="302">
        <v>0.86690431529164447</v>
      </c>
      <c r="J945" s="302">
        <f t="shared" ref="J945:J947" si="407">SUM(G945:I945)</f>
        <v>3.5497712913167385</v>
      </c>
      <c r="K945" s="303"/>
      <c r="L945" s="302">
        <v>3.9792203599426275</v>
      </c>
      <c r="M945" s="302">
        <v>0.23303532103238606</v>
      </c>
      <c r="N945" s="302">
        <v>1.1417834498200436</v>
      </c>
      <c r="O945" s="302">
        <f t="shared" ref="O945:O952" si="408">SUM(L945:N945)</f>
        <v>5.3540391307950568</v>
      </c>
    </row>
    <row r="946" spans="1:15" s="236" customFormat="1" x14ac:dyDescent="0.2">
      <c r="A946" s="237" t="str">
        <f>name!E$6</f>
        <v>Associate professional occupations</v>
      </c>
      <c r="B946" s="302">
        <v>2.3948014436329252</v>
      </c>
      <c r="C946" s="302">
        <v>0.936653601226903</v>
      </c>
      <c r="D946" s="302">
        <v>1.072042347474734</v>
      </c>
      <c r="E946" s="302">
        <f t="shared" si="406"/>
        <v>4.4034973923345628</v>
      </c>
      <c r="F946" s="303"/>
      <c r="G946" s="302">
        <v>1.2357790886345768</v>
      </c>
      <c r="H946" s="302">
        <v>0.11853026149753638</v>
      </c>
      <c r="I946" s="302">
        <v>0.34187292854550749</v>
      </c>
      <c r="J946" s="302">
        <f t="shared" si="407"/>
        <v>1.6961822786776206</v>
      </c>
      <c r="K946" s="303"/>
      <c r="L946" s="302">
        <v>1.6703501842468376</v>
      </c>
      <c r="M946" s="302">
        <v>0.16580724843382516</v>
      </c>
      <c r="N946" s="302">
        <v>0.52196569922438785</v>
      </c>
      <c r="O946" s="302">
        <f t="shared" si="408"/>
        <v>2.3581231319050504</v>
      </c>
    </row>
    <row r="947" spans="1:15" s="236" customFormat="1" x14ac:dyDescent="0.2">
      <c r="A947" s="237" t="str">
        <f>name!E$7</f>
        <v>Administrative and secretarial occupations</v>
      </c>
      <c r="B947" s="302">
        <v>3.4400507600433827</v>
      </c>
      <c r="C947" s="302">
        <v>3.903143602968262</v>
      </c>
      <c r="D947" s="302">
        <v>0.81810422131891836</v>
      </c>
      <c r="E947" s="302">
        <f t="shared" si="406"/>
        <v>8.161298584330563</v>
      </c>
      <c r="F947" s="303"/>
      <c r="G947" s="302">
        <v>1.5728069642888909</v>
      </c>
      <c r="H947" s="302">
        <v>0.42172986191902356</v>
      </c>
      <c r="I947" s="302">
        <v>0.22587828420975425</v>
      </c>
      <c r="J947" s="302">
        <f t="shared" si="407"/>
        <v>2.2204151104176688</v>
      </c>
      <c r="K947" s="303"/>
      <c r="L947" s="302">
        <v>1.2400294917412642</v>
      </c>
      <c r="M947" s="302">
        <v>0.49151360930758092</v>
      </c>
      <c r="N947" s="302">
        <v>0.28929262786287824</v>
      </c>
      <c r="O947" s="302">
        <f t="shared" si="408"/>
        <v>2.0208357289117234</v>
      </c>
    </row>
    <row r="948" spans="1:15" s="236" customFormat="1" x14ac:dyDescent="0.2">
      <c r="A948" s="237" t="str">
        <f>name!E$8</f>
        <v>Skilled trades occupations</v>
      </c>
      <c r="B948" s="302">
        <v>0.32168938898831601</v>
      </c>
      <c r="C948" s="302">
        <v>0.18252633443836547</v>
      </c>
      <c r="D948" s="302">
        <v>0.23040505539045228</v>
      </c>
      <c r="E948" s="302">
        <f t="shared" si="406"/>
        <v>0.73462077881713383</v>
      </c>
      <c r="F948" s="303"/>
      <c r="G948" s="302">
        <v>9.6707295727965062E-2</v>
      </c>
      <c r="H948" s="302">
        <v>9.4557764916078282E-3</v>
      </c>
      <c r="I948" s="302">
        <v>6.9434512569021681E-2</v>
      </c>
      <c r="J948" s="302">
        <f>SUM(G948:I948)</f>
        <v>0.17559758478859455</v>
      </c>
      <c r="K948" s="303"/>
      <c r="L948" s="302">
        <v>0.15227917796751037</v>
      </c>
      <c r="M948" s="302">
        <v>1.7860104798519693E-2</v>
      </c>
      <c r="N948" s="302">
        <v>0.12076995619601241</v>
      </c>
      <c r="O948" s="302">
        <f t="shared" si="408"/>
        <v>0.29090923896204246</v>
      </c>
    </row>
    <row r="949" spans="1:15" s="236" customFormat="1" x14ac:dyDescent="0.2">
      <c r="A949" s="237" t="str">
        <f>name!E$9</f>
        <v>Caring, leisure and other service occupations</v>
      </c>
      <c r="B949" s="302">
        <v>4.9496151761647317E-2</v>
      </c>
      <c r="C949" s="302">
        <v>3.1812026168038875E-2</v>
      </c>
      <c r="D949" s="302">
        <v>7.071544414948798E-2</v>
      </c>
      <c r="E949" s="302">
        <f t="shared" si="406"/>
        <v>0.15202362207917419</v>
      </c>
      <c r="F949" s="303"/>
      <c r="G949" s="302">
        <v>2.0209049722021383E-2</v>
      </c>
      <c r="H949" s="302">
        <v>2.9694459125701772E-3</v>
      </c>
      <c r="I949" s="302">
        <v>2.4507778311918721E-2</v>
      </c>
      <c r="J949" s="302">
        <f t="shared" ref="J949:J952" si="409">SUM(G949:I949)</f>
        <v>4.7686273946510281E-2</v>
      </c>
      <c r="K949" s="303"/>
      <c r="L949" s="302">
        <v>2.7549359601107801E-2</v>
      </c>
      <c r="M949" s="302">
        <v>3.074024279155567E-3</v>
      </c>
      <c r="N949" s="302">
        <v>6.0172331115136798E-2</v>
      </c>
      <c r="O949" s="302">
        <f t="shared" si="408"/>
        <v>9.0795714995400165E-2</v>
      </c>
    </row>
    <row r="950" spans="1:15" s="236" customFormat="1" x14ac:dyDescent="0.2">
      <c r="A950" s="237" t="str">
        <f>name!E$10</f>
        <v>Sales and customer service occupations</v>
      </c>
      <c r="B950" s="302">
        <v>0.61028946768435499</v>
      </c>
      <c r="C950" s="302">
        <v>0.66110532804419131</v>
      </c>
      <c r="D950" s="302">
        <v>0.23131806555093057</v>
      </c>
      <c r="E950" s="302">
        <f t="shared" si="406"/>
        <v>1.5027128612794769</v>
      </c>
      <c r="F950" s="303"/>
      <c r="G950" s="302">
        <v>0.26888549403731082</v>
      </c>
      <c r="H950" s="302">
        <v>6.7067232726902321E-2</v>
      </c>
      <c r="I950" s="302">
        <v>4.9959760052084121E-2</v>
      </c>
      <c r="J950" s="302">
        <f t="shared" si="409"/>
        <v>0.38591248681629731</v>
      </c>
      <c r="K950" s="303"/>
      <c r="L950" s="302">
        <v>0.35094917850869412</v>
      </c>
      <c r="M950" s="302">
        <v>9.9330895769797589E-2</v>
      </c>
      <c r="N950" s="302">
        <v>5.7892592187813681E-2</v>
      </c>
      <c r="O950" s="302">
        <f t="shared" si="408"/>
        <v>0.50817266646630543</v>
      </c>
    </row>
    <row r="951" spans="1:15" s="236" customFormat="1" x14ac:dyDescent="0.2">
      <c r="A951" s="237" t="str">
        <f>name!E$11</f>
        <v>Process, plant and machine operatives</v>
      </c>
      <c r="B951" s="302">
        <v>0.21209473339006757</v>
      </c>
      <c r="C951" s="302">
        <v>0.19175763776750376</v>
      </c>
      <c r="D951" s="302">
        <v>5.9165861596583012E-2</v>
      </c>
      <c r="E951" s="302">
        <f t="shared" si="406"/>
        <v>0.46301823275415432</v>
      </c>
      <c r="F951" s="303"/>
      <c r="G951" s="302">
        <v>5.2919828601886064E-2</v>
      </c>
      <c r="H951" s="302">
        <v>1.4962633454646679E-2</v>
      </c>
      <c r="I951" s="302">
        <v>2.0432857295747026E-2</v>
      </c>
      <c r="J951" s="302">
        <f t="shared" si="409"/>
        <v>8.8315319352279764E-2</v>
      </c>
      <c r="K951" s="303"/>
      <c r="L951" s="302">
        <v>6.9805936428852564E-2</v>
      </c>
      <c r="M951" s="302">
        <v>2.7590411408252663E-2</v>
      </c>
      <c r="N951" s="302">
        <v>3.5302289764205998E-2</v>
      </c>
      <c r="O951" s="302">
        <f t="shared" si="408"/>
        <v>0.13269863760131123</v>
      </c>
    </row>
    <row r="952" spans="1:15" s="236" customFormat="1" x14ac:dyDescent="0.2">
      <c r="A952" s="237" t="str">
        <f>name!E$12</f>
        <v>Elementary occupations</v>
      </c>
      <c r="B952" s="302">
        <v>0.30163852014363335</v>
      </c>
      <c r="C952" s="302">
        <v>0.31025376449221037</v>
      </c>
      <c r="D952" s="302">
        <v>7.1379951771337519E-2</v>
      </c>
      <c r="E952" s="302">
        <f t="shared" si="406"/>
        <v>0.68327223640718115</v>
      </c>
      <c r="F952" s="303"/>
      <c r="G952" s="302">
        <v>0.11673580480827034</v>
      </c>
      <c r="H952" s="302">
        <v>2.5607271716419296E-2</v>
      </c>
      <c r="I952" s="302">
        <v>1.4346271149913341E-2</v>
      </c>
      <c r="J952" s="302">
        <f t="shared" si="409"/>
        <v>0.15668934767460299</v>
      </c>
      <c r="K952" s="303"/>
      <c r="L952" s="302">
        <v>0.13893509209262606</v>
      </c>
      <c r="M952" s="302">
        <v>2.3501730210616786E-2</v>
      </c>
      <c r="N952" s="302">
        <v>3.2667101675893019E-2</v>
      </c>
      <c r="O952" s="302">
        <f t="shared" si="408"/>
        <v>0.19510392397913587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13.36199999977894</v>
      </c>
      <c r="C954" s="311">
        <f t="shared" ref="C954:E954" si="410">SUM(C944:C952)</f>
        <v>7.7919999999807406</v>
      </c>
      <c r="D954" s="311">
        <f t="shared" si="410"/>
        <v>5.9270000000555836</v>
      </c>
      <c r="E954" s="311">
        <f t="shared" si="410"/>
        <v>27.080999999815266</v>
      </c>
      <c r="F954" s="311"/>
      <c r="G954" s="311">
        <f t="shared" ref="G954:J954" si="411">SUM(G944:G952)</f>
        <v>6.583999999793047</v>
      </c>
      <c r="H954" s="311">
        <f t="shared" si="411"/>
        <v>0.90299999999537883</v>
      </c>
      <c r="I954" s="311">
        <f t="shared" si="411"/>
        <v>1.9199999999693693</v>
      </c>
      <c r="J954" s="311">
        <f t="shared" si="411"/>
        <v>9.4069999997577955</v>
      </c>
      <c r="K954" s="311"/>
      <c r="L954" s="311">
        <f t="shared" ref="L954:O954" si="412">SUM(L944:L952)</f>
        <v>8.6080000002570678</v>
      </c>
      <c r="M954" s="311">
        <f t="shared" si="412"/>
        <v>1.1990000000193024</v>
      </c>
      <c r="N954" s="311">
        <f t="shared" si="412"/>
        <v>2.7310000001277857</v>
      </c>
      <c r="O954" s="311">
        <f t="shared" si="412"/>
        <v>12.538000000404155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0.66948812300099525</v>
      </c>
      <c r="C961" s="302">
        <v>7.6087855420370817E-2</v>
      </c>
      <c r="D961" s="302">
        <v>0.50561475179415805</v>
      </c>
      <c r="E961" s="302">
        <f>SUM(B961:D961)</f>
        <v>1.2511907302155241</v>
      </c>
      <c r="F961" s="303"/>
      <c r="G961" s="302">
        <v>0.51153888582969065</v>
      </c>
      <c r="H961" s="302">
        <v>0.15457227962224812</v>
      </c>
      <c r="I961" s="302">
        <v>0.68040831935211765</v>
      </c>
      <c r="J961" s="302">
        <f>SUM(G961:I961)</f>
        <v>1.3465194848040563</v>
      </c>
      <c r="K961" s="303"/>
      <c r="L961" s="302">
        <v>0.65256139107127997</v>
      </c>
      <c r="M961" s="302">
        <v>0.25976208025141234</v>
      </c>
      <c r="N961" s="302">
        <v>1.1315599358275963</v>
      </c>
      <c r="O961" s="302">
        <f>SUM(L961:N961)</f>
        <v>2.0438834071502887</v>
      </c>
    </row>
    <row r="962" spans="1:15" s="236" customFormat="1" x14ac:dyDescent="0.2">
      <c r="A962" s="237" t="str">
        <f>name!E$5</f>
        <v>Professional occupations</v>
      </c>
      <c r="B962" s="302">
        <v>1.6659066325746088</v>
      </c>
      <c r="C962" s="302">
        <v>0.13248320607031708</v>
      </c>
      <c r="D962" s="302">
        <v>1.3852149240279805</v>
      </c>
      <c r="E962" s="302">
        <f t="shared" ref="E962:E969" si="413">SUM(B962:D962)</f>
        <v>3.1836047626729065</v>
      </c>
      <c r="F962" s="303"/>
      <c r="G962" s="302">
        <v>1.4541243492711968</v>
      </c>
      <c r="H962" s="302">
        <v>0.26120356570170183</v>
      </c>
      <c r="I962" s="302">
        <v>1.6331763065918803</v>
      </c>
      <c r="J962" s="302">
        <f t="shared" ref="J962:J964" si="414">SUM(G962:I962)</f>
        <v>3.3485042215647791</v>
      </c>
      <c r="K962" s="303"/>
      <c r="L962" s="302">
        <v>2.1451870807691553</v>
      </c>
      <c r="M962" s="302">
        <v>0.44811200545755175</v>
      </c>
      <c r="N962" s="302">
        <v>2.0142674994869969</v>
      </c>
      <c r="O962" s="302">
        <f t="shared" ref="O962:O969" si="415">SUM(L962:N962)</f>
        <v>4.6075665857137036</v>
      </c>
    </row>
    <row r="963" spans="1:15" s="236" customFormat="1" x14ac:dyDescent="0.2">
      <c r="A963" s="237" t="str">
        <f>name!E$6</f>
        <v>Associate professional occupations</v>
      </c>
      <c r="B963" s="302">
        <v>0.97546560114887648</v>
      </c>
      <c r="C963" s="302">
        <v>0.15729036816647407</v>
      </c>
      <c r="D963" s="302">
        <v>0.70937254529260674</v>
      </c>
      <c r="E963" s="302">
        <f t="shared" si="413"/>
        <v>1.8421285146079573</v>
      </c>
      <c r="F963" s="303"/>
      <c r="G963" s="302">
        <v>0.78829822791927406</v>
      </c>
      <c r="H963" s="302">
        <v>0.24648727532075607</v>
      </c>
      <c r="I963" s="302">
        <v>0.86499586938766848</v>
      </c>
      <c r="J963" s="302">
        <f t="shared" si="414"/>
        <v>1.8997813726276986</v>
      </c>
      <c r="K963" s="303"/>
      <c r="L963" s="302">
        <v>0.9210552410338636</v>
      </c>
      <c r="M963" s="302">
        <v>0.38504559056658183</v>
      </c>
      <c r="N963" s="302">
        <v>1.1428669066284742</v>
      </c>
      <c r="O963" s="302">
        <f t="shared" si="415"/>
        <v>2.4489677382289194</v>
      </c>
    </row>
    <row r="964" spans="1:15" s="236" customFormat="1" x14ac:dyDescent="0.2">
      <c r="A964" s="237" t="str">
        <f>name!E$7</f>
        <v>Administrative and secretarial occupations</v>
      </c>
      <c r="B964" s="302">
        <v>0.85268366184702848</v>
      </c>
      <c r="C964" s="302">
        <v>0.52557152878268609</v>
      </c>
      <c r="D964" s="302">
        <v>0.22743286780244257</v>
      </c>
      <c r="E964" s="302">
        <f t="shared" si="413"/>
        <v>1.6056880584321571</v>
      </c>
      <c r="F964" s="303"/>
      <c r="G964" s="302">
        <v>0.67105053345426502</v>
      </c>
      <c r="H964" s="302">
        <v>0.75693452411611428</v>
      </c>
      <c r="I964" s="302">
        <v>0.23552322533359288</v>
      </c>
      <c r="J964" s="302">
        <f t="shared" si="414"/>
        <v>1.663508282903972</v>
      </c>
      <c r="K964" s="303"/>
      <c r="L964" s="302">
        <v>0.80644379223980844</v>
      </c>
      <c r="M964" s="302">
        <v>1.231241710832089</v>
      </c>
      <c r="N964" s="302">
        <v>0.39769015640048</v>
      </c>
      <c r="O964" s="302">
        <f t="shared" si="415"/>
        <v>2.4353756594723777</v>
      </c>
    </row>
    <row r="965" spans="1:15" s="236" customFormat="1" x14ac:dyDescent="0.2">
      <c r="A965" s="237" t="str">
        <f>name!E$8</f>
        <v>Skilled trades occupations</v>
      </c>
      <c r="B965" s="302">
        <v>0.2470556225004783</v>
      </c>
      <c r="C965" s="302">
        <v>3.2856836631125388E-2</v>
      </c>
      <c r="D965" s="302">
        <v>0.25726167292101448</v>
      </c>
      <c r="E965" s="302">
        <f t="shared" si="413"/>
        <v>0.53717413205261821</v>
      </c>
      <c r="F965" s="303"/>
      <c r="G965" s="302">
        <v>0.12919338531670482</v>
      </c>
      <c r="H965" s="302">
        <v>2.4346444346898401E-2</v>
      </c>
      <c r="I965" s="302">
        <v>0.25052605839099379</v>
      </c>
      <c r="J965" s="302">
        <f>SUM(G965:I965)</f>
        <v>0.40406588805459698</v>
      </c>
      <c r="K965" s="303"/>
      <c r="L965" s="302">
        <v>0.11978049220324592</v>
      </c>
      <c r="M965" s="302">
        <v>4.7314269856823951E-2</v>
      </c>
      <c r="N965" s="302">
        <v>0.36631389363451827</v>
      </c>
      <c r="O965" s="302">
        <f t="shared" si="415"/>
        <v>0.53340865569458817</v>
      </c>
    </row>
    <row r="966" spans="1:15" s="236" customFormat="1" x14ac:dyDescent="0.2">
      <c r="A966" s="237" t="str">
        <f>name!E$9</f>
        <v>Caring, leisure and other service occupations</v>
      </c>
      <c r="B966" s="302">
        <v>9.9365023798450608E-2</v>
      </c>
      <c r="C966" s="302">
        <v>0.12661366219820164</v>
      </c>
      <c r="D966" s="302">
        <v>0.11651048273027981</v>
      </c>
      <c r="E966" s="302">
        <f t="shared" si="413"/>
        <v>0.34248916872693203</v>
      </c>
      <c r="F966" s="303"/>
      <c r="G966" s="302">
        <v>8.8021510427155461E-2</v>
      </c>
      <c r="H966" s="302">
        <v>0.14190532524177824</v>
      </c>
      <c r="I966" s="302">
        <v>0.13704265015246714</v>
      </c>
      <c r="J966" s="302">
        <f t="shared" ref="J966:J969" si="416">SUM(G966:I966)</f>
        <v>0.36696948582140082</v>
      </c>
      <c r="K966" s="303"/>
      <c r="L966" s="302">
        <v>0.1187667304251076</v>
      </c>
      <c r="M966" s="302">
        <v>0.13327836646320229</v>
      </c>
      <c r="N966" s="302">
        <v>0.22079410982611042</v>
      </c>
      <c r="O966" s="302">
        <f t="shared" si="415"/>
        <v>0.47283920671442031</v>
      </c>
    </row>
    <row r="967" spans="1:15" s="236" customFormat="1" x14ac:dyDescent="0.2">
      <c r="A967" s="237" t="str">
        <f>name!E$10</f>
        <v>Sales and customer service occupations</v>
      </c>
      <c r="B967" s="302">
        <v>0.36696570264831263</v>
      </c>
      <c r="C967" s="302">
        <v>0.13404412627078033</v>
      </c>
      <c r="D967" s="302">
        <v>0.11237634128059819</v>
      </c>
      <c r="E967" s="302">
        <f t="shared" si="413"/>
        <v>0.61338617019969111</v>
      </c>
      <c r="F967" s="303"/>
      <c r="G967" s="302">
        <v>0.25109388190963328</v>
      </c>
      <c r="H967" s="302">
        <v>0.17601701461228703</v>
      </c>
      <c r="I967" s="302">
        <v>0.10416641441526255</v>
      </c>
      <c r="J967" s="302">
        <f t="shared" si="416"/>
        <v>0.53127731093718289</v>
      </c>
      <c r="K967" s="303"/>
      <c r="L967" s="302">
        <v>0.42068854691131458</v>
      </c>
      <c r="M967" s="302">
        <v>0.30771731972864652</v>
      </c>
      <c r="N967" s="302">
        <v>0.13415961364810278</v>
      </c>
      <c r="O967" s="302">
        <f t="shared" si="415"/>
        <v>0.8625654802880639</v>
      </c>
    </row>
    <row r="968" spans="1:15" s="236" customFormat="1" x14ac:dyDescent="0.2">
      <c r="A968" s="237" t="str">
        <f>name!E$11</f>
        <v>Process, plant and machine operatives</v>
      </c>
      <c r="B968" s="302">
        <v>0.37570408517532505</v>
      </c>
      <c r="C968" s="302">
        <v>5.7662848478002161E-2</v>
      </c>
      <c r="D968" s="302">
        <v>4.9906105558684716E-2</v>
      </c>
      <c r="E968" s="302">
        <f t="shared" si="413"/>
        <v>0.48327303921201192</v>
      </c>
      <c r="F968" s="303"/>
      <c r="G968" s="302">
        <v>0.19874908737813654</v>
      </c>
      <c r="H968" s="302">
        <v>5.5734860974011625E-2</v>
      </c>
      <c r="I968" s="302">
        <v>6.4096105104569895E-2</v>
      </c>
      <c r="J968" s="302">
        <f t="shared" si="416"/>
        <v>0.31858005345671803</v>
      </c>
      <c r="K968" s="303"/>
      <c r="L968" s="302">
        <v>0.25259711023731257</v>
      </c>
      <c r="M968" s="302">
        <v>0.1008080719767912</v>
      </c>
      <c r="N968" s="302">
        <v>0.10427407733536734</v>
      </c>
      <c r="O968" s="302">
        <f t="shared" si="415"/>
        <v>0.45767925954947108</v>
      </c>
    </row>
    <row r="969" spans="1:15" s="236" customFormat="1" x14ac:dyDescent="0.2">
      <c r="A969" s="237" t="str">
        <f>name!E$12</f>
        <v>Elementary occupations</v>
      </c>
      <c r="B969" s="302">
        <v>1.1803655472365879</v>
      </c>
      <c r="C969" s="302">
        <v>0.82738956800438801</v>
      </c>
      <c r="D969" s="302">
        <v>0.26931030863545158</v>
      </c>
      <c r="E969" s="302">
        <f t="shared" si="413"/>
        <v>2.2770654238764276</v>
      </c>
      <c r="F969" s="303"/>
      <c r="G969" s="302">
        <v>0.69293013841196194</v>
      </c>
      <c r="H969" s="302">
        <v>0.77479871010051016</v>
      </c>
      <c r="I969" s="302">
        <v>0.26306505126017438</v>
      </c>
      <c r="J969" s="302">
        <f t="shared" si="416"/>
        <v>1.7307938997726464</v>
      </c>
      <c r="K969" s="303"/>
      <c r="L969" s="302">
        <v>0.67491961519450383</v>
      </c>
      <c r="M969" s="302">
        <v>0.51472058487923844</v>
      </c>
      <c r="N969" s="302">
        <v>0.35707380747021028</v>
      </c>
      <c r="O969" s="302">
        <f t="shared" si="415"/>
        <v>1.5467140075439525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6.4329999999306633</v>
      </c>
      <c r="C971" s="311">
        <f t="shared" ref="C971:E971" si="417">SUM(C961:C969)</f>
        <v>2.0700000000223455</v>
      </c>
      <c r="D971" s="311">
        <f t="shared" si="417"/>
        <v>3.633000000043217</v>
      </c>
      <c r="E971" s="311">
        <f t="shared" si="417"/>
        <v>12.135999999996226</v>
      </c>
      <c r="F971" s="311"/>
      <c r="G971" s="311">
        <f t="shared" ref="G971:J971" si="418">SUM(G961:G969)</f>
        <v>4.7849999999180177</v>
      </c>
      <c r="H971" s="311">
        <f t="shared" si="418"/>
        <v>2.5920000000363057</v>
      </c>
      <c r="I971" s="311">
        <f t="shared" si="418"/>
        <v>4.2329999999887269</v>
      </c>
      <c r="J971" s="311">
        <f t="shared" si="418"/>
        <v>11.609999999943049</v>
      </c>
      <c r="K971" s="311"/>
      <c r="L971" s="311">
        <f t="shared" ref="L971:O971" si="419">SUM(L961:L969)</f>
        <v>6.1120000000855921</v>
      </c>
      <c r="M971" s="311">
        <f t="shared" si="419"/>
        <v>3.4280000000123372</v>
      </c>
      <c r="N971" s="311">
        <f t="shared" si="419"/>
        <v>5.8690000002578566</v>
      </c>
      <c r="O971" s="311">
        <f t="shared" si="419"/>
        <v>15.409000000355784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0.20395191354327383</v>
      </c>
      <c r="C978" s="302">
        <v>3.8404661437822778E-2</v>
      </c>
      <c r="D978" s="302">
        <v>0.12130368502362776</v>
      </c>
      <c r="E978" s="302">
        <f>SUM(B978:D978)</f>
        <v>0.3636602600047244</v>
      </c>
      <c r="F978" s="303"/>
      <c r="G978" s="302">
        <v>0.27879466804154918</v>
      </c>
      <c r="H978" s="302">
        <v>9.212139795430134E-2</v>
      </c>
      <c r="I978" s="302">
        <v>0.26300690725368431</v>
      </c>
      <c r="J978" s="302">
        <f>SUM(G978:I978)</f>
        <v>0.63392297324953484</v>
      </c>
      <c r="K978" s="303"/>
      <c r="L978" s="302">
        <v>0.34284100180306554</v>
      </c>
      <c r="M978" s="302">
        <v>0.13711357126178719</v>
      </c>
      <c r="N978" s="302">
        <v>0.39872075204279939</v>
      </c>
      <c r="O978" s="302">
        <f>SUM(L978:N978)</f>
        <v>0.87867532510765212</v>
      </c>
    </row>
    <row r="979" spans="1:15" s="236" customFormat="1" x14ac:dyDescent="0.2">
      <c r="A979" s="237" t="str">
        <f>name!E$5</f>
        <v>Professional occupations</v>
      </c>
      <c r="B979" s="302">
        <v>1.177369274011365</v>
      </c>
      <c r="C979" s="302">
        <v>0.31743112915083194</v>
      </c>
      <c r="D979" s="302">
        <v>0.62271653686495321</v>
      </c>
      <c r="E979" s="302">
        <f t="shared" ref="E979:E986" si="420">SUM(B979:D979)</f>
        <v>2.1175169400271505</v>
      </c>
      <c r="F979" s="303"/>
      <c r="G979" s="302">
        <v>1.875002450313169</v>
      </c>
      <c r="H979" s="302">
        <v>0.72305511533074729</v>
      </c>
      <c r="I979" s="302">
        <v>1.2004446735135865</v>
      </c>
      <c r="J979" s="302">
        <f t="shared" ref="J979:J981" si="421">SUM(G979:I979)</f>
        <v>3.7985022391575027</v>
      </c>
      <c r="K979" s="303"/>
      <c r="L979" s="302">
        <v>2.4912098362813886</v>
      </c>
      <c r="M979" s="302">
        <v>1.0578168492148778</v>
      </c>
      <c r="N979" s="302">
        <v>1.6644810538648909</v>
      </c>
      <c r="O979" s="302">
        <f t="shared" ref="O979:O986" si="422">SUM(L979:N979)</f>
        <v>5.2135077393611571</v>
      </c>
    </row>
    <row r="980" spans="1:15" s="236" customFormat="1" x14ac:dyDescent="0.2">
      <c r="A980" s="237" t="str">
        <f>name!E$6</f>
        <v>Associate professional occupations</v>
      </c>
      <c r="B980" s="302">
        <v>0.58046562477282293</v>
      </c>
      <c r="C980" s="302">
        <v>0.1829218291352388</v>
      </c>
      <c r="D980" s="302">
        <v>0.21198818436318953</v>
      </c>
      <c r="E980" s="302">
        <f t="shared" si="420"/>
        <v>0.97537563827125129</v>
      </c>
      <c r="F980" s="303"/>
      <c r="G980" s="302">
        <v>0.79698150433393544</v>
      </c>
      <c r="H980" s="302">
        <v>0.39047167277968975</v>
      </c>
      <c r="I980" s="302">
        <v>0.29204236051395455</v>
      </c>
      <c r="J980" s="302">
        <f t="shared" si="421"/>
        <v>1.4794955376275798</v>
      </c>
      <c r="K980" s="303"/>
      <c r="L980" s="302">
        <v>0.99186834472413066</v>
      </c>
      <c r="M980" s="302">
        <v>0.52774179551265321</v>
      </c>
      <c r="N980" s="302">
        <v>0.4484667155061029</v>
      </c>
      <c r="O980" s="302">
        <f t="shared" si="422"/>
        <v>1.9680768557428867</v>
      </c>
    </row>
    <row r="981" spans="1:15" s="236" customFormat="1" x14ac:dyDescent="0.2">
      <c r="A981" s="237" t="str">
        <f>name!E$7</f>
        <v>Administrative and secretarial occupations</v>
      </c>
      <c r="B981" s="302">
        <v>0.36208898186833394</v>
      </c>
      <c r="C981" s="302">
        <v>0.31466461850891708</v>
      </c>
      <c r="D981" s="302">
        <v>4.7806054350567763E-2</v>
      </c>
      <c r="E981" s="302">
        <f t="shared" si="420"/>
        <v>0.72455965472781869</v>
      </c>
      <c r="F981" s="303"/>
      <c r="G981" s="302">
        <v>0.43446915504059619</v>
      </c>
      <c r="H981" s="302">
        <v>0.51093098619252897</v>
      </c>
      <c r="I981" s="302">
        <v>5.3454665430791276E-2</v>
      </c>
      <c r="J981" s="302">
        <f t="shared" si="421"/>
        <v>0.99885480666391646</v>
      </c>
      <c r="K981" s="303"/>
      <c r="L981" s="302">
        <v>0.4605551355396294</v>
      </c>
      <c r="M981" s="302">
        <v>0.43636617704045227</v>
      </c>
      <c r="N981" s="302">
        <v>4.5644382713829819E-2</v>
      </c>
      <c r="O981" s="302">
        <f t="shared" si="422"/>
        <v>0.94256569529391154</v>
      </c>
    </row>
    <row r="982" spans="1:15" s="236" customFormat="1" x14ac:dyDescent="0.2">
      <c r="A982" s="237" t="str">
        <f>name!E$8</f>
        <v>Skilled trades occupations</v>
      </c>
      <c r="B982" s="302">
        <v>7.7790235371659966E-2</v>
      </c>
      <c r="C982" s="302">
        <v>2.7782210904504039E-2</v>
      </c>
      <c r="D982" s="302">
        <v>5.1735044444745304E-2</v>
      </c>
      <c r="E982" s="302">
        <f t="shared" si="420"/>
        <v>0.15730749072090933</v>
      </c>
      <c r="F982" s="303"/>
      <c r="G982" s="302">
        <v>6.3086435042588471E-2</v>
      </c>
      <c r="H982" s="302">
        <v>3.1382724047233031E-2</v>
      </c>
      <c r="I982" s="302">
        <v>9.267273927716059E-2</v>
      </c>
      <c r="J982" s="302">
        <f>SUM(G982:I982)</f>
        <v>0.18714189836698208</v>
      </c>
      <c r="K982" s="303"/>
      <c r="L982" s="302">
        <v>3.4714285013043043E-2</v>
      </c>
      <c r="M982" s="302">
        <v>1.674557769851474E-2</v>
      </c>
      <c r="N982" s="302">
        <v>0.14474658746787189</v>
      </c>
      <c r="O982" s="302">
        <f t="shared" si="422"/>
        <v>0.19620645017942967</v>
      </c>
    </row>
    <row r="983" spans="1:15" s="236" customFormat="1" x14ac:dyDescent="0.2">
      <c r="A983" s="237" t="str">
        <f>name!E$9</f>
        <v>Caring, leisure and other service occupations</v>
      </c>
      <c r="B983" s="302">
        <v>0.99415412116425794</v>
      </c>
      <c r="C983" s="302">
        <v>0.67521840496611385</v>
      </c>
      <c r="D983" s="302">
        <v>0.44066952620012878</v>
      </c>
      <c r="E983" s="302">
        <f t="shared" si="420"/>
        <v>2.1100420523305008</v>
      </c>
      <c r="F983" s="303"/>
      <c r="G983" s="302">
        <v>1.3458780313475125</v>
      </c>
      <c r="H983" s="302">
        <v>1.2798236775629059</v>
      </c>
      <c r="I983" s="302">
        <v>0.67278973227730032</v>
      </c>
      <c r="J983" s="302">
        <f t="shared" ref="J983:J986" si="423">SUM(G983:I983)</f>
        <v>3.2984914411877191</v>
      </c>
      <c r="K983" s="303"/>
      <c r="L983" s="302">
        <v>1.9251871581034574</v>
      </c>
      <c r="M983" s="302">
        <v>1.9128219262680686</v>
      </c>
      <c r="N983" s="302">
        <v>1.0365449769753365</v>
      </c>
      <c r="O983" s="302">
        <f t="shared" si="422"/>
        <v>4.8745540613468625</v>
      </c>
    </row>
    <row r="984" spans="1:15" s="236" customFormat="1" x14ac:dyDescent="0.2">
      <c r="A984" s="237" t="str">
        <f>name!E$10</f>
        <v>Sales and customer service occupations</v>
      </c>
      <c r="B984" s="302">
        <v>4.9078937018118225E-2</v>
      </c>
      <c r="C984" s="302">
        <v>3.0964084503272579E-2</v>
      </c>
      <c r="D984" s="302">
        <v>2.0814377157423767E-2</v>
      </c>
      <c r="E984" s="302">
        <f t="shared" si="420"/>
        <v>0.10085739867881457</v>
      </c>
      <c r="F984" s="303"/>
      <c r="G984" s="302">
        <v>5.7208820964042603E-2</v>
      </c>
      <c r="H984" s="302">
        <v>5.199900092055347E-2</v>
      </c>
      <c r="I984" s="302">
        <v>2.5569046674338659E-2</v>
      </c>
      <c r="J984" s="302">
        <f t="shared" si="423"/>
        <v>0.13477686855893473</v>
      </c>
      <c r="K984" s="303"/>
      <c r="L984" s="302">
        <v>7.7190551398603841E-2</v>
      </c>
      <c r="M984" s="302">
        <v>6.687656565648302E-2</v>
      </c>
      <c r="N984" s="302">
        <v>3.6694375272288464E-2</v>
      </c>
      <c r="O984" s="302">
        <f t="shared" si="422"/>
        <v>0.18076149232737532</v>
      </c>
    </row>
    <row r="985" spans="1:15" s="236" customFormat="1" x14ac:dyDescent="0.2">
      <c r="A985" s="237" t="str">
        <f>name!E$11</f>
        <v>Process, plant and machine operatives</v>
      </c>
      <c r="B985" s="302">
        <v>1.7161205461059908E-2</v>
      </c>
      <c r="C985" s="302">
        <v>2.0905998562089672E-2</v>
      </c>
      <c r="D985" s="302">
        <v>1.0030436604576361E-2</v>
      </c>
      <c r="E985" s="302">
        <f t="shared" si="420"/>
        <v>4.8097640627725938E-2</v>
      </c>
      <c r="F985" s="303"/>
      <c r="G985" s="302">
        <v>1.5427224209543011E-2</v>
      </c>
      <c r="H985" s="302">
        <v>2.4944209945942493E-2</v>
      </c>
      <c r="I985" s="302">
        <v>2.20448694603795E-2</v>
      </c>
      <c r="J985" s="302">
        <f t="shared" si="423"/>
        <v>6.2416303615865004E-2</v>
      </c>
      <c r="K985" s="303"/>
      <c r="L985" s="302">
        <v>6.134413317116367E-3</v>
      </c>
      <c r="M985" s="302">
        <v>2.2311307481603093E-2</v>
      </c>
      <c r="N985" s="302">
        <v>2.4824703734186181E-2</v>
      </c>
      <c r="O985" s="302">
        <f t="shared" si="422"/>
        <v>5.327042453290564E-2</v>
      </c>
    </row>
    <row r="986" spans="1:15" s="236" customFormat="1" x14ac:dyDescent="0.2">
      <c r="A986" s="237" t="str">
        <f>name!E$12</f>
        <v>Elementary occupations</v>
      </c>
      <c r="B986" s="302">
        <v>0.10293970676507892</v>
      </c>
      <c r="C986" s="302">
        <v>8.5707062805864528E-2</v>
      </c>
      <c r="D986" s="302">
        <v>1.2936154948274986E-2</v>
      </c>
      <c r="E986" s="302">
        <f t="shared" si="420"/>
        <v>0.20158292451921844</v>
      </c>
      <c r="F986" s="303"/>
      <c r="G986" s="302">
        <v>8.5151710623322149E-2</v>
      </c>
      <c r="H986" s="302">
        <v>0.11127121522729207</v>
      </c>
      <c r="I986" s="302">
        <v>1.2975005703836247E-2</v>
      </c>
      <c r="J986" s="302">
        <f t="shared" si="423"/>
        <v>0.20939793155445047</v>
      </c>
      <c r="K986" s="303"/>
      <c r="L986" s="302">
        <v>6.92992739163069E-2</v>
      </c>
      <c r="M986" s="302">
        <v>6.4206229842322271E-2</v>
      </c>
      <c r="N986" s="302">
        <v>5.8764525906926605E-3</v>
      </c>
      <c r="O986" s="302">
        <f t="shared" si="422"/>
        <v>0.13938195634932185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3.5649999999759712</v>
      </c>
      <c r="C988" s="311">
        <f t="shared" ref="C988:E988" si="424">SUM(C978:C986)</f>
        <v>1.6939999999746551</v>
      </c>
      <c r="D988" s="311">
        <f t="shared" si="424"/>
        <v>1.5399999999574874</v>
      </c>
      <c r="E988" s="311">
        <f t="shared" si="424"/>
        <v>6.7989999999081148</v>
      </c>
      <c r="F988" s="311"/>
      <c r="G988" s="311">
        <f t="shared" ref="G988:J988" si="425">SUM(G978:G986)</f>
        <v>4.9519999999162581</v>
      </c>
      <c r="H988" s="311">
        <f t="shared" si="425"/>
        <v>3.2159999999611943</v>
      </c>
      <c r="I988" s="311">
        <f t="shared" si="425"/>
        <v>2.6350000001050318</v>
      </c>
      <c r="J988" s="311">
        <f t="shared" si="425"/>
        <v>10.802999999982488</v>
      </c>
      <c r="K988" s="311"/>
      <c r="L988" s="311">
        <f t="shared" ref="L988:O988" si="426">SUM(L978:L986)</f>
        <v>6.3990000000967413</v>
      </c>
      <c r="M988" s="311">
        <f t="shared" si="426"/>
        <v>4.2419999999767626</v>
      </c>
      <c r="N988" s="311">
        <f t="shared" si="426"/>
        <v>3.806000000167999</v>
      </c>
      <c r="O988" s="311">
        <f t="shared" si="426"/>
        <v>14.447000000241502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1.5131378566401539</v>
      </c>
      <c r="C995" s="302">
        <v>6.0981417365688913E-2</v>
      </c>
      <c r="D995" s="302">
        <v>0.65834759594277403</v>
      </c>
      <c r="E995" s="302">
        <f>SUM(B995:D995)</f>
        <v>2.2324668699486168</v>
      </c>
      <c r="F995" s="303"/>
      <c r="G995" s="302">
        <v>1.0973080385337231</v>
      </c>
      <c r="H995" s="302">
        <v>3.771543720223116E-2</v>
      </c>
      <c r="I995" s="302">
        <v>0.29160668908457033</v>
      </c>
      <c r="J995" s="302">
        <f>SUM(G995:I995)</f>
        <v>1.4266301648205246</v>
      </c>
      <c r="K995" s="303"/>
      <c r="L995" s="302">
        <v>1.2719106629099997</v>
      </c>
      <c r="M995" s="302">
        <v>4.4447311934773394E-2</v>
      </c>
      <c r="N995" s="302">
        <v>0.3717088432818208</v>
      </c>
      <c r="O995" s="302">
        <f>SUM(L995:N995)</f>
        <v>1.6880668181265939</v>
      </c>
    </row>
    <row r="996" spans="1:15" s="236" customFormat="1" x14ac:dyDescent="0.2">
      <c r="A996" s="237" t="str">
        <f>name!E$5</f>
        <v>Professional occupations</v>
      </c>
      <c r="B996" s="302">
        <v>1.674362444919397</v>
      </c>
      <c r="C996" s="302">
        <v>6.6718886177532508E-2</v>
      </c>
      <c r="D996" s="302">
        <v>0.19493635916977325</v>
      </c>
      <c r="E996" s="302">
        <f t="shared" ref="E996:E1003" si="427">SUM(B996:D996)</f>
        <v>1.9360176902667028</v>
      </c>
      <c r="F996" s="303"/>
      <c r="G996" s="302">
        <v>1.3487361958645376</v>
      </c>
      <c r="H996" s="302">
        <v>4.2935365881328326E-2</v>
      </c>
      <c r="I996" s="302">
        <v>8.9302337735608986E-2</v>
      </c>
      <c r="J996" s="302">
        <f t="shared" ref="J996:J998" si="428">SUM(G996:I996)</f>
        <v>1.480973899481475</v>
      </c>
      <c r="K996" s="303"/>
      <c r="L996" s="302">
        <v>1.8726683862899571</v>
      </c>
      <c r="M996" s="302">
        <v>5.8857120975329837E-2</v>
      </c>
      <c r="N996" s="302">
        <v>7.7805164477646307E-2</v>
      </c>
      <c r="O996" s="302">
        <f t="shared" ref="O996:O1003" si="429">SUM(L996:N996)</f>
        <v>2.0093306717429336</v>
      </c>
    </row>
    <row r="997" spans="1:15" s="236" customFormat="1" x14ac:dyDescent="0.2">
      <c r="A997" s="237" t="str">
        <f>name!E$6</f>
        <v>Associate professional occupations</v>
      </c>
      <c r="B997" s="302">
        <v>1.3702968689775998</v>
      </c>
      <c r="C997" s="302">
        <v>0.10971657576584258</v>
      </c>
      <c r="D997" s="302">
        <v>0.18429408752944471</v>
      </c>
      <c r="E997" s="302">
        <f t="shared" si="427"/>
        <v>1.6643075322728871</v>
      </c>
      <c r="F997" s="303"/>
      <c r="G997" s="302">
        <v>1.0397545665207359</v>
      </c>
      <c r="H997" s="302">
        <v>5.664173576679149E-2</v>
      </c>
      <c r="I997" s="302">
        <v>8.2899129774114552E-2</v>
      </c>
      <c r="J997" s="302">
        <f t="shared" si="428"/>
        <v>1.179295432061642</v>
      </c>
      <c r="K997" s="303"/>
      <c r="L997" s="302">
        <v>1.1649003213164337</v>
      </c>
      <c r="M997" s="302">
        <v>5.5971836706564831E-2</v>
      </c>
      <c r="N997" s="302">
        <v>8.621280573793251E-2</v>
      </c>
      <c r="O997" s="302">
        <f t="shared" si="429"/>
        <v>1.3070849637609312</v>
      </c>
    </row>
    <row r="998" spans="1:15" s="236" customFormat="1" x14ac:dyDescent="0.2">
      <c r="A998" s="237" t="str">
        <f>name!E$7</f>
        <v>Administrative and secretarial occupations</v>
      </c>
      <c r="B998" s="302">
        <v>1.6885458871907781</v>
      </c>
      <c r="C998" s="302">
        <v>0.33806549114229212</v>
      </c>
      <c r="D998" s="302">
        <v>8.3609100277594176E-2</v>
      </c>
      <c r="E998" s="302">
        <f t="shared" si="427"/>
        <v>2.1102204786106644</v>
      </c>
      <c r="F998" s="303"/>
      <c r="G998" s="302">
        <v>1.1934816618201611</v>
      </c>
      <c r="H998" s="302">
        <v>0.13661179366976639</v>
      </c>
      <c r="I998" s="302">
        <v>5.5487394725064462E-2</v>
      </c>
      <c r="J998" s="302">
        <f t="shared" si="428"/>
        <v>1.385580850214992</v>
      </c>
      <c r="K998" s="303"/>
      <c r="L998" s="302">
        <v>1.3412240586806821</v>
      </c>
      <c r="M998" s="302">
        <v>0.12658126930005756</v>
      </c>
      <c r="N998" s="302">
        <v>5.2302304379680774E-2</v>
      </c>
      <c r="O998" s="302">
        <f t="shared" si="429"/>
        <v>1.5201076323604206</v>
      </c>
    </row>
    <row r="999" spans="1:15" s="236" customFormat="1" x14ac:dyDescent="0.2">
      <c r="A999" s="237" t="str">
        <f>name!E$8</f>
        <v>Skilled trades occupations</v>
      </c>
      <c r="B999" s="302">
        <v>1.1434747256414231</v>
      </c>
      <c r="C999" s="302">
        <v>8.5994227381648247E-2</v>
      </c>
      <c r="D999" s="302">
        <v>0.30202072118849893</v>
      </c>
      <c r="E999" s="302">
        <f t="shared" si="427"/>
        <v>1.5314896742115702</v>
      </c>
      <c r="F999" s="303"/>
      <c r="G999" s="302">
        <v>0.59120373261168147</v>
      </c>
      <c r="H999" s="302">
        <v>2.2332664060218384E-2</v>
      </c>
      <c r="I999" s="302">
        <v>0.11329807633073134</v>
      </c>
      <c r="J999" s="302">
        <f>SUM(G999:I999)</f>
        <v>0.72683447300263115</v>
      </c>
      <c r="K999" s="303"/>
      <c r="L999" s="302">
        <v>0.53539779719050395</v>
      </c>
      <c r="M999" s="302">
        <v>3.0121495712507516E-2</v>
      </c>
      <c r="N999" s="302">
        <v>0.16837076140447893</v>
      </c>
      <c r="O999" s="302">
        <f t="shared" si="429"/>
        <v>0.73389005430749044</v>
      </c>
    </row>
    <row r="1000" spans="1:15" s="236" customFormat="1" x14ac:dyDescent="0.2">
      <c r="A1000" s="237" t="str">
        <f>name!E$9</f>
        <v>Caring, leisure and other service occupations</v>
      </c>
      <c r="B1000" s="302">
        <v>0.15496860321912923</v>
      </c>
      <c r="C1000" s="302">
        <v>5.2060033275876952E-2</v>
      </c>
      <c r="D1000" s="302">
        <v>0.10078615394793869</v>
      </c>
      <c r="E1000" s="302">
        <f t="shared" si="427"/>
        <v>0.30781479044294491</v>
      </c>
      <c r="F1000" s="303"/>
      <c r="G1000" s="302">
        <v>9.9655053797388329E-2</v>
      </c>
      <c r="H1000" s="302">
        <v>2.3268447749525731E-2</v>
      </c>
      <c r="I1000" s="302">
        <v>5.9700833888994449E-2</v>
      </c>
      <c r="J1000" s="302">
        <f t="shared" ref="J1000:J1003" si="430">SUM(G1000:I1000)</f>
        <v>0.1826243354359085</v>
      </c>
      <c r="K1000" s="303"/>
      <c r="L1000" s="302">
        <v>0.12581893663900284</v>
      </c>
      <c r="M1000" s="302">
        <v>2.8714168723676457E-2</v>
      </c>
      <c r="N1000" s="302">
        <v>7.9187253854928488E-2</v>
      </c>
      <c r="O1000" s="302">
        <f t="shared" si="429"/>
        <v>0.23372035921760781</v>
      </c>
    </row>
    <row r="1001" spans="1:15" s="236" customFormat="1" x14ac:dyDescent="0.2">
      <c r="A1001" s="237" t="str">
        <f>name!E$10</f>
        <v>Sales and customer service occupations</v>
      </c>
      <c r="B1001" s="302">
        <v>0.70012466762303494</v>
      </c>
      <c r="C1001" s="302">
        <v>0.50409122146117102</v>
      </c>
      <c r="D1001" s="302">
        <v>0.27694146692748134</v>
      </c>
      <c r="E1001" s="302">
        <f t="shared" si="427"/>
        <v>1.4811573560116873</v>
      </c>
      <c r="F1001" s="303"/>
      <c r="G1001" s="302">
        <v>0.45735234941122543</v>
      </c>
      <c r="H1001" s="302">
        <v>0.19411760940384606</v>
      </c>
      <c r="I1001" s="302">
        <v>9.2095668192146665E-2</v>
      </c>
      <c r="J1001" s="302">
        <f t="shared" si="430"/>
        <v>0.74356562700721818</v>
      </c>
      <c r="K1001" s="303"/>
      <c r="L1001" s="302">
        <v>0.5669318865866283</v>
      </c>
      <c r="M1001" s="302">
        <v>0.23146906394100905</v>
      </c>
      <c r="N1001" s="302">
        <v>6.9839070536762388E-2</v>
      </c>
      <c r="O1001" s="302">
        <f t="shared" si="429"/>
        <v>0.86824002106439979</v>
      </c>
    </row>
    <row r="1002" spans="1:15" s="236" customFormat="1" x14ac:dyDescent="0.2">
      <c r="A1002" s="237" t="str">
        <f>name!E$11</f>
        <v>Process, plant and machine operatives</v>
      </c>
      <c r="B1002" s="302">
        <v>2.6030728346747849</v>
      </c>
      <c r="C1002" s="302">
        <v>0.58822824573547972</v>
      </c>
      <c r="D1002" s="302">
        <v>0.16860722237587483</v>
      </c>
      <c r="E1002" s="302">
        <f t="shared" si="427"/>
        <v>3.3599083027861392</v>
      </c>
      <c r="F1002" s="303"/>
      <c r="G1002" s="302">
        <v>1.3740205728533361</v>
      </c>
      <c r="H1002" s="302">
        <v>0.26103885758810708</v>
      </c>
      <c r="I1002" s="302">
        <v>7.0574845484174087E-2</v>
      </c>
      <c r="J1002" s="302">
        <f t="shared" si="430"/>
        <v>1.7056342759256173</v>
      </c>
      <c r="K1002" s="303"/>
      <c r="L1002" s="302">
        <v>1.5195188786159968</v>
      </c>
      <c r="M1002" s="302">
        <v>0.3037937864946344</v>
      </c>
      <c r="N1002" s="302">
        <v>6.7257666440077191E-2</v>
      </c>
      <c r="O1002" s="302">
        <f t="shared" si="429"/>
        <v>1.8905703315507083</v>
      </c>
    </row>
    <row r="1003" spans="1:15" s="236" customFormat="1" x14ac:dyDescent="0.2">
      <c r="A1003" s="237" t="str">
        <f>name!E$12</f>
        <v>Elementary occupations</v>
      </c>
      <c r="B1003" s="302">
        <v>0.37301611108398536</v>
      </c>
      <c r="C1003" s="302">
        <v>0.16314390171980697</v>
      </c>
      <c r="D1003" s="302">
        <v>7.1457292660610142E-2</v>
      </c>
      <c r="E1003" s="302">
        <f t="shared" si="427"/>
        <v>0.60761730546440251</v>
      </c>
      <c r="F1003" s="303"/>
      <c r="G1003" s="302">
        <v>0.18448782859036725</v>
      </c>
      <c r="H1003" s="302">
        <v>5.4338088688372838E-2</v>
      </c>
      <c r="I1003" s="302">
        <v>2.5035024784879165E-2</v>
      </c>
      <c r="J1003" s="302">
        <f t="shared" si="430"/>
        <v>0.26386094206361926</v>
      </c>
      <c r="K1003" s="303"/>
      <c r="L1003" s="302">
        <v>0.18062907172718395</v>
      </c>
      <c r="M1003" s="302">
        <v>5.0043946207501563E-2</v>
      </c>
      <c r="N1003" s="302">
        <v>3.0316129905146327E-2</v>
      </c>
      <c r="O1003" s="302">
        <f t="shared" si="429"/>
        <v>0.26098914783983185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11.220999999970285</v>
      </c>
      <c r="C1005" s="311">
        <f t="shared" ref="C1005:E1005" si="431">SUM(C995:C1003)</f>
        <v>1.9690000000253391</v>
      </c>
      <c r="D1005" s="311">
        <f t="shared" si="431"/>
        <v>2.0410000000199902</v>
      </c>
      <c r="E1005" s="311">
        <f t="shared" si="431"/>
        <v>15.231000000015616</v>
      </c>
      <c r="F1005" s="311"/>
      <c r="G1005" s="311">
        <f t="shared" ref="G1005:J1005" si="432">SUM(G995:G1003)</f>
        <v>7.3860000000031558</v>
      </c>
      <c r="H1005" s="311">
        <f t="shared" si="432"/>
        <v>0.82900000001018748</v>
      </c>
      <c r="I1005" s="311">
        <f t="shared" si="432"/>
        <v>0.88000000000028411</v>
      </c>
      <c r="J1005" s="311">
        <f t="shared" si="432"/>
        <v>9.0950000000136271</v>
      </c>
      <c r="K1005" s="311"/>
      <c r="L1005" s="311">
        <f t="shared" ref="L1005:O1005" si="433">SUM(L995:L1003)</f>
        <v>8.5789999999563875</v>
      </c>
      <c r="M1005" s="311">
        <f t="shared" si="433"/>
        <v>0.92999999999605454</v>
      </c>
      <c r="N1005" s="311">
        <f t="shared" si="433"/>
        <v>1.0030000000184738</v>
      </c>
      <c r="O1005" s="311">
        <f t="shared" si="433"/>
        <v>10.511999999970918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3.878477929083143</v>
      </c>
      <c r="C1012" s="302">
        <v>0.62145382614332734</v>
      </c>
      <c r="D1012" s="302">
        <v>1.3587469103274794</v>
      </c>
      <c r="E1012" s="302">
        <f>SUM(B1012:D1012)</f>
        <v>5.8586786655539491</v>
      </c>
      <c r="F1012" s="303"/>
      <c r="G1012" s="302">
        <v>5.3135600159527616</v>
      </c>
      <c r="H1012" s="302">
        <v>0.83330572508804035</v>
      </c>
      <c r="I1012" s="302">
        <v>1.1210735290028659</v>
      </c>
      <c r="J1012" s="302">
        <f>SUM(G1012:I1012)</f>
        <v>7.2679392700436676</v>
      </c>
      <c r="K1012" s="303"/>
      <c r="L1012" s="302">
        <v>6.4594166275811347</v>
      </c>
      <c r="M1012" s="302">
        <v>0.93248355461062216</v>
      </c>
      <c r="N1012" s="302">
        <v>1.33278170788464</v>
      </c>
      <c r="O1012" s="302">
        <f>SUM(L1012:N1012)</f>
        <v>8.7246818900763969</v>
      </c>
    </row>
    <row r="1013" spans="1:15" s="236" customFormat="1" x14ac:dyDescent="0.2">
      <c r="A1013" s="237" t="str">
        <f>name!E$5</f>
        <v>Professional occupations</v>
      </c>
      <c r="B1013" s="302">
        <v>4.6405221992985171</v>
      </c>
      <c r="C1013" s="302">
        <v>0.73335448565784878</v>
      </c>
      <c r="D1013" s="302">
        <v>1.1047736606981002</v>
      </c>
      <c r="E1013" s="302">
        <f t="shared" ref="E1013:E1020" si="434">SUM(B1013:D1013)</f>
        <v>6.478650345654466</v>
      </c>
      <c r="F1013" s="303"/>
      <c r="G1013" s="302">
        <v>7.3564790849871633</v>
      </c>
      <c r="H1013" s="302">
        <v>1.0688326030740556</v>
      </c>
      <c r="I1013" s="302">
        <v>1.0240425890610139</v>
      </c>
      <c r="J1013" s="302">
        <f t="shared" ref="J1013:J1015" si="435">SUM(G1013:I1013)</f>
        <v>9.4493542771222323</v>
      </c>
      <c r="K1013" s="303"/>
      <c r="L1013" s="302">
        <v>10.156342773836084</v>
      </c>
      <c r="M1013" s="302">
        <v>1.3590702485751813</v>
      </c>
      <c r="N1013" s="302">
        <v>1.0048984257507163</v>
      </c>
      <c r="O1013" s="302">
        <f t="shared" ref="O1013:O1020" si="436">SUM(L1013:N1013)</f>
        <v>12.52031144816198</v>
      </c>
    </row>
    <row r="1014" spans="1:15" s="236" customFormat="1" x14ac:dyDescent="0.2">
      <c r="A1014" s="237" t="str">
        <f>name!E$6</f>
        <v>Associate professional occupations</v>
      </c>
      <c r="B1014" s="302">
        <v>6.2471341539720582</v>
      </c>
      <c r="C1014" s="302">
        <v>1.3734191057900735</v>
      </c>
      <c r="D1014" s="302">
        <v>2.9450717354546456</v>
      </c>
      <c r="E1014" s="302">
        <f t="shared" si="434"/>
        <v>10.565624995216778</v>
      </c>
      <c r="F1014" s="303"/>
      <c r="G1014" s="302">
        <v>8.7894915091226444</v>
      </c>
      <c r="H1014" s="302">
        <v>1.5770459071635401</v>
      </c>
      <c r="I1014" s="302">
        <v>3.1856621343885325</v>
      </c>
      <c r="J1014" s="302">
        <f t="shared" si="435"/>
        <v>13.552199550674718</v>
      </c>
      <c r="K1014" s="303"/>
      <c r="L1014" s="302">
        <v>9.370600355287694</v>
      </c>
      <c r="M1014" s="302">
        <v>1.8708488197615041</v>
      </c>
      <c r="N1014" s="302">
        <v>3.7298624366545394</v>
      </c>
      <c r="O1014" s="302">
        <f t="shared" si="436"/>
        <v>14.971311611703737</v>
      </c>
    </row>
    <row r="1015" spans="1:15" s="236" customFormat="1" x14ac:dyDescent="0.2">
      <c r="A1015" s="237" t="str">
        <f>name!E$7</f>
        <v>Administrative and secretarial occupations</v>
      </c>
      <c r="B1015" s="302">
        <v>6.9926884656124688</v>
      </c>
      <c r="C1015" s="302">
        <v>2.7907622332723521</v>
      </c>
      <c r="D1015" s="302">
        <v>0.29140595002645248</v>
      </c>
      <c r="E1015" s="302">
        <f t="shared" si="434"/>
        <v>10.074856648911274</v>
      </c>
      <c r="F1015" s="303"/>
      <c r="G1015" s="302">
        <v>8.9982960283264486</v>
      </c>
      <c r="H1015" s="302">
        <v>2.8200745587219762</v>
      </c>
      <c r="I1015" s="302">
        <v>0.34448914555619559</v>
      </c>
      <c r="J1015" s="302">
        <f t="shared" si="435"/>
        <v>12.16285973260462</v>
      </c>
      <c r="K1015" s="303"/>
      <c r="L1015" s="302">
        <v>9.1707455603373642</v>
      </c>
      <c r="M1015" s="302">
        <v>3.4224699067447926</v>
      </c>
      <c r="N1015" s="302">
        <v>0.30994660008300212</v>
      </c>
      <c r="O1015" s="302">
        <f t="shared" si="436"/>
        <v>12.903162067165159</v>
      </c>
    </row>
    <row r="1016" spans="1:15" s="236" customFormat="1" x14ac:dyDescent="0.2">
      <c r="A1016" s="237" t="str">
        <f>name!E$8</f>
        <v>Skilled trades occupations</v>
      </c>
      <c r="B1016" s="302">
        <v>1.5555712710270289</v>
      </c>
      <c r="C1016" s="302">
        <v>0.82326204903177824</v>
      </c>
      <c r="D1016" s="302">
        <v>1.2370374183059532</v>
      </c>
      <c r="E1016" s="302">
        <f t="shared" si="434"/>
        <v>3.6158707383647606</v>
      </c>
      <c r="F1016" s="303"/>
      <c r="G1016" s="302">
        <v>1.4862896631559643</v>
      </c>
      <c r="H1016" s="302">
        <v>0.54764882925222658</v>
      </c>
      <c r="I1016" s="302">
        <v>0.98912658599506165</v>
      </c>
      <c r="J1016" s="302">
        <f>SUM(G1016:I1016)</f>
        <v>3.0230650784032522</v>
      </c>
      <c r="K1016" s="303"/>
      <c r="L1016" s="302">
        <v>1.4565078225539214</v>
      </c>
      <c r="M1016" s="302">
        <v>0.7254690058730463</v>
      </c>
      <c r="N1016" s="302">
        <v>1.551645796657052</v>
      </c>
      <c r="O1016" s="302">
        <f t="shared" si="436"/>
        <v>3.7336226250840197</v>
      </c>
    </row>
    <row r="1017" spans="1:15" s="236" customFormat="1" x14ac:dyDescent="0.2">
      <c r="A1017" s="237" t="str">
        <f>name!E$9</f>
        <v>Caring, leisure and other service occupations</v>
      </c>
      <c r="B1017" s="302">
        <v>2.5577103758571091</v>
      </c>
      <c r="C1017" s="302">
        <v>2.1202454504590778</v>
      </c>
      <c r="D1017" s="302">
        <v>0.62106898784943454</v>
      </c>
      <c r="E1017" s="302">
        <f t="shared" si="434"/>
        <v>5.2990248141656213</v>
      </c>
      <c r="F1017" s="303"/>
      <c r="G1017" s="302">
        <v>3.3460309836645492</v>
      </c>
      <c r="H1017" s="302">
        <v>1.9920774950042035</v>
      </c>
      <c r="I1017" s="302">
        <v>0.78583331618509877</v>
      </c>
      <c r="J1017" s="302">
        <f t="shared" ref="J1017:J1020" si="437">SUM(G1017:I1017)</f>
        <v>6.1239417948538515</v>
      </c>
      <c r="K1017" s="303"/>
      <c r="L1017" s="302">
        <v>4.1532879438261077</v>
      </c>
      <c r="M1017" s="302">
        <v>2.4858094056812652</v>
      </c>
      <c r="N1017" s="302">
        <v>0.6826186743016821</v>
      </c>
      <c r="O1017" s="302">
        <f t="shared" si="436"/>
        <v>7.3217160238090546</v>
      </c>
    </row>
    <row r="1018" spans="1:15" s="236" customFormat="1" x14ac:dyDescent="0.2">
      <c r="A1018" s="237" t="str">
        <f>name!E$10</f>
        <v>Sales and customer service occupations</v>
      </c>
      <c r="B1018" s="302">
        <v>4.2040018529045611</v>
      </c>
      <c r="C1018" s="302">
        <v>1.9656420162183035</v>
      </c>
      <c r="D1018" s="302">
        <v>0.34705780885359511</v>
      </c>
      <c r="E1018" s="302">
        <f t="shared" si="434"/>
        <v>6.5167016779764602</v>
      </c>
      <c r="F1018" s="303"/>
      <c r="G1018" s="302">
        <v>5.076654706334871</v>
      </c>
      <c r="H1018" s="302">
        <v>1.8264087912276454</v>
      </c>
      <c r="I1018" s="302">
        <v>0.22001101725429473</v>
      </c>
      <c r="J1018" s="302">
        <f t="shared" si="437"/>
        <v>7.1230745148168113</v>
      </c>
      <c r="K1018" s="303"/>
      <c r="L1018" s="302">
        <v>7.2562449652392145</v>
      </c>
      <c r="M1018" s="302">
        <v>2.7492674640430397</v>
      </c>
      <c r="N1018" s="302">
        <v>0.18121537261133128</v>
      </c>
      <c r="O1018" s="302">
        <f t="shared" si="436"/>
        <v>10.186727801893586</v>
      </c>
    </row>
    <row r="1019" spans="1:15" s="236" customFormat="1" x14ac:dyDescent="0.2">
      <c r="A1019" s="237" t="str">
        <f>name!E$11</f>
        <v>Process, plant and machine operatives</v>
      </c>
      <c r="B1019" s="302">
        <v>3.6120459266655707</v>
      </c>
      <c r="C1019" s="302">
        <v>1.5553049495576363</v>
      </c>
      <c r="D1019" s="302">
        <v>0.16964971716369298</v>
      </c>
      <c r="E1019" s="302">
        <f t="shared" si="434"/>
        <v>5.3370005933868994</v>
      </c>
      <c r="F1019" s="303"/>
      <c r="G1019" s="302">
        <v>3.3962654145913937</v>
      </c>
      <c r="H1019" s="302">
        <v>1.5271923001177119</v>
      </c>
      <c r="I1019" s="302">
        <v>0.12885668353324298</v>
      </c>
      <c r="J1019" s="302">
        <f t="shared" si="437"/>
        <v>5.0523143982423484</v>
      </c>
      <c r="K1019" s="303"/>
      <c r="L1019" s="302">
        <v>3.8185227827310362</v>
      </c>
      <c r="M1019" s="302">
        <v>1.9079445702577258</v>
      </c>
      <c r="N1019" s="302">
        <v>0.1482839406017496</v>
      </c>
      <c r="O1019" s="302">
        <f t="shared" si="436"/>
        <v>5.8747512935905117</v>
      </c>
    </row>
    <row r="1020" spans="1:15" s="236" customFormat="1" x14ac:dyDescent="0.2">
      <c r="A1020" s="237" t="str">
        <f>name!E$12</f>
        <v>Elementary occupations</v>
      </c>
      <c r="B1020" s="302">
        <v>14.238847825538512</v>
      </c>
      <c r="C1020" s="302">
        <v>15.732555884258856</v>
      </c>
      <c r="D1020" s="302">
        <v>1.6461878114435271</v>
      </c>
      <c r="E1020" s="302">
        <f t="shared" si="434"/>
        <v>31.617591521240897</v>
      </c>
      <c r="F1020" s="303"/>
      <c r="G1020" s="302">
        <v>14.254932594116202</v>
      </c>
      <c r="H1020" s="302">
        <v>12.004413790733974</v>
      </c>
      <c r="I1020" s="302">
        <v>1.1579049989015882</v>
      </c>
      <c r="J1020" s="302">
        <f t="shared" si="437"/>
        <v>27.417251383751765</v>
      </c>
      <c r="K1020" s="303"/>
      <c r="L1020" s="302">
        <v>16.043331167949916</v>
      </c>
      <c r="M1020" s="302">
        <v>11.723637024223617</v>
      </c>
      <c r="N1020" s="302">
        <v>1.2807470456869725</v>
      </c>
      <c r="O1020" s="302">
        <f t="shared" si="436"/>
        <v>29.047715237860505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47.926999999958966</v>
      </c>
      <c r="C1022" s="311">
        <f t="shared" ref="C1022:E1022" si="438">SUM(C1012:C1020)</f>
        <v>27.716000000389254</v>
      </c>
      <c r="D1022" s="311">
        <f t="shared" si="438"/>
        <v>9.7210000001228796</v>
      </c>
      <c r="E1022" s="311">
        <f t="shared" si="438"/>
        <v>85.364000000471094</v>
      </c>
      <c r="F1022" s="311"/>
      <c r="G1022" s="311">
        <f t="shared" ref="G1022:J1022" si="439">SUM(G1012:G1020)</f>
        <v>58.018000000251988</v>
      </c>
      <c r="H1022" s="311">
        <f t="shared" si="439"/>
        <v>24.197000000383376</v>
      </c>
      <c r="I1022" s="311">
        <f t="shared" si="439"/>
        <v>8.956999999877894</v>
      </c>
      <c r="J1022" s="311">
        <f t="shared" si="439"/>
        <v>91.172000000513265</v>
      </c>
      <c r="K1022" s="311"/>
      <c r="L1022" s="311">
        <f t="shared" ref="L1022:O1022" si="440">SUM(L1012:L1020)</f>
        <v>67.884999999342483</v>
      </c>
      <c r="M1022" s="311">
        <f t="shared" si="440"/>
        <v>27.176999999770796</v>
      </c>
      <c r="N1022" s="311">
        <f t="shared" si="440"/>
        <v>10.222000000231686</v>
      </c>
      <c r="O1022" s="311">
        <f t="shared" si="440"/>
        <v>105.28399999934493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0.21425345163454795</v>
      </c>
      <c r="C1029" s="302">
        <v>9.7131760683666482E-2</v>
      </c>
      <c r="D1029" s="302">
        <v>8.7307726120732509E-2</v>
      </c>
      <c r="E1029" s="302">
        <f>SUM(B1029:D1029)</f>
        <v>0.39869293843894693</v>
      </c>
      <c r="F1029" s="303"/>
      <c r="G1029" s="302">
        <v>0.27914508498822832</v>
      </c>
      <c r="H1029" s="302">
        <v>8.1308187086541875E-2</v>
      </c>
      <c r="I1029" s="302">
        <v>8.3138298234154959E-2</v>
      </c>
      <c r="J1029" s="302">
        <f>SUM(G1029:I1029)</f>
        <v>0.44359157030892515</v>
      </c>
      <c r="K1029" s="303"/>
      <c r="L1029" s="302">
        <v>0.34144423981289518</v>
      </c>
      <c r="M1029" s="302">
        <v>0.10270598911230286</v>
      </c>
      <c r="N1029" s="302">
        <v>9.6168796043732588E-2</v>
      </c>
      <c r="O1029" s="302">
        <f>SUM(L1029:N1029)</f>
        <v>0.54031902496893069</v>
      </c>
    </row>
    <row r="1030" spans="1:15" s="236" customFormat="1" x14ac:dyDescent="0.2">
      <c r="A1030" s="237" t="str">
        <f>name!E$5</f>
        <v>Professional occupations</v>
      </c>
      <c r="B1030" s="302">
        <v>0.14991848070496355</v>
      </c>
      <c r="C1030" s="302">
        <v>6.4550786410409178E-2</v>
      </c>
      <c r="D1030" s="302">
        <v>2.3198248208469614E-2</v>
      </c>
      <c r="E1030" s="302">
        <f t="shared" ref="E1030:E1037" si="441">SUM(B1030:D1030)</f>
        <v>0.23766751532384234</v>
      </c>
      <c r="F1030" s="303"/>
      <c r="G1030" s="302">
        <v>0.22018025224798035</v>
      </c>
      <c r="H1030" s="302">
        <v>5.4943516173890802E-2</v>
      </c>
      <c r="I1030" s="302">
        <v>2.0187870903901613E-2</v>
      </c>
      <c r="J1030" s="302">
        <f t="shared" ref="J1030:J1032" si="442">SUM(G1030:I1030)</f>
        <v>0.29531163932577276</v>
      </c>
      <c r="K1030" s="303"/>
      <c r="L1030" s="302">
        <v>0.33815705822552239</v>
      </c>
      <c r="M1030" s="302">
        <v>7.5904304254333116E-2</v>
      </c>
      <c r="N1030" s="302">
        <v>1.8070689120997095E-2</v>
      </c>
      <c r="O1030" s="302">
        <f t="shared" ref="O1030:O1037" si="443">SUM(L1030:N1030)</f>
        <v>0.43213205160085255</v>
      </c>
    </row>
    <row r="1031" spans="1:15" s="236" customFormat="1" x14ac:dyDescent="0.2">
      <c r="A1031" s="237" t="str">
        <f>name!E$6</f>
        <v>Associate professional occupations</v>
      </c>
      <c r="B1031" s="302">
        <v>0.12575628206381231</v>
      </c>
      <c r="C1031" s="302">
        <v>8.8826251603537243E-2</v>
      </c>
      <c r="D1031" s="302">
        <v>2.431580817794245E-2</v>
      </c>
      <c r="E1031" s="302">
        <f t="shared" si="441"/>
        <v>0.23889834184529202</v>
      </c>
      <c r="F1031" s="303"/>
      <c r="G1031" s="302">
        <v>0.1719968804010665</v>
      </c>
      <c r="H1031" s="302">
        <v>6.2746519953608068E-2</v>
      </c>
      <c r="I1031" s="302">
        <v>2.0358801026119842E-2</v>
      </c>
      <c r="J1031" s="302">
        <f t="shared" si="442"/>
        <v>0.25510220138079442</v>
      </c>
      <c r="K1031" s="303"/>
      <c r="L1031" s="302">
        <v>0.20358488657883825</v>
      </c>
      <c r="M1031" s="302">
        <v>7.0172961978503048E-2</v>
      </c>
      <c r="N1031" s="302">
        <v>2.453654819682247E-2</v>
      </c>
      <c r="O1031" s="302">
        <f t="shared" si="443"/>
        <v>0.2982943967541638</v>
      </c>
    </row>
    <row r="1032" spans="1:15" s="236" customFormat="1" x14ac:dyDescent="0.2">
      <c r="A1032" s="237" t="str">
        <f>name!E$7</f>
        <v>Administrative and secretarial occupations</v>
      </c>
      <c r="B1032" s="302">
        <v>0.31896181946355179</v>
      </c>
      <c r="C1032" s="302">
        <v>0.40385400866939397</v>
      </c>
      <c r="D1032" s="302">
        <v>2.8383405153516186E-2</v>
      </c>
      <c r="E1032" s="302">
        <f t="shared" si="441"/>
        <v>0.75119923328646199</v>
      </c>
      <c r="F1032" s="303"/>
      <c r="G1032" s="302">
        <v>0.41065140470238864</v>
      </c>
      <c r="H1032" s="302">
        <v>0.24111054336322349</v>
      </c>
      <c r="I1032" s="302">
        <v>2.9341865424784546E-2</v>
      </c>
      <c r="J1032" s="302">
        <f t="shared" si="442"/>
        <v>0.68110381349039673</v>
      </c>
      <c r="K1032" s="303"/>
      <c r="L1032" s="302">
        <v>0.44971510215093963</v>
      </c>
      <c r="M1032" s="302">
        <v>0.23483012395532116</v>
      </c>
      <c r="N1032" s="302">
        <v>3.6377401433128724E-2</v>
      </c>
      <c r="O1032" s="302">
        <f t="shared" si="443"/>
        <v>0.72092262753938952</v>
      </c>
    </row>
    <row r="1033" spans="1:15" s="236" customFormat="1" x14ac:dyDescent="0.2">
      <c r="A1033" s="237" t="str">
        <f>name!E$8</f>
        <v>Skilled trades occupations</v>
      </c>
      <c r="B1033" s="302">
        <v>4.7516864830541183E-2</v>
      </c>
      <c r="C1033" s="302">
        <v>7.2932315577998286E-2</v>
      </c>
      <c r="D1033" s="302">
        <v>1.7538324195251868E-2</v>
      </c>
      <c r="E1033" s="302">
        <f t="shared" si="441"/>
        <v>0.13798750460379133</v>
      </c>
      <c r="F1033" s="303"/>
      <c r="G1033" s="302">
        <v>4.3097283231930066E-2</v>
      </c>
      <c r="H1033" s="302">
        <v>2.7739479950836428E-2</v>
      </c>
      <c r="I1033" s="302">
        <v>1.3778785972171767E-2</v>
      </c>
      <c r="J1033" s="302">
        <f>SUM(G1033:I1033)</f>
        <v>8.4615549154938255E-2</v>
      </c>
      <c r="K1033" s="303"/>
      <c r="L1033" s="302">
        <v>5.273780336215815E-2</v>
      </c>
      <c r="M1033" s="302">
        <v>3.876088888901668E-2</v>
      </c>
      <c r="N1033" s="302">
        <v>2.7200299981993668E-2</v>
      </c>
      <c r="O1033" s="302">
        <f t="shared" si="443"/>
        <v>0.11869899223316849</v>
      </c>
    </row>
    <row r="1034" spans="1:15" s="236" customFormat="1" x14ac:dyDescent="0.2">
      <c r="A1034" s="237" t="str">
        <f>name!E$9</f>
        <v>Caring, leisure and other service occupations</v>
      </c>
      <c r="B1034" s="302">
        <v>0.18751760271793652</v>
      </c>
      <c r="C1034" s="302">
        <v>0.60499571241041339</v>
      </c>
      <c r="D1034" s="302">
        <v>0.17811889168060246</v>
      </c>
      <c r="E1034" s="302">
        <f t="shared" si="441"/>
        <v>0.97063220680895235</v>
      </c>
      <c r="F1034" s="303"/>
      <c r="G1034" s="302">
        <v>0.21911628549681958</v>
      </c>
      <c r="H1034" s="302">
        <v>0.28338980653809481</v>
      </c>
      <c r="I1034" s="302">
        <v>0.21788343944530708</v>
      </c>
      <c r="J1034" s="302">
        <f t="shared" ref="J1034:J1037" si="444">SUM(G1034:I1034)</f>
        <v>0.72038953148022145</v>
      </c>
      <c r="K1034" s="303"/>
      <c r="L1034" s="302">
        <v>0.22880096906833894</v>
      </c>
      <c r="M1034" s="302">
        <v>0.29609997041329633</v>
      </c>
      <c r="N1034" s="302">
        <v>0.24963582801355452</v>
      </c>
      <c r="O1034" s="302">
        <f t="shared" si="443"/>
        <v>0.77453676749518985</v>
      </c>
    </row>
    <row r="1035" spans="1:15" s="236" customFormat="1" x14ac:dyDescent="0.2">
      <c r="A1035" s="237" t="str">
        <f>name!E$10</f>
        <v>Sales and customer service occupations</v>
      </c>
      <c r="B1035" s="302">
        <v>0.14351395205881948</v>
      </c>
      <c r="C1035" s="302">
        <v>0.11692984813710373</v>
      </c>
      <c r="D1035" s="302">
        <v>2.6616859631605625E-2</v>
      </c>
      <c r="E1035" s="302">
        <f t="shared" si="441"/>
        <v>0.28706065982752887</v>
      </c>
      <c r="F1035" s="303"/>
      <c r="G1035" s="302">
        <v>0.17126754177387118</v>
      </c>
      <c r="H1035" s="302">
        <v>6.5262477278449832E-2</v>
      </c>
      <c r="I1035" s="302">
        <v>2.1252552271385474E-2</v>
      </c>
      <c r="J1035" s="302">
        <f t="shared" si="444"/>
        <v>0.25778257132370647</v>
      </c>
      <c r="K1035" s="303"/>
      <c r="L1035" s="302">
        <v>0.22867873598636443</v>
      </c>
      <c r="M1035" s="302">
        <v>9.6256260555253215E-2</v>
      </c>
      <c r="N1035" s="302">
        <v>2.5705366255129845E-2</v>
      </c>
      <c r="O1035" s="302">
        <f t="shared" si="443"/>
        <v>0.35064036279674748</v>
      </c>
    </row>
    <row r="1036" spans="1:15" s="236" customFormat="1" x14ac:dyDescent="0.2">
      <c r="A1036" s="237" t="str">
        <f>name!E$11</f>
        <v>Process, plant and machine operatives</v>
      </c>
      <c r="B1036" s="302">
        <v>0.38438863729580647</v>
      </c>
      <c r="C1036" s="302">
        <v>0.35047397172351064</v>
      </c>
      <c r="D1036" s="302">
        <v>2.549001827461558E-2</v>
      </c>
      <c r="E1036" s="302">
        <f t="shared" si="441"/>
        <v>0.76035262729393271</v>
      </c>
      <c r="F1036" s="303"/>
      <c r="G1036" s="302">
        <v>0.36590598708769201</v>
      </c>
      <c r="H1036" s="302">
        <v>0.20246620872395682</v>
      </c>
      <c r="I1036" s="302">
        <v>1.9691464184252303E-2</v>
      </c>
      <c r="J1036" s="302">
        <f t="shared" si="444"/>
        <v>0.58806365999590104</v>
      </c>
      <c r="K1036" s="303"/>
      <c r="L1036" s="302">
        <v>0.43611041868200368</v>
      </c>
      <c r="M1036" s="302">
        <v>0.26556381284087671</v>
      </c>
      <c r="N1036" s="302">
        <v>1.9115789942332505E-2</v>
      </c>
      <c r="O1036" s="302">
        <f t="shared" si="443"/>
        <v>0.72079002146521287</v>
      </c>
    </row>
    <row r="1037" spans="1:15" s="236" customFormat="1" x14ac:dyDescent="0.2">
      <c r="A1037" s="237" t="str">
        <f>name!E$12</f>
        <v>Elementary occupations</v>
      </c>
      <c r="B1037" s="302">
        <v>0.62117290922605439</v>
      </c>
      <c r="C1037" s="302">
        <v>0.50530534481190825</v>
      </c>
      <c r="D1037" s="302">
        <v>3.8030718564868636E-2</v>
      </c>
      <c r="E1037" s="302">
        <f t="shared" si="441"/>
        <v>1.1645089726028315</v>
      </c>
      <c r="F1037" s="303"/>
      <c r="G1037" s="302">
        <v>0.54363928008425899</v>
      </c>
      <c r="H1037" s="302">
        <v>0.24703326095460096</v>
      </c>
      <c r="I1037" s="302">
        <v>3.0366922529421896E-2</v>
      </c>
      <c r="J1037" s="302">
        <f t="shared" si="444"/>
        <v>0.82103946356828184</v>
      </c>
      <c r="K1037" s="303"/>
      <c r="L1037" s="302">
        <v>0.55477078609554531</v>
      </c>
      <c r="M1037" s="302">
        <v>0.23370568798768762</v>
      </c>
      <c r="N1037" s="302">
        <v>2.4189281014241303E-2</v>
      </c>
      <c r="O1037" s="302">
        <f t="shared" si="443"/>
        <v>0.8126657550974743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2.1929999999960339</v>
      </c>
      <c r="C1039" s="311">
        <f t="shared" ref="C1039:E1039" si="445">SUM(C1029:C1037)</f>
        <v>2.3050000000279409</v>
      </c>
      <c r="D1039" s="311">
        <f t="shared" si="445"/>
        <v>0.44900000000760493</v>
      </c>
      <c r="E1039" s="311">
        <f t="shared" si="445"/>
        <v>4.9470000000315801</v>
      </c>
      <c r="F1039" s="311"/>
      <c r="G1039" s="311">
        <f t="shared" ref="G1039:J1039" si="446">SUM(G1029:G1037)</f>
        <v>2.4250000000142355</v>
      </c>
      <c r="H1039" s="311">
        <f t="shared" si="446"/>
        <v>1.266000000023203</v>
      </c>
      <c r="I1039" s="311">
        <f t="shared" si="446"/>
        <v>0.45599999999149954</v>
      </c>
      <c r="J1039" s="311">
        <f t="shared" si="446"/>
        <v>4.147000000028938</v>
      </c>
      <c r="K1039" s="311"/>
      <c r="L1039" s="311">
        <f t="shared" ref="L1039:O1039" si="447">SUM(L1029:L1037)</f>
        <v>2.8339999999626064</v>
      </c>
      <c r="M1039" s="311">
        <f t="shared" si="447"/>
        <v>1.4139999999865906</v>
      </c>
      <c r="N1039" s="311">
        <f t="shared" si="447"/>
        <v>0.52100000000193269</v>
      </c>
      <c r="O1039" s="311">
        <f t="shared" si="447"/>
        <v>4.768999999951129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0.73857622084406083</v>
      </c>
      <c r="C1046" s="302">
        <v>7.8507802087610476E-2</v>
      </c>
      <c r="D1046" s="302">
        <v>0.3674159813539446</v>
      </c>
      <c r="E1046" s="302">
        <f>SUM(B1046:D1046)</f>
        <v>1.1845000042856157</v>
      </c>
      <c r="F1046" s="303"/>
      <c r="G1046" s="302">
        <v>0.79766804509805156</v>
      </c>
      <c r="H1046" s="302">
        <v>8.9521565592864227E-2</v>
      </c>
      <c r="I1046" s="302">
        <v>0.19300847565254542</v>
      </c>
      <c r="J1046" s="302">
        <f>SUM(G1046:I1046)</f>
        <v>1.0801980863434613</v>
      </c>
      <c r="K1046" s="303"/>
      <c r="L1046" s="302">
        <v>0.9478323027546105</v>
      </c>
      <c r="M1046" s="302">
        <v>9.1968027357797785E-2</v>
      </c>
      <c r="N1046" s="302">
        <v>0.24894681778634958</v>
      </c>
      <c r="O1046" s="302">
        <f>SUM(L1046:N1046)</f>
        <v>1.288747147898758</v>
      </c>
    </row>
    <row r="1047" spans="1:15" s="236" customFormat="1" x14ac:dyDescent="0.2">
      <c r="A1047" s="237" t="str">
        <f>name!E$5</f>
        <v>Professional occupations</v>
      </c>
      <c r="B1047" s="302">
        <v>0.87663679856780907</v>
      </c>
      <c r="C1047" s="302">
        <v>8.1678845555208573E-2</v>
      </c>
      <c r="D1047" s="302">
        <v>0.22106995866985238</v>
      </c>
      <c r="E1047" s="302">
        <f t="shared" ref="E1047:E1054" si="448">SUM(B1047:D1047)</f>
        <v>1.17938560279287</v>
      </c>
      <c r="F1047" s="303"/>
      <c r="G1047" s="302">
        <v>1.0704845849144946</v>
      </c>
      <c r="H1047" s="302">
        <v>9.8432367699541196E-2</v>
      </c>
      <c r="I1047" s="302">
        <v>0.114585958123675</v>
      </c>
      <c r="J1047" s="302">
        <f t="shared" ref="J1047:J1049" si="449">SUM(G1047:I1047)</f>
        <v>1.2835029107377107</v>
      </c>
      <c r="K1047" s="303"/>
      <c r="L1047" s="302">
        <v>1.4443744329987112</v>
      </c>
      <c r="M1047" s="302">
        <v>0.1192060150035617</v>
      </c>
      <c r="N1047" s="302">
        <v>0.10280639000626275</v>
      </c>
      <c r="O1047" s="302">
        <f t="shared" ref="O1047:O1054" si="450">SUM(L1047:N1047)</f>
        <v>1.6663868380085356</v>
      </c>
    </row>
    <row r="1048" spans="1:15" s="236" customFormat="1" x14ac:dyDescent="0.2">
      <c r="A1048" s="237" t="str">
        <f>name!E$6</f>
        <v>Associate professional occupations</v>
      </c>
      <c r="B1048" s="302">
        <v>1.1975102972109131</v>
      </c>
      <c r="C1048" s="302">
        <v>0.15398282824940451</v>
      </c>
      <c r="D1048" s="302">
        <v>0.52467700789246963</v>
      </c>
      <c r="E1048" s="302">
        <f t="shared" si="448"/>
        <v>1.8761701333527872</v>
      </c>
      <c r="F1048" s="303"/>
      <c r="G1048" s="302">
        <v>1.3158507870205354</v>
      </c>
      <c r="H1048" s="302">
        <v>0.14867690211518625</v>
      </c>
      <c r="I1048" s="302">
        <v>0.28871797864963694</v>
      </c>
      <c r="J1048" s="302">
        <f t="shared" si="449"/>
        <v>1.7532456677853587</v>
      </c>
      <c r="K1048" s="303"/>
      <c r="L1048" s="302">
        <v>1.3583589358224388</v>
      </c>
      <c r="M1048" s="302">
        <v>0.18071708680066081</v>
      </c>
      <c r="N1048" s="302">
        <v>0.30686966482690947</v>
      </c>
      <c r="O1048" s="302">
        <f t="shared" si="450"/>
        <v>1.8459456874500093</v>
      </c>
    </row>
    <row r="1049" spans="1:15" s="236" customFormat="1" x14ac:dyDescent="0.2">
      <c r="A1049" s="237" t="str">
        <f>name!E$7</f>
        <v>Administrative and secretarial occupations</v>
      </c>
      <c r="B1049" s="302">
        <v>1.2604671838382389</v>
      </c>
      <c r="C1049" s="302">
        <v>0.32099267068283782</v>
      </c>
      <c r="D1049" s="302">
        <v>4.1638898817160978E-2</v>
      </c>
      <c r="E1049" s="302">
        <f t="shared" si="448"/>
        <v>1.6230987533382377</v>
      </c>
      <c r="F1049" s="303"/>
      <c r="G1049" s="302">
        <v>1.3132328976304217</v>
      </c>
      <c r="H1049" s="302">
        <v>0.27056199497527428</v>
      </c>
      <c r="I1049" s="302">
        <v>2.9800903627919685E-2</v>
      </c>
      <c r="J1049" s="302">
        <f t="shared" si="449"/>
        <v>1.6135957962336156</v>
      </c>
      <c r="K1049" s="303"/>
      <c r="L1049" s="302">
        <v>1.43732197134146</v>
      </c>
      <c r="M1049" s="302">
        <v>0.30435884041036226</v>
      </c>
      <c r="N1049" s="302">
        <v>3.2149758100456456E-2</v>
      </c>
      <c r="O1049" s="302">
        <f t="shared" si="450"/>
        <v>1.7738305698522787</v>
      </c>
    </row>
    <row r="1050" spans="1:15" s="236" customFormat="1" x14ac:dyDescent="0.2">
      <c r="A1050" s="237" t="str">
        <f>name!E$8</f>
        <v>Skilled trades occupations</v>
      </c>
      <c r="B1050" s="302">
        <v>0.2889463651156442</v>
      </c>
      <c r="C1050" s="302">
        <v>8.0551961817152656E-2</v>
      </c>
      <c r="D1050" s="302">
        <v>0.30172981579417069</v>
      </c>
      <c r="E1050" s="302">
        <f t="shared" si="448"/>
        <v>0.67122814272696751</v>
      </c>
      <c r="F1050" s="303"/>
      <c r="G1050" s="302">
        <v>0.21155889700086339</v>
      </c>
      <c r="H1050" s="302">
        <v>4.2017340219315073E-2</v>
      </c>
      <c r="I1050" s="302">
        <v>0.11464724167292829</v>
      </c>
      <c r="J1050" s="302">
        <f>SUM(G1050:I1050)</f>
        <v>0.36822347889310675</v>
      </c>
      <c r="K1050" s="303"/>
      <c r="L1050" s="302">
        <v>0.19041034332644985</v>
      </c>
      <c r="M1050" s="302">
        <v>5.148202221236696E-2</v>
      </c>
      <c r="N1050" s="302">
        <v>0.11129264222665788</v>
      </c>
      <c r="O1050" s="302">
        <f t="shared" si="450"/>
        <v>0.35318500776547468</v>
      </c>
    </row>
    <row r="1051" spans="1:15" s="236" customFormat="1" x14ac:dyDescent="0.2">
      <c r="A1051" s="237" t="str">
        <f>name!E$9</f>
        <v>Caring, leisure and other service occupations</v>
      </c>
      <c r="B1051" s="302">
        <v>0.37226473255065173</v>
      </c>
      <c r="C1051" s="302">
        <v>0.24294654336642629</v>
      </c>
      <c r="D1051" s="302">
        <v>0.11567259653635663</v>
      </c>
      <c r="E1051" s="302">
        <f t="shared" si="448"/>
        <v>0.73088387245343467</v>
      </c>
      <c r="F1051" s="303"/>
      <c r="G1051" s="302">
        <v>0.39573751412715424</v>
      </c>
      <c r="H1051" s="302">
        <v>0.19584690396710389</v>
      </c>
      <c r="I1051" s="302">
        <v>8.8501584073484393E-2</v>
      </c>
      <c r="J1051" s="302">
        <f t="shared" ref="J1051:J1054" si="451">SUM(G1051:I1051)</f>
        <v>0.68008600216774251</v>
      </c>
      <c r="K1051" s="303"/>
      <c r="L1051" s="302">
        <v>0.48511074771686419</v>
      </c>
      <c r="M1051" s="302">
        <v>0.24461791431286165</v>
      </c>
      <c r="N1051" s="302">
        <v>0.11793831139469704</v>
      </c>
      <c r="O1051" s="302">
        <f t="shared" si="450"/>
        <v>0.84766697342442288</v>
      </c>
    </row>
    <row r="1052" spans="1:15" s="236" customFormat="1" x14ac:dyDescent="0.2">
      <c r="A1052" s="237" t="str">
        <f>name!E$10</f>
        <v>Sales and customer service occupations</v>
      </c>
      <c r="B1052" s="302">
        <v>0.85277219566036733</v>
      </c>
      <c r="C1052" s="302">
        <v>0.23394234200971373</v>
      </c>
      <c r="D1052" s="302">
        <v>8.8868579548620541E-2</v>
      </c>
      <c r="E1052" s="302">
        <f t="shared" si="448"/>
        <v>1.1755831172187017</v>
      </c>
      <c r="F1052" s="303"/>
      <c r="G1052" s="302">
        <v>0.82079004050408444</v>
      </c>
      <c r="H1052" s="302">
        <v>0.18744554883328093</v>
      </c>
      <c r="I1052" s="302">
        <v>3.9213138842440882E-2</v>
      </c>
      <c r="J1052" s="302">
        <f t="shared" si="451"/>
        <v>1.0474487281798062</v>
      </c>
      <c r="K1052" s="303"/>
      <c r="L1052" s="302">
        <v>1.1948779552936168</v>
      </c>
      <c r="M1052" s="302">
        <v>0.29249624106347932</v>
      </c>
      <c r="N1052" s="302">
        <v>3.5627002718800399E-2</v>
      </c>
      <c r="O1052" s="302">
        <f t="shared" si="450"/>
        <v>1.5230011990758965</v>
      </c>
    </row>
    <row r="1053" spans="1:15" s="236" customFormat="1" x14ac:dyDescent="0.2">
      <c r="A1053" s="237" t="str">
        <f>name!E$11</f>
        <v>Process, plant and machine operatives</v>
      </c>
      <c r="B1053" s="302">
        <v>0.80041053192556733</v>
      </c>
      <c r="C1053" s="302">
        <v>0.21788077208033815</v>
      </c>
      <c r="D1053" s="302">
        <v>4.8479780123723684E-2</v>
      </c>
      <c r="E1053" s="302">
        <f t="shared" si="448"/>
        <v>1.0667710841296292</v>
      </c>
      <c r="F1053" s="303"/>
      <c r="G1053" s="302">
        <v>0.60547498375804365</v>
      </c>
      <c r="H1053" s="302">
        <v>0.18457715773908509</v>
      </c>
      <c r="I1053" s="302">
        <v>2.5379909022861264E-2</v>
      </c>
      <c r="J1053" s="302">
        <f t="shared" si="451"/>
        <v>0.81543205051999001</v>
      </c>
      <c r="K1053" s="303"/>
      <c r="L1053" s="302">
        <v>0.66758914939090985</v>
      </c>
      <c r="M1053" s="302">
        <v>0.22990273577895762</v>
      </c>
      <c r="N1053" s="302">
        <v>2.6563539098978857E-2</v>
      </c>
      <c r="O1053" s="302">
        <f t="shared" si="450"/>
        <v>0.92405542426884635</v>
      </c>
    </row>
    <row r="1054" spans="1:15" s="236" customFormat="1" x14ac:dyDescent="0.2">
      <c r="A1054" s="237" t="str">
        <f>name!E$12</f>
        <v>Elementary occupations</v>
      </c>
      <c r="B1054" s="302">
        <v>3.1654156742825199</v>
      </c>
      <c r="C1054" s="302">
        <v>2.20451623420586</v>
      </c>
      <c r="D1054" s="302">
        <v>0.40044738128906682</v>
      </c>
      <c r="E1054" s="302">
        <f t="shared" si="448"/>
        <v>5.7703792897774466</v>
      </c>
      <c r="F1054" s="303"/>
      <c r="G1054" s="302">
        <v>2.5422022499877048</v>
      </c>
      <c r="H1054" s="302">
        <v>1.4559202189052625</v>
      </c>
      <c r="I1054" s="302">
        <v>0.20314481033963255</v>
      </c>
      <c r="J1054" s="302">
        <f t="shared" si="451"/>
        <v>4.2012672792326002</v>
      </c>
      <c r="K1054" s="303"/>
      <c r="L1054" s="302">
        <v>2.8361241612621564</v>
      </c>
      <c r="M1054" s="302">
        <v>1.4852511170300533</v>
      </c>
      <c r="N1054" s="302">
        <v>0.26680587386920074</v>
      </c>
      <c r="O1054" s="302">
        <f t="shared" si="450"/>
        <v>4.5881811521614102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9.5529999999957731</v>
      </c>
      <c r="C1056" s="311">
        <f t="shared" ref="C1056:E1056" si="452">SUM(C1046:C1054)</f>
        <v>3.6150000000545521</v>
      </c>
      <c r="D1056" s="311">
        <f t="shared" si="452"/>
        <v>2.1100000000253658</v>
      </c>
      <c r="E1056" s="311">
        <f t="shared" si="452"/>
        <v>15.278000000075689</v>
      </c>
      <c r="F1056" s="311"/>
      <c r="G1056" s="311">
        <f t="shared" ref="G1056:J1056" si="453">SUM(G1046:G1054)</f>
        <v>9.073000000041354</v>
      </c>
      <c r="H1056" s="311">
        <f t="shared" si="453"/>
        <v>2.6730000000469136</v>
      </c>
      <c r="I1056" s="311">
        <f t="shared" si="453"/>
        <v>1.0970000000051245</v>
      </c>
      <c r="J1056" s="311">
        <f t="shared" si="453"/>
        <v>12.843000000093394</v>
      </c>
      <c r="K1056" s="311"/>
      <c r="L1056" s="311">
        <f t="shared" ref="L1056:O1056" si="454">SUM(L1046:L1054)</f>
        <v>10.561999999907217</v>
      </c>
      <c r="M1056" s="311">
        <f t="shared" si="454"/>
        <v>2.9999999999701012</v>
      </c>
      <c r="N1056" s="311">
        <f t="shared" si="454"/>
        <v>1.2490000000283132</v>
      </c>
      <c r="O1056" s="311">
        <f t="shared" si="454"/>
        <v>14.810999999905633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2.0887477320102681</v>
      </c>
      <c r="C1063" s="302">
        <v>0.73917519020952049</v>
      </c>
      <c r="D1063" s="302">
        <v>1.1339148474674798</v>
      </c>
      <c r="E1063" s="302">
        <f>SUM(B1063:D1063)</f>
        <v>3.9618377696872686</v>
      </c>
      <c r="F1063" s="303"/>
      <c r="G1063" s="302">
        <v>2.4847797286056257</v>
      </c>
      <c r="H1063" s="302">
        <v>1.2992048488769987</v>
      </c>
      <c r="I1063" s="302">
        <v>1.6136788826924313</v>
      </c>
      <c r="J1063" s="302">
        <f>SUM(G1063:I1063)</f>
        <v>5.3976634601750559</v>
      </c>
      <c r="K1063" s="303"/>
      <c r="L1063" s="302">
        <v>3.0339257628557115</v>
      </c>
      <c r="M1063" s="302">
        <v>1.8679868517979323</v>
      </c>
      <c r="N1063" s="302">
        <v>2.2688918858799196</v>
      </c>
      <c r="O1063" s="302">
        <f>SUM(L1063:N1063)</f>
        <v>7.1708045005335634</v>
      </c>
    </row>
    <row r="1064" spans="1:15" s="236" customFormat="1" x14ac:dyDescent="0.2">
      <c r="A1064" s="237" t="str">
        <f>name!E$5</f>
        <v>Professional occupations</v>
      </c>
      <c r="B1064" s="302">
        <v>2.7823680009524279</v>
      </c>
      <c r="C1064" s="302">
        <v>1.5065359340030058</v>
      </c>
      <c r="D1064" s="302">
        <v>0.50998111270099344</v>
      </c>
      <c r="E1064" s="302">
        <f t="shared" ref="E1064:E1071" si="455">SUM(B1064:D1064)</f>
        <v>4.7988850476564267</v>
      </c>
      <c r="F1064" s="303"/>
      <c r="G1064" s="302">
        <v>3.772417140083498</v>
      </c>
      <c r="H1064" s="302">
        <v>2.2128130752785151</v>
      </c>
      <c r="I1064" s="302">
        <v>0.62311768354337338</v>
      </c>
      <c r="J1064" s="302">
        <f t="shared" ref="J1064:J1066" si="456">SUM(G1064:I1064)</f>
        <v>6.6083478989053868</v>
      </c>
      <c r="K1064" s="303"/>
      <c r="L1064" s="302">
        <v>4.9446888406397207</v>
      </c>
      <c r="M1064" s="302">
        <v>3.1219952681280767</v>
      </c>
      <c r="N1064" s="302">
        <v>0.54566673955356504</v>
      </c>
      <c r="O1064" s="302">
        <f t="shared" ref="O1064:O1071" si="457">SUM(L1064:N1064)</f>
        <v>8.6123508483213627</v>
      </c>
    </row>
    <row r="1065" spans="1:15" s="236" customFormat="1" x14ac:dyDescent="0.2">
      <c r="A1065" s="237" t="str">
        <f>name!E$6</f>
        <v>Associate professional occupations</v>
      </c>
      <c r="B1065" s="302">
        <v>3.161457246568947</v>
      </c>
      <c r="C1065" s="302">
        <v>2.0062496440325095</v>
      </c>
      <c r="D1065" s="302">
        <v>1.0828975838470216</v>
      </c>
      <c r="E1065" s="302">
        <f t="shared" si="455"/>
        <v>6.2506044744484779</v>
      </c>
      <c r="F1065" s="303"/>
      <c r="G1065" s="302">
        <v>3.9677247707956331</v>
      </c>
      <c r="H1065" s="302">
        <v>2.5462605619595298</v>
      </c>
      <c r="I1065" s="302">
        <v>1.1134539104801087</v>
      </c>
      <c r="J1065" s="302">
        <f t="shared" si="456"/>
        <v>7.6274392432352718</v>
      </c>
      <c r="K1065" s="303"/>
      <c r="L1065" s="302">
        <v>4.3395543030033581</v>
      </c>
      <c r="M1065" s="302">
        <v>3.2168848474270946</v>
      </c>
      <c r="N1065" s="302">
        <v>1.0126829280217506</v>
      </c>
      <c r="O1065" s="302">
        <f t="shared" si="457"/>
        <v>8.5691220784522031</v>
      </c>
    </row>
    <row r="1066" spans="1:15" s="236" customFormat="1" x14ac:dyDescent="0.2">
      <c r="A1066" s="237" t="str">
        <f>name!E$7</f>
        <v>Administrative and secretarial occupations</v>
      </c>
      <c r="B1066" s="302">
        <v>3.9804639242649582</v>
      </c>
      <c r="C1066" s="302">
        <v>5.124133839109474</v>
      </c>
      <c r="D1066" s="302">
        <v>0.29316660836947417</v>
      </c>
      <c r="E1066" s="302">
        <f t="shared" si="455"/>
        <v>9.3977643717439072</v>
      </c>
      <c r="F1066" s="303"/>
      <c r="G1066" s="302">
        <v>4.3330790483655104</v>
      </c>
      <c r="H1066" s="302">
        <v>5.9038677252795262</v>
      </c>
      <c r="I1066" s="302">
        <v>0.46895811922408115</v>
      </c>
      <c r="J1066" s="302">
        <f t="shared" si="456"/>
        <v>10.705904892869119</v>
      </c>
      <c r="K1066" s="303"/>
      <c r="L1066" s="302">
        <v>3.994638323428918</v>
      </c>
      <c r="M1066" s="302">
        <v>8.8709137848943449</v>
      </c>
      <c r="N1066" s="302">
        <v>0.48797609965640248</v>
      </c>
      <c r="O1066" s="302">
        <f t="shared" si="457"/>
        <v>13.353528207979664</v>
      </c>
    </row>
    <row r="1067" spans="1:15" s="236" customFormat="1" x14ac:dyDescent="0.2">
      <c r="A1067" s="237" t="str">
        <f>name!E$8</f>
        <v>Skilled trades occupations</v>
      </c>
      <c r="B1067" s="302">
        <v>0.61761414014429661</v>
      </c>
      <c r="C1067" s="302">
        <v>0.39359226706700529</v>
      </c>
      <c r="D1067" s="302">
        <v>0.69207312048577141</v>
      </c>
      <c r="E1067" s="302">
        <f t="shared" si="455"/>
        <v>1.7032795276970734</v>
      </c>
      <c r="F1067" s="303"/>
      <c r="G1067" s="302">
        <v>0.5075287770244904</v>
      </c>
      <c r="H1067" s="302">
        <v>0.39877597306650225</v>
      </c>
      <c r="I1067" s="302">
        <v>0.65235481254997219</v>
      </c>
      <c r="J1067" s="302">
        <f>SUM(G1067:I1067)</f>
        <v>1.5586595626409649</v>
      </c>
      <c r="K1067" s="303"/>
      <c r="L1067" s="302">
        <v>0.49574214867512023</v>
      </c>
      <c r="M1067" s="302">
        <v>0.72613684926688116</v>
      </c>
      <c r="N1067" s="302">
        <v>1.2372259444414599</v>
      </c>
      <c r="O1067" s="302">
        <f t="shared" si="457"/>
        <v>2.459104942383461</v>
      </c>
    </row>
    <row r="1068" spans="1:15" s="236" customFormat="1" x14ac:dyDescent="0.2">
      <c r="A1068" s="237" t="str">
        <f>name!E$9</f>
        <v>Caring, leisure and other service occupations</v>
      </c>
      <c r="B1068" s="302">
        <v>2.0080985312954698</v>
      </c>
      <c r="C1068" s="302">
        <v>3.5388344518191577</v>
      </c>
      <c r="D1068" s="302">
        <v>0.39846039155210133</v>
      </c>
      <c r="E1068" s="302">
        <f t="shared" si="455"/>
        <v>5.9453933746667289</v>
      </c>
      <c r="F1068" s="303"/>
      <c r="G1068" s="302">
        <v>2.2470964375742946</v>
      </c>
      <c r="H1068" s="302">
        <v>3.4828045229935363</v>
      </c>
      <c r="I1068" s="302">
        <v>0.62113124810299969</v>
      </c>
      <c r="J1068" s="302">
        <f t="shared" ref="J1068:J1071" si="458">SUM(G1068:I1068)</f>
        <v>6.35103220867083</v>
      </c>
      <c r="K1068" s="303"/>
      <c r="L1068" s="302">
        <v>2.7927744016215605</v>
      </c>
      <c r="M1068" s="302">
        <v>3.9033788983037647</v>
      </c>
      <c r="N1068" s="302">
        <v>0.43005151629966304</v>
      </c>
      <c r="O1068" s="302">
        <f t="shared" si="457"/>
        <v>7.1262048162249885</v>
      </c>
    </row>
    <row r="1069" spans="1:15" s="236" customFormat="1" x14ac:dyDescent="0.2">
      <c r="A1069" s="237" t="str">
        <f>name!E$10</f>
        <v>Sales and customer service occupations</v>
      </c>
      <c r="B1069" s="302">
        <v>2.1058918234790327</v>
      </c>
      <c r="C1069" s="302">
        <v>1.9454376886916398</v>
      </c>
      <c r="D1069" s="302">
        <v>0.31126829561767733</v>
      </c>
      <c r="E1069" s="302">
        <f t="shared" si="455"/>
        <v>4.36259780778835</v>
      </c>
      <c r="F1069" s="303"/>
      <c r="G1069" s="302">
        <v>2.1748187057462576</v>
      </c>
      <c r="H1069" s="302">
        <v>2.3793634199133189</v>
      </c>
      <c r="I1069" s="302">
        <v>0.30347613339904256</v>
      </c>
      <c r="J1069" s="302">
        <f t="shared" si="458"/>
        <v>4.8576582590586188</v>
      </c>
      <c r="K1069" s="303"/>
      <c r="L1069" s="302">
        <v>2.9861806749591877</v>
      </c>
      <c r="M1069" s="302">
        <v>4.3895450675929037</v>
      </c>
      <c r="N1069" s="302">
        <v>0.29166491844735148</v>
      </c>
      <c r="O1069" s="302">
        <f t="shared" si="457"/>
        <v>7.6673906609994438</v>
      </c>
    </row>
    <row r="1070" spans="1:15" s="236" customFormat="1" x14ac:dyDescent="0.2">
      <c r="A1070" s="237" t="str">
        <f>name!E$11</f>
        <v>Process, plant and machine operatives</v>
      </c>
      <c r="B1070" s="302">
        <v>1.4952671709090273</v>
      </c>
      <c r="C1070" s="302">
        <v>0.60993457451159772</v>
      </c>
      <c r="D1070" s="302">
        <v>7.8186147846009052E-2</v>
      </c>
      <c r="E1070" s="302">
        <f t="shared" si="455"/>
        <v>2.1833878932666337</v>
      </c>
      <c r="F1070" s="303"/>
      <c r="G1070" s="302">
        <v>1.2210116594322835</v>
      </c>
      <c r="H1070" s="302">
        <v>0.62739765891098709</v>
      </c>
      <c r="I1070" s="302">
        <v>7.209859690055985E-2</v>
      </c>
      <c r="J1070" s="302">
        <f t="shared" si="458"/>
        <v>1.9205079152438305</v>
      </c>
      <c r="K1070" s="303"/>
      <c r="L1070" s="302">
        <v>1.6856449950229295</v>
      </c>
      <c r="M1070" s="302">
        <v>0.96458400220224527</v>
      </c>
      <c r="N1070" s="302">
        <v>9.8802719248700585E-2</v>
      </c>
      <c r="O1070" s="302">
        <f t="shared" si="457"/>
        <v>2.7490317164738753</v>
      </c>
    </row>
    <row r="1071" spans="1:15" s="236" customFormat="1" x14ac:dyDescent="0.2">
      <c r="A1071" s="237" t="str">
        <f>name!E$12</f>
        <v>Elementary occupations</v>
      </c>
      <c r="B1071" s="302">
        <v>5.7340914303436818</v>
      </c>
      <c r="C1071" s="302">
        <v>15.791106411068823</v>
      </c>
      <c r="D1071" s="302">
        <v>0.85105189216438559</v>
      </c>
      <c r="E1071" s="302">
        <f t="shared" si="455"/>
        <v>22.376249733576891</v>
      </c>
      <c r="F1071" s="303"/>
      <c r="G1071" s="302">
        <v>5.0495437325020136</v>
      </c>
      <c r="H1071" s="302">
        <v>12.869512214538267</v>
      </c>
      <c r="I1071" s="302">
        <v>0.69773061305235295</v>
      </c>
      <c r="J1071" s="302">
        <f t="shared" si="458"/>
        <v>18.616786560092635</v>
      </c>
      <c r="K1071" s="303"/>
      <c r="L1071" s="302">
        <v>6.1078505493837074</v>
      </c>
      <c r="M1071" s="302">
        <v>7.7845744301812525</v>
      </c>
      <c r="N1071" s="302">
        <v>0.66803724855790947</v>
      </c>
      <c r="O1071" s="302">
        <f t="shared" si="457"/>
        <v>14.560462228122871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23.973999999968111</v>
      </c>
      <c r="C1073" s="311">
        <f t="shared" ref="C1073:E1073" si="459">SUM(C1063:C1071)</f>
        <v>31.655000000512736</v>
      </c>
      <c r="D1073" s="311">
        <f t="shared" si="459"/>
        <v>5.351000000050913</v>
      </c>
      <c r="E1073" s="311">
        <f t="shared" si="459"/>
        <v>60.98000000053176</v>
      </c>
      <c r="F1073" s="311"/>
      <c r="G1073" s="311">
        <f t="shared" ref="G1073:J1073" si="460">SUM(G1063:G1071)</f>
        <v>25.758000000129606</v>
      </c>
      <c r="H1073" s="311">
        <f t="shared" si="460"/>
        <v>31.72000000081718</v>
      </c>
      <c r="I1073" s="311">
        <f t="shared" si="460"/>
        <v>6.1659999999449218</v>
      </c>
      <c r="J1073" s="311">
        <f t="shared" si="460"/>
        <v>63.644000000891715</v>
      </c>
      <c r="K1073" s="311"/>
      <c r="L1073" s="311">
        <f t="shared" ref="L1073:O1073" si="461">SUM(L1063:L1071)</f>
        <v>30.380999999590216</v>
      </c>
      <c r="M1073" s="311">
        <f t="shared" si="461"/>
        <v>34.845999999794493</v>
      </c>
      <c r="N1073" s="311">
        <f t="shared" si="461"/>
        <v>7.041000000106723</v>
      </c>
      <c r="O1073" s="311">
        <f t="shared" si="461"/>
        <v>72.267999999491437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2.2739154756053006</v>
      </c>
      <c r="C1080" s="302">
        <v>0.21640977919357904</v>
      </c>
      <c r="D1080" s="302">
        <v>0.76173703796204129</v>
      </c>
      <c r="E1080" s="302">
        <f>SUM(B1080:D1080)</f>
        <v>3.2520622927609208</v>
      </c>
      <c r="F1080" s="303"/>
      <c r="G1080" s="302">
        <v>2.1796868075058722</v>
      </c>
      <c r="H1080" s="302">
        <v>0.26030168919147972</v>
      </c>
      <c r="I1080" s="302">
        <v>0.51985042212619903</v>
      </c>
      <c r="J1080" s="302">
        <f>SUM(G1080:I1080)</f>
        <v>2.959838918823551</v>
      </c>
      <c r="K1080" s="303"/>
      <c r="L1080" s="302">
        <v>2.6005772329077761</v>
      </c>
      <c r="M1080" s="302">
        <v>0.26989147776065869</v>
      </c>
      <c r="N1080" s="302">
        <v>0.60624041064851286</v>
      </c>
      <c r="O1080" s="302">
        <f>SUM(L1080:N1080)</f>
        <v>3.4767091213169481</v>
      </c>
    </row>
    <row r="1081" spans="1:15" s="236" customFormat="1" x14ac:dyDescent="0.2">
      <c r="A1081" s="237" t="str">
        <f>name!E$5</f>
        <v>Professional occupations</v>
      </c>
      <c r="B1081" s="302">
        <v>2.698505285638189</v>
      </c>
      <c r="C1081" s="302">
        <v>0.23276005524392171</v>
      </c>
      <c r="D1081" s="302">
        <v>0.49363623757696529</v>
      </c>
      <c r="E1081" s="302">
        <f t="shared" ref="E1081:E1088" si="462">SUM(B1081:D1081)</f>
        <v>3.4249015784590759</v>
      </c>
      <c r="F1081" s="303"/>
      <c r="G1081" s="302">
        <v>2.9296222457990733</v>
      </c>
      <c r="H1081" s="302">
        <v>0.29213155592558404</v>
      </c>
      <c r="I1081" s="302">
        <v>0.32871594531312642</v>
      </c>
      <c r="J1081" s="302">
        <f t="shared" ref="J1081:J1083" si="463">SUM(G1081:I1081)</f>
        <v>3.5504697470377837</v>
      </c>
      <c r="K1081" s="303"/>
      <c r="L1081" s="302">
        <v>3.9602373204390826</v>
      </c>
      <c r="M1081" s="302">
        <v>0.35688301948079654</v>
      </c>
      <c r="N1081" s="302">
        <v>0.31267047164868439</v>
      </c>
      <c r="O1081" s="302">
        <f t="shared" ref="O1081:O1088" si="464">SUM(L1081:N1081)</f>
        <v>4.6297908115685633</v>
      </c>
    </row>
    <row r="1082" spans="1:15" s="236" customFormat="1" x14ac:dyDescent="0.2">
      <c r="A1082" s="237" t="str">
        <f>name!E$6</f>
        <v>Associate professional occupations</v>
      </c>
      <c r="B1082" s="302">
        <v>3.6801498007697395</v>
      </c>
      <c r="C1082" s="302">
        <v>0.43725231091880074</v>
      </c>
      <c r="D1082" s="302">
        <v>1.3062293413039532</v>
      </c>
      <c r="E1082" s="302">
        <f t="shared" si="462"/>
        <v>5.4236314529924936</v>
      </c>
      <c r="F1082" s="303"/>
      <c r="G1082" s="302">
        <v>3.5935486083080033</v>
      </c>
      <c r="H1082" s="302">
        <v>0.44229984888539514</v>
      </c>
      <c r="I1082" s="302">
        <v>0.98130360988369103</v>
      </c>
      <c r="J1082" s="302">
        <f t="shared" si="463"/>
        <v>5.0171520670770891</v>
      </c>
      <c r="K1082" s="303"/>
      <c r="L1082" s="302">
        <v>3.725324063862816</v>
      </c>
      <c r="M1082" s="302">
        <v>0.54239771503893197</v>
      </c>
      <c r="N1082" s="302">
        <v>1.1069193869904741</v>
      </c>
      <c r="O1082" s="302">
        <f t="shared" si="464"/>
        <v>5.3746411658922222</v>
      </c>
    </row>
    <row r="1083" spans="1:15" s="236" customFormat="1" x14ac:dyDescent="0.2">
      <c r="A1083" s="237" t="str">
        <f>name!E$7</f>
        <v>Administrative and secretarial occupations</v>
      </c>
      <c r="B1083" s="302">
        <v>3.9324198639635997</v>
      </c>
      <c r="C1083" s="302">
        <v>0.91546694469107792</v>
      </c>
      <c r="D1083" s="302">
        <v>0.22208202537940588</v>
      </c>
      <c r="E1083" s="302">
        <f t="shared" si="462"/>
        <v>5.0699688340340829</v>
      </c>
      <c r="F1083" s="303"/>
      <c r="G1083" s="302">
        <v>3.6182679450994355</v>
      </c>
      <c r="H1083" s="302">
        <v>0.80810125300765701</v>
      </c>
      <c r="I1083" s="302">
        <v>0.23865854153300786</v>
      </c>
      <c r="J1083" s="302">
        <f t="shared" si="463"/>
        <v>4.6650277396401005</v>
      </c>
      <c r="K1083" s="303"/>
      <c r="L1083" s="302">
        <v>3.9100132116043502</v>
      </c>
      <c r="M1083" s="302">
        <v>0.91572686100901068</v>
      </c>
      <c r="N1083" s="302">
        <v>0.24517160514495434</v>
      </c>
      <c r="O1083" s="302">
        <f t="shared" si="464"/>
        <v>5.0709116777583159</v>
      </c>
    </row>
    <row r="1084" spans="1:15" s="236" customFormat="1" x14ac:dyDescent="0.2">
      <c r="A1084" s="237" t="str">
        <f>name!E$8</f>
        <v>Skilled trades occupations</v>
      </c>
      <c r="B1084" s="302">
        <v>0.87320775352441049</v>
      </c>
      <c r="C1084" s="302">
        <v>0.21864003012335018</v>
      </c>
      <c r="D1084" s="302">
        <v>0.56703978804189981</v>
      </c>
      <c r="E1084" s="302">
        <f t="shared" si="462"/>
        <v>1.6588875716896605</v>
      </c>
      <c r="F1084" s="303"/>
      <c r="G1084" s="302">
        <v>0.56754152865596852</v>
      </c>
      <c r="H1084" s="302">
        <v>0.1209489297257914</v>
      </c>
      <c r="I1084" s="302">
        <v>0.25418201931518486</v>
      </c>
      <c r="J1084" s="302">
        <f>SUM(G1084:I1084)</f>
        <v>0.94267247769694484</v>
      </c>
      <c r="K1084" s="303"/>
      <c r="L1084" s="302">
        <v>0.5152421825203769</v>
      </c>
      <c r="M1084" s="302">
        <v>0.14967448220829119</v>
      </c>
      <c r="N1084" s="302">
        <v>0.30385619053137103</v>
      </c>
      <c r="O1084" s="302">
        <f t="shared" si="464"/>
        <v>0.96877285526003909</v>
      </c>
    </row>
    <row r="1085" spans="1:15" s="236" customFormat="1" x14ac:dyDescent="0.2">
      <c r="A1085" s="237" t="str">
        <f>name!E$9</f>
        <v>Caring, leisure and other service occupations</v>
      </c>
      <c r="B1085" s="302">
        <v>1.2018520445602656</v>
      </c>
      <c r="C1085" s="302">
        <v>0.6984406258158824</v>
      </c>
      <c r="D1085" s="302">
        <v>0.45829176595176646</v>
      </c>
      <c r="E1085" s="302">
        <f t="shared" si="462"/>
        <v>2.3585844363279147</v>
      </c>
      <c r="F1085" s="303"/>
      <c r="G1085" s="302">
        <v>1.130219689315751</v>
      </c>
      <c r="H1085" s="302">
        <v>0.58991911711381506</v>
      </c>
      <c r="I1085" s="302">
        <v>0.53955306379425383</v>
      </c>
      <c r="J1085" s="302">
        <f t="shared" ref="J1085:J1088" si="465">SUM(G1085:I1085)</f>
        <v>2.2596918702238202</v>
      </c>
      <c r="K1085" s="303"/>
      <c r="L1085" s="302">
        <v>1.3927656347003754</v>
      </c>
      <c r="M1085" s="302">
        <v>0.73891916043341987</v>
      </c>
      <c r="N1085" s="302">
        <v>0.67689391094818996</v>
      </c>
      <c r="O1085" s="302">
        <f t="shared" si="464"/>
        <v>2.8085787060819851</v>
      </c>
    </row>
    <row r="1086" spans="1:15" s="236" customFormat="1" x14ac:dyDescent="0.2">
      <c r="A1086" s="237" t="str">
        <f>name!E$10</f>
        <v>Sales and customer service occupations</v>
      </c>
      <c r="B1086" s="302">
        <v>2.6120194901323672</v>
      </c>
      <c r="C1086" s="302">
        <v>0.64417917205732889</v>
      </c>
      <c r="D1086" s="302">
        <v>0.20847538639873758</v>
      </c>
      <c r="E1086" s="302">
        <f t="shared" si="462"/>
        <v>3.4646740485884338</v>
      </c>
      <c r="F1086" s="303"/>
      <c r="G1086" s="302">
        <v>2.2261748286412866</v>
      </c>
      <c r="H1086" s="302">
        <v>0.54632552306416904</v>
      </c>
      <c r="I1086" s="302">
        <v>0.11077788564231608</v>
      </c>
      <c r="J1086" s="302">
        <f t="shared" si="465"/>
        <v>2.8832782373477719</v>
      </c>
      <c r="K1086" s="303"/>
      <c r="L1086" s="302">
        <v>3.2335947290197971</v>
      </c>
      <c r="M1086" s="302">
        <v>0.86128881154137993</v>
      </c>
      <c r="N1086" s="302">
        <v>9.3664260644278491E-2</v>
      </c>
      <c r="O1086" s="302">
        <f t="shared" si="464"/>
        <v>4.1885478012054556</v>
      </c>
    </row>
    <row r="1087" spans="1:15" s="236" customFormat="1" x14ac:dyDescent="0.2">
      <c r="A1087" s="237" t="str">
        <f>name!E$11</f>
        <v>Process, plant and machine operatives</v>
      </c>
      <c r="B1087" s="302">
        <v>2.4259656103441101</v>
      </c>
      <c r="C1087" s="302">
        <v>0.58795596499845448</v>
      </c>
      <c r="D1087" s="302">
        <v>9.3455943597976154E-2</v>
      </c>
      <c r="E1087" s="302">
        <f t="shared" si="462"/>
        <v>3.1073775189405408</v>
      </c>
      <c r="F1087" s="303"/>
      <c r="G1087" s="302">
        <v>1.6227584711542085</v>
      </c>
      <c r="H1087" s="302">
        <v>0.52487874748123786</v>
      </c>
      <c r="I1087" s="302">
        <v>5.5184428042723367E-2</v>
      </c>
      <c r="J1087" s="302">
        <f t="shared" si="465"/>
        <v>2.2028216466781694</v>
      </c>
      <c r="K1087" s="303"/>
      <c r="L1087" s="302">
        <v>1.8047681440427581</v>
      </c>
      <c r="M1087" s="302">
        <v>0.66239423262449515</v>
      </c>
      <c r="N1087" s="302">
        <v>7.4426791609677176E-2</v>
      </c>
      <c r="O1087" s="302">
        <f t="shared" si="464"/>
        <v>2.5415891682769303</v>
      </c>
    </row>
    <row r="1088" spans="1:15" s="236" customFormat="1" x14ac:dyDescent="0.2">
      <c r="A1088" s="237" t="str">
        <f>name!E$12</f>
        <v>Elementary occupations</v>
      </c>
      <c r="B1088" s="302">
        <v>9.5959646754478385</v>
      </c>
      <c r="C1088" s="302">
        <v>6.1558951171128529</v>
      </c>
      <c r="D1088" s="302">
        <v>1.1380524738508557</v>
      </c>
      <c r="E1088" s="302">
        <f t="shared" si="462"/>
        <v>16.889912266411546</v>
      </c>
      <c r="F1088" s="303"/>
      <c r="G1088" s="302">
        <v>6.8171798756346362</v>
      </c>
      <c r="H1088" s="302">
        <v>4.2800933357494948</v>
      </c>
      <c r="I1088" s="302">
        <v>0.73377408431953095</v>
      </c>
      <c r="J1088" s="302">
        <f t="shared" si="465"/>
        <v>11.831047295703662</v>
      </c>
      <c r="K1088" s="303"/>
      <c r="L1088" s="302">
        <v>7.6194774806405636</v>
      </c>
      <c r="M1088" s="302">
        <v>4.3228242398140058</v>
      </c>
      <c r="N1088" s="302">
        <v>0.87415697190072816</v>
      </c>
      <c r="O1088" s="302">
        <f t="shared" si="464"/>
        <v>12.816458692355297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29.293999999985818</v>
      </c>
      <c r="C1090" s="311">
        <f t="shared" ref="C1090:E1090" si="466">SUM(C1080:C1088)</f>
        <v>10.107000000155249</v>
      </c>
      <c r="D1090" s="311">
        <f t="shared" si="466"/>
        <v>5.2490000000636012</v>
      </c>
      <c r="E1090" s="311">
        <f t="shared" si="466"/>
        <v>44.65000000020467</v>
      </c>
      <c r="F1090" s="311"/>
      <c r="G1090" s="311">
        <f t="shared" ref="G1090:J1090" si="467">SUM(G1080:G1088)</f>
        <v>24.68500000011424</v>
      </c>
      <c r="H1090" s="311">
        <f t="shared" si="467"/>
        <v>7.8650000001446241</v>
      </c>
      <c r="I1090" s="311">
        <f t="shared" si="467"/>
        <v>3.7619999999700329</v>
      </c>
      <c r="J1090" s="311">
        <f t="shared" si="467"/>
        <v>36.312000000228892</v>
      </c>
      <c r="K1090" s="311"/>
      <c r="L1090" s="311">
        <f t="shared" ref="L1090:O1090" si="468">SUM(L1080:L1088)</f>
        <v>28.761999999737895</v>
      </c>
      <c r="M1090" s="311">
        <f t="shared" si="468"/>
        <v>8.8199999999109906</v>
      </c>
      <c r="N1090" s="311">
        <f t="shared" si="468"/>
        <v>4.2940000000668705</v>
      </c>
      <c r="O1090" s="311">
        <f t="shared" si="468"/>
        <v>41.875999999715759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4.4874963237775267</v>
      </c>
      <c r="C1097" s="302">
        <v>1.5672115687743111</v>
      </c>
      <c r="D1097" s="302">
        <v>2.6336817920048539E-2</v>
      </c>
      <c r="E1097" s="302">
        <f>SUM(B1097:D1097)</f>
        <v>6.0810447104718861</v>
      </c>
      <c r="F1097" s="303"/>
      <c r="G1097" s="302">
        <v>5.0276734215279779</v>
      </c>
      <c r="H1097" s="302">
        <v>2.0680283941929343</v>
      </c>
      <c r="I1097" s="302">
        <v>0.53426567777835965</v>
      </c>
      <c r="J1097" s="302">
        <f>SUM(G1097:I1097)</f>
        <v>7.6299674934992723</v>
      </c>
      <c r="K1097" s="303"/>
      <c r="L1097" s="302">
        <v>4.9187225516100579</v>
      </c>
      <c r="M1097" s="302">
        <v>2.5000263796525268</v>
      </c>
      <c r="N1097" s="302">
        <v>0.58991712290689569</v>
      </c>
      <c r="O1097" s="302">
        <f>SUM(L1097:N1097)</f>
        <v>8.0086660541694794</v>
      </c>
    </row>
    <row r="1098" spans="1:15" s="236" customFormat="1" x14ac:dyDescent="0.2">
      <c r="A1098" s="237" t="str">
        <f>name!E$5</f>
        <v>Professional occupations</v>
      </c>
      <c r="B1098" s="302">
        <v>10.302859401862326</v>
      </c>
      <c r="C1098" s="302">
        <v>5.478523138274924</v>
      </c>
      <c r="D1098" s="302">
        <v>0.11366827593366506</v>
      </c>
      <c r="E1098" s="302">
        <f t="shared" ref="E1098:E1105" si="469">SUM(B1098:D1098)</f>
        <v>15.895050816070917</v>
      </c>
      <c r="F1098" s="303"/>
      <c r="G1098" s="302">
        <v>13.512115686567366</v>
      </c>
      <c r="H1098" s="302">
        <v>6.6409106926157335</v>
      </c>
      <c r="I1098" s="302">
        <v>1.0380453274695971</v>
      </c>
      <c r="J1098" s="302">
        <f t="shared" ref="J1098:J1100" si="470">SUM(G1098:I1098)</f>
        <v>21.191071706652696</v>
      </c>
      <c r="K1098" s="303"/>
      <c r="L1098" s="302">
        <v>15.142799821090707</v>
      </c>
      <c r="M1098" s="302">
        <v>8.3004683632742857</v>
      </c>
      <c r="N1098" s="302">
        <v>0.46097634985081681</v>
      </c>
      <c r="O1098" s="302">
        <f t="shared" ref="O1098:O1105" si="471">SUM(L1098:N1098)</f>
        <v>23.90424453421581</v>
      </c>
    </row>
    <row r="1099" spans="1:15" s="236" customFormat="1" x14ac:dyDescent="0.2">
      <c r="A1099" s="237" t="str">
        <f>name!E$6</f>
        <v>Associate professional occupations</v>
      </c>
      <c r="B1099" s="302">
        <v>21.379492588802101</v>
      </c>
      <c r="C1099" s="302">
        <v>5.9833642431522636</v>
      </c>
      <c r="D1099" s="302">
        <v>5.2139750477920965E-2</v>
      </c>
      <c r="E1099" s="302">
        <f t="shared" si="469"/>
        <v>27.414996582432284</v>
      </c>
      <c r="F1099" s="303"/>
      <c r="G1099" s="302">
        <v>24.181182003801982</v>
      </c>
      <c r="H1099" s="302">
        <v>6.0913394326571302</v>
      </c>
      <c r="I1099" s="302">
        <v>0.59397084229210884</v>
      </c>
      <c r="J1099" s="302">
        <f t="shared" si="470"/>
        <v>30.86649227875122</v>
      </c>
      <c r="K1099" s="303"/>
      <c r="L1099" s="302">
        <v>26.612979610453525</v>
      </c>
      <c r="M1099" s="302">
        <v>7.0763389765680369</v>
      </c>
      <c r="N1099" s="302">
        <v>0.47811481121299049</v>
      </c>
      <c r="O1099" s="302">
        <f t="shared" si="471"/>
        <v>34.16743339823455</v>
      </c>
    </row>
    <row r="1100" spans="1:15" s="236" customFormat="1" x14ac:dyDescent="0.2">
      <c r="A1100" s="237" t="str">
        <f>name!E$7</f>
        <v>Administrative and secretarial occupations</v>
      </c>
      <c r="B1100" s="302">
        <v>22.886697499217359</v>
      </c>
      <c r="C1100" s="302">
        <v>19.749012029675978</v>
      </c>
      <c r="D1100" s="302">
        <v>1.4488858609018954E-2</v>
      </c>
      <c r="E1100" s="302">
        <f t="shared" si="469"/>
        <v>42.650198387502357</v>
      </c>
      <c r="F1100" s="303"/>
      <c r="G1100" s="302">
        <v>22.585392334802183</v>
      </c>
      <c r="H1100" s="302">
        <v>17.20109379852504</v>
      </c>
      <c r="I1100" s="302">
        <v>0.25686423046412638</v>
      </c>
      <c r="J1100" s="302">
        <f t="shared" si="470"/>
        <v>40.043350363791347</v>
      </c>
      <c r="K1100" s="303"/>
      <c r="L1100" s="302">
        <v>17.536276956704917</v>
      </c>
      <c r="M1100" s="302">
        <v>14.753532984921931</v>
      </c>
      <c r="N1100" s="302">
        <v>0.31597766320161896</v>
      </c>
      <c r="O1100" s="302">
        <f t="shared" si="471"/>
        <v>32.605787604828471</v>
      </c>
    </row>
    <row r="1101" spans="1:15" s="236" customFormat="1" x14ac:dyDescent="0.2">
      <c r="A1101" s="237" t="str">
        <f>name!E$8</f>
        <v>Skilled trades occupations</v>
      </c>
      <c r="B1101" s="302">
        <v>0.77533997194406967</v>
      </c>
      <c r="C1101" s="302">
        <v>0.15138521020938348</v>
      </c>
      <c r="D1101" s="302">
        <v>3.1472000222501195E-3</v>
      </c>
      <c r="E1101" s="302">
        <f t="shared" si="469"/>
        <v>0.92987238217570323</v>
      </c>
      <c r="F1101" s="303"/>
      <c r="G1101" s="302">
        <v>0.64591250941014289</v>
      </c>
      <c r="H1101" s="302">
        <v>0.125145232730831</v>
      </c>
      <c r="I1101" s="302">
        <v>0.2809527237493285</v>
      </c>
      <c r="J1101" s="302">
        <f>SUM(G1101:I1101)</f>
        <v>1.0520104658903024</v>
      </c>
      <c r="K1101" s="303"/>
      <c r="L1101" s="302">
        <v>0.65494496042405603</v>
      </c>
      <c r="M1101" s="302">
        <v>0.33830798109001059</v>
      </c>
      <c r="N1101" s="302">
        <v>0.35192427591109021</v>
      </c>
      <c r="O1101" s="302">
        <f t="shared" si="471"/>
        <v>1.3451772174251568</v>
      </c>
    </row>
    <row r="1102" spans="1:15" s="236" customFormat="1" x14ac:dyDescent="0.2">
      <c r="A1102" s="237" t="str">
        <f>name!E$9</f>
        <v>Caring, leisure and other service occupations</v>
      </c>
      <c r="B1102" s="302">
        <v>2.2653121904912741</v>
      </c>
      <c r="C1102" s="302">
        <v>2.3652601057308833</v>
      </c>
      <c r="D1102" s="302">
        <v>3.7155913572465796E-2</v>
      </c>
      <c r="E1102" s="302">
        <f t="shared" si="469"/>
        <v>4.6677282097946229</v>
      </c>
      <c r="F1102" s="303"/>
      <c r="G1102" s="302">
        <v>2.1897030958656893</v>
      </c>
      <c r="H1102" s="302">
        <v>2.101640910575906</v>
      </c>
      <c r="I1102" s="302">
        <v>0.19100423347298617</v>
      </c>
      <c r="J1102" s="302">
        <f t="shared" ref="J1102:J1105" si="472">SUM(G1102:I1102)</f>
        <v>4.4823482399145815</v>
      </c>
      <c r="K1102" s="303"/>
      <c r="L1102" s="302">
        <v>2.3489935346270094</v>
      </c>
      <c r="M1102" s="302">
        <v>2.2185792569733898</v>
      </c>
      <c r="N1102" s="302">
        <v>0.21030427395283494</v>
      </c>
      <c r="O1102" s="302">
        <f t="shared" si="471"/>
        <v>4.777877065553235</v>
      </c>
    </row>
    <row r="1103" spans="1:15" s="236" customFormat="1" x14ac:dyDescent="0.2">
      <c r="A1103" s="237" t="str">
        <f>name!E$10</f>
        <v>Sales and customer service occupations</v>
      </c>
      <c r="B1103" s="302">
        <v>1.7840315437390737</v>
      </c>
      <c r="C1103" s="302">
        <v>1.7597457796193314</v>
      </c>
      <c r="D1103" s="302">
        <v>2.6424053567666746E-2</v>
      </c>
      <c r="E1103" s="302">
        <f t="shared" si="469"/>
        <v>3.5702013769260721</v>
      </c>
      <c r="F1103" s="303"/>
      <c r="G1103" s="302">
        <v>1.7422120197385222</v>
      </c>
      <c r="H1103" s="302">
        <v>1.661592559139369</v>
      </c>
      <c r="I1103" s="302">
        <v>0.10352294845290282</v>
      </c>
      <c r="J1103" s="302">
        <f t="shared" si="472"/>
        <v>3.5073275273307942</v>
      </c>
      <c r="K1103" s="303"/>
      <c r="L1103" s="302">
        <v>2.088308753433374</v>
      </c>
      <c r="M1103" s="302">
        <v>2.2368198032552908</v>
      </c>
      <c r="N1103" s="302">
        <v>0.104004006871173</v>
      </c>
      <c r="O1103" s="302">
        <f t="shared" si="471"/>
        <v>4.4291325635598371</v>
      </c>
    </row>
    <row r="1104" spans="1:15" s="236" customFormat="1" x14ac:dyDescent="0.2">
      <c r="A1104" s="237" t="str">
        <f>name!E$11</f>
        <v>Process, plant and machine operatives</v>
      </c>
      <c r="B1104" s="302">
        <v>0.332369564633751</v>
      </c>
      <c r="C1104" s="302">
        <v>0.34204816123431264</v>
      </c>
      <c r="D1104" s="302">
        <v>1.1231184968127892E-2</v>
      </c>
      <c r="E1104" s="302">
        <f t="shared" si="469"/>
        <v>0.68564891083619162</v>
      </c>
      <c r="F1104" s="303"/>
      <c r="G1104" s="302">
        <v>0.25068010538758834</v>
      </c>
      <c r="H1104" s="302">
        <v>0.24369320850222259</v>
      </c>
      <c r="I1104" s="302">
        <v>8.409857499553286E-2</v>
      </c>
      <c r="J1104" s="302">
        <f t="shared" si="472"/>
        <v>0.57847188888534373</v>
      </c>
      <c r="K1104" s="303"/>
      <c r="L1104" s="302">
        <v>0.19610117136024685</v>
      </c>
      <c r="M1104" s="302">
        <v>0.36291067221380069</v>
      </c>
      <c r="N1104" s="302">
        <v>0.17508615249842269</v>
      </c>
      <c r="O1104" s="302">
        <f t="shared" si="471"/>
        <v>0.73409799607247028</v>
      </c>
    </row>
    <row r="1105" spans="1:15" s="236" customFormat="1" x14ac:dyDescent="0.2">
      <c r="A1105" s="237" t="str">
        <f>name!E$12</f>
        <v>Elementary occupations</v>
      </c>
      <c r="B1105" s="302">
        <v>1.4354009149804225</v>
      </c>
      <c r="C1105" s="302">
        <v>2.6154497630286384</v>
      </c>
      <c r="D1105" s="302">
        <v>0.29540794492957184</v>
      </c>
      <c r="E1105" s="302">
        <f t="shared" si="469"/>
        <v>4.3462586229386329</v>
      </c>
      <c r="F1105" s="303"/>
      <c r="G1105" s="302">
        <v>1.1421288219098475</v>
      </c>
      <c r="H1105" s="302">
        <v>1.8315557707264225</v>
      </c>
      <c r="I1105" s="302">
        <v>0.69727544129081331</v>
      </c>
      <c r="J1105" s="302">
        <f t="shared" si="472"/>
        <v>3.6709600339270834</v>
      </c>
      <c r="K1105" s="303"/>
      <c r="L1105" s="302">
        <v>0.83287264121703553</v>
      </c>
      <c r="M1105" s="302">
        <v>1.9880155822358765</v>
      </c>
      <c r="N1105" s="302">
        <v>1.2096953436159599</v>
      </c>
      <c r="O1105" s="302">
        <f t="shared" si="471"/>
        <v>4.0305835670688719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65.648999999447895</v>
      </c>
      <c r="C1107" s="311">
        <f t="shared" ref="C1107:E1107" si="473">SUM(C1097:C1105)</f>
        <v>40.011999999700016</v>
      </c>
      <c r="D1107" s="311">
        <f t="shared" si="473"/>
        <v>0.58000000000073593</v>
      </c>
      <c r="E1107" s="311">
        <f t="shared" si="473"/>
        <v>106.24099999914867</v>
      </c>
      <c r="F1107" s="311"/>
      <c r="G1107" s="311">
        <f t="shared" ref="G1107:J1107" si="474">SUM(G1097:G1105)</f>
        <v>71.276999999011295</v>
      </c>
      <c r="H1107" s="311">
        <f t="shared" si="474"/>
        <v>37.964999999665601</v>
      </c>
      <c r="I1107" s="311">
        <f t="shared" si="474"/>
        <v>3.7799999999657556</v>
      </c>
      <c r="J1107" s="311">
        <f t="shared" si="474"/>
        <v>113.02199999864267</v>
      </c>
      <c r="K1107" s="311"/>
      <c r="L1107" s="311">
        <f t="shared" ref="L1107:O1107" si="475">SUM(L1097:L1105)</f>
        <v>70.332000000920942</v>
      </c>
      <c r="M1107" s="311">
        <f t="shared" si="475"/>
        <v>39.775000000185152</v>
      </c>
      <c r="N1107" s="311">
        <f t="shared" si="475"/>
        <v>3.8960000000218029</v>
      </c>
      <c r="O1107" s="311">
        <f t="shared" si="475"/>
        <v>114.00300000112789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3.3884093717997277</v>
      </c>
      <c r="C1114" s="302">
        <v>1.3638599867442667</v>
      </c>
      <c r="D1114" s="302">
        <v>1.6768131847764138</v>
      </c>
      <c r="E1114" s="302">
        <f>SUM(B1114:D1114)</f>
        <v>6.4290825433204084</v>
      </c>
      <c r="F1114" s="303"/>
      <c r="G1114" s="302">
        <v>3.397776140336334</v>
      </c>
      <c r="H1114" s="302">
        <v>1.644906399201866</v>
      </c>
      <c r="I1114" s="302">
        <v>1.7698930037570944</v>
      </c>
      <c r="J1114" s="302">
        <f>SUM(G1114:I1114)</f>
        <v>6.8125755432952939</v>
      </c>
      <c r="K1114" s="303"/>
      <c r="L1114" s="302">
        <v>3.4418797173001949</v>
      </c>
      <c r="M1114" s="302">
        <v>1.9334808080777774</v>
      </c>
      <c r="N1114" s="302">
        <v>1.9683031253717382</v>
      </c>
      <c r="O1114" s="302">
        <f>SUM(L1114:N1114)</f>
        <v>7.3436636507497113</v>
      </c>
    </row>
    <row r="1115" spans="1:15" s="236" customFormat="1" x14ac:dyDescent="0.2">
      <c r="A1115" s="237" t="str">
        <f>name!E$5</f>
        <v>Professional occupations</v>
      </c>
      <c r="B1115" s="302">
        <v>69.941856812565618</v>
      </c>
      <c r="C1115" s="302">
        <v>36.921268774535257</v>
      </c>
      <c r="D1115" s="302">
        <v>8.7367084558620096</v>
      </c>
      <c r="E1115" s="302">
        <f t="shared" ref="E1115:E1122" si="476">SUM(B1115:D1115)</f>
        <v>115.5998340429629</v>
      </c>
      <c r="F1115" s="303"/>
      <c r="G1115" s="302">
        <v>75.730281394885154</v>
      </c>
      <c r="H1115" s="302">
        <v>38.88396980697712</v>
      </c>
      <c r="I1115" s="302">
        <v>11.024385466797554</v>
      </c>
      <c r="J1115" s="302">
        <f t="shared" ref="J1115:J1117" si="477">SUM(G1115:I1115)</f>
        <v>125.63863666865983</v>
      </c>
      <c r="K1115" s="303"/>
      <c r="L1115" s="302">
        <v>82.867523824891052</v>
      </c>
      <c r="M1115" s="302">
        <v>47.075434916434681</v>
      </c>
      <c r="N1115" s="302">
        <v>11.434036859162719</v>
      </c>
      <c r="O1115" s="302">
        <f t="shared" ref="O1115:O1122" si="478">SUM(L1115:N1115)</f>
        <v>141.37699560048844</v>
      </c>
    </row>
    <row r="1116" spans="1:15" s="236" customFormat="1" x14ac:dyDescent="0.2">
      <c r="A1116" s="237" t="str">
        <f>name!E$6</f>
        <v>Associate professional occupations</v>
      </c>
      <c r="B1116" s="302">
        <v>8.9000766113111833</v>
      </c>
      <c r="C1116" s="302">
        <v>8.1712225657168549</v>
      </c>
      <c r="D1116" s="302">
        <v>4.1355587881854978</v>
      </c>
      <c r="E1116" s="302">
        <f t="shared" si="476"/>
        <v>21.206857965213537</v>
      </c>
      <c r="F1116" s="303"/>
      <c r="G1116" s="302">
        <v>9.4341287926150557</v>
      </c>
      <c r="H1116" s="302">
        <v>8.452294316398751</v>
      </c>
      <c r="I1116" s="302">
        <v>3.3611963575203352</v>
      </c>
      <c r="J1116" s="302">
        <f t="shared" si="477"/>
        <v>21.24761946653414</v>
      </c>
      <c r="K1116" s="303"/>
      <c r="L1116" s="302">
        <v>8.4555351902690301</v>
      </c>
      <c r="M1116" s="302">
        <v>8.1408763382818172</v>
      </c>
      <c r="N1116" s="302">
        <v>3.0145734417689884</v>
      </c>
      <c r="O1116" s="302">
        <f t="shared" si="478"/>
        <v>19.610984970319834</v>
      </c>
    </row>
    <row r="1117" spans="1:15" s="236" customFormat="1" x14ac:dyDescent="0.2">
      <c r="A1117" s="237" t="str">
        <f>name!E$7</f>
        <v>Administrative and secretarial occupations</v>
      </c>
      <c r="B1117" s="302">
        <v>5.4294583010745257</v>
      </c>
      <c r="C1117" s="302">
        <v>13.985095298440804</v>
      </c>
      <c r="D1117" s="302">
        <v>0.560468541341968</v>
      </c>
      <c r="E1117" s="302">
        <f t="shared" si="476"/>
        <v>19.975022140857298</v>
      </c>
      <c r="F1117" s="303"/>
      <c r="G1117" s="302">
        <v>4.7446624673583377</v>
      </c>
      <c r="H1117" s="302">
        <v>11.355685553941782</v>
      </c>
      <c r="I1117" s="302">
        <v>0.52631836323394832</v>
      </c>
      <c r="J1117" s="302">
        <f t="shared" si="477"/>
        <v>16.626666384534069</v>
      </c>
      <c r="K1117" s="303"/>
      <c r="L1117" s="302">
        <v>2.6533313173185005</v>
      </c>
      <c r="M1117" s="302">
        <v>6.4413878788527983</v>
      </c>
      <c r="N1117" s="302">
        <v>0.33329807646914972</v>
      </c>
      <c r="O1117" s="302">
        <f t="shared" si="478"/>
        <v>9.4280172726404494</v>
      </c>
    </row>
    <row r="1118" spans="1:15" s="236" customFormat="1" x14ac:dyDescent="0.2">
      <c r="A1118" s="237" t="str">
        <f>name!E$8</f>
        <v>Skilled trades occupations</v>
      </c>
      <c r="B1118" s="302">
        <v>2.2806728408194545</v>
      </c>
      <c r="C1118" s="302">
        <v>1.5418215049499255</v>
      </c>
      <c r="D1118" s="302">
        <v>1.0737763600370922</v>
      </c>
      <c r="E1118" s="302">
        <f t="shared" si="476"/>
        <v>4.8962707058064723</v>
      </c>
      <c r="F1118" s="303"/>
      <c r="G1118" s="302">
        <v>1.618898028760648</v>
      </c>
      <c r="H1118" s="302">
        <v>0.98485693752619774</v>
      </c>
      <c r="I1118" s="302">
        <v>0.71095992718920498</v>
      </c>
      <c r="J1118" s="302">
        <f>SUM(G1118:I1118)</f>
        <v>3.3147148934760504</v>
      </c>
      <c r="K1118" s="303"/>
      <c r="L1118" s="302">
        <v>1.0097521660899591</v>
      </c>
      <c r="M1118" s="302">
        <v>0.45923790234809997</v>
      </c>
      <c r="N1118" s="302">
        <v>0.81588837960359428</v>
      </c>
      <c r="O1118" s="302">
        <f t="shared" si="478"/>
        <v>2.2848784480416535</v>
      </c>
    </row>
    <row r="1119" spans="1:15" s="236" customFormat="1" x14ac:dyDescent="0.2">
      <c r="A1119" s="237" t="str">
        <f>name!E$9</f>
        <v>Caring, leisure and other service occupations</v>
      </c>
      <c r="B1119" s="302">
        <v>23.371674640447715</v>
      </c>
      <c r="C1119" s="302">
        <v>34.787780769720136</v>
      </c>
      <c r="D1119" s="302">
        <v>1.5949464962873465</v>
      </c>
      <c r="E1119" s="302">
        <f t="shared" si="476"/>
        <v>59.7544019064552</v>
      </c>
      <c r="F1119" s="303"/>
      <c r="G1119" s="302">
        <v>21.253307317306255</v>
      </c>
      <c r="H1119" s="302">
        <v>30.692136400146673</v>
      </c>
      <c r="I1119" s="302">
        <v>1.809075766122302</v>
      </c>
      <c r="J1119" s="302">
        <f t="shared" ref="J1119:J1122" si="479">SUM(G1119:I1119)</f>
        <v>53.754519483575237</v>
      </c>
      <c r="K1119" s="303"/>
      <c r="L1119" s="302">
        <v>24.556465087284863</v>
      </c>
      <c r="M1119" s="302">
        <v>31.84575891698638</v>
      </c>
      <c r="N1119" s="302">
        <v>1.9047751509520334</v>
      </c>
      <c r="O1119" s="302">
        <f t="shared" si="478"/>
        <v>58.306999155223281</v>
      </c>
    </row>
    <row r="1120" spans="1:15" s="236" customFormat="1" x14ac:dyDescent="0.2">
      <c r="A1120" s="237" t="str">
        <f>name!E$10</f>
        <v>Sales and customer service occupations</v>
      </c>
      <c r="B1120" s="302">
        <v>0.4752185681516779</v>
      </c>
      <c r="C1120" s="302">
        <v>0.9456568876218705</v>
      </c>
      <c r="D1120" s="302">
        <v>0.52913564826554782</v>
      </c>
      <c r="E1120" s="302">
        <f t="shared" si="476"/>
        <v>1.9500111040390962</v>
      </c>
      <c r="F1120" s="303"/>
      <c r="G1120" s="302">
        <v>0.41951154890890757</v>
      </c>
      <c r="H1120" s="302">
        <v>0.77626624956114643</v>
      </c>
      <c r="I1120" s="302">
        <v>0.30899345098009395</v>
      </c>
      <c r="J1120" s="302">
        <f t="shared" si="479"/>
        <v>1.504771249450148</v>
      </c>
      <c r="K1120" s="303"/>
      <c r="L1120" s="302">
        <v>0.44149837980773199</v>
      </c>
      <c r="M1120" s="302">
        <v>0.79347483435946575</v>
      </c>
      <c r="N1120" s="302">
        <v>0.34252771414960875</v>
      </c>
      <c r="O1120" s="302">
        <f t="shared" si="478"/>
        <v>1.5775009283168067</v>
      </c>
    </row>
    <row r="1121" spans="1:15" s="236" customFormat="1" x14ac:dyDescent="0.2">
      <c r="A1121" s="237" t="str">
        <f>name!E$11</f>
        <v>Process, plant and machine operatives</v>
      </c>
      <c r="B1121" s="302">
        <v>0.39587027165683703</v>
      </c>
      <c r="C1121" s="302">
        <v>0.56141253955682902</v>
      </c>
      <c r="D1121" s="302">
        <v>4.8885619170503798</v>
      </c>
      <c r="E1121" s="302">
        <f t="shared" si="476"/>
        <v>5.845844728264046</v>
      </c>
      <c r="F1121" s="303"/>
      <c r="G1121" s="302">
        <v>0.29795932808965903</v>
      </c>
      <c r="H1121" s="302">
        <v>0.3709606405366776</v>
      </c>
      <c r="I1121" s="302">
        <v>3.6674003348359938</v>
      </c>
      <c r="J1121" s="302">
        <f t="shared" si="479"/>
        <v>4.3363203034623305</v>
      </c>
      <c r="K1121" s="303"/>
      <c r="L1121" s="302">
        <v>0.28935763668810366</v>
      </c>
      <c r="M1121" s="302">
        <v>0.38117012046451304</v>
      </c>
      <c r="N1121" s="302">
        <v>4.2161085885604974</v>
      </c>
      <c r="O1121" s="302">
        <f t="shared" si="478"/>
        <v>4.8866363457131143</v>
      </c>
    </row>
    <row r="1122" spans="1:15" s="236" customFormat="1" x14ac:dyDescent="0.2">
      <c r="A1122" s="237" t="str">
        <f>name!E$12</f>
        <v>Elementary occupations</v>
      </c>
      <c r="B1122" s="302">
        <v>0.94976258505726785</v>
      </c>
      <c r="C1122" s="302">
        <v>14.637881668203157</v>
      </c>
      <c r="D1122" s="302">
        <v>1.3190306081764851</v>
      </c>
      <c r="E1122" s="302">
        <f t="shared" si="476"/>
        <v>16.906674861436912</v>
      </c>
      <c r="F1122" s="303"/>
      <c r="G1122" s="302">
        <v>0.71647498191708692</v>
      </c>
      <c r="H1122" s="302">
        <v>10.394923690640567</v>
      </c>
      <c r="I1122" s="302">
        <v>0.67977732897996068</v>
      </c>
      <c r="J1122" s="302">
        <f t="shared" si="479"/>
        <v>11.791176001537615</v>
      </c>
      <c r="K1122" s="303"/>
      <c r="L1122" s="302">
        <v>0.33765668579063385</v>
      </c>
      <c r="M1122" s="302">
        <v>4.1701782862584134</v>
      </c>
      <c r="N1122" s="302">
        <v>1.0804886650353034</v>
      </c>
      <c r="O1122" s="302">
        <f t="shared" si="478"/>
        <v>5.5883236370843505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115.13300000288397</v>
      </c>
      <c r="C1124" s="311">
        <f t="shared" ref="C1124:E1124" si="480">SUM(C1114:C1122)</f>
        <v>112.9159999954891</v>
      </c>
      <c r="D1124" s="311">
        <f t="shared" si="480"/>
        <v>24.514999999982745</v>
      </c>
      <c r="E1124" s="311">
        <f t="shared" si="480"/>
        <v>252.56399999835588</v>
      </c>
      <c r="F1124" s="311"/>
      <c r="G1124" s="311">
        <f t="shared" ref="G1124:J1124" si="481">SUM(G1114:G1122)</f>
        <v>117.61300000017744</v>
      </c>
      <c r="H1124" s="311">
        <f t="shared" si="481"/>
        <v>103.55599999493077</v>
      </c>
      <c r="I1124" s="311">
        <f t="shared" si="481"/>
        <v>23.857999999416482</v>
      </c>
      <c r="J1124" s="311">
        <f t="shared" si="481"/>
        <v>245.02699999452474</v>
      </c>
      <c r="K1124" s="311"/>
      <c r="L1124" s="311">
        <f t="shared" ref="L1124:O1124" si="482">SUM(L1114:L1122)</f>
        <v>124.05300000544007</v>
      </c>
      <c r="M1124" s="311">
        <f t="shared" si="482"/>
        <v>101.24100000206397</v>
      </c>
      <c r="N1124" s="311">
        <f t="shared" si="482"/>
        <v>25.110000001073633</v>
      </c>
      <c r="O1124" s="311">
        <f t="shared" si="482"/>
        <v>250.40400000857764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5.6188559559546905</v>
      </c>
      <c r="C1131" s="302">
        <v>1.6445935678355543</v>
      </c>
      <c r="D1131" s="302">
        <v>1.1807026815079826</v>
      </c>
      <c r="E1131" s="302">
        <f>SUM(B1131:D1131)</f>
        <v>8.4441522052982272</v>
      </c>
      <c r="F1131" s="303"/>
      <c r="G1131" s="302">
        <v>6.7442579909385989</v>
      </c>
      <c r="H1131" s="302">
        <v>2.4527660880711015</v>
      </c>
      <c r="I1131" s="302">
        <v>1.4291022034907648</v>
      </c>
      <c r="J1131" s="302">
        <f>SUM(G1131:I1131)</f>
        <v>10.626126282500465</v>
      </c>
      <c r="K1131" s="303"/>
      <c r="L1131" s="302">
        <v>8.1958376853775778</v>
      </c>
      <c r="M1131" s="302">
        <v>3.0629503555320898</v>
      </c>
      <c r="N1131" s="302">
        <v>1.5068224268939083</v>
      </c>
      <c r="O1131" s="302">
        <f>SUM(L1131:N1131)</f>
        <v>12.765610467803576</v>
      </c>
    </row>
    <row r="1132" spans="1:15" s="236" customFormat="1" x14ac:dyDescent="0.2">
      <c r="A1132" s="237" t="str">
        <f>name!E$5</f>
        <v>Professional occupations</v>
      </c>
      <c r="B1132" s="302">
        <v>35.027169557273425</v>
      </c>
      <c r="C1132" s="302">
        <v>15.567102995071506</v>
      </c>
      <c r="D1132" s="302">
        <v>6.1763519027630327</v>
      </c>
      <c r="E1132" s="302">
        <f t="shared" ref="E1132:E1139" si="483">SUM(B1132:D1132)</f>
        <v>56.770624455107964</v>
      </c>
      <c r="F1132" s="303"/>
      <c r="G1132" s="302">
        <v>44.21384085041467</v>
      </c>
      <c r="H1132" s="302">
        <v>19.68481255535902</v>
      </c>
      <c r="I1132" s="302">
        <v>6.0518773171222513</v>
      </c>
      <c r="J1132" s="302">
        <f t="shared" ref="J1132:J1134" si="484">SUM(G1132:I1132)</f>
        <v>69.950530722895934</v>
      </c>
      <c r="K1132" s="303"/>
      <c r="L1132" s="302">
        <v>52.836782172267398</v>
      </c>
      <c r="M1132" s="302">
        <v>23.643595457204974</v>
      </c>
      <c r="N1132" s="302">
        <v>6.5390733521832605</v>
      </c>
      <c r="O1132" s="302">
        <f t="shared" ref="O1132:O1139" si="485">SUM(L1132:N1132)</f>
        <v>83.019450981655638</v>
      </c>
    </row>
    <row r="1133" spans="1:15" s="236" customFormat="1" x14ac:dyDescent="0.2">
      <c r="A1133" s="237" t="str">
        <f>name!E$6</f>
        <v>Associate professional occupations</v>
      </c>
      <c r="B1133" s="302">
        <v>14.461074746267961</v>
      </c>
      <c r="C1133" s="302">
        <v>8.3656753817419656</v>
      </c>
      <c r="D1133" s="302">
        <v>2.012815701380577</v>
      </c>
      <c r="E1133" s="302">
        <f t="shared" si="483"/>
        <v>24.839565829390505</v>
      </c>
      <c r="F1133" s="303"/>
      <c r="G1133" s="302">
        <v>17.805826755485665</v>
      </c>
      <c r="H1133" s="302">
        <v>10.471796950154097</v>
      </c>
      <c r="I1133" s="302">
        <v>1.5135679229506878</v>
      </c>
      <c r="J1133" s="302">
        <f t="shared" si="484"/>
        <v>29.79119162859045</v>
      </c>
      <c r="K1133" s="303"/>
      <c r="L1133" s="302">
        <v>19.010934998931653</v>
      </c>
      <c r="M1133" s="302">
        <v>11.314832539582085</v>
      </c>
      <c r="N1133" s="302">
        <v>1.9796692720385223</v>
      </c>
      <c r="O1133" s="302">
        <f t="shared" si="485"/>
        <v>32.305436810552258</v>
      </c>
    </row>
    <row r="1134" spans="1:15" s="236" customFormat="1" x14ac:dyDescent="0.2">
      <c r="A1134" s="237" t="str">
        <f>name!E$7</f>
        <v>Administrative and secretarial occupations</v>
      </c>
      <c r="B1134" s="302">
        <v>9.7452717310729611</v>
      </c>
      <c r="C1134" s="302">
        <v>13.826631299060193</v>
      </c>
      <c r="D1134" s="302">
        <v>0.43906443101968945</v>
      </c>
      <c r="E1134" s="302">
        <f t="shared" si="483"/>
        <v>24.010967461152845</v>
      </c>
      <c r="F1134" s="303"/>
      <c r="G1134" s="302">
        <v>10.027181342428213</v>
      </c>
      <c r="H1134" s="302">
        <v>13.340525400043791</v>
      </c>
      <c r="I1134" s="302">
        <v>0.29757219370770549</v>
      </c>
      <c r="J1134" s="302">
        <f t="shared" si="484"/>
        <v>23.665278936179707</v>
      </c>
      <c r="K1134" s="303"/>
      <c r="L1134" s="302">
        <v>8.2596664758865899</v>
      </c>
      <c r="M1134" s="302">
        <v>9.5747625591122834</v>
      </c>
      <c r="N1134" s="302">
        <v>0.22683808841664116</v>
      </c>
      <c r="O1134" s="302">
        <f t="shared" si="485"/>
        <v>18.061267123415515</v>
      </c>
    </row>
    <row r="1135" spans="1:15" s="236" customFormat="1" x14ac:dyDescent="0.2">
      <c r="A1135" s="237" t="str">
        <f>name!E$8</f>
        <v>Skilled trades occupations</v>
      </c>
      <c r="B1135" s="302">
        <v>1.2919868174403695</v>
      </c>
      <c r="C1135" s="302">
        <v>1.0421602901923013</v>
      </c>
      <c r="D1135" s="302">
        <v>0.5948209094505853</v>
      </c>
      <c r="E1135" s="302">
        <f t="shared" si="483"/>
        <v>2.9289680170832559</v>
      </c>
      <c r="F1135" s="303"/>
      <c r="G1135" s="302">
        <v>1.1472230751879811</v>
      </c>
      <c r="H1135" s="302">
        <v>0.84651946538343048</v>
      </c>
      <c r="I1135" s="302">
        <v>0.57252958183484959</v>
      </c>
      <c r="J1135" s="302">
        <f>SUM(G1135:I1135)</f>
        <v>2.5662721224062612</v>
      </c>
      <c r="K1135" s="303"/>
      <c r="L1135" s="302">
        <v>0.76210913678364745</v>
      </c>
      <c r="M1135" s="302">
        <v>0.71486586328711599</v>
      </c>
      <c r="N1135" s="302">
        <v>0.63014210038638829</v>
      </c>
      <c r="O1135" s="302">
        <f t="shared" si="485"/>
        <v>2.1071171004571516</v>
      </c>
    </row>
    <row r="1136" spans="1:15" s="236" customFormat="1" x14ac:dyDescent="0.2">
      <c r="A1136" s="237" t="str">
        <f>name!E$9</f>
        <v>Caring, leisure and other service occupations</v>
      </c>
      <c r="B1136" s="302">
        <v>34.928701602263807</v>
      </c>
      <c r="C1136" s="302">
        <v>32.671553950128818</v>
      </c>
      <c r="D1136" s="302">
        <v>3.4056764915223061</v>
      </c>
      <c r="E1136" s="302">
        <f t="shared" si="483"/>
        <v>71.005932043914925</v>
      </c>
      <c r="F1136" s="303"/>
      <c r="G1136" s="302">
        <v>37.358834959289673</v>
      </c>
      <c r="H1136" s="302">
        <v>33.720473029668021</v>
      </c>
      <c r="I1136" s="302">
        <v>3.1336884938261504</v>
      </c>
      <c r="J1136" s="302">
        <f t="shared" ref="J1136:J1139" si="486">SUM(G1136:I1136)</f>
        <v>74.212996482783851</v>
      </c>
      <c r="K1136" s="303"/>
      <c r="L1136" s="302">
        <v>44.197023633574545</v>
      </c>
      <c r="M1136" s="302">
        <v>38.791116440315299</v>
      </c>
      <c r="N1136" s="302">
        <v>3.975394732340749</v>
      </c>
      <c r="O1136" s="302">
        <f t="shared" si="485"/>
        <v>86.963534806230584</v>
      </c>
    </row>
    <row r="1137" spans="1:15" s="236" customFormat="1" x14ac:dyDescent="0.2">
      <c r="A1137" s="237" t="str">
        <f>name!E$10</f>
        <v>Sales and customer service occupations</v>
      </c>
      <c r="B1137" s="302">
        <v>1.3949226116613547</v>
      </c>
      <c r="C1137" s="302">
        <v>1.3314403066278115</v>
      </c>
      <c r="D1137" s="302">
        <v>0.18653435258807075</v>
      </c>
      <c r="E1137" s="302">
        <f t="shared" si="483"/>
        <v>2.9128972708772372</v>
      </c>
      <c r="F1137" s="303"/>
      <c r="G1137" s="302">
        <v>1.4107602511205946</v>
      </c>
      <c r="H1137" s="302">
        <v>1.3111162158433367</v>
      </c>
      <c r="I1137" s="302">
        <v>0.12687141863960447</v>
      </c>
      <c r="J1137" s="302">
        <f t="shared" si="486"/>
        <v>2.8487478856035358</v>
      </c>
      <c r="K1137" s="303"/>
      <c r="L1137" s="302">
        <v>1.5836718183152907</v>
      </c>
      <c r="M1137" s="302">
        <v>1.5199603836672742</v>
      </c>
      <c r="N1137" s="302">
        <v>0.14830198110208526</v>
      </c>
      <c r="O1137" s="302">
        <f t="shared" si="485"/>
        <v>3.2519341830846504</v>
      </c>
    </row>
    <row r="1138" spans="1:15" s="236" customFormat="1" x14ac:dyDescent="0.2">
      <c r="A1138" s="237" t="str">
        <f>name!E$11</f>
        <v>Process, plant and machine operatives</v>
      </c>
      <c r="B1138" s="302">
        <v>0.47475992793705563</v>
      </c>
      <c r="C1138" s="302">
        <v>0.62152093512725493</v>
      </c>
      <c r="D1138" s="302">
        <v>8.3064181420712618E-2</v>
      </c>
      <c r="E1138" s="302">
        <f t="shared" si="483"/>
        <v>1.1793450444850233</v>
      </c>
      <c r="F1138" s="303"/>
      <c r="G1138" s="302">
        <v>0.39155682296378397</v>
      </c>
      <c r="H1138" s="302">
        <v>0.59302722472073444</v>
      </c>
      <c r="I1138" s="302">
        <v>8.6253529111090771E-2</v>
      </c>
      <c r="J1138" s="302">
        <f t="shared" si="486"/>
        <v>1.0708375767956093</v>
      </c>
      <c r="K1138" s="303"/>
      <c r="L1138" s="302">
        <v>0.17394697168723827</v>
      </c>
      <c r="M1138" s="302">
        <v>0.47194247899925323</v>
      </c>
      <c r="N1138" s="302">
        <v>6.1329381607741595E-2</v>
      </c>
      <c r="O1138" s="302">
        <f t="shared" si="485"/>
        <v>0.7072188322942331</v>
      </c>
    </row>
    <row r="1139" spans="1:15" s="236" customFormat="1" x14ac:dyDescent="0.2">
      <c r="A1139" s="237" t="str">
        <f>name!E$12</f>
        <v>Elementary occupations</v>
      </c>
      <c r="B1139" s="302">
        <v>1.4842570494357439</v>
      </c>
      <c r="C1139" s="302">
        <v>3.8183212728879687</v>
      </c>
      <c r="D1139" s="302">
        <v>0.1079693481100147</v>
      </c>
      <c r="E1139" s="302">
        <f t="shared" si="483"/>
        <v>5.4105476704337274</v>
      </c>
      <c r="F1139" s="303"/>
      <c r="G1139" s="302">
        <v>1.446517950645809</v>
      </c>
      <c r="H1139" s="302">
        <v>3.0819630697832476</v>
      </c>
      <c r="I1139" s="302">
        <v>6.2537339785662782E-2</v>
      </c>
      <c r="J1139" s="302">
        <f t="shared" si="486"/>
        <v>4.5910183602147194</v>
      </c>
      <c r="K1139" s="303"/>
      <c r="L1139" s="302">
        <v>1.0550271077435662</v>
      </c>
      <c r="M1139" s="302">
        <v>1.8309739208685352</v>
      </c>
      <c r="N1139" s="302">
        <v>2.4428665709434503E-2</v>
      </c>
      <c r="O1139" s="302">
        <f t="shared" si="485"/>
        <v>2.910429694321536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104.42699999930738</v>
      </c>
      <c r="C1141" s="311">
        <f t="shared" ref="C1141:E1141" si="487">SUM(C1131:C1139)</f>
        <v>78.88899999867337</v>
      </c>
      <c r="D1141" s="311">
        <f t="shared" si="487"/>
        <v>14.186999999762969</v>
      </c>
      <c r="E1141" s="311">
        <f t="shared" si="487"/>
        <v>197.5029999977437</v>
      </c>
      <c r="F1141" s="311"/>
      <c r="G1141" s="311">
        <f t="shared" ref="G1141:J1141" si="488">SUM(G1131:G1139)</f>
        <v>120.54599999847498</v>
      </c>
      <c r="H1141" s="311">
        <f t="shared" si="488"/>
        <v>85.50299999902677</v>
      </c>
      <c r="I1141" s="311">
        <f t="shared" si="488"/>
        <v>13.274000000468767</v>
      </c>
      <c r="J1141" s="311">
        <f t="shared" si="488"/>
        <v>219.32299999797056</v>
      </c>
      <c r="K1141" s="311"/>
      <c r="L1141" s="311">
        <f t="shared" ref="L1141:O1141" si="489">SUM(L1131:L1139)</f>
        <v>136.07500000056748</v>
      </c>
      <c r="M1141" s="311">
        <f t="shared" si="489"/>
        <v>90.924999998568907</v>
      </c>
      <c r="N1141" s="311">
        <f t="shared" si="489"/>
        <v>15.092000000678732</v>
      </c>
      <c r="O1141" s="311">
        <f t="shared" si="489"/>
        <v>242.09199999981513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1.9424226883525257</v>
      </c>
      <c r="C1148" s="302">
        <v>0.51123665063906387</v>
      </c>
      <c r="D1148" s="302">
        <v>0.2809062420398693</v>
      </c>
      <c r="E1148" s="302">
        <f>SUM(B1148:D1148)</f>
        <v>2.7345655810314589</v>
      </c>
      <c r="F1148" s="303"/>
      <c r="G1148" s="302">
        <v>2.0644575030690566</v>
      </c>
      <c r="H1148" s="302">
        <v>0.75797181429781579</v>
      </c>
      <c r="I1148" s="302">
        <v>0.23853946634738338</v>
      </c>
      <c r="J1148" s="302">
        <f>SUM(G1148:I1148)</f>
        <v>3.0609687837142556</v>
      </c>
      <c r="K1148" s="303"/>
      <c r="L1148" s="302">
        <v>3.2376049704834022</v>
      </c>
      <c r="M1148" s="302">
        <v>0.9726480245428738</v>
      </c>
      <c r="N1148" s="302">
        <v>0.34704894328092284</v>
      </c>
      <c r="O1148" s="302">
        <f>SUM(L1148:N1148)</f>
        <v>4.5573019383071989</v>
      </c>
    </row>
    <row r="1149" spans="1:15" s="236" customFormat="1" x14ac:dyDescent="0.2">
      <c r="A1149" s="237" t="str">
        <f>name!E$5</f>
        <v>Professional occupations</v>
      </c>
      <c r="B1149" s="302">
        <v>12.192123890184357</v>
      </c>
      <c r="C1149" s="302">
        <v>4.6974225629044062</v>
      </c>
      <c r="D1149" s="302">
        <v>1.4619893908906565</v>
      </c>
      <c r="E1149" s="302">
        <f t="shared" ref="E1149:E1156" si="490">SUM(B1149:D1149)</f>
        <v>18.35153584397942</v>
      </c>
      <c r="F1149" s="303"/>
      <c r="G1149" s="302">
        <v>13.430698431824801</v>
      </c>
      <c r="H1149" s="302">
        <v>5.9842526687750679</v>
      </c>
      <c r="I1149" s="302">
        <v>1.3673882661971608</v>
      </c>
      <c r="J1149" s="302">
        <f t="shared" ref="J1149:J1151" si="491">SUM(G1149:I1149)</f>
        <v>20.782339366797029</v>
      </c>
      <c r="K1149" s="303"/>
      <c r="L1149" s="302">
        <v>20.597127858770833</v>
      </c>
      <c r="M1149" s="302">
        <v>7.4172146115176671</v>
      </c>
      <c r="N1149" s="302">
        <v>1.8882987225635577</v>
      </c>
      <c r="O1149" s="302">
        <f t="shared" ref="O1149:O1156" si="492">SUM(L1149:N1149)</f>
        <v>29.902641192852059</v>
      </c>
    </row>
    <row r="1150" spans="1:15" s="236" customFormat="1" x14ac:dyDescent="0.2">
      <c r="A1150" s="237" t="str">
        <f>name!E$6</f>
        <v>Associate professional occupations</v>
      </c>
      <c r="B1150" s="302">
        <v>4.9424284197248811</v>
      </c>
      <c r="C1150" s="302">
        <v>2.5555733663499414</v>
      </c>
      <c r="D1150" s="302">
        <v>0.6160860076896264</v>
      </c>
      <c r="E1150" s="302">
        <f t="shared" si="490"/>
        <v>8.1140877937644493</v>
      </c>
      <c r="F1150" s="303"/>
      <c r="G1150" s="302">
        <v>5.3050258435380959</v>
      </c>
      <c r="H1150" s="302">
        <v>3.2101152937053139</v>
      </c>
      <c r="I1150" s="302">
        <v>0.44830527511453622</v>
      </c>
      <c r="J1150" s="302">
        <f t="shared" si="491"/>
        <v>8.9634464123579463</v>
      </c>
      <c r="K1150" s="303"/>
      <c r="L1150" s="302">
        <v>7.3052280111899348</v>
      </c>
      <c r="M1150" s="302">
        <v>3.5707861711760827</v>
      </c>
      <c r="N1150" s="302">
        <v>0.65658508803794402</v>
      </c>
      <c r="O1150" s="302">
        <f t="shared" si="492"/>
        <v>11.532599270403962</v>
      </c>
    </row>
    <row r="1151" spans="1:15" s="236" customFormat="1" x14ac:dyDescent="0.2">
      <c r="A1151" s="237" t="str">
        <f>name!E$7</f>
        <v>Administrative and secretarial occupations</v>
      </c>
      <c r="B1151" s="302">
        <v>3.3639966352098569</v>
      </c>
      <c r="C1151" s="302">
        <v>4.2500940185192499</v>
      </c>
      <c r="D1151" s="302">
        <v>0.16079774160129015</v>
      </c>
      <c r="E1151" s="302">
        <f t="shared" si="490"/>
        <v>7.7748883953303976</v>
      </c>
      <c r="F1151" s="303"/>
      <c r="G1151" s="302">
        <v>3.0072635910886159</v>
      </c>
      <c r="H1151" s="302">
        <v>4.1063478037269263</v>
      </c>
      <c r="I1151" s="302">
        <v>9.1541257936017251E-2</v>
      </c>
      <c r="J1151" s="302">
        <f t="shared" si="491"/>
        <v>7.2051526527515595</v>
      </c>
      <c r="K1151" s="303"/>
      <c r="L1151" s="302">
        <v>3.0403412639328322</v>
      </c>
      <c r="M1151" s="302">
        <v>3.1099556228651086</v>
      </c>
      <c r="N1151" s="302">
        <v>6.2727150664914313E-2</v>
      </c>
      <c r="O1151" s="302">
        <f t="shared" si="492"/>
        <v>6.2130240374628549</v>
      </c>
    </row>
    <row r="1152" spans="1:15" s="236" customFormat="1" x14ac:dyDescent="0.2">
      <c r="A1152" s="237" t="str">
        <f>name!E$8</f>
        <v>Skilled trades occupations</v>
      </c>
      <c r="B1152" s="302">
        <v>0.41457114803190948</v>
      </c>
      <c r="C1152" s="302">
        <v>0.33218143707646119</v>
      </c>
      <c r="D1152" s="302">
        <v>9.5441301740150267E-2</v>
      </c>
      <c r="E1152" s="302">
        <f t="shared" si="490"/>
        <v>0.84219388684852103</v>
      </c>
      <c r="F1152" s="303"/>
      <c r="G1152" s="302">
        <v>0.31046838137005661</v>
      </c>
      <c r="H1152" s="302">
        <v>0.26483479755390227</v>
      </c>
      <c r="I1152" s="302">
        <v>6.8357902688552241E-2</v>
      </c>
      <c r="J1152" s="302">
        <f>SUM(G1152:I1152)</f>
        <v>0.64366108161251112</v>
      </c>
      <c r="K1152" s="303"/>
      <c r="L1152" s="302">
        <v>0.24652846179342336</v>
      </c>
      <c r="M1152" s="302">
        <v>0.23506323452233949</v>
      </c>
      <c r="N1152" s="302">
        <v>0.11418292161053567</v>
      </c>
      <c r="O1152" s="302">
        <f t="shared" si="492"/>
        <v>0.59577461792629849</v>
      </c>
    </row>
    <row r="1153" spans="1:15" s="236" customFormat="1" x14ac:dyDescent="0.2">
      <c r="A1153" s="237" t="str">
        <f>name!E$9</f>
        <v>Caring, leisure and other service occupations</v>
      </c>
      <c r="B1153" s="302">
        <v>12.365899639777439</v>
      </c>
      <c r="C1153" s="302">
        <v>9.8589733502217332</v>
      </c>
      <c r="D1153" s="302">
        <v>1.4271781138190569</v>
      </c>
      <c r="E1153" s="302">
        <f t="shared" si="490"/>
        <v>23.652051103818227</v>
      </c>
      <c r="F1153" s="303"/>
      <c r="G1153" s="302">
        <v>11.76437504787536</v>
      </c>
      <c r="H1153" s="302">
        <v>10.226080661551752</v>
      </c>
      <c r="I1153" s="302">
        <v>1.2789804357478056</v>
      </c>
      <c r="J1153" s="302">
        <f t="shared" ref="J1153:J1156" si="493">SUM(G1153:I1153)</f>
        <v>23.269436145174915</v>
      </c>
      <c r="K1153" s="303"/>
      <c r="L1153" s="302">
        <v>17.528018930018224</v>
      </c>
      <c r="M1153" s="302">
        <v>12.174655381248957</v>
      </c>
      <c r="N1153" s="302">
        <v>1.6416641778368506</v>
      </c>
      <c r="O1153" s="302">
        <f t="shared" si="492"/>
        <v>31.344338489104032</v>
      </c>
    </row>
    <row r="1154" spans="1:15" s="236" customFormat="1" x14ac:dyDescent="0.2">
      <c r="A1154" s="237" t="str">
        <f>name!E$10</f>
        <v>Sales and customer service occupations</v>
      </c>
      <c r="B1154" s="302">
        <v>0.48379309443606461</v>
      </c>
      <c r="C1154" s="302">
        <v>0.41036420648396166</v>
      </c>
      <c r="D1154" s="302">
        <v>5.7251263529742046E-2</v>
      </c>
      <c r="E1154" s="302">
        <f t="shared" si="490"/>
        <v>0.9514085644497684</v>
      </c>
      <c r="F1154" s="303"/>
      <c r="G1154" s="302">
        <v>0.42995440530268636</v>
      </c>
      <c r="H1154" s="302">
        <v>0.40196468380551242</v>
      </c>
      <c r="I1154" s="302">
        <v>2.7970697231786346E-2</v>
      </c>
      <c r="J1154" s="302">
        <f t="shared" si="493"/>
        <v>0.85988978633998514</v>
      </c>
      <c r="K1154" s="303"/>
      <c r="L1154" s="302">
        <v>0.61370729282764713</v>
      </c>
      <c r="M1154" s="302">
        <v>0.48553190164702698</v>
      </c>
      <c r="N1154" s="302">
        <v>4.6703116520951313E-2</v>
      </c>
      <c r="O1154" s="302">
        <f t="shared" si="492"/>
        <v>1.1459423109956253</v>
      </c>
    </row>
    <row r="1155" spans="1:15" s="236" customFormat="1" x14ac:dyDescent="0.2">
      <c r="A1155" s="237" t="str">
        <f>name!E$11</f>
        <v>Process, plant and machine operatives</v>
      </c>
      <c r="B1155" s="302">
        <v>0.16430482011467512</v>
      </c>
      <c r="C1155" s="302">
        <v>0.21449041890027976</v>
      </c>
      <c r="D1155" s="302">
        <v>1.1543060841801381E-2</v>
      </c>
      <c r="E1155" s="302">
        <f t="shared" si="490"/>
        <v>0.39033829985675628</v>
      </c>
      <c r="F1155" s="303"/>
      <c r="G1155" s="302">
        <v>0.11799379191092764</v>
      </c>
      <c r="H1155" s="302">
        <v>0.20082551620275943</v>
      </c>
      <c r="I1155" s="302">
        <v>7.9825618027738517E-3</v>
      </c>
      <c r="J1155" s="302">
        <f t="shared" si="493"/>
        <v>0.32680186991646093</v>
      </c>
      <c r="K1155" s="303"/>
      <c r="L1155" s="302">
        <v>6.2591233574378041E-2</v>
      </c>
      <c r="M1155" s="302">
        <v>0.1670726128748648</v>
      </c>
      <c r="N1155" s="302">
        <v>6.8286921232383266E-3</v>
      </c>
      <c r="O1155" s="302">
        <f t="shared" si="492"/>
        <v>0.23649253857248118</v>
      </c>
    </row>
    <row r="1156" spans="1:15" s="236" customFormat="1" x14ac:dyDescent="0.2">
      <c r="A1156" s="237" t="str">
        <f>name!E$12</f>
        <v>Elementary occupations</v>
      </c>
      <c r="B1156" s="302">
        <v>0.46345966392858384</v>
      </c>
      <c r="C1156" s="302">
        <v>1.1776639885082214</v>
      </c>
      <c r="D1156" s="302">
        <v>3.5806877626488667E-2</v>
      </c>
      <c r="E1156" s="302">
        <f t="shared" si="490"/>
        <v>1.676930530063294</v>
      </c>
      <c r="F1156" s="303"/>
      <c r="G1156" s="302">
        <v>0.36776300356748542</v>
      </c>
      <c r="H1156" s="302">
        <v>0.94460676009184741</v>
      </c>
      <c r="I1156" s="302">
        <v>1.4934137114704654E-2</v>
      </c>
      <c r="J1156" s="302">
        <f t="shared" si="493"/>
        <v>1.3273039007740375</v>
      </c>
      <c r="K1156" s="303"/>
      <c r="L1156" s="302">
        <v>0.29085197757757497</v>
      </c>
      <c r="M1156" s="302">
        <v>0.57507243917444084</v>
      </c>
      <c r="N1156" s="302">
        <v>2.9611874522103266E-3</v>
      </c>
      <c r="O1156" s="302">
        <f t="shared" si="492"/>
        <v>0.86888560420422611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36.33299999976029</v>
      </c>
      <c r="C1158" s="311">
        <f t="shared" ref="C1158:E1158" si="494">SUM(C1148:C1156)</f>
        <v>24.007999999603317</v>
      </c>
      <c r="D1158" s="311">
        <f t="shared" si="494"/>
        <v>4.1469999997786822</v>
      </c>
      <c r="E1158" s="311">
        <f t="shared" si="494"/>
        <v>64.487999999142289</v>
      </c>
      <c r="F1158" s="311"/>
      <c r="G1158" s="311">
        <f t="shared" ref="G1158:J1158" si="495">SUM(G1148:G1156)</f>
        <v>36.797999999547088</v>
      </c>
      <c r="H1158" s="311">
        <f t="shared" si="495"/>
        <v>26.096999999710899</v>
      </c>
      <c r="I1158" s="311">
        <f t="shared" si="495"/>
        <v>3.5440000001807204</v>
      </c>
      <c r="J1158" s="311">
        <f t="shared" si="495"/>
        <v>66.438999999438707</v>
      </c>
      <c r="K1158" s="311"/>
      <c r="L1158" s="311">
        <f t="shared" ref="L1158:O1158" si="496">SUM(L1148:L1156)</f>
        <v>52.922000000168261</v>
      </c>
      <c r="M1158" s="311">
        <f t="shared" si="496"/>
        <v>28.70799999956936</v>
      </c>
      <c r="N1158" s="311">
        <f t="shared" si="496"/>
        <v>4.7670000000911248</v>
      </c>
      <c r="O1158" s="311">
        <f t="shared" si="496"/>
        <v>86.396999999828722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2.3752423890947352</v>
      </c>
      <c r="C1165" s="302">
        <v>0.96058934034102228</v>
      </c>
      <c r="D1165" s="302">
        <v>0.44665628953757913</v>
      </c>
      <c r="E1165" s="302">
        <f>SUM(B1165:D1165)</f>
        <v>3.7824880189733365</v>
      </c>
      <c r="F1165" s="303"/>
      <c r="G1165" s="302">
        <v>2.1803764316550995</v>
      </c>
      <c r="H1165" s="302">
        <v>1.2175404187794936</v>
      </c>
      <c r="I1165" s="302">
        <v>0.32809395086101723</v>
      </c>
      <c r="J1165" s="302">
        <f>SUM(G1165:I1165)</f>
        <v>3.7260108012956108</v>
      </c>
      <c r="K1165" s="303"/>
      <c r="L1165" s="302">
        <v>3.3954217763021477</v>
      </c>
      <c r="M1165" s="302">
        <v>1.5630918953709052</v>
      </c>
      <c r="N1165" s="302">
        <v>0.47313616042937956</v>
      </c>
      <c r="O1165" s="302">
        <f>SUM(L1165:N1165)</f>
        <v>5.4316498321024325</v>
      </c>
    </row>
    <row r="1166" spans="1:15" s="236" customFormat="1" x14ac:dyDescent="0.2">
      <c r="A1166" s="237" t="str">
        <f>name!E$5</f>
        <v>Professional occupations</v>
      </c>
      <c r="B1166" s="302">
        <v>14.838736262535429</v>
      </c>
      <c r="C1166" s="302">
        <v>8.8721982122022158</v>
      </c>
      <c r="D1166" s="302">
        <v>2.3258693934662902</v>
      </c>
      <c r="E1166" s="302">
        <f t="shared" ref="E1166:E1173" si="497">SUM(B1166:D1166)</f>
        <v>26.036803868203936</v>
      </c>
      <c r="F1166" s="303"/>
      <c r="G1166" s="302">
        <v>14.228289717330988</v>
      </c>
      <c r="H1166" s="302">
        <v>9.6450788341674585</v>
      </c>
      <c r="I1166" s="302">
        <v>1.8378455192595331</v>
      </c>
      <c r="J1166" s="302">
        <f t="shared" ref="J1166:J1168" si="498">SUM(G1166:I1166)</f>
        <v>25.711214070757979</v>
      </c>
      <c r="K1166" s="303"/>
      <c r="L1166" s="302">
        <v>21.686873229167116</v>
      </c>
      <c r="M1166" s="302">
        <v>11.94665645627307</v>
      </c>
      <c r="N1166" s="302">
        <v>2.5255170174484785</v>
      </c>
      <c r="O1166" s="302">
        <f t="shared" ref="O1166:O1173" si="499">SUM(L1166:N1166)</f>
        <v>36.159046702888666</v>
      </c>
    </row>
    <row r="1167" spans="1:15" s="236" customFormat="1" x14ac:dyDescent="0.2">
      <c r="A1167" s="237" t="str">
        <f>name!E$6</f>
        <v>Associate professional occupations</v>
      </c>
      <c r="B1167" s="302">
        <v>6.0914376004500577</v>
      </c>
      <c r="C1167" s="302">
        <v>4.8163834945826949</v>
      </c>
      <c r="D1167" s="302">
        <v>0.95703778217121416</v>
      </c>
      <c r="E1167" s="302">
        <f t="shared" si="497"/>
        <v>11.864858877203966</v>
      </c>
      <c r="F1167" s="303"/>
      <c r="G1167" s="302">
        <v>5.6640207334317623</v>
      </c>
      <c r="H1167" s="302">
        <v>5.1649800976490265</v>
      </c>
      <c r="I1167" s="302">
        <v>0.59311484157465388</v>
      </c>
      <c r="J1167" s="302">
        <f t="shared" si="498"/>
        <v>11.422115672655442</v>
      </c>
      <c r="K1167" s="303"/>
      <c r="L1167" s="302">
        <v>7.7251312554880061</v>
      </c>
      <c r="M1167" s="302">
        <v>5.7450010050556539</v>
      </c>
      <c r="N1167" s="302">
        <v>0.86950302165955617</v>
      </c>
      <c r="O1167" s="302">
        <f t="shared" si="499"/>
        <v>14.339635282203217</v>
      </c>
    </row>
    <row r="1168" spans="1:15" s="236" customFormat="1" x14ac:dyDescent="0.2">
      <c r="A1168" s="237" t="str">
        <f>name!E$7</f>
        <v>Administrative and secretarial occupations</v>
      </c>
      <c r="B1168" s="302">
        <v>4.1177135304597998</v>
      </c>
      <c r="C1168" s="302">
        <v>8.0013015058280867</v>
      </c>
      <c r="D1168" s="302">
        <v>0.24640881070775308</v>
      </c>
      <c r="E1168" s="302">
        <f t="shared" si="497"/>
        <v>12.36542384699564</v>
      </c>
      <c r="F1168" s="303"/>
      <c r="G1168" s="302">
        <v>3.2022235380193784</v>
      </c>
      <c r="H1168" s="302">
        <v>6.6014179234250712</v>
      </c>
      <c r="I1168" s="302">
        <v>0.1208802105416284</v>
      </c>
      <c r="J1168" s="302">
        <f t="shared" si="498"/>
        <v>9.9245216719860778</v>
      </c>
      <c r="K1168" s="303"/>
      <c r="L1168" s="302">
        <v>3.2579052900375509</v>
      </c>
      <c r="M1168" s="302">
        <v>4.9773320625468145</v>
      </c>
      <c r="N1168" s="302">
        <v>8.4177766208787988E-2</v>
      </c>
      <c r="O1168" s="302">
        <f t="shared" si="499"/>
        <v>8.3194151187931524</v>
      </c>
    </row>
    <row r="1169" spans="1:15" s="236" customFormat="1" x14ac:dyDescent="0.2">
      <c r="A1169" s="237" t="str">
        <f>name!E$8</f>
        <v>Skilled trades occupations</v>
      </c>
      <c r="B1169" s="302">
        <v>0.5339196014833294</v>
      </c>
      <c r="C1169" s="302">
        <v>0.62148877544322856</v>
      </c>
      <c r="D1169" s="302">
        <v>0.15933691258772073</v>
      </c>
      <c r="E1169" s="302">
        <f t="shared" si="497"/>
        <v>1.3147452895142786</v>
      </c>
      <c r="F1169" s="303"/>
      <c r="G1169" s="302">
        <v>0.34500559736214392</v>
      </c>
      <c r="H1169" s="302">
        <v>0.42434413278007593</v>
      </c>
      <c r="I1169" s="302">
        <v>9.7288494940273113E-2</v>
      </c>
      <c r="J1169" s="302">
        <f>SUM(G1169:I1169)</f>
        <v>0.866638225082493</v>
      </c>
      <c r="K1169" s="303"/>
      <c r="L1169" s="302">
        <v>0.27554581671319889</v>
      </c>
      <c r="M1169" s="302">
        <v>0.37537872245032033</v>
      </c>
      <c r="N1169" s="302">
        <v>0.15962046207366387</v>
      </c>
      <c r="O1169" s="302">
        <f t="shared" si="499"/>
        <v>0.81054500123718309</v>
      </c>
    </row>
    <row r="1170" spans="1:15" s="236" customFormat="1" x14ac:dyDescent="0.2">
      <c r="A1170" s="237" t="str">
        <f>name!E$9</f>
        <v>Caring, leisure and other service occupations</v>
      </c>
      <c r="B1170" s="302">
        <v>14.876427623990416</v>
      </c>
      <c r="C1170" s="302">
        <v>18.62093644435237</v>
      </c>
      <c r="D1170" s="302">
        <v>2.1677994384318553</v>
      </c>
      <c r="E1170" s="302">
        <f t="shared" si="497"/>
        <v>35.665163506774647</v>
      </c>
      <c r="F1170" s="303"/>
      <c r="G1170" s="302">
        <v>12.286852135529161</v>
      </c>
      <c r="H1170" s="302">
        <v>16.490187129003804</v>
      </c>
      <c r="I1170" s="302">
        <v>1.6683704422248102</v>
      </c>
      <c r="J1170" s="302">
        <f t="shared" ref="J1170:J1173" si="500">SUM(G1170:I1170)</f>
        <v>30.445409706757776</v>
      </c>
      <c r="K1170" s="303"/>
      <c r="L1170" s="302">
        <v>18.360954810517235</v>
      </c>
      <c r="M1170" s="302">
        <v>19.607654013077287</v>
      </c>
      <c r="N1170" s="302">
        <v>2.1453581175320839</v>
      </c>
      <c r="O1170" s="302">
        <f t="shared" si="499"/>
        <v>40.113966941126606</v>
      </c>
    </row>
    <row r="1171" spans="1:15" s="236" customFormat="1" x14ac:dyDescent="0.2">
      <c r="A1171" s="237" t="str">
        <f>name!E$10</f>
        <v>Sales and customer service occupations</v>
      </c>
      <c r="B1171" s="302">
        <v>0.59027160216328245</v>
      </c>
      <c r="C1171" s="302">
        <v>0.77219815530216895</v>
      </c>
      <c r="D1171" s="302">
        <v>8.8915006875548708E-2</v>
      </c>
      <c r="E1171" s="302">
        <f t="shared" si="497"/>
        <v>1.4513847643410001</v>
      </c>
      <c r="F1171" s="303"/>
      <c r="G1171" s="302">
        <v>0.45488952394564675</v>
      </c>
      <c r="H1171" s="302">
        <v>0.64673473225289446</v>
      </c>
      <c r="I1171" s="302">
        <v>3.7655838795355751E-2</v>
      </c>
      <c r="J1171" s="302">
        <f t="shared" si="500"/>
        <v>1.139280094993897</v>
      </c>
      <c r="K1171" s="303"/>
      <c r="L1171" s="302">
        <v>0.64732977451680485</v>
      </c>
      <c r="M1171" s="302">
        <v>0.77942701289055505</v>
      </c>
      <c r="N1171" s="302">
        <v>6.206831924715521E-2</v>
      </c>
      <c r="O1171" s="302">
        <f t="shared" si="499"/>
        <v>1.4888251066545151</v>
      </c>
    </row>
    <row r="1172" spans="1:15" s="236" customFormat="1" x14ac:dyDescent="0.2">
      <c r="A1172" s="237" t="str">
        <f>name!E$11</f>
        <v>Process, plant and machine operatives</v>
      </c>
      <c r="B1172" s="302">
        <v>0.20076319219695918</v>
      </c>
      <c r="C1172" s="302">
        <v>0.39611530871638034</v>
      </c>
      <c r="D1172" s="302">
        <v>1.9706258044008787E-2</v>
      </c>
      <c r="E1172" s="302">
        <f t="shared" si="497"/>
        <v>0.61658475895734832</v>
      </c>
      <c r="F1172" s="303"/>
      <c r="G1172" s="302">
        <v>0.12540245057111918</v>
      </c>
      <c r="H1172" s="302">
        <v>0.31681791813120469</v>
      </c>
      <c r="I1172" s="302">
        <v>1.174973573965598E-2</v>
      </c>
      <c r="J1172" s="302">
        <f t="shared" si="500"/>
        <v>0.45397010444197983</v>
      </c>
      <c r="K1172" s="303"/>
      <c r="L1172" s="302">
        <v>6.7551262916456009E-2</v>
      </c>
      <c r="M1172" s="302">
        <v>0.26341210890619526</v>
      </c>
      <c r="N1172" s="302">
        <v>1.0241673672446222E-2</v>
      </c>
      <c r="O1172" s="302">
        <f t="shared" si="499"/>
        <v>0.3412050454950975</v>
      </c>
    </row>
    <row r="1173" spans="1:15" s="236" customFormat="1" x14ac:dyDescent="0.2">
      <c r="A1173" s="237" t="str">
        <f>name!E$12</f>
        <v>Elementary occupations</v>
      </c>
      <c r="B1173" s="302">
        <v>0.60848819733309267</v>
      </c>
      <c r="C1173" s="302">
        <v>2.215788762481373</v>
      </c>
      <c r="D1173" s="302">
        <v>5.527010785325253E-2</v>
      </c>
      <c r="E1173" s="302">
        <f t="shared" si="497"/>
        <v>2.8795470676677182</v>
      </c>
      <c r="F1173" s="303"/>
      <c r="G1173" s="302">
        <v>0.41993987167052693</v>
      </c>
      <c r="H1173" s="302">
        <v>1.5198988133427582</v>
      </c>
      <c r="I1173" s="302">
        <v>2.0000966299335045E-2</v>
      </c>
      <c r="J1173" s="302">
        <f t="shared" si="500"/>
        <v>1.9598396513126202</v>
      </c>
      <c r="K1173" s="303"/>
      <c r="L1173" s="302">
        <v>0.34428678453539713</v>
      </c>
      <c r="M1173" s="302">
        <v>0.92604672273010169</v>
      </c>
      <c r="N1173" s="302">
        <v>4.3774618610133821E-3</v>
      </c>
      <c r="O1173" s="302">
        <f t="shared" si="499"/>
        <v>1.2747109691265122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44.232999999707104</v>
      </c>
      <c r="C1175" s="311">
        <f t="shared" ref="C1175:E1175" si="501">SUM(C1165:C1173)</f>
        <v>45.276999999249547</v>
      </c>
      <c r="D1175" s="311">
        <f t="shared" si="501"/>
        <v>6.466999999675223</v>
      </c>
      <c r="E1175" s="311">
        <f t="shared" si="501"/>
        <v>95.976999998631854</v>
      </c>
      <c r="F1175" s="311"/>
      <c r="G1175" s="311">
        <f t="shared" ref="G1175:J1175" si="502">SUM(G1165:G1173)</f>
        <v>38.906999999515818</v>
      </c>
      <c r="H1175" s="311">
        <f t="shared" si="502"/>
        <v>42.026999999531789</v>
      </c>
      <c r="I1175" s="311">
        <f t="shared" si="502"/>
        <v>4.7150000002362624</v>
      </c>
      <c r="J1175" s="311">
        <f t="shared" si="502"/>
        <v>85.648999999283873</v>
      </c>
      <c r="K1175" s="311"/>
      <c r="L1175" s="311">
        <f t="shared" ref="L1175:O1175" si="503">SUM(L1165:L1173)</f>
        <v>55.76100000019391</v>
      </c>
      <c r="M1175" s="311">
        <f t="shared" si="503"/>
        <v>46.183999999300902</v>
      </c>
      <c r="N1175" s="311">
        <f t="shared" si="503"/>
        <v>6.3340000001325656</v>
      </c>
      <c r="O1175" s="311">
        <f t="shared" si="503"/>
        <v>108.2789999996274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0.27210671306465484</v>
      </c>
      <c r="C1182" s="302">
        <v>3.7960672830447718E-2</v>
      </c>
      <c r="D1182" s="302">
        <v>0.19642898564472938</v>
      </c>
      <c r="E1182" s="302">
        <f>SUM(B1182:D1182)</f>
        <v>0.50649637153983196</v>
      </c>
      <c r="F1182" s="303"/>
      <c r="G1182" s="302">
        <v>0.29661807827809578</v>
      </c>
      <c r="H1182" s="302">
        <v>0.16462759036309887</v>
      </c>
      <c r="I1182" s="302">
        <v>0.42453720261682076</v>
      </c>
      <c r="J1182" s="302">
        <f>SUM(G1182:I1182)</f>
        <v>0.88578287125801536</v>
      </c>
      <c r="K1182" s="303"/>
      <c r="L1182" s="302">
        <v>0.26169570582221363</v>
      </c>
      <c r="M1182" s="302">
        <v>0.19086360762130125</v>
      </c>
      <c r="N1182" s="302">
        <v>0.30767559883383455</v>
      </c>
      <c r="O1182" s="302">
        <f>SUM(L1182:N1182)</f>
        <v>0.76023491227734941</v>
      </c>
    </row>
    <row r="1183" spans="1:15" s="236" customFormat="1" x14ac:dyDescent="0.2">
      <c r="A1183" s="237" t="str">
        <f>name!E$5</f>
        <v>Professional occupations</v>
      </c>
      <c r="B1183" s="302">
        <v>0.43057201831013309</v>
      </c>
      <c r="C1183" s="302">
        <v>8.1353105488309069E-2</v>
      </c>
      <c r="D1183" s="302">
        <v>0.6246319432720927</v>
      </c>
      <c r="E1183" s="302">
        <f t="shared" ref="E1183:E1190" si="504">SUM(B1183:D1183)</f>
        <v>1.1365570670705347</v>
      </c>
      <c r="F1183" s="303"/>
      <c r="G1183" s="302">
        <v>0.59840438743933511</v>
      </c>
      <c r="H1183" s="302">
        <v>0.35553674592008166</v>
      </c>
      <c r="I1183" s="302">
        <v>1.2101846399607719</v>
      </c>
      <c r="J1183" s="302">
        <f t="shared" ref="J1183:J1185" si="505">SUM(G1183:I1183)</f>
        <v>2.1641257733201886</v>
      </c>
      <c r="K1183" s="303"/>
      <c r="L1183" s="302">
        <v>0.53339333615478357</v>
      </c>
      <c r="M1183" s="302">
        <v>0.3632613980187836</v>
      </c>
      <c r="N1183" s="302">
        <v>0.85334253455604381</v>
      </c>
      <c r="O1183" s="302">
        <f t="shared" ref="O1183:O1190" si="506">SUM(L1183:N1183)</f>
        <v>1.749997268729611</v>
      </c>
    </row>
    <row r="1184" spans="1:15" s="236" customFormat="1" x14ac:dyDescent="0.2">
      <c r="A1184" s="237" t="str">
        <f>name!E$6</f>
        <v>Associate professional occupations</v>
      </c>
      <c r="B1184" s="302">
        <v>0.44118839516482705</v>
      </c>
      <c r="C1184" s="302">
        <v>0.13603982601493489</v>
      </c>
      <c r="D1184" s="302">
        <v>1.4202775571628523</v>
      </c>
      <c r="E1184" s="302">
        <f t="shared" si="504"/>
        <v>1.9975057783426142</v>
      </c>
      <c r="F1184" s="303"/>
      <c r="G1184" s="302">
        <v>0.52583352875106182</v>
      </c>
      <c r="H1184" s="302">
        <v>0.48325944078648742</v>
      </c>
      <c r="I1184" s="302">
        <v>3.034209363865179</v>
      </c>
      <c r="J1184" s="302">
        <f t="shared" si="505"/>
        <v>4.0433023334027283</v>
      </c>
      <c r="K1184" s="303"/>
      <c r="L1184" s="302">
        <v>0.40178458230918868</v>
      </c>
      <c r="M1184" s="302">
        <v>0.40480413438059776</v>
      </c>
      <c r="N1184" s="302">
        <v>2.2836175167136776</v>
      </c>
      <c r="O1184" s="302">
        <f t="shared" si="506"/>
        <v>3.0902062334034639</v>
      </c>
    </row>
    <row r="1185" spans="1:15" s="236" customFormat="1" x14ac:dyDescent="0.2">
      <c r="A1185" s="237" t="str">
        <f>name!E$7</f>
        <v>Administrative and secretarial occupations</v>
      </c>
      <c r="B1185" s="302">
        <v>0.51541026648562016</v>
      </c>
      <c r="C1185" s="302">
        <v>0.34283927691434868</v>
      </c>
      <c r="D1185" s="302">
        <v>4.1336356209727532E-2</v>
      </c>
      <c r="E1185" s="302">
        <f t="shared" si="504"/>
        <v>0.89958589960969637</v>
      </c>
      <c r="F1185" s="303"/>
      <c r="G1185" s="302">
        <v>0.4918896894059262</v>
      </c>
      <c r="H1185" s="302">
        <v>0.95840310116899374</v>
      </c>
      <c r="I1185" s="302">
        <v>7.1839795121390451E-2</v>
      </c>
      <c r="J1185" s="302">
        <f t="shared" si="505"/>
        <v>1.5221325856963104</v>
      </c>
      <c r="K1185" s="303"/>
      <c r="L1185" s="302">
        <v>0.31268324155714589</v>
      </c>
      <c r="M1185" s="302">
        <v>0.77306664698456584</v>
      </c>
      <c r="N1185" s="302">
        <v>5.2653191921612184E-2</v>
      </c>
      <c r="O1185" s="302">
        <f t="shared" si="506"/>
        <v>1.1384030804633238</v>
      </c>
    </row>
    <row r="1186" spans="1:15" s="236" customFormat="1" x14ac:dyDescent="0.2">
      <c r="A1186" s="237" t="str">
        <f>name!E$8</f>
        <v>Skilled trades occupations</v>
      </c>
      <c r="B1186" s="302">
        <v>0.1998066647936883</v>
      </c>
      <c r="C1186" s="302">
        <v>6.4207560530239696E-2</v>
      </c>
      <c r="D1186" s="302">
        <v>0.3604728608147108</v>
      </c>
      <c r="E1186" s="302">
        <f t="shared" si="504"/>
        <v>0.62448708613863879</v>
      </c>
      <c r="F1186" s="303"/>
      <c r="G1186" s="302">
        <v>0.16661633405648257</v>
      </c>
      <c r="H1186" s="302">
        <v>0.18398981153447413</v>
      </c>
      <c r="I1186" s="302">
        <v>0.67580416500358353</v>
      </c>
      <c r="J1186" s="302">
        <f>SUM(G1186:I1186)</f>
        <v>1.0264103105945401</v>
      </c>
      <c r="K1186" s="303"/>
      <c r="L1186" s="302">
        <v>0.11830486582304917</v>
      </c>
      <c r="M1186" s="302">
        <v>0.19427472103687016</v>
      </c>
      <c r="N1186" s="302">
        <v>0.56369472499864504</v>
      </c>
      <c r="O1186" s="302">
        <f t="shared" si="506"/>
        <v>0.8762743118585643</v>
      </c>
    </row>
    <row r="1187" spans="1:15" s="236" customFormat="1" x14ac:dyDescent="0.2">
      <c r="A1187" s="237" t="str">
        <f>name!E$9</f>
        <v>Caring, leisure and other service occupations</v>
      </c>
      <c r="B1187" s="302">
        <v>0.35064247063085496</v>
      </c>
      <c r="C1187" s="302">
        <v>0.19892095160942541</v>
      </c>
      <c r="D1187" s="302">
        <v>4.3383838767986377E-2</v>
      </c>
      <c r="E1187" s="302">
        <f t="shared" si="504"/>
        <v>0.59294726100826667</v>
      </c>
      <c r="F1187" s="303"/>
      <c r="G1187" s="302">
        <v>0.30573545797020141</v>
      </c>
      <c r="H1187" s="302">
        <v>0.54189390007649163</v>
      </c>
      <c r="I1187" s="302">
        <v>0.10239528709432687</v>
      </c>
      <c r="J1187" s="302">
        <f t="shared" ref="J1187:J1190" si="507">SUM(G1187:I1187)</f>
        <v>0.95002464514101992</v>
      </c>
      <c r="K1187" s="303"/>
      <c r="L1187" s="302">
        <v>0.22224458330293451</v>
      </c>
      <c r="M1187" s="302">
        <v>0.46947506982676357</v>
      </c>
      <c r="N1187" s="302">
        <v>9.0339670070282513E-2</v>
      </c>
      <c r="O1187" s="302">
        <f t="shared" si="506"/>
        <v>0.78205932319998062</v>
      </c>
    </row>
    <row r="1188" spans="1:15" s="236" customFormat="1" x14ac:dyDescent="0.2">
      <c r="A1188" s="237" t="str">
        <f>name!E$10</f>
        <v>Sales and customer service occupations</v>
      </c>
      <c r="B1188" s="302">
        <v>0.20404385228970448</v>
      </c>
      <c r="C1188" s="302">
        <v>0.1308178307183252</v>
      </c>
      <c r="D1188" s="302">
        <v>3.9652306406522814E-2</v>
      </c>
      <c r="E1188" s="302">
        <f t="shared" si="504"/>
        <v>0.3745139894145525</v>
      </c>
      <c r="F1188" s="303"/>
      <c r="G1188" s="302">
        <v>0.19066944948044232</v>
      </c>
      <c r="H1188" s="302">
        <v>0.40679635105757123</v>
      </c>
      <c r="I1188" s="302">
        <v>6.5309680298656331E-2</v>
      </c>
      <c r="J1188" s="302">
        <f t="shared" si="507"/>
        <v>0.66277548083666993</v>
      </c>
      <c r="K1188" s="303"/>
      <c r="L1188" s="302">
        <v>0.13902755165088285</v>
      </c>
      <c r="M1188" s="302">
        <v>0.3934456813094579</v>
      </c>
      <c r="N1188" s="302">
        <v>3.8174442486315657E-2</v>
      </c>
      <c r="O1188" s="302">
        <f t="shared" si="506"/>
        <v>0.5706476754466564</v>
      </c>
    </row>
    <row r="1189" spans="1:15" s="236" customFormat="1" x14ac:dyDescent="0.2">
      <c r="A1189" s="237" t="str">
        <f>name!E$11</f>
        <v>Process, plant and machine operatives</v>
      </c>
      <c r="B1189" s="302">
        <v>3.9831894874774142E-2</v>
      </c>
      <c r="C1189" s="302">
        <v>1.9921118908742E-2</v>
      </c>
      <c r="D1189" s="302">
        <v>2.2751781677131565E-2</v>
      </c>
      <c r="E1189" s="302">
        <f t="shared" si="504"/>
        <v>8.2504795460647706E-2</v>
      </c>
      <c r="F1189" s="303"/>
      <c r="G1189" s="302">
        <v>2.8026323226128386E-2</v>
      </c>
      <c r="H1189" s="302">
        <v>7.064786535697988E-2</v>
      </c>
      <c r="I1189" s="302">
        <v>4.6059352472048218E-2</v>
      </c>
      <c r="J1189" s="302">
        <f t="shared" si="507"/>
        <v>0.14473354105515648</v>
      </c>
      <c r="K1189" s="303"/>
      <c r="L1189" s="302">
        <v>2.5072261458837047E-2</v>
      </c>
      <c r="M1189" s="302">
        <v>9.1306748502360674E-2</v>
      </c>
      <c r="N1189" s="302">
        <v>4.2722442885384466E-2</v>
      </c>
      <c r="O1189" s="302">
        <f t="shared" si="506"/>
        <v>0.1591014528465822</v>
      </c>
    </row>
    <row r="1190" spans="1:15" s="236" customFormat="1" x14ac:dyDescent="0.2">
      <c r="A1190" s="237" t="str">
        <f>name!E$12</f>
        <v>Elementary occupations</v>
      </c>
      <c r="B1190" s="302">
        <v>0.1573977243593486</v>
      </c>
      <c r="C1190" s="302">
        <v>0.34193965699387885</v>
      </c>
      <c r="D1190" s="302">
        <v>4.6064370113247551E-2</v>
      </c>
      <c r="E1190" s="302">
        <f t="shared" si="504"/>
        <v>0.54540175146647507</v>
      </c>
      <c r="F1190" s="303"/>
      <c r="G1190" s="302">
        <v>0.12020675134728598</v>
      </c>
      <c r="H1190" s="302">
        <v>0.85284519377661261</v>
      </c>
      <c r="I1190" s="302">
        <v>6.8660513583474761E-2</v>
      </c>
      <c r="J1190" s="302">
        <f t="shared" si="507"/>
        <v>1.0417124587073734</v>
      </c>
      <c r="K1190" s="303"/>
      <c r="L1190" s="302">
        <v>8.479387194041349E-2</v>
      </c>
      <c r="M1190" s="302">
        <v>0.54850199228509999</v>
      </c>
      <c r="N1190" s="302">
        <v>6.1779877791259687E-2</v>
      </c>
      <c r="O1190" s="302">
        <f t="shared" si="506"/>
        <v>0.69507574201677325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2.6109999999736058</v>
      </c>
      <c r="C1192" s="311">
        <f t="shared" ref="C1192:E1192" si="508">SUM(C1182:C1190)</f>
        <v>1.3540000000086516</v>
      </c>
      <c r="D1192" s="311">
        <f t="shared" si="508"/>
        <v>2.7950000000690007</v>
      </c>
      <c r="E1192" s="311">
        <f t="shared" si="508"/>
        <v>6.7600000000512575</v>
      </c>
      <c r="F1192" s="311"/>
      <c r="G1192" s="311">
        <f t="shared" ref="G1192:J1192" si="509">SUM(G1182:G1190)</f>
        <v>2.7239999999549589</v>
      </c>
      <c r="H1192" s="311">
        <f t="shared" si="509"/>
        <v>4.0180000000407912</v>
      </c>
      <c r="I1192" s="311">
        <f t="shared" si="509"/>
        <v>5.6990000000162526</v>
      </c>
      <c r="J1192" s="311">
        <f t="shared" si="509"/>
        <v>12.441000000012004</v>
      </c>
      <c r="K1192" s="311"/>
      <c r="L1192" s="311">
        <f t="shared" ref="L1192:O1192" si="510">SUM(L1182:L1190)</f>
        <v>2.0990000000194491</v>
      </c>
      <c r="M1192" s="311">
        <f t="shared" si="510"/>
        <v>3.428999999965801</v>
      </c>
      <c r="N1192" s="311">
        <f t="shared" si="510"/>
        <v>4.2940000002570553</v>
      </c>
      <c r="O1192" s="311">
        <f t="shared" si="510"/>
        <v>9.8220000002423049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0.45265056149126587</v>
      </c>
      <c r="C1199" s="302">
        <v>0.10342586753994144</v>
      </c>
      <c r="D1199" s="302">
        <v>0.28753295697979414</v>
      </c>
      <c r="E1199" s="302">
        <f>SUM(B1199:D1199)</f>
        <v>0.84360938601100144</v>
      </c>
      <c r="F1199" s="303"/>
      <c r="G1199" s="302">
        <v>0.32653338286766231</v>
      </c>
      <c r="H1199" s="302">
        <v>0.23713677592489962</v>
      </c>
      <c r="I1199" s="302">
        <v>0.4288787582703199</v>
      </c>
      <c r="J1199" s="302">
        <f>SUM(G1199:I1199)</f>
        <v>0.99254891706288184</v>
      </c>
      <c r="K1199" s="303"/>
      <c r="L1199" s="302">
        <v>0.27092296263995563</v>
      </c>
      <c r="M1199" s="302">
        <v>0.27565062407402469</v>
      </c>
      <c r="N1199" s="302">
        <v>0.32671249117529783</v>
      </c>
      <c r="O1199" s="302">
        <f>SUM(L1199:N1199)</f>
        <v>0.87328607788927815</v>
      </c>
    </row>
    <row r="1200" spans="1:15" s="236" customFormat="1" x14ac:dyDescent="0.2">
      <c r="A1200" s="237" t="str">
        <f>name!E$5</f>
        <v>Professional occupations</v>
      </c>
      <c r="B1200" s="302">
        <v>0.5228334629984579</v>
      </c>
      <c r="C1200" s="302">
        <v>0.21984673736097446</v>
      </c>
      <c r="D1200" s="302">
        <v>0.88925922721270378</v>
      </c>
      <c r="E1200" s="302">
        <f t="shared" ref="E1200:E1207" si="511">SUM(B1200:D1200)</f>
        <v>1.6319394275721362</v>
      </c>
      <c r="F1200" s="303"/>
      <c r="G1200" s="302">
        <v>0.4577519300480612</v>
      </c>
      <c r="H1200" s="302">
        <v>0.51132838839406958</v>
      </c>
      <c r="I1200" s="302">
        <v>1.1616269364112182</v>
      </c>
      <c r="J1200" s="302">
        <f t="shared" ref="J1200:J1202" si="512">SUM(G1200:I1200)</f>
        <v>2.1307072548533492</v>
      </c>
      <c r="K1200" s="303"/>
      <c r="L1200" s="302">
        <v>0.41344678751506908</v>
      </c>
      <c r="M1200" s="302">
        <v>0.52065152226242617</v>
      </c>
      <c r="N1200" s="302">
        <v>0.82013431433631601</v>
      </c>
      <c r="O1200" s="302">
        <f t="shared" ref="O1200:O1207" si="513">SUM(L1200:N1200)</f>
        <v>1.7542326241138113</v>
      </c>
    </row>
    <row r="1201" spans="1:15" s="236" customFormat="1" x14ac:dyDescent="0.2">
      <c r="A1201" s="237" t="str">
        <f>name!E$6</f>
        <v>Associate professional occupations</v>
      </c>
      <c r="B1201" s="302">
        <v>0.77451360589805696</v>
      </c>
      <c r="C1201" s="302">
        <v>0.36964013951606534</v>
      </c>
      <c r="D1201" s="302">
        <v>2.2859674622975312</v>
      </c>
      <c r="E1201" s="302">
        <f t="shared" si="511"/>
        <v>3.4301212077116534</v>
      </c>
      <c r="F1201" s="303"/>
      <c r="G1201" s="302">
        <v>0.56771753209630882</v>
      </c>
      <c r="H1201" s="302">
        <v>0.69770720971213207</v>
      </c>
      <c r="I1201" s="302">
        <v>3.2504495098306485</v>
      </c>
      <c r="J1201" s="302">
        <f t="shared" si="512"/>
        <v>4.5158742516390893</v>
      </c>
      <c r="K1201" s="303"/>
      <c r="L1201" s="302">
        <v>0.46157682417435569</v>
      </c>
      <c r="M1201" s="302">
        <v>0.57649835402639726</v>
      </c>
      <c r="N1201" s="302">
        <v>2.5657468576328086</v>
      </c>
      <c r="O1201" s="302">
        <f t="shared" si="513"/>
        <v>3.6038220358335615</v>
      </c>
    </row>
    <row r="1202" spans="1:15" s="236" customFormat="1" x14ac:dyDescent="0.2">
      <c r="A1202" s="237" t="str">
        <f>name!E$7</f>
        <v>Administrative and secretarial occupations</v>
      </c>
      <c r="B1202" s="302">
        <v>0.57588845874929784</v>
      </c>
      <c r="C1202" s="302">
        <v>0.91641462655799966</v>
      </c>
      <c r="D1202" s="302">
        <v>8.3737446955722161E-2</v>
      </c>
      <c r="E1202" s="302">
        <f t="shared" si="511"/>
        <v>1.5760405322630195</v>
      </c>
      <c r="F1202" s="303"/>
      <c r="G1202" s="302">
        <v>0.38591734202007211</v>
      </c>
      <c r="H1202" s="302">
        <v>1.3565887137883095</v>
      </c>
      <c r="I1202" s="302">
        <v>0.10062641455838939</v>
      </c>
      <c r="J1202" s="302">
        <f t="shared" si="512"/>
        <v>1.8431324703667711</v>
      </c>
      <c r="K1202" s="303"/>
      <c r="L1202" s="302">
        <v>0.30766328250804176</v>
      </c>
      <c r="M1202" s="302">
        <v>1.0913782231288842</v>
      </c>
      <c r="N1202" s="302">
        <v>6.0587799748678568E-2</v>
      </c>
      <c r="O1202" s="302">
        <f t="shared" si="513"/>
        <v>1.4596293053856046</v>
      </c>
    </row>
    <row r="1203" spans="1:15" s="236" customFormat="1" x14ac:dyDescent="0.2">
      <c r="A1203" s="237" t="str">
        <f>name!E$8</f>
        <v>Skilled trades occupations</v>
      </c>
      <c r="B1203" s="302">
        <v>0.50438996763415112</v>
      </c>
      <c r="C1203" s="302">
        <v>0.18257996602347035</v>
      </c>
      <c r="D1203" s="302">
        <v>0.59084614802476354</v>
      </c>
      <c r="E1203" s="302">
        <f t="shared" si="511"/>
        <v>1.2778160816823849</v>
      </c>
      <c r="F1203" s="303"/>
      <c r="G1203" s="302">
        <v>0.27716467060612404</v>
      </c>
      <c r="H1203" s="302">
        <v>0.2754246775974552</v>
      </c>
      <c r="I1203" s="302">
        <v>0.80985335416465221</v>
      </c>
      <c r="J1203" s="302">
        <f>SUM(G1203:I1203)</f>
        <v>1.3624427023682315</v>
      </c>
      <c r="K1203" s="303"/>
      <c r="L1203" s="302">
        <v>0.16686534130259906</v>
      </c>
      <c r="M1203" s="302">
        <v>0.28857219281245805</v>
      </c>
      <c r="N1203" s="302">
        <v>0.74514489241963233</v>
      </c>
      <c r="O1203" s="302">
        <f t="shared" si="513"/>
        <v>1.2005824265346894</v>
      </c>
    </row>
    <row r="1204" spans="1:15" s="236" customFormat="1" x14ac:dyDescent="0.2">
      <c r="A1204" s="237" t="str">
        <f>name!E$9</f>
        <v>Caring, leisure and other service occupations</v>
      </c>
      <c r="B1204" s="302">
        <v>0.32343907466225169</v>
      </c>
      <c r="C1204" s="302">
        <v>0.54056418023952058</v>
      </c>
      <c r="D1204" s="302">
        <v>9.6291117027817508E-2</v>
      </c>
      <c r="E1204" s="302">
        <f t="shared" si="511"/>
        <v>0.96029437192958977</v>
      </c>
      <c r="F1204" s="303"/>
      <c r="G1204" s="302">
        <v>0.20287354502119889</v>
      </c>
      <c r="H1204" s="302">
        <v>0.78004500993376158</v>
      </c>
      <c r="I1204" s="302">
        <v>0.15488033976932575</v>
      </c>
      <c r="J1204" s="302">
        <f t="shared" ref="J1204:J1207" si="514">SUM(G1204:I1204)</f>
        <v>1.1377988947242863</v>
      </c>
      <c r="K1204" s="303"/>
      <c r="L1204" s="302">
        <v>0.1582788174408189</v>
      </c>
      <c r="M1204" s="302">
        <v>0.67612860334979152</v>
      </c>
      <c r="N1204" s="302">
        <v>0.13375824957526219</v>
      </c>
      <c r="O1204" s="302">
        <f t="shared" si="513"/>
        <v>0.96816567036587264</v>
      </c>
    </row>
    <row r="1205" spans="1:15" s="236" customFormat="1" x14ac:dyDescent="0.2">
      <c r="A1205" s="237" t="str">
        <f>name!E$10</f>
        <v>Sales and customer service occupations</v>
      </c>
      <c r="B1205" s="302">
        <v>0.26000933860184017</v>
      </c>
      <c r="C1205" s="302">
        <v>0.36099624476573056</v>
      </c>
      <c r="D1205" s="302">
        <v>6.3164069391216909E-2</v>
      </c>
      <c r="E1205" s="302">
        <f t="shared" si="511"/>
        <v>0.68416965275878761</v>
      </c>
      <c r="F1205" s="303"/>
      <c r="G1205" s="302">
        <v>0.16949852982749214</v>
      </c>
      <c r="H1205" s="302">
        <v>0.59495229141202033</v>
      </c>
      <c r="I1205" s="302">
        <v>6.669522678286606E-2</v>
      </c>
      <c r="J1205" s="302">
        <f t="shared" si="514"/>
        <v>0.83114604802237857</v>
      </c>
      <c r="K1205" s="303"/>
      <c r="L1205" s="302">
        <v>0.16351071961141775</v>
      </c>
      <c r="M1205" s="302">
        <v>0.57607326378849344</v>
      </c>
      <c r="N1205" s="302">
        <v>4.0754476120426049E-2</v>
      </c>
      <c r="O1205" s="302">
        <f t="shared" si="513"/>
        <v>0.7803384595203372</v>
      </c>
    </row>
    <row r="1206" spans="1:15" s="236" customFormat="1" x14ac:dyDescent="0.2">
      <c r="A1206" s="237" t="str">
        <f>name!E$11</f>
        <v>Process, plant and machine operatives</v>
      </c>
      <c r="B1206" s="302">
        <v>0.12539913087914692</v>
      </c>
      <c r="C1206" s="302">
        <v>5.6779826778410564E-2</v>
      </c>
      <c r="D1206" s="302">
        <v>3.1407051872054129E-2</v>
      </c>
      <c r="E1206" s="302">
        <f t="shared" si="511"/>
        <v>0.2135860095296116</v>
      </c>
      <c r="F1206" s="303"/>
      <c r="G1206" s="302">
        <v>6.0806228089134502E-2</v>
      </c>
      <c r="H1206" s="302">
        <v>0.10622204782289443</v>
      </c>
      <c r="I1206" s="302">
        <v>4.3274293839780882E-2</v>
      </c>
      <c r="J1206" s="302">
        <f t="shared" si="514"/>
        <v>0.2103025697518098</v>
      </c>
      <c r="K1206" s="303"/>
      <c r="L1206" s="302">
        <v>5.1961090834814212E-2</v>
      </c>
      <c r="M1206" s="302">
        <v>0.13428839223805775</v>
      </c>
      <c r="N1206" s="302">
        <v>4.1237194168001201E-2</v>
      </c>
      <c r="O1206" s="302">
        <f t="shared" si="513"/>
        <v>0.22748667724087315</v>
      </c>
    </row>
    <row r="1207" spans="1:15" s="236" customFormat="1" x14ac:dyDescent="0.2">
      <c r="A1207" s="237" t="str">
        <f>name!E$12</f>
        <v>Elementary occupations</v>
      </c>
      <c r="B1207" s="302">
        <v>0.33987639906128719</v>
      </c>
      <c r="C1207" s="302">
        <v>0.93675241124128794</v>
      </c>
      <c r="D1207" s="302">
        <v>8.1794520325848621E-2</v>
      </c>
      <c r="E1207" s="302">
        <f t="shared" si="511"/>
        <v>1.3584233306284237</v>
      </c>
      <c r="F1207" s="303"/>
      <c r="G1207" s="302">
        <v>0.17373683939950882</v>
      </c>
      <c r="H1207" s="302">
        <v>1.2365948854715219</v>
      </c>
      <c r="I1207" s="302">
        <v>7.7715166286284609E-2</v>
      </c>
      <c r="J1207" s="302">
        <f t="shared" si="514"/>
        <v>1.4880468911573153</v>
      </c>
      <c r="K1207" s="303"/>
      <c r="L1207" s="302">
        <v>0.12477417398319582</v>
      </c>
      <c r="M1207" s="302">
        <v>0.79275882427119737</v>
      </c>
      <c r="N1207" s="302">
        <v>6.892372507834886E-2</v>
      </c>
      <c r="O1207" s="302">
        <f t="shared" si="513"/>
        <v>0.98645672333274204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3.8789999999757558</v>
      </c>
      <c r="C1209" s="311">
        <f t="shared" ref="C1209:E1209" si="515">SUM(C1199:C1207)</f>
        <v>3.6870000000234011</v>
      </c>
      <c r="D1209" s="311">
        <f t="shared" si="515"/>
        <v>4.4100000000874511</v>
      </c>
      <c r="E1209" s="311">
        <f t="shared" si="515"/>
        <v>11.976000000086611</v>
      </c>
      <c r="F1209" s="311"/>
      <c r="G1209" s="311">
        <f t="shared" ref="G1209:J1209" si="516">SUM(G1199:G1207)</f>
        <v>2.6219999999755625</v>
      </c>
      <c r="H1209" s="311">
        <f t="shared" si="516"/>
        <v>5.7960000000570648</v>
      </c>
      <c r="I1209" s="311">
        <f t="shared" si="516"/>
        <v>6.0939999999134873</v>
      </c>
      <c r="J1209" s="311">
        <f t="shared" si="516"/>
        <v>14.511999999946113</v>
      </c>
      <c r="K1209" s="311"/>
      <c r="L1209" s="311">
        <f t="shared" ref="L1209:O1209" si="517">SUM(L1199:L1207)</f>
        <v>2.119000000010268</v>
      </c>
      <c r="M1209" s="311">
        <f t="shared" si="517"/>
        <v>4.9319999999517306</v>
      </c>
      <c r="N1209" s="311">
        <f t="shared" si="517"/>
        <v>4.803000000254773</v>
      </c>
      <c r="O1209" s="311">
        <f t="shared" si="517"/>
        <v>11.85400000021677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0.56904594979326206</v>
      </c>
      <c r="C1216" s="302">
        <v>0.10877190312574202</v>
      </c>
      <c r="D1216" s="302">
        <v>3.6841661803042595E-2</v>
      </c>
      <c r="E1216" s="302">
        <f>SUM(B1216:D1216)</f>
        <v>0.7146595147220467</v>
      </c>
      <c r="F1216" s="303"/>
      <c r="G1216" s="302">
        <v>0.58890175640350817</v>
      </c>
      <c r="H1216" s="302">
        <v>0.12717037896216687</v>
      </c>
      <c r="I1216" s="302">
        <v>5.1985998515274419E-2</v>
      </c>
      <c r="J1216" s="302">
        <f>SUM(G1216:I1216)</f>
        <v>0.76805813388094946</v>
      </c>
      <c r="K1216" s="303"/>
      <c r="L1216" s="302">
        <v>0.61444907148289141</v>
      </c>
      <c r="M1216" s="302">
        <v>0.19881861725433961</v>
      </c>
      <c r="N1216" s="302">
        <v>6.1529801818537476E-2</v>
      </c>
      <c r="O1216" s="302">
        <f>SUM(L1216:N1216)</f>
        <v>0.8747974905557685</v>
      </c>
    </row>
    <row r="1217" spans="1:15" s="236" customFormat="1" x14ac:dyDescent="0.2">
      <c r="A1217" s="237" t="str">
        <f>name!E$5</f>
        <v>Professional occupations</v>
      </c>
      <c r="B1217" s="302">
        <v>0.6495901449248328</v>
      </c>
      <c r="C1217" s="302">
        <v>0.21305393431107872</v>
      </c>
      <c r="D1217" s="302">
        <v>0.1115844551751189</v>
      </c>
      <c r="E1217" s="302">
        <f t="shared" ref="E1217:E1224" si="518">SUM(B1217:D1217)</f>
        <v>0.97422853441103052</v>
      </c>
      <c r="F1217" s="303"/>
      <c r="G1217" s="302">
        <v>0.74297734944094551</v>
      </c>
      <c r="H1217" s="302">
        <v>0.27230228350770119</v>
      </c>
      <c r="I1217" s="302">
        <v>0.14726128741229169</v>
      </c>
      <c r="J1217" s="302">
        <f t="shared" ref="J1217:J1219" si="519">SUM(G1217:I1217)</f>
        <v>1.1625409203609383</v>
      </c>
      <c r="K1217" s="303"/>
      <c r="L1217" s="302">
        <v>0.86098129467205964</v>
      </c>
      <c r="M1217" s="302">
        <v>0.35739248165872672</v>
      </c>
      <c r="N1217" s="302">
        <v>0.17373814263952711</v>
      </c>
      <c r="O1217" s="302">
        <f t="shared" ref="O1217:O1224" si="520">SUM(L1217:N1217)</f>
        <v>1.3921119189703135</v>
      </c>
    </row>
    <row r="1218" spans="1:15" s="236" customFormat="1" x14ac:dyDescent="0.2">
      <c r="A1218" s="237" t="str">
        <f>name!E$6</f>
        <v>Associate professional occupations</v>
      </c>
      <c r="B1218" s="302">
        <v>0.97528647156935566</v>
      </c>
      <c r="C1218" s="302">
        <v>0.37860634993798131</v>
      </c>
      <c r="D1218" s="302">
        <v>0.31234972098986913</v>
      </c>
      <c r="E1218" s="302">
        <f t="shared" si="518"/>
        <v>1.666242542497206</v>
      </c>
      <c r="F1218" s="303"/>
      <c r="G1218" s="302">
        <v>1.0192963592610462</v>
      </c>
      <c r="H1218" s="302">
        <v>0.37796979894540333</v>
      </c>
      <c r="I1218" s="302">
        <v>0.37437543219430264</v>
      </c>
      <c r="J1218" s="302">
        <f t="shared" si="519"/>
        <v>1.7716415904007523</v>
      </c>
      <c r="K1218" s="303"/>
      <c r="L1218" s="302">
        <v>1.0720730075165508</v>
      </c>
      <c r="M1218" s="302">
        <v>0.37876286590721719</v>
      </c>
      <c r="N1218" s="302">
        <v>0.45163344100448233</v>
      </c>
      <c r="O1218" s="302">
        <f t="shared" si="520"/>
        <v>1.9024693144282505</v>
      </c>
    </row>
    <row r="1219" spans="1:15" s="236" customFormat="1" x14ac:dyDescent="0.2">
      <c r="A1219" s="237" t="str">
        <f>name!E$7</f>
        <v>Administrative and secretarial occupations</v>
      </c>
      <c r="B1219" s="302">
        <v>0.71278821849977958</v>
      </c>
      <c r="C1219" s="302">
        <v>0.78596147360952417</v>
      </c>
      <c r="D1219" s="302">
        <v>1.2912130213566977E-2</v>
      </c>
      <c r="E1219" s="302">
        <f t="shared" si="518"/>
        <v>1.5116618223228708</v>
      </c>
      <c r="F1219" s="303"/>
      <c r="G1219" s="302">
        <v>0.632084447107642</v>
      </c>
      <c r="H1219" s="302">
        <v>0.67051548791350501</v>
      </c>
      <c r="I1219" s="302">
        <v>9.2251026151659102E-3</v>
      </c>
      <c r="J1219" s="302">
        <f t="shared" si="519"/>
        <v>1.311825037636313</v>
      </c>
      <c r="K1219" s="303"/>
      <c r="L1219" s="302">
        <v>0.68890510848711672</v>
      </c>
      <c r="M1219" s="302">
        <v>0.67278609635898035</v>
      </c>
      <c r="N1219" s="302">
        <v>1.036200999375711E-2</v>
      </c>
      <c r="O1219" s="302">
        <f t="shared" si="520"/>
        <v>1.3720532148398541</v>
      </c>
    </row>
    <row r="1220" spans="1:15" s="236" customFormat="1" x14ac:dyDescent="0.2">
      <c r="A1220" s="237" t="str">
        <f>name!E$8</f>
        <v>Skilled trades occupations</v>
      </c>
      <c r="B1220" s="302">
        <v>0.64092451113072202</v>
      </c>
      <c r="C1220" s="302">
        <v>0.26893703014965048</v>
      </c>
      <c r="D1220" s="302">
        <v>8.1642745199972638E-2</v>
      </c>
      <c r="E1220" s="302">
        <f t="shared" si="518"/>
        <v>0.99150428648034516</v>
      </c>
      <c r="F1220" s="303"/>
      <c r="G1220" s="302">
        <v>0.53837749544730074</v>
      </c>
      <c r="H1220" s="302">
        <v>0.17245767584696892</v>
      </c>
      <c r="I1220" s="302">
        <v>8.4694635759581444E-2</v>
      </c>
      <c r="J1220" s="302">
        <f>SUM(G1220:I1220)</f>
        <v>0.79552980705385112</v>
      </c>
      <c r="K1220" s="303"/>
      <c r="L1220" s="302">
        <v>0.40298839231574224</v>
      </c>
      <c r="M1220" s="302">
        <v>0.24456678121558487</v>
      </c>
      <c r="N1220" s="302">
        <v>0.10747283267413925</v>
      </c>
      <c r="O1220" s="302">
        <f t="shared" si="520"/>
        <v>0.75502800620546628</v>
      </c>
    </row>
    <row r="1221" spans="1:15" s="236" customFormat="1" x14ac:dyDescent="0.2">
      <c r="A1221" s="237" t="str">
        <f>name!E$9</f>
        <v>Caring, leisure and other service occupations</v>
      </c>
      <c r="B1221" s="302">
        <v>0.39628349716228217</v>
      </c>
      <c r="C1221" s="302">
        <v>0.55435062554726411</v>
      </c>
      <c r="D1221" s="302">
        <v>1.5418656884606526E-2</v>
      </c>
      <c r="E1221" s="302">
        <f t="shared" si="518"/>
        <v>0.96605277959415281</v>
      </c>
      <c r="F1221" s="303"/>
      <c r="G1221" s="302">
        <v>0.31095640498978738</v>
      </c>
      <c r="H1221" s="302">
        <v>0.41707386263162277</v>
      </c>
      <c r="I1221" s="302">
        <v>1.332360023358029E-2</v>
      </c>
      <c r="J1221" s="302">
        <f t="shared" ref="J1221:J1224" si="521">SUM(G1221:I1221)</f>
        <v>0.74135386785499036</v>
      </c>
      <c r="K1221" s="303"/>
      <c r="L1221" s="302">
        <v>0.31927837243053642</v>
      </c>
      <c r="M1221" s="302">
        <v>0.47901190140274669</v>
      </c>
      <c r="N1221" s="302">
        <v>1.6709753935511787E-2</v>
      </c>
      <c r="O1221" s="302">
        <f t="shared" si="520"/>
        <v>0.81500002776879488</v>
      </c>
    </row>
    <row r="1222" spans="1:15" s="236" customFormat="1" x14ac:dyDescent="0.2">
      <c r="A1222" s="237" t="str">
        <f>name!E$10</f>
        <v>Sales and customer service occupations</v>
      </c>
      <c r="B1222" s="302">
        <v>0.32371295024290858</v>
      </c>
      <c r="C1222" s="302">
        <v>0.42570997656301746</v>
      </c>
      <c r="D1222" s="302">
        <v>8.5744405561783994E-3</v>
      </c>
      <c r="E1222" s="302">
        <f t="shared" si="518"/>
        <v>0.75799736736210443</v>
      </c>
      <c r="F1222" s="303"/>
      <c r="G1222" s="302">
        <v>0.28909251586779378</v>
      </c>
      <c r="H1222" s="302">
        <v>0.34044893648843333</v>
      </c>
      <c r="I1222" s="302">
        <v>8.0083400683118814E-3</v>
      </c>
      <c r="J1222" s="302">
        <f t="shared" si="521"/>
        <v>0.63754979242453891</v>
      </c>
      <c r="K1222" s="303"/>
      <c r="L1222" s="302">
        <v>0.38166514263147183</v>
      </c>
      <c r="M1222" s="302">
        <v>0.45126178285186153</v>
      </c>
      <c r="N1222" s="302">
        <v>7.6264087626319726E-3</v>
      </c>
      <c r="O1222" s="302">
        <f t="shared" si="520"/>
        <v>0.84055333424596534</v>
      </c>
    </row>
    <row r="1223" spans="1:15" s="236" customFormat="1" x14ac:dyDescent="0.2">
      <c r="A1223" s="237" t="str">
        <f>name!E$11</f>
        <v>Process, plant and machine operatives</v>
      </c>
      <c r="B1223" s="302">
        <v>0.15999434402916374</v>
      </c>
      <c r="C1223" s="302">
        <v>8.4911742442329005E-2</v>
      </c>
      <c r="D1223" s="302">
        <v>3.8459302263823855E-3</v>
      </c>
      <c r="E1223" s="302">
        <f t="shared" si="518"/>
        <v>0.24875201669787514</v>
      </c>
      <c r="F1223" s="303"/>
      <c r="G1223" s="302">
        <v>0.1219692299792678</v>
      </c>
      <c r="H1223" s="302">
        <v>6.7577064034959541E-2</v>
      </c>
      <c r="I1223" s="302">
        <v>5.5904328465744071E-3</v>
      </c>
      <c r="J1223" s="302">
        <f t="shared" si="521"/>
        <v>0.19513672686080175</v>
      </c>
      <c r="K1223" s="303"/>
      <c r="L1223" s="302">
        <v>0.13222362274622909</v>
      </c>
      <c r="M1223" s="302">
        <v>0.10788720729740205</v>
      </c>
      <c r="N1223" s="302">
        <v>8.6918104958063121E-3</v>
      </c>
      <c r="O1223" s="302">
        <f t="shared" si="520"/>
        <v>0.24880264053943746</v>
      </c>
    </row>
    <row r="1224" spans="1:15" s="236" customFormat="1" x14ac:dyDescent="0.2">
      <c r="A1224" s="237" t="str">
        <f>name!E$12</f>
        <v>Elementary occupations</v>
      </c>
      <c r="B1224" s="302">
        <v>0.4303739126179954</v>
      </c>
      <c r="C1224" s="302">
        <v>1.0366969643363013</v>
      </c>
      <c r="D1224" s="302">
        <v>1.183025896119381E-2</v>
      </c>
      <c r="E1224" s="302">
        <f t="shared" si="518"/>
        <v>1.4789011359154907</v>
      </c>
      <c r="F1224" s="303"/>
      <c r="G1224" s="302">
        <v>0.33034444146896497</v>
      </c>
      <c r="H1224" s="302">
        <v>0.68248451169580904</v>
      </c>
      <c r="I1224" s="302">
        <v>8.5351703553373133E-3</v>
      </c>
      <c r="J1224" s="302">
        <f t="shared" si="521"/>
        <v>1.0213641235201114</v>
      </c>
      <c r="K1224" s="303"/>
      <c r="L1224" s="302">
        <v>0.30343598773523517</v>
      </c>
      <c r="M1224" s="302">
        <v>0.57451226602346483</v>
      </c>
      <c r="N1224" s="302">
        <v>1.2235798727665741E-2</v>
      </c>
      <c r="O1224" s="302">
        <f t="shared" si="520"/>
        <v>0.89018405248636578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4.8579999999703025</v>
      </c>
      <c r="C1226" s="311">
        <f t="shared" ref="C1226:E1226" si="522">SUM(C1216:C1224)</f>
        <v>3.8570000000228886</v>
      </c>
      <c r="D1226" s="311">
        <f t="shared" si="522"/>
        <v>0.59500000000993136</v>
      </c>
      <c r="E1226" s="311">
        <f t="shared" si="522"/>
        <v>9.3100000000031233</v>
      </c>
      <c r="F1226" s="311"/>
      <c r="G1226" s="311">
        <f t="shared" ref="G1226:J1226" si="523">SUM(G1216:G1224)</f>
        <v>4.5739999999662562</v>
      </c>
      <c r="H1226" s="311">
        <f t="shared" si="523"/>
        <v>3.12800000002657</v>
      </c>
      <c r="I1226" s="311">
        <f t="shared" si="523"/>
        <v>0.70300000000042007</v>
      </c>
      <c r="J1226" s="311">
        <f t="shared" si="523"/>
        <v>8.4049999999932474</v>
      </c>
      <c r="K1226" s="311"/>
      <c r="L1226" s="311">
        <f t="shared" ref="L1226:O1226" si="524">SUM(L1216:L1224)</f>
        <v>4.7760000000178335</v>
      </c>
      <c r="M1226" s="311">
        <f t="shared" si="524"/>
        <v>3.464999999970324</v>
      </c>
      <c r="N1226" s="311">
        <f t="shared" si="524"/>
        <v>0.85000000005205922</v>
      </c>
      <c r="O1226" s="311">
        <f t="shared" si="524"/>
        <v>9.091000000040216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1.4664541871541394</v>
      </c>
      <c r="C1233" s="302">
        <v>0.63938779100153587</v>
      </c>
      <c r="D1233" s="302">
        <v>0.18042295911210032</v>
      </c>
      <c r="E1233" s="302">
        <f>SUM(B1233:D1233)</f>
        <v>2.2862649372677759</v>
      </c>
      <c r="F1233" s="303"/>
      <c r="G1233" s="302">
        <v>1.6067543453177549</v>
      </c>
      <c r="H1233" s="302">
        <v>0.66774131877651288</v>
      </c>
      <c r="I1233" s="302">
        <v>0.25889951086069685</v>
      </c>
      <c r="J1233" s="302">
        <f>SUM(G1233:I1233)</f>
        <v>2.5333951749549644</v>
      </c>
      <c r="K1233" s="303"/>
      <c r="L1233" s="302">
        <v>1.6914601098135293</v>
      </c>
      <c r="M1233" s="302">
        <v>0.99000898110705615</v>
      </c>
      <c r="N1233" s="302">
        <v>0.30678064047826265</v>
      </c>
      <c r="O1233" s="302">
        <f>SUM(L1233:N1233)</f>
        <v>2.9882497313988483</v>
      </c>
    </row>
    <row r="1234" spans="1:15" s="236" customFormat="1" x14ac:dyDescent="0.2">
      <c r="A1234" s="237" t="str">
        <f>name!E$5</f>
        <v>Professional occupations</v>
      </c>
      <c r="B1234" s="302">
        <v>1.8795389726301297</v>
      </c>
      <c r="C1234" s="302">
        <v>1.3365879493378083</v>
      </c>
      <c r="D1234" s="302">
        <v>0.51535605353999381</v>
      </c>
      <c r="E1234" s="302">
        <f t="shared" ref="E1234:E1241" si="525">SUM(B1234:D1234)</f>
        <v>3.731482975507932</v>
      </c>
      <c r="F1234" s="303"/>
      <c r="G1234" s="302">
        <v>2.319509064963067</v>
      </c>
      <c r="H1234" s="302">
        <v>1.4453355451855696</v>
      </c>
      <c r="I1234" s="302">
        <v>0.69524571060607587</v>
      </c>
      <c r="J1234" s="302">
        <f t="shared" ref="J1234:J1236" si="526">SUM(G1234:I1234)</f>
        <v>4.4600903207547127</v>
      </c>
      <c r="K1234" s="303"/>
      <c r="L1234" s="302">
        <v>2.6691449975907582</v>
      </c>
      <c r="M1234" s="302">
        <v>1.8776520565531942</v>
      </c>
      <c r="N1234" s="302">
        <v>0.83378388684066507</v>
      </c>
      <c r="O1234" s="302">
        <f t="shared" ref="O1234:O1241" si="527">SUM(L1234:N1234)</f>
        <v>5.3805809409846175</v>
      </c>
    </row>
    <row r="1235" spans="1:15" s="236" customFormat="1" x14ac:dyDescent="0.2">
      <c r="A1235" s="237" t="str">
        <f>name!E$6</f>
        <v>Associate professional occupations</v>
      </c>
      <c r="B1235" s="302">
        <v>2.4037074293022771</v>
      </c>
      <c r="C1235" s="302">
        <v>2.2670862599549073</v>
      </c>
      <c r="D1235" s="302">
        <v>1.3564366218816148</v>
      </c>
      <c r="E1235" s="302">
        <f t="shared" si="525"/>
        <v>6.0272303111387995</v>
      </c>
      <c r="F1235" s="303"/>
      <c r="G1235" s="302">
        <v>2.6997033536000421</v>
      </c>
      <c r="H1235" s="302">
        <v>1.9505882422728305</v>
      </c>
      <c r="I1235" s="302">
        <v>1.6991256233602898</v>
      </c>
      <c r="J1235" s="302">
        <f t="shared" si="526"/>
        <v>6.3494172192331622</v>
      </c>
      <c r="K1235" s="303"/>
      <c r="L1235" s="302">
        <v>2.6807249638206727</v>
      </c>
      <c r="M1235" s="302">
        <v>2.0989689193737964</v>
      </c>
      <c r="N1235" s="302">
        <v>2.0863250896112921</v>
      </c>
      <c r="O1235" s="302">
        <f t="shared" si="527"/>
        <v>6.8660189728057608</v>
      </c>
    </row>
    <row r="1236" spans="1:15" s="236" customFormat="1" x14ac:dyDescent="0.2">
      <c r="A1236" s="237" t="str">
        <f>name!E$7</f>
        <v>Administrative and secretarial occupations</v>
      </c>
      <c r="B1236" s="302">
        <v>2.1259896345179832</v>
      </c>
      <c r="C1236" s="302">
        <v>5.4487322982189177</v>
      </c>
      <c r="D1236" s="302">
        <v>5.3038323138025111E-2</v>
      </c>
      <c r="E1236" s="302">
        <f t="shared" si="525"/>
        <v>7.627760255874926</v>
      </c>
      <c r="F1236" s="303"/>
      <c r="G1236" s="302">
        <v>1.9292440429089248</v>
      </c>
      <c r="H1236" s="302">
        <v>3.9977209317941633</v>
      </c>
      <c r="I1236" s="302">
        <v>3.9768936202045232E-2</v>
      </c>
      <c r="J1236" s="302">
        <f t="shared" si="526"/>
        <v>5.9667339109051332</v>
      </c>
      <c r="K1236" s="303"/>
      <c r="L1236" s="302">
        <v>1.8886194937481395</v>
      </c>
      <c r="M1236" s="302">
        <v>4.0357284564303297</v>
      </c>
      <c r="N1236" s="302">
        <v>4.8960875851234348E-2</v>
      </c>
      <c r="O1236" s="302">
        <f t="shared" si="527"/>
        <v>5.9733088260297036</v>
      </c>
    </row>
    <row r="1237" spans="1:15" s="236" customFormat="1" x14ac:dyDescent="0.2">
      <c r="A1237" s="237" t="str">
        <f>name!E$8</f>
        <v>Skilled trades occupations</v>
      </c>
      <c r="B1237" s="302">
        <v>1.4427665129711822</v>
      </c>
      <c r="C1237" s="302">
        <v>1.2174149695782237</v>
      </c>
      <c r="D1237" s="302">
        <v>0.35841881195373942</v>
      </c>
      <c r="E1237" s="302">
        <f t="shared" si="525"/>
        <v>3.0186002945031452</v>
      </c>
      <c r="F1237" s="303"/>
      <c r="G1237" s="302">
        <v>1.2994495171027298</v>
      </c>
      <c r="H1237" s="302">
        <v>0.69660005900302135</v>
      </c>
      <c r="I1237" s="302">
        <v>0.38468295469904401</v>
      </c>
      <c r="J1237" s="302">
        <f>SUM(G1237:I1237)</f>
        <v>2.3807325308047953</v>
      </c>
      <c r="K1237" s="303"/>
      <c r="L1237" s="302">
        <v>0.989118761545143</v>
      </c>
      <c r="M1237" s="302">
        <v>1.0163382392709397</v>
      </c>
      <c r="N1237" s="302">
        <v>0.50479808860355613</v>
      </c>
      <c r="O1237" s="302">
        <f t="shared" si="527"/>
        <v>2.5102550894196387</v>
      </c>
    </row>
    <row r="1238" spans="1:15" s="236" customFormat="1" x14ac:dyDescent="0.2">
      <c r="A1238" s="237" t="str">
        <f>name!E$9</f>
        <v>Caring, leisure and other service occupations</v>
      </c>
      <c r="B1238" s="302">
        <v>1.7724562685915974</v>
      </c>
      <c r="C1238" s="302">
        <v>3.505997201919814</v>
      </c>
      <c r="D1238" s="302">
        <v>0.14430851378917389</v>
      </c>
      <c r="E1238" s="302">
        <f t="shared" si="525"/>
        <v>5.4227619843005854</v>
      </c>
      <c r="F1238" s="303"/>
      <c r="G1238" s="302">
        <v>1.4596908086944247</v>
      </c>
      <c r="H1238" s="302">
        <v>2.2515087281005677</v>
      </c>
      <c r="I1238" s="302">
        <v>0.10597463858426638</v>
      </c>
      <c r="J1238" s="302">
        <f t="shared" ref="J1238:J1241" si="528">SUM(G1238:I1238)</f>
        <v>3.8171741753792587</v>
      </c>
      <c r="K1238" s="303"/>
      <c r="L1238" s="302">
        <v>1.5002583187265019</v>
      </c>
      <c r="M1238" s="302">
        <v>2.3540586460199817</v>
      </c>
      <c r="N1238" s="302">
        <v>9.2797003777660897E-2</v>
      </c>
      <c r="O1238" s="302">
        <f t="shared" si="527"/>
        <v>3.9471139685241443</v>
      </c>
    </row>
    <row r="1239" spans="1:15" s="236" customFormat="1" x14ac:dyDescent="0.2">
      <c r="A1239" s="237" t="str">
        <f>name!E$10</f>
        <v>Sales and customer service occupations</v>
      </c>
      <c r="B1239" s="302">
        <v>0.92605591262526721</v>
      </c>
      <c r="C1239" s="302">
        <v>2.2941792263106033</v>
      </c>
      <c r="D1239" s="302">
        <v>4.1706139598614085E-2</v>
      </c>
      <c r="E1239" s="302">
        <f t="shared" si="525"/>
        <v>3.2619412785344846</v>
      </c>
      <c r="F1239" s="303"/>
      <c r="G1239" s="302">
        <v>0.86166149153748939</v>
      </c>
      <c r="H1239" s="302">
        <v>1.6104593324506413</v>
      </c>
      <c r="I1239" s="302">
        <v>4.2129086420430131E-2</v>
      </c>
      <c r="J1239" s="302">
        <f t="shared" si="528"/>
        <v>2.5142499104085605</v>
      </c>
      <c r="K1239" s="303"/>
      <c r="L1239" s="302">
        <v>1.0539462405735101</v>
      </c>
      <c r="M1239" s="302">
        <v>2.0540998416783571</v>
      </c>
      <c r="N1239" s="302">
        <v>3.971252276173428E-2</v>
      </c>
      <c r="O1239" s="302">
        <f t="shared" si="527"/>
        <v>3.1477586050136015</v>
      </c>
    </row>
    <row r="1240" spans="1:15" s="236" customFormat="1" x14ac:dyDescent="0.2">
      <c r="A1240" s="237" t="str">
        <f>name!E$11</f>
        <v>Process, plant and machine operatives</v>
      </c>
      <c r="B1240" s="302">
        <v>0.46683400399885444</v>
      </c>
      <c r="C1240" s="302">
        <v>0.39849442727587936</v>
      </c>
      <c r="D1240" s="302">
        <v>2.0201098900228531E-2</v>
      </c>
      <c r="E1240" s="302">
        <f t="shared" si="525"/>
        <v>0.88552953017496239</v>
      </c>
      <c r="F1240" s="303"/>
      <c r="G1240" s="302">
        <v>0.42467510779577106</v>
      </c>
      <c r="H1240" s="302">
        <v>0.27037980606222128</v>
      </c>
      <c r="I1240" s="302">
        <v>3.0963638766426358E-2</v>
      </c>
      <c r="J1240" s="302">
        <f t="shared" si="528"/>
        <v>0.72601855262441872</v>
      </c>
      <c r="K1240" s="303"/>
      <c r="L1240" s="302">
        <v>0.53468481747732954</v>
      </c>
      <c r="M1240" s="302">
        <v>0.44315757943869172</v>
      </c>
      <c r="N1240" s="302">
        <v>4.8699127803040296E-2</v>
      </c>
      <c r="O1240" s="302">
        <f t="shared" si="527"/>
        <v>1.0265415247190615</v>
      </c>
    </row>
    <row r="1241" spans="1:15" s="236" customFormat="1" x14ac:dyDescent="0.2">
      <c r="A1241" s="237" t="str">
        <f>name!E$12</f>
        <v>Elementary occupations</v>
      </c>
      <c r="B1241" s="302">
        <v>1.1411970781090375</v>
      </c>
      <c r="C1241" s="302">
        <v>5.85211987654806</v>
      </c>
      <c r="D1241" s="302">
        <v>6.2111478137188258E-2</v>
      </c>
      <c r="E1241" s="302">
        <f t="shared" si="525"/>
        <v>7.0554284327942858</v>
      </c>
      <c r="F1241" s="303"/>
      <c r="G1241" s="302">
        <v>0.9713122679539008</v>
      </c>
      <c r="H1241" s="302">
        <v>3.4206660365296204</v>
      </c>
      <c r="I1241" s="302">
        <v>5.6209900515450488E-2</v>
      </c>
      <c r="J1241" s="302">
        <f t="shared" si="528"/>
        <v>4.4481882049989716</v>
      </c>
      <c r="K1241" s="303"/>
      <c r="L1241" s="302">
        <v>0.94804229676907736</v>
      </c>
      <c r="M1241" s="302">
        <v>2.8689872799507139</v>
      </c>
      <c r="N1241" s="302">
        <v>8.7142764519915678E-2</v>
      </c>
      <c r="O1241" s="302">
        <f t="shared" si="527"/>
        <v>3.9041723412397071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13.624999999900469</v>
      </c>
      <c r="C1243" s="311">
        <f t="shared" ref="C1243:E1243" si="529">SUM(C1233:C1241)</f>
        <v>22.960000000145747</v>
      </c>
      <c r="D1243" s="311">
        <f t="shared" si="529"/>
        <v>2.7320000000506783</v>
      </c>
      <c r="E1243" s="311">
        <f t="shared" si="529"/>
        <v>39.317000000096897</v>
      </c>
      <c r="F1243" s="311"/>
      <c r="G1243" s="311">
        <f t="shared" ref="G1243:J1243" si="530">SUM(G1233:G1241)</f>
        <v>13.571999999874105</v>
      </c>
      <c r="H1243" s="311">
        <f t="shared" si="530"/>
        <v>16.311000000175149</v>
      </c>
      <c r="I1243" s="311">
        <f t="shared" si="530"/>
        <v>3.3130000000147253</v>
      </c>
      <c r="J1243" s="311">
        <f t="shared" si="530"/>
        <v>33.196000000063975</v>
      </c>
      <c r="K1243" s="311"/>
      <c r="L1243" s="311">
        <f t="shared" ref="L1243:O1243" si="531">SUM(L1233:L1241)</f>
        <v>13.956000000064661</v>
      </c>
      <c r="M1243" s="311">
        <f t="shared" si="531"/>
        <v>17.738999999823061</v>
      </c>
      <c r="N1243" s="311">
        <f t="shared" si="531"/>
        <v>4.0490000002473607</v>
      </c>
      <c r="O1243" s="311">
        <f t="shared" si="531"/>
        <v>35.744000000135074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0.77164358875195049</v>
      </c>
      <c r="C1250" s="302">
        <v>0.18920916626064688</v>
      </c>
      <c r="D1250" s="302">
        <v>0.57177898701276486</v>
      </c>
      <c r="E1250" s="302">
        <f>SUM(B1250:D1250)</f>
        <v>1.5326317420253623</v>
      </c>
      <c r="F1250" s="303"/>
      <c r="G1250" s="302">
        <v>1.0301377458292542</v>
      </c>
      <c r="H1250" s="302">
        <v>0.31893833544168659</v>
      </c>
      <c r="I1250" s="302">
        <v>0.68651069570628787</v>
      </c>
      <c r="J1250" s="302">
        <f>SUM(G1250:I1250)</f>
        <v>2.0355867769772287</v>
      </c>
      <c r="K1250" s="303"/>
      <c r="L1250" s="302">
        <v>0.94199334662825096</v>
      </c>
      <c r="M1250" s="302">
        <v>0.32310141385052332</v>
      </c>
      <c r="N1250" s="302">
        <v>0.55707020201764679</v>
      </c>
      <c r="O1250" s="302">
        <f>SUM(L1250:N1250)</f>
        <v>1.8221649624964211</v>
      </c>
    </row>
    <row r="1251" spans="1:15" s="236" customFormat="1" x14ac:dyDescent="0.2">
      <c r="A1251" s="237" t="str">
        <f>name!E$5</f>
        <v>Professional occupations</v>
      </c>
      <c r="B1251" s="302">
        <v>2.9413633697797397</v>
      </c>
      <c r="C1251" s="302">
        <v>0.97271842783653217</v>
      </c>
      <c r="D1251" s="302">
        <v>4.0366338647132496</v>
      </c>
      <c r="E1251" s="302">
        <f t="shared" ref="E1251:E1258" si="532">SUM(B1251:D1251)</f>
        <v>7.9507156623295216</v>
      </c>
      <c r="F1251" s="303"/>
      <c r="G1251" s="302">
        <v>4.3851838749909575</v>
      </c>
      <c r="H1251" s="302">
        <v>1.5477530436684006</v>
      </c>
      <c r="I1251" s="302">
        <v>3.3271880673762348</v>
      </c>
      <c r="J1251" s="302">
        <f t="shared" ref="J1251:J1253" si="533">SUM(G1251:I1251)</f>
        <v>9.2601249860355921</v>
      </c>
      <c r="K1251" s="303"/>
      <c r="L1251" s="302">
        <v>4.1836053944625133</v>
      </c>
      <c r="M1251" s="302">
        <v>1.477556788175556</v>
      </c>
      <c r="N1251" s="302">
        <v>3.076865756193806</v>
      </c>
      <c r="O1251" s="302">
        <f t="shared" ref="O1251:O1258" si="534">SUM(L1251:N1251)</f>
        <v>8.7380279388318751</v>
      </c>
    </row>
    <row r="1252" spans="1:15" s="236" customFormat="1" x14ac:dyDescent="0.2">
      <c r="A1252" s="237" t="str">
        <f>name!E$6</f>
        <v>Associate professional occupations</v>
      </c>
      <c r="B1252" s="302">
        <v>1.3165413958044723</v>
      </c>
      <c r="C1252" s="302">
        <v>0.72104686726710121</v>
      </c>
      <c r="D1252" s="302">
        <v>1.530530672218497</v>
      </c>
      <c r="E1252" s="302">
        <f t="shared" si="532"/>
        <v>3.5681189352900704</v>
      </c>
      <c r="F1252" s="303"/>
      <c r="G1252" s="302">
        <v>1.7222179582388899</v>
      </c>
      <c r="H1252" s="302">
        <v>0.96192807629721122</v>
      </c>
      <c r="I1252" s="302">
        <v>1.7479877512364363</v>
      </c>
      <c r="J1252" s="302">
        <f t="shared" si="533"/>
        <v>4.4321337857725371</v>
      </c>
      <c r="K1252" s="303"/>
      <c r="L1252" s="302">
        <v>1.3778561818543626</v>
      </c>
      <c r="M1252" s="302">
        <v>0.78701751273595055</v>
      </c>
      <c r="N1252" s="302">
        <v>1.7114161445016112</v>
      </c>
      <c r="O1252" s="302">
        <f t="shared" si="534"/>
        <v>3.8762898390919247</v>
      </c>
    </row>
    <row r="1253" spans="1:15" s="236" customFormat="1" x14ac:dyDescent="0.2">
      <c r="A1253" s="237" t="str">
        <f>name!E$7</f>
        <v>Administrative and secretarial occupations</v>
      </c>
      <c r="B1253" s="302">
        <v>2.0131996835317949</v>
      </c>
      <c r="C1253" s="302">
        <v>1.9744971287579385</v>
      </c>
      <c r="D1253" s="302">
        <v>0.88661484903270416</v>
      </c>
      <c r="E1253" s="302">
        <f t="shared" si="532"/>
        <v>4.8743116613224373</v>
      </c>
      <c r="F1253" s="303"/>
      <c r="G1253" s="302">
        <v>2.0314199277404392</v>
      </c>
      <c r="H1253" s="302">
        <v>1.9219542876445981</v>
      </c>
      <c r="I1253" s="302">
        <v>0.95660374959902572</v>
      </c>
      <c r="J1253" s="302">
        <f t="shared" si="533"/>
        <v>4.9099779649840629</v>
      </c>
      <c r="K1253" s="303"/>
      <c r="L1253" s="302">
        <v>1.3934961007393367</v>
      </c>
      <c r="M1253" s="302">
        <v>1.4878870715466888</v>
      </c>
      <c r="N1253" s="302">
        <v>0.4344007368309018</v>
      </c>
      <c r="O1253" s="302">
        <f t="shared" si="534"/>
        <v>3.3157839091169272</v>
      </c>
    </row>
    <row r="1254" spans="1:15" s="236" customFormat="1" x14ac:dyDescent="0.2">
      <c r="A1254" s="237" t="str">
        <f>name!E$8</f>
        <v>Skilled trades occupations</v>
      </c>
      <c r="B1254" s="302">
        <v>0.17091290985752081</v>
      </c>
      <c r="C1254" s="302">
        <v>0.24318906205084809</v>
      </c>
      <c r="D1254" s="302">
        <v>0.49850236357635141</v>
      </c>
      <c r="E1254" s="302">
        <f t="shared" si="532"/>
        <v>0.91260433548472031</v>
      </c>
      <c r="F1254" s="303"/>
      <c r="G1254" s="302">
        <v>0.17466170449935772</v>
      </c>
      <c r="H1254" s="302">
        <v>0.21921415607460626</v>
      </c>
      <c r="I1254" s="302">
        <v>0.32438902440585754</v>
      </c>
      <c r="J1254" s="302">
        <f>SUM(G1254:I1254)</f>
        <v>0.71826488497982144</v>
      </c>
      <c r="K1254" s="303"/>
      <c r="L1254" s="302">
        <v>0.13174898224032408</v>
      </c>
      <c r="M1254" s="302">
        <v>0.1973502759338272</v>
      </c>
      <c r="N1254" s="302">
        <v>0.39935305638254398</v>
      </c>
      <c r="O1254" s="302">
        <f t="shared" si="534"/>
        <v>0.72845231455669524</v>
      </c>
    </row>
    <row r="1255" spans="1:15" s="236" customFormat="1" x14ac:dyDescent="0.2">
      <c r="A1255" s="237" t="str">
        <f>name!E$9</f>
        <v>Caring, leisure and other service occupations</v>
      </c>
      <c r="B1255" s="302">
        <v>1.1054602904178925</v>
      </c>
      <c r="C1255" s="302">
        <v>0.72636628205416676</v>
      </c>
      <c r="D1255" s="302">
        <v>0.64953237693615151</v>
      </c>
      <c r="E1255" s="302">
        <f t="shared" si="532"/>
        <v>2.4813589494082109</v>
      </c>
      <c r="F1255" s="303"/>
      <c r="G1255" s="302">
        <v>1.0128005898870298</v>
      </c>
      <c r="H1255" s="302">
        <v>0.6890459673668996</v>
      </c>
      <c r="I1255" s="302">
        <v>0.79370061068746889</v>
      </c>
      <c r="J1255" s="302">
        <f t="shared" ref="J1255:J1258" si="535">SUM(G1255:I1255)</f>
        <v>2.4955471679413983</v>
      </c>
      <c r="K1255" s="303"/>
      <c r="L1255" s="302">
        <v>0.83090014316134364</v>
      </c>
      <c r="M1255" s="302">
        <v>0.51132768695038822</v>
      </c>
      <c r="N1255" s="302">
        <v>0.88766080511270207</v>
      </c>
      <c r="O1255" s="302">
        <f t="shared" si="534"/>
        <v>2.2298886352244338</v>
      </c>
    </row>
    <row r="1256" spans="1:15" s="236" customFormat="1" x14ac:dyDescent="0.2">
      <c r="A1256" s="237" t="str">
        <f>name!E$10</f>
        <v>Sales and customer service occupations</v>
      </c>
      <c r="B1256" s="302">
        <v>0.19242534816189311</v>
      </c>
      <c r="C1256" s="302">
        <v>0.21546385907235718</v>
      </c>
      <c r="D1256" s="302">
        <v>0.18139807651507811</v>
      </c>
      <c r="E1256" s="302">
        <f t="shared" si="532"/>
        <v>0.58928728374932837</v>
      </c>
      <c r="F1256" s="303"/>
      <c r="G1256" s="302">
        <v>0.2007034002715227</v>
      </c>
      <c r="H1256" s="302">
        <v>0.22926208882678459</v>
      </c>
      <c r="I1256" s="302">
        <v>0.1377714148836062</v>
      </c>
      <c r="J1256" s="302">
        <f t="shared" si="535"/>
        <v>0.56773690398191345</v>
      </c>
      <c r="K1256" s="303"/>
      <c r="L1256" s="302">
        <v>0.18614544573596362</v>
      </c>
      <c r="M1256" s="302">
        <v>0.20504402127889221</v>
      </c>
      <c r="N1256" s="302">
        <v>0.11217831169060384</v>
      </c>
      <c r="O1256" s="302">
        <f t="shared" si="534"/>
        <v>0.50336777870545968</v>
      </c>
    </row>
    <row r="1257" spans="1:15" s="236" customFormat="1" x14ac:dyDescent="0.2">
      <c r="A1257" s="237" t="str">
        <f>name!E$11</f>
        <v>Process, plant and machine operatives</v>
      </c>
      <c r="B1257" s="302">
        <v>0.13010988022781755</v>
      </c>
      <c r="C1257" s="302">
        <v>0.34519395015301563</v>
      </c>
      <c r="D1257" s="302">
        <v>0.2921096750404415</v>
      </c>
      <c r="E1257" s="302">
        <f t="shared" si="532"/>
        <v>0.76741350542127473</v>
      </c>
      <c r="F1257" s="303"/>
      <c r="G1257" s="302">
        <v>0.13107141450748053</v>
      </c>
      <c r="H1257" s="302">
        <v>0.34598528024965647</v>
      </c>
      <c r="I1257" s="302">
        <v>0.30282499990314049</v>
      </c>
      <c r="J1257" s="302">
        <f t="shared" si="535"/>
        <v>0.77988169466027746</v>
      </c>
      <c r="K1257" s="303"/>
      <c r="L1257" s="302">
        <v>0.1069824086617584</v>
      </c>
      <c r="M1257" s="302">
        <v>0.66807780590747479</v>
      </c>
      <c r="N1257" s="302">
        <v>0.18995381766885577</v>
      </c>
      <c r="O1257" s="302">
        <f t="shared" si="534"/>
        <v>0.9650140322380889</v>
      </c>
    </row>
    <row r="1258" spans="1:15" s="236" customFormat="1" x14ac:dyDescent="0.2">
      <c r="A1258" s="237" t="str">
        <f>name!E$12</f>
        <v>Elementary occupations</v>
      </c>
      <c r="B1258" s="302">
        <v>0.23434353334408717</v>
      </c>
      <c r="C1258" s="302">
        <v>1.4253152565653426</v>
      </c>
      <c r="D1258" s="302">
        <v>0.74789913503360517</v>
      </c>
      <c r="E1258" s="302">
        <f t="shared" si="532"/>
        <v>2.4075579249430348</v>
      </c>
      <c r="F1258" s="303"/>
      <c r="G1258" s="302">
        <v>0.22380338375445652</v>
      </c>
      <c r="H1258" s="302">
        <v>1.162918764472733</v>
      </c>
      <c r="I1258" s="302">
        <v>0.6120236858668513</v>
      </c>
      <c r="J1258" s="302">
        <f t="shared" si="535"/>
        <v>1.9987458340940407</v>
      </c>
      <c r="K1258" s="303"/>
      <c r="L1258" s="302">
        <v>0.17627199666231511</v>
      </c>
      <c r="M1258" s="302">
        <v>0.53963742359261935</v>
      </c>
      <c r="N1258" s="302">
        <v>0.42610116994770331</v>
      </c>
      <c r="O1258" s="302">
        <f t="shared" si="534"/>
        <v>1.1420105902026378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8.8759999998771679</v>
      </c>
      <c r="C1260" s="311">
        <f t="shared" ref="C1260:E1260" si="536">SUM(C1250:C1258)</f>
        <v>6.813000000017948</v>
      </c>
      <c r="D1260" s="311">
        <f t="shared" si="536"/>
        <v>9.3950000000788449</v>
      </c>
      <c r="E1260" s="311">
        <f t="shared" si="536"/>
        <v>25.083999999973958</v>
      </c>
      <c r="F1260" s="311"/>
      <c r="G1260" s="311">
        <f t="shared" ref="G1260:J1260" si="537">SUM(G1250:G1258)</f>
        <v>10.911999999719388</v>
      </c>
      <c r="H1260" s="311">
        <f t="shared" si="537"/>
        <v>7.397000000042576</v>
      </c>
      <c r="I1260" s="311">
        <f t="shared" si="537"/>
        <v>8.8889999996649109</v>
      </c>
      <c r="J1260" s="311">
        <f t="shared" si="537"/>
        <v>27.197999999426877</v>
      </c>
      <c r="K1260" s="311"/>
      <c r="L1260" s="311">
        <f t="shared" ref="L1260:O1260" si="538">SUM(L1250:L1258)</f>
        <v>9.3290000001461681</v>
      </c>
      <c r="M1260" s="311">
        <f t="shared" si="538"/>
        <v>6.1969999999719203</v>
      </c>
      <c r="N1260" s="311">
        <f t="shared" si="538"/>
        <v>7.7950000003463753</v>
      </c>
      <c r="O1260" s="311">
        <f t="shared" si="538"/>
        <v>23.321000000464462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8.6422613091202249E-2</v>
      </c>
      <c r="C1267" s="302">
        <v>4.1683828598680205E-4</v>
      </c>
      <c r="D1267" s="302">
        <v>0.18885324021696029</v>
      </c>
      <c r="E1267" s="302">
        <f>SUM(B1267:D1267)</f>
        <v>0.27569269159414933</v>
      </c>
      <c r="F1267" s="303"/>
      <c r="G1267" s="302">
        <v>0.50655998529971435</v>
      </c>
      <c r="H1267" s="302">
        <v>7.7528956417023476E-3</v>
      </c>
      <c r="I1267" s="302">
        <v>1.3314057008023819</v>
      </c>
      <c r="J1267" s="302">
        <f>SUM(G1267:I1267)</f>
        <v>1.8457185817437987</v>
      </c>
      <c r="K1267" s="303"/>
      <c r="L1267" s="302">
        <v>0.52139814385082051</v>
      </c>
      <c r="M1267" s="302">
        <v>8.8295304825408497E-3</v>
      </c>
      <c r="N1267" s="302">
        <v>1.4570724197924918</v>
      </c>
      <c r="O1267" s="302">
        <f>SUM(L1267:N1267)</f>
        <v>1.9873000941258532</v>
      </c>
    </row>
    <row r="1268" spans="1:15" s="236" customFormat="1" x14ac:dyDescent="0.2">
      <c r="A1268" s="237" t="str">
        <f>name!E$5</f>
        <v>Professional occupations</v>
      </c>
      <c r="B1268" s="302">
        <v>8.2967410164629454E-2</v>
      </c>
      <c r="C1268" s="302">
        <v>7.5101867538215992E-4</v>
      </c>
      <c r="D1268" s="302">
        <v>6.4236590648880709E-2</v>
      </c>
      <c r="E1268" s="302">
        <f t="shared" ref="E1268:E1275" si="539">SUM(B1268:D1268)</f>
        <v>0.14795501948889234</v>
      </c>
      <c r="F1268" s="303"/>
      <c r="G1268" s="302">
        <v>0.55729336736324731</v>
      </c>
      <c r="H1268" s="302">
        <v>1.0309755036930995E-2</v>
      </c>
      <c r="I1268" s="302">
        <v>0.42289728692510181</v>
      </c>
      <c r="J1268" s="302">
        <f t="shared" ref="J1268:J1270" si="540">SUM(G1268:I1268)</f>
        <v>0.99050040932528005</v>
      </c>
      <c r="K1268" s="303"/>
      <c r="L1268" s="302">
        <v>0.62160142691892017</v>
      </c>
      <c r="M1268" s="302">
        <v>1.0438544013725551E-2</v>
      </c>
      <c r="N1268" s="302">
        <v>0.29168603721511305</v>
      </c>
      <c r="O1268" s="302">
        <f t="shared" ref="O1268:O1275" si="541">SUM(L1268:N1268)</f>
        <v>0.92372600814775874</v>
      </c>
    </row>
    <row r="1269" spans="1:15" s="236" customFormat="1" x14ac:dyDescent="0.2">
      <c r="A1269" s="237" t="str">
        <f>name!E$6</f>
        <v>Associate professional occupations</v>
      </c>
      <c r="B1269" s="302">
        <v>4.998982599798376E-2</v>
      </c>
      <c r="C1269" s="302">
        <v>1.040044706889997E-3</v>
      </c>
      <c r="D1269" s="302">
        <v>2.9923548850770639E-2</v>
      </c>
      <c r="E1269" s="302">
        <f t="shared" si="539"/>
        <v>8.095341955564439E-2</v>
      </c>
      <c r="F1269" s="303"/>
      <c r="G1269" s="302">
        <v>0.29844494007015021</v>
      </c>
      <c r="H1269" s="302">
        <v>1.3478577519200997E-2</v>
      </c>
      <c r="I1269" s="302">
        <v>0.17922065565726525</v>
      </c>
      <c r="J1269" s="302">
        <f t="shared" si="540"/>
        <v>0.49114417324661647</v>
      </c>
      <c r="K1269" s="303"/>
      <c r="L1269" s="302">
        <v>0.2823563996585271</v>
      </c>
      <c r="M1269" s="302">
        <v>1.2022983870840347E-2</v>
      </c>
      <c r="N1269" s="302">
        <v>0.10112576648638534</v>
      </c>
      <c r="O1269" s="302">
        <f t="shared" si="541"/>
        <v>0.39550515001575276</v>
      </c>
    </row>
    <row r="1270" spans="1:15" s="236" customFormat="1" x14ac:dyDescent="0.2">
      <c r="A1270" s="237" t="str">
        <f>name!E$7</f>
        <v>Administrative and secretarial occupations</v>
      </c>
      <c r="B1270" s="302">
        <v>3.2184719748494857E-2</v>
      </c>
      <c r="C1270" s="302">
        <v>1.4080792325382474E-3</v>
      </c>
      <c r="D1270" s="302">
        <v>7.7030645693740695E-3</v>
      </c>
      <c r="E1270" s="302">
        <f t="shared" si="539"/>
        <v>4.1295863550407173E-2</v>
      </c>
      <c r="F1270" s="303"/>
      <c r="G1270" s="302">
        <v>0.18076415887271946</v>
      </c>
      <c r="H1270" s="302">
        <v>1.6080525590632919E-2</v>
      </c>
      <c r="I1270" s="302">
        <v>4.6385281490644484E-2</v>
      </c>
      <c r="J1270" s="302">
        <f t="shared" si="540"/>
        <v>0.24322996595399687</v>
      </c>
      <c r="K1270" s="303"/>
      <c r="L1270" s="302">
        <v>0.17481394283986135</v>
      </c>
      <c r="M1270" s="302">
        <v>1.2415527323285753E-2</v>
      </c>
      <c r="N1270" s="302">
        <v>4.1904979897909596E-2</v>
      </c>
      <c r="O1270" s="302">
        <f t="shared" si="541"/>
        <v>0.22913445006105668</v>
      </c>
    </row>
    <row r="1271" spans="1:15" s="236" customFormat="1" x14ac:dyDescent="0.2">
      <c r="A1271" s="237" t="str">
        <f>name!E$8</f>
        <v>Skilled trades occupations</v>
      </c>
      <c r="B1271" s="302">
        <v>4.3211853827674597E-2</v>
      </c>
      <c r="C1271" s="302">
        <v>4.7174056175984503E-4</v>
      </c>
      <c r="D1271" s="302">
        <v>0.10532209789333102</v>
      </c>
      <c r="E1271" s="302">
        <f t="shared" si="539"/>
        <v>0.14900569228276547</v>
      </c>
      <c r="F1271" s="303"/>
      <c r="G1271" s="302">
        <v>0.17148956627071624</v>
      </c>
      <c r="H1271" s="302">
        <v>4.1528012055257269E-3</v>
      </c>
      <c r="I1271" s="302">
        <v>0.65540429851568482</v>
      </c>
      <c r="J1271" s="302">
        <f>SUM(G1271:I1271)</f>
        <v>0.83104666599192678</v>
      </c>
      <c r="K1271" s="303"/>
      <c r="L1271" s="302">
        <v>0.15126940452809773</v>
      </c>
      <c r="M1271" s="302">
        <v>3.2580382624301961E-3</v>
      </c>
      <c r="N1271" s="302">
        <v>0.744503132168846</v>
      </c>
      <c r="O1271" s="302">
        <f t="shared" si="541"/>
        <v>0.89903057495937388</v>
      </c>
    </row>
    <row r="1272" spans="1:15" s="236" customFormat="1" x14ac:dyDescent="0.2">
      <c r="A1272" s="237" t="str">
        <f>name!E$9</f>
        <v>Caring, leisure and other service occupations</v>
      </c>
      <c r="B1272" s="302">
        <v>2.4417827404615814E-3</v>
      </c>
      <c r="C1272" s="302">
        <v>1.5446247430982331E-4</v>
      </c>
      <c r="D1272" s="302">
        <v>6.1028437624533567E-3</v>
      </c>
      <c r="E1272" s="302">
        <f t="shared" si="539"/>
        <v>8.6990889772247618E-3</v>
      </c>
      <c r="F1272" s="303"/>
      <c r="G1272" s="302">
        <v>1.3773575218509457E-2</v>
      </c>
      <c r="H1272" s="302">
        <v>1.610024291499248E-3</v>
      </c>
      <c r="I1272" s="302">
        <v>4.4609193628912157E-2</v>
      </c>
      <c r="J1272" s="302">
        <f t="shared" ref="J1272:J1275" si="542">SUM(G1272:I1272)</f>
        <v>5.9992793138920864E-2</v>
      </c>
      <c r="K1272" s="303"/>
      <c r="L1272" s="302">
        <v>1.4504382852710709E-2</v>
      </c>
      <c r="M1272" s="302">
        <v>1.2356816914711613E-3</v>
      </c>
      <c r="N1272" s="302">
        <v>6.816409661609657E-2</v>
      </c>
      <c r="O1272" s="302">
        <f t="shared" si="541"/>
        <v>8.3904161160278434E-2</v>
      </c>
    </row>
    <row r="1273" spans="1:15" s="236" customFormat="1" x14ac:dyDescent="0.2">
      <c r="A1273" s="237" t="str">
        <f>name!E$10</f>
        <v>Sales and customer service occupations</v>
      </c>
      <c r="B1273" s="302">
        <v>9.0542664571479026E-2</v>
      </c>
      <c r="C1273" s="302">
        <v>2.2374096142781495E-2</v>
      </c>
      <c r="D1273" s="302">
        <v>8.2308588626017615E-2</v>
      </c>
      <c r="E1273" s="302">
        <f t="shared" si="539"/>
        <v>0.19522534934027813</v>
      </c>
      <c r="F1273" s="303"/>
      <c r="G1273" s="302">
        <v>0.42226093618140237</v>
      </c>
      <c r="H1273" s="302">
        <v>0.23595812126432031</v>
      </c>
      <c r="I1273" s="302">
        <v>0.41635945422218607</v>
      </c>
      <c r="J1273" s="302">
        <f t="shared" si="542"/>
        <v>1.0745785116679087</v>
      </c>
      <c r="K1273" s="303"/>
      <c r="L1273" s="302">
        <v>0.30138076316328521</v>
      </c>
      <c r="M1273" s="302">
        <v>0.19012682811757226</v>
      </c>
      <c r="N1273" s="302">
        <v>0.24472843486059465</v>
      </c>
      <c r="O1273" s="302">
        <f t="shared" si="541"/>
        <v>0.73623602614145212</v>
      </c>
    </row>
    <row r="1274" spans="1:15" s="236" customFormat="1" x14ac:dyDescent="0.2">
      <c r="A1274" s="237" t="str">
        <f>name!E$11</f>
        <v>Process, plant and machine operatives</v>
      </c>
      <c r="B1274" s="302">
        <v>1.9403987184222749E-2</v>
      </c>
      <c r="C1274" s="302">
        <v>7.6027763251257775E-4</v>
      </c>
      <c r="D1274" s="302">
        <v>1.024093997500111E-2</v>
      </c>
      <c r="E1274" s="302">
        <f t="shared" si="539"/>
        <v>3.0405204791736438E-2</v>
      </c>
      <c r="F1274" s="303"/>
      <c r="G1274" s="302">
        <v>8.2590203461570949E-2</v>
      </c>
      <c r="H1274" s="302">
        <v>1.0754461307053658E-2</v>
      </c>
      <c r="I1274" s="302">
        <v>6.1149462505088237E-2</v>
      </c>
      <c r="J1274" s="302">
        <f t="shared" si="542"/>
        <v>0.15449412727371284</v>
      </c>
      <c r="K1274" s="303"/>
      <c r="L1274" s="302">
        <v>5.2376061364018685E-2</v>
      </c>
      <c r="M1274" s="302">
        <v>1.5182931215956322E-2</v>
      </c>
      <c r="N1274" s="302">
        <v>4.0719385164827683E-2</v>
      </c>
      <c r="O1274" s="302">
        <f t="shared" si="541"/>
        <v>0.1082783777448027</v>
      </c>
    </row>
    <row r="1275" spans="1:15" s="236" customFormat="1" x14ac:dyDescent="0.2">
      <c r="A1275" s="237" t="str">
        <f>name!E$12</f>
        <v>Elementary occupations</v>
      </c>
      <c r="B1275" s="302">
        <v>5.6835142669511424E-2</v>
      </c>
      <c r="C1275" s="302">
        <v>3.6234422891665025E-3</v>
      </c>
      <c r="D1275" s="302">
        <v>4.3090854619806636E-3</v>
      </c>
      <c r="E1275" s="302">
        <f t="shared" si="539"/>
        <v>6.4767670420658591E-2</v>
      </c>
      <c r="F1275" s="303"/>
      <c r="G1275" s="302">
        <v>0.26082326722666582</v>
      </c>
      <c r="H1275" s="302">
        <v>3.5902838158240649E-2</v>
      </c>
      <c r="I1275" s="302">
        <v>2.3568666239250833E-2</v>
      </c>
      <c r="J1275" s="302">
        <f t="shared" si="542"/>
        <v>0.32029477162415732</v>
      </c>
      <c r="K1275" s="303"/>
      <c r="L1275" s="302">
        <v>0.20929947484531447</v>
      </c>
      <c r="M1275" s="302">
        <v>2.9489935016229245E-2</v>
      </c>
      <c r="N1275" s="302">
        <v>2.3095747831918822E-2</v>
      </c>
      <c r="O1275" s="302">
        <f t="shared" si="541"/>
        <v>0.26188515769346254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0.46399999999565977</v>
      </c>
      <c r="C1277" s="311">
        <f t="shared" ref="C1277:E1277" si="543">SUM(C1267:C1275)</f>
        <v>3.1000000001327452E-2</v>
      </c>
      <c r="D1277" s="311">
        <f t="shared" si="543"/>
        <v>0.49900000000476946</v>
      </c>
      <c r="E1277" s="311">
        <f t="shared" si="543"/>
        <v>0.99400000000175659</v>
      </c>
      <c r="F1277" s="311"/>
      <c r="G1277" s="311">
        <f t="shared" ref="G1277:J1277" si="544">SUM(G1267:G1275)</f>
        <v>2.4939999999646965</v>
      </c>
      <c r="H1277" s="311">
        <f t="shared" si="544"/>
        <v>0.33600000001510683</v>
      </c>
      <c r="I1277" s="311">
        <f t="shared" si="544"/>
        <v>3.1809999999865157</v>
      </c>
      <c r="J1277" s="311">
        <f t="shared" si="544"/>
        <v>6.0109999999663186</v>
      </c>
      <c r="K1277" s="311"/>
      <c r="L1277" s="311">
        <f t="shared" ref="L1277:O1277" si="545">SUM(L1267:L1275)</f>
        <v>2.3290000000215554</v>
      </c>
      <c r="M1277" s="311">
        <f t="shared" si="545"/>
        <v>0.28299999999405168</v>
      </c>
      <c r="N1277" s="311">
        <f t="shared" si="545"/>
        <v>3.0130000000341832</v>
      </c>
      <c r="O1277" s="311">
        <f t="shared" si="545"/>
        <v>5.6250000000497913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0.81278077202823051</v>
      </c>
      <c r="C1284" s="302">
        <v>0.11316452810045843</v>
      </c>
      <c r="D1284" s="302">
        <v>1.457761537974422</v>
      </c>
      <c r="E1284" s="302">
        <f>SUM(B1284:D1284)</f>
        <v>2.383706838103111</v>
      </c>
      <c r="F1284" s="303"/>
      <c r="G1284" s="302">
        <v>1.561942467634946</v>
      </c>
      <c r="H1284" s="302">
        <v>0.44870241012895762</v>
      </c>
      <c r="I1284" s="302">
        <v>1.8739873104188174</v>
      </c>
      <c r="J1284" s="302">
        <f>SUM(G1284:I1284)</f>
        <v>3.8846321881827208</v>
      </c>
      <c r="K1284" s="303"/>
      <c r="L1284" s="302">
        <v>1.52702891941333</v>
      </c>
      <c r="M1284" s="302">
        <v>0.5785517325939703</v>
      </c>
      <c r="N1284" s="302">
        <v>1.6586301359528748</v>
      </c>
      <c r="O1284" s="302">
        <f>SUM(L1284:N1284)</f>
        <v>3.7642107879601752</v>
      </c>
    </row>
    <row r="1285" spans="1:15" s="236" customFormat="1" x14ac:dyDescent="0.2">
      <c r="A1285" s="237" t="str">
        <f>name!E$5</f>
        <v>Professional occupations</v>
      </c>
      <c r="B1285" s="302">
        <v>0.9090342707983361</v>
      </c>
      <c r="C1285" s="302">
        <v>0.23472129233632461</v>
      </c>
      <c r="D1285" s="302">
        <v>1.3462143499425419</v>
      </c>
      <c r="E1285" s="302">
        <f t="shared" ref="E1285:E1292" si="546">SUM(B1285:D1285)</f>
        <v>2.4899699130772026</v>
      </c>
      <c r="F1285" s="303"/>
      <c r="G1285" s="302">
        <v>1.9155166884952</v>
      </c>
      <c r="H1285" s="302">
        <v>0.96456684778356661</v>
      </c>
      <c r="I1285" s="302">
        <v>1.9671932263685594</v>
      </c>
      <c r="J1285" s="302">
        <f t="shared" ref="J1285:J1287" si="547">SUM(G1285:I1285)</f>
        <v>4.8472767626473257</v>
      </c>
      <c r="K1285" s="303"/>
      <c r="L1285" s="302">
        <v>2.0750166321524994</v>
      </c>
      <c r="M1285" s="302">
        <v>1.0398819367779628</v>
      </c>
      <c r="N1285" s="302">
        <v>1.49416196008753</v>
      </c>
      <c r="O1285" s="302">
        <f t="shared" ref="O1285:O1292" si="548">SUM(L1285:N1285)</f>
        <v>4.6090605290179916</v>
      </c>
    </row>
    <row r="1286" spans="1:15" s="236" customFormat="1" x14ac:dyDescent="0.2">
      <c r="A1286" s="237" t="str">
        <f>name!E$6</f>
        <v>Associate professional occupations</v>
      </c>
      <c r="B1286" s="302">
        <v>0.81439624813991573</v>
      </c>
      <c r="C1286" s="302">
        <v>0.35273979622100782</v>
      </c>
      <c r="D1286" s="302">
        <v>2.0092946997658201</v>
      </c>
      <c r="E1286" s="302">
        <f t="shared" si="546"/>
        <v>3.1764307441267436</v>
      </c>
      <c r="F1286" s="303"/>
      <c r="G1286" s="302">
        <v>1.5923879801567573</v>
      </c>
      <c r="H1286" s="302">
        <v>1.24332040190486</v>
      </c>
      <c r="I1286" s="302">
        <v>3.7526268773579834</v>
      </c>
      <c r="J1286" s="302">
        <f t="shared" si="547"/>
        <v>6.5883352594196012</v>
      </c>
      <c r="K1286" s="303"/>
      <c r="L1286" s="302">
        <v>1.3774528617069683</v>
      </c>
      <c r="M1286" s="302">
        <v>1.3096392684425497</v>
      </c>
      <c r="N1286" s="302">
        <v>3.2343033729085984</v>
      </c>
      <c r="O1286" s="302">
        <f t="shared" si="548"/>
        <v>5.9213955030581165</v>
      </c>
    </row>
    <row r="1287" spans="1:15" s="236" customFormat="1" x14ac:dyDescent="0.2">
      <c r="A1287" s="237" t="str">
        <f>name!E$7</f>
        <v>Administrative and secretarial occupations</v>
      </c>
      <c r="B1287" s="302">
        <v>1.0653133232429739</v>
      </c>
      <c r="C1287" s="302">
        <v>0.94816540578732933</v>
      </c>
      <c r="D1287" s="302">
        <v>0.12527746175623114</v>
      </c>
      <c r="E1287" s="302">
        <f t="shared" si="546"/>
        <v>2.1387561907865345</v>
      </c>
      <c r="F1287" s="303"/>
      <c r="G1287" s="302">
        <v>1.640731576670285</v>
      </c>
      <c r="H1287" s="302">
        <v>2.5538179935344072</v>
      </c>
      <c r="I1287" s="302">
        <v>0.18767811336519283</v>
      </c>
      <c r="J1287" s="302">
        <f t="shared" si="547"/>
        <v>4.3822276835698855</v>
      </c>
      <c r="K1287" s="303"/>
      <c r="L1287" s="302">
        <v>1.4247297489716519</v>
      </c>
      <c r="M1287" s="302">
        <v>3.1840727300716498</v>
      </c>
      <c r="N1287" s="302">
        <v>1.0300597266065132</v>
      </c>
      <c r="O1287" s="302">
        <f t="shared" si="548"/>
        <v>5.638862205649815</v>
      </c>
    </row>
    <row r="1288" spans="1:15" s="236" customFormat="1" x14ac:dyDescent="0.2">
      <c r="A1288" s="237" t="str">
        <f>name!E$8</f>
        <v>Skilled trades occupations</v>
      </c>
      <c r="B1288" s="302">
        <v>0.62500402176439152</v>
      </c>
      <c r="C1288" s="302">
        <v>0.16525279432421305</v>
      </c>
      <c r="D1288" s="302">
        <v>1.2027361380513153</v>
      </c>
      <c r="E1288" s="302">
        <f t="shared" si="546"/>
        <v>1.9929929541399198</v>
      </c>
      <c r="F1288" s="303"/>
      <c r="G1288" s="302">
        <v>0.97176679067561567</v>
      </c>
      <c r="H1288" s="302">
        <v>0.4627001129947676</v>
      </c>
      <c r="I1288" s="302">
        <v>1.6793971963694632</v>
      </c>
      <c r="J1288" s="302">
        <f>SUM(G1288:I1288)</f>
        <v>3.1138641000398462</v>
      </c>
      <c r="K1288" s="303"/>
      <c r="L1288" s="302">
        <v>0.77080326122780796</v>
      </c>
      <c r="M1288" s="302">
        <v>0.54636658719234221</v>
      </c>
      <c r="N1288" s="302">
        <v>2.0359423067784688</v>
      </c>
      <c r="O1288" s="302">
        <f t="shared" si="548"/>
        <v>3.3531121551986187</v>
      </c>
    </row>
    <row r="1289" spans="1:15" s="236" customFormat="1" x14ac:dyDescent="0.2">
      <c r="A1289" s="237" t="str">
        <f>name!E$9</f>
        <v>Caring, leisure and other service occupations</v>
      </c>
      <c r="B1289" s="302">
        <v>7.9354562349802427</v>
      </c>
      <c r="C1289" s="302">
        <v>2.5253684746442686</v>
      </c>
      <c r="D1289" s="302">
        <v>5.9980575157190872</v>
      </c>
      <c r="E1289" s="302">
        <f t="shared" si="546"/>
        <v>16.458882225343597</v>
      </c>
      <c r="F1289" s="303"/>
      <c r="G1289" s="302">
        <v>10.116700618535461</v>
      </c>
      <c r="H1289" s="302">
        <v>3.6528078629650547</v>
      </c>
      <c r="I1289" s="302">
        <v>10.149336096842978</v>
      </c>
      <c r="J1289" s="302">
        <f t="shared" ref="J1289:J1292" si="549">SUM(G1289:I1289)</f>
        <v>23.918844578343496</v>
      </c>
      <c r="K1289" s="303"/>
      <c r="L1289" s="302">
        <v>7.898840054717331</v>
      </c>
      <c r="M1289" s="302">
        <v>1.3220628798221856</v>
      </c>
      <c r="N1289" s="302">
        <v>7.7841626778840807</v>
      </c>
      <c r="O1289" s="302">
        <f t="shared" si="548"/>
        <v>17.005065612423596</v>
      </c>
    </row>
    <row r="1290" spans="1:15" s="236" customFormat="1" x14ac:dyDescent="0.2">
      <c r="A1290" s="237" t="str">
        <f>name!E$10</f>
        <v>Sales and customer service occupations</v>
      </c>
      <c r="B1290" s="302">
        <v>0.47004277304657105</v>
      </c>
      <c r="C1290" s="302">
        <v>0.4844255719182804</v>
      </c>
      <c r="D1290" s="302">
        <v>0.44132500581732931</v>
      </c>
      <c r="E1290" s="302">
        <f t="shared" si="546"/>
        <v>1.3957933507821807</v>
      </c>
      <c r="F1290" s="303"/>
      <c r="G1290" s="302">
        <v>0.83672484402392122</v>
      </c>
      <c r="H1290" s="302">
        <v>1.2742241538259975</v>
      </c>
      <c r="I1290" s="302">
        <v>0.45812699230630066</v>
      </c>
      <c r="J1290" s="302">
        <f t="shared" si="549"/>
        <v>2.5690759901562195</v>
      </c>
      <c r="K1290" s="303"/>
      <c r="L1290" s="302">
        <v>0.97463883571595644</v>
      </c>
      <c r="M1290" s="302">
        <v>1.3971986513262245</v>
      </c>
      <c r="N1290" s="302">
        <v>0.27272045808057727</v>
      </c>
      <c r="O1290" s="302">
        <f t="shared" si="548"/>
        <v>2.6445579451227581</v>
      </c>
    </row>
    <row r="1291" spans="1:15" s="236" customFormat="1" x14ac:dyDescent="0.2">
      <c r="A1291" s="237" t="str">
        <f>name!E$11</f>
        <v>Process, plant and machine operatives</v>
      </c>
      <c r="B1291" s="302">
        <v>1.1318609647573716</v>
      </c>
      <c r="C1291" s="302">
        <v>0.17997659647691244</v>
      </c>
      <c r="D1291" s="302">
        <v>0.24907856450893812</v>
      </c>
      <c r="E1291" s="302">
        <f t="shared" si="546"/>
        <v>1.5609161257432222</v>
      </c>
      <c r="F1291" s="303"/>
      <c r="G1291" s="302">
        <v>1.8637578803296668</v>
      </c>
      <c r="H1291" s="302">
        <v>0.3921341451025942</v>
      </c>
      <c r="I1291" s="302">
        <v>0.35985652793077993</v>
      </c>
      <c r="J1291" s="302">
        <f t="shared" si="549"/>
        <v>2.6157485533630407</v>
      </c>
      <c r="K1291" s="303"/>
      <c r="L1291" s="302">
        <v>1.7459268324733912</v>
      </c>
      <c r="M1291" s="302">
        <v>0.1432716897227076</v>
      </c>
      <c r="N1291" s="302">
        <v>0.30101592529366389</v>
      </c>
      <c r="O1291" s="302">
        <f t="shared" si="548"/>
        <v>2.1902144474897627</v>
      </c>
    </row>
    <row r="1292" spans="1:15" s="236" customFormat="1" x14ac:dyDescent="0.2">
      <c r="A1292" s="237" t="str">
        <f>name!E$12</f>
        <v>Elementary occupations</v>
      </c>
      <c r="B1292" s="302">
        <v>1.518111391209731</v>
      </c>
      <c r="C1292" s="302">
        <v>0.99218554026530814</v>
      </c>
      <c r="D1292" s="302">
        <v>1.1952547267923079</v>
      </c>
      <c r="E1292" s="302">
        <f t="shared" si="546"/>
        <v>3.7055516582673471</v>
      </c>
      <c r="F1292" s="303"/>
      <c r="G1292" s="302">
        <v>2.5784711535716558</v>
      </c>
      <c r="H1292" s="302">
        <v>2.3137260719813062</v>
      </c>
      <c r="I1292" s="302">
        <v>1.2007976588088378</v>
      </c>
      <c r="J1292" s="302">
        <f t="shared" si="549"/>
        <v>6.0929948843618007</v>
      </c>
      <c r="K1292" s="303"/>
      <c r="L1292" s="302">
        <v>2.4385628534983574</v>
      </c>
      <c r="M1292" s="302">
        <v>1.6939545239177733</v>
      </c>
      <c r="N1292" s="302">
        <v>1.1720034369583223</v>
      </c>
      <c r="O1292" s="302">
        <f t="shared" si="548"/>
        <v>5.3045208143744524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15.281999999967764</v>
      </c>
      <c r="C1294" s="311">
        <f t="shared" ref="C1294:E1294" si="550">SUM(C1284:C1292)</f>
        <v>5.9960000000741029</v>
      </c>
      <c r="D1294" s="311">
        <f t="shared" si="550"/>
        <v>14.025000000327994</v>
      </c>
      <c r="E1294" s="311">
        <f t="shared" si="550"/>
        <v>35.303000000369863</v>
      </c>
      <c r="F1294" s="311"/>
      <c r="G1294" s="311">
        <f t="shared" ref="G1294:J1294" si="551">SUM(G1284:G1292)</f>
        <v>23.078000000093507</v>
      </c>
      <c r="H1294" s="311">
        <f t="shared" si="551"/>
        <v>13.306000000221509</v>
      </c>
      <c r="I1294" s="311">
        <f t="shared" si="551"/>
        <v>21.628999999768912</v>
      </c>
      <c r="J1294" s="311">
        <f t="shared" si="551"/>
        <v>58.013000000083942</v>
      </c>
      <c r="K1294" s="311"/>
      <c r="L1294" s="311">
        <f t="shared" ref="L1294:O1294" si="552">SUM(L1284:L1292)</f>
        <v>20.232999999877293</v>
      </c>
      <c r="M1294" s="311">
        <f t="shared" si="552"/>
        <v>11.214999999867365</v>
      </c>
      <c r="N1294" s="311">
        <f t="shared" si="552"/>
        <v>18.983000000550632</v>
      </c>
      <c r="O1294" s="311">
        <f t="shared" si="552"/>
        <v>50.431000000295285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Yorkshire and the Humber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Yorkshire and the Humber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Yorkshire and the Humber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231.11249750975725</v>
      </c>
      <c r="C8" s="11">
        <f t="array" ref="C8:C16">MMULT(aggregation!$B$38:$AA$46,'Occ T2'!C8:C33)</f>
        <v>263.03038998238293</v>
      </c>
      <c r="D8" s="11">
        <f t="array" ref="D8:D16">MMULT(aggregation!$B$38:$AA$46,'Occ T2'!D8:D33)</f>
        <v>277.63861661414359</v>
      </c>
      <c r="E8" s="11">
        <f t="array" ref="E8:E16">MMULT(aggregation!$B$38:$AA$46,'Occ T2'!E8:E33)</f>
        <v>279.95145932451703</v>
      </c>
      <c r="F8" s="11">
        <f t="array" ref="F8:F16">MMULT(aggregation!$B$38:$AA$46,'Occ T2'!F8:F33)</f>
        <v>311.80045890658079</v>
      </c>
      <c r="G8" s="11"/>
      <c r="H8" s="11">
        <f>F8-D8</f>
        <v>34.1618422924372</v>
      </c>
      <c r="I8" s="11">
        <f t="array" ref="I8:I16">MMULT(aggregation!$B$38:$AA$46,'Occ T2'!I8:I33)</f>
        <v>155.86158937780658</v>
      </c>
      <c r="J8" s="11">
        <f>SUM(H8:I8)</f>
        <v>190.02343167024378</v>
      </c>
      <c r="L8" s="10" t="str">
        <f>name!E4</f>
        <v>Managers, directors and senior officials</v>
      </c>
      <c r="M8" s="11">
        <f t="array" ref="M8:M16">MMULT(aggregation!$B$38:$AA$46,'Occ T2'!M8:M33)</f>
        <v>149.62571057495973</v>
      </c>
      <c r="N8" s="11">
        <f t="array" ref="N8:N16">MMULT(aggregation!$B$38:$AA$46,'Occ T2'!N8:N33)</f>
        <v>165.43883348197465</v>
      </c>
      <c r="O8" s="11">
        <f t="array" ref="O8:O16">MMULT(aggregation!$B$38:$AA$46,'Occ T2'!O8:O33)</f>
        <v>174.85088491240111</v>
      </c>
      <c r="P8" s="11">
        <f t="array" ref="P8:P16">MMULT(aggregation!$B$38:$AA$46,'Occ T2'!P8:P33)</f>
        <v>171.82288663132209</v>
      </c>
      <c r="Q8" s="11">
        <f t="array" ref="Q8:Q16">MMULT(aggregation!$B$38:$AA$46,'Occ T2'!Q8:Q33)</f>
        <v>183.92156267731855</v>
      </c>
      <c r="R8" s="11"/>
      <c r="S8" s="11">
        <f>Q8-O8</f>
        <v>9.0706777649174342</v>
      </c>
      <c r="T8" s="11">
        <f t="array" ref="T8:T16">MMULT(aggregation!$B$38:$AA$46,'Occ T2'!T8:T33)</f>
        <v>85.225829575744456</v>
      </c>
      <c r="U8" s="11">
        <f>SUM(S8:T8)</f>
        <v>94.29650734066189</v>
      </c>
      <c r="W8" s="10" t="str">
        <f>name!E4</f>
        <v>Managers, directors and senior officials</v>
      </c>
      <c r="X8" s="11">
        <f t="array" ref="X8:X16">MMULT(aggregation!$B$38:$AA$46,'Occ T2'!X8:X33)</f>
        <v>81.486786934797934</v>
      </c>
      <c r="Y8" s="11">
        <f t="array" ref="Y8:Y16">MMULT(aggregation!$B$38:$AA$46,'Occ T2'!Y8:Y33)</f>
        <v>97.591556500408899</v>
      </c>
      <c r="Z8" s="11">
        <f t="array" ref="Z8:Z16">MMULT(aggregation!$B$38:$AA$46,'Occ T2'!Z8:Z33)</f>
        <v>102.78773170174253</v>
      </c>
      <c r="AA8" s="11">
        <f t="array" ref="AA8:AA16">MMULT(aggregation!$B$38:$AA$46,'Occ T2'!AA8:AA33)</f>
        <v>108.12857269319458</v>
      </c>
      <c r="AB8" s="11">
        <f t="array" ref="AB8:AB16">MMULT(aggregation!$B$38:$AA$46,'Occ T2'!AB8:AB33)</f>
        <v>127.87889622926163</v>
      </c>
      <c r="AC8" s="11"/>
      <c r="AD8" s="11">
        <f>AB8-Z8</f>
        <v>25.091164527519098</v>
      </c>
      <c r="AE8" s="11">
        <f t="array" ref="AE8:AE16">MMULT(aggregation!$B$38:$AA$46,'Occ T2'!AE8:AE33)</f>
        <v>70.635759802062097</v>
      </c>
      <c r="AF8" s="11">
        <f>SUM(AD8:AE8)</f>
        <v>95.726924329581195</v>
      </c>
    </row>
    <row r="9" spans="1:32" x14ac:dyDescent="0.2">
      <c r="A9" t="str">
        <f>name!E5</f>
        <v>Professional occupations</v>
      </c>
      <c r="B9" s="11">
        <v>456.66813168053432</v>
      </c>
      <c r="C9" s="11">
        <v>524.67077635868918</v>
      </c>
      <c r="D9" s="11">
        <v>562.77562686974113</v>
      </c>
      <c r="E9" s="11">
        <v>600.83931657902554</v>
      </c>
      <c r="F9" s="11">
        <v>667.47380154956886</v>
      </c>
      <c r="G9" s="11"/>
      <c r="H9" s="11">
        <f t="shared" ref="H9:H16" si="0">F9-D9</f>
        <v>104.69817467982773</v>
      </c>
      <c r="I9" s="11">
        <v>295.90706998485967</v>
      </c>
      <c r="J9" s="11">
        <f t="shared" ref="J9:J15" si="1">SUM(H9:I9)</f>
        <v>400.6052446646874</v>
      </c>
      <c r="L9" s="10" t="str">
        <f>name!E5</f>
        <v>Professional occupations</v>
      </c>
      <c r="M9" s="11">
        <v>220.02455041617199</v>
      </c>
      <c r="N9" s="11">
        <v>255.51272203986741</v>
      </c>
      <c r="O9" s="11">
        <v>271.90014786574318</v>
      </c>
      <c r="P9" s="11">
        <v>285.57973122785756</v>
      </c>
      <c r="Q9" s="11">
        <v>305.22440407979468</v>
      </c>
      <c r="R9" s="11"/>
      <c r="S9" s="11">
        <f t="shared" ref="S9:S16" si="2">Q9-O9</f>
        <v>33.324256214051502</v>
      </c>
      <c r="T9" s="11">
        <v>111.63449184895293</v>
      </c>
      <c r="U9" s="11">
        <f t="shared" ref="U9:U12" si="3">SUM(S9:T9)</f>
        <v>144.95874806300444</v>
      </c>
      <c r="W9" s="10" t="str">
        <f>name!E5</f>
        <v>Professional occupations</v>
      </c>
      <c r="X9" s="11">
        <v>236.64358126436224</v>
      </c>
      <c r="Y9" s="11">
        <v>269.15805431882177</v>
      </c>
      <c r="Z9" s="11">
        <v>290.87547900399852</v>
      </c>
      <c r="AA9" s="11">
        <v>315.25958535116774</v>
      </c>
      <c r="AB9" s="11">
        <v>362.24939746977475</v>
      </c>
      <c r="AC9" s="11"/>
      <c r="AD9" s="11">
        <f t="shared" ref="AD9:AD16" si="4">AB9-Z9</f>
        <v>71.373918465776228</v>
      </c>
      <c r="AE9" s="11">
        <v>184.27257813590668</v>
      </c>
      <c r="AF9" s="11">
        <f t="shared" ref="AF9:AF12" si="5">SUM(AD9:AE9)</f>
        <v>255.64649660168291</v>
      </c>
    </row>
    <row r="10" spans="1:32" x14ac:dyDescent="0.2">
      <c r="A10" t="str">
        <f>name!E6</f>
        <v>Associate professional occupations</v>
      </c>
      <c r="B10" s="11">
        <v>282.56713415441732</v>
      </c>
      <c r="C10" s="11">
        <v>310.47824901245286</v>
      </c>
      <c r="D10" s="11">
        <v>335.78250145682313</v>
      </c>
      <c r="E10" s="11">
        <v>323.5245520869023</v>
      </c>
      <c r="F10" s="11">
        <v>348.57515797459104</v>
      </c>
      <c r="G10" s="11"/>
      <c r="H10" s="11">
        <f t="shared" si="0"/>
        <v>12.792656517767909</v>
      </c>
      <c r="I10" s="11">
        <v>154.81899665525052</v>
      </c>
      <c r="J10" s="11">
        <f t="shared" si="1"/>
        <v>167.61165317301842</v>
      </c>
      <c r="L10" s="10" t="str">
        <f>name!E6</f>
        <v>Associate professional occupations</v>
      </c>
      <c r="M10" s="11">
        <v>148.68304542823029</v>
      </c>
      <c r="N10" s="11">
        <v>164.94698889610177</v>
      </c>
      <c r="O10" s="11">
        <v>176.85878326412006</v>
      </c>
      <c r="P10" s="11">
        <v>162.48676006843687</v>
      </c>
      <c r="Q10" s="11">
        <v>166.39758912153934</v>
      </c>
      <c r="R10" s="11"/>
      <c r="S10" s="11">
        <f t="shared" si="2"/>
        <v>-10.461194142580723</v>
      </c>
      <c r="T10" s="11">
        <v>62.080572590616669</v>
      </c>
      <c r="U10" s="11">
        <f t="shared" si="3"/>
        <v>51.619378448035945</v>
      </c>
      <c r="W10" s="10" t="str">
        <f>name!E6</f>
        <v>Associate professional occupations</v>
      </c>
      <c r="X10" s="11">
        <v>133.88408872618663</v>
      </c>
      <c r="Y10" s="11">
        <v>145.53126011635095</v>
      </c>
      <c r="Z10" s="11">
        <v>158.92371819270329</v>
      </c>
      <c r="AA10" s="11">
        <v>161.03779201846527</v>
      </c>
      <c r="AB10" s="11">
        <v>182.17756885305121</v>
      </c>
      <c r="AC10" s="11"/>
      <c r="AD10" s="11">
        <f t="shared" si="4"/>
        <v>23.253850660347922</v>
      </c>
      <c r="AE10" s="11">
        <v>92.738424064633847</v>
      </c>
      <c r="AF10" s="11">
        <f t="shared" si="5"/>
        <v>115.99227472498177</v>
      </c>
    </row>
    <row r="11" spans="1:32" x14ac:dyDescent="0.2">
      <c r="A11" t="str">
        <f>name!E7</f>
        <v>Administrative and secretarial occupations</v>
      </c>
      <c r="B11" s="11">
        <v>334.49069149579481</v>
      </c>
      <c r="C11" s="11">
        <v>315.76682419330319</v>
      </c>
      <c r="D11" s="11">
        <v>337.18519066174713</v>
      </c>
      <c r="E11" s="11">
        <v>321.6448376386428</v>
      </c>
      <c r="F11" s="11">
        <v>300.87807625443145</v>
      </c>
      <c r="G11" s="11"/>
      <c r="H11" s="11">
        <f t="shared" si="0"/>
        <v>-36.30711440731568</v>
      </c>
      <c r="I11" s="11">
        <v>156.55974563391911</v>
      </c>
      <c r="J11" s="11">
        <f t="shared" si="1"/>
        <v>120.25263122660343</v>
      </c>
      <c r="L11" s="10" t="str">
        <f>name!E7</f>
        <v>Administrative and secretarial occupations</v>
      </c>
      <c r="M11" s="11">
        <v>101.06929017549825</v>
      </c>
      <c r="N11" s="11">
        <v>95.693428641750202</v>
      </c>
      <c r="O11" s="11">
        <v>114.53005302474797</v>
      </c>
      <c r="P11" s="11">
        <v>112.45583538699638</v>
      </c>
      <c r="Q11" s="11">
        <v>125.11442839659158</v>
      </c>
      <c r="R11" s="11"/>
      <c r="S11" s="11">
        <f t="shared" si="2"/>
        <v>10.584375371843606</v>
      </c>
      <c r="T11" s="11">
        <v>44.003088626546123</v>
      </c>
      <c r="U11" s="11">
        <f t="shared" si="3"/>
        <v>54.58746399838973</v>
      </c>
      <c r="W11" s="10" t="str">
        <f>name!E7</f>
        <v>Administrative and secretarial occupations</v>
      </c>
      <c r="X11" s="11">
        <v>233.42140132029681</v>
      </c>
      <c r="Y11" s="11">
        <v>220.07339555155266</v>
      </c>
      <c r="Z11" s="11">
        <v>222.65513763699909</v>
      </c>
      <c r="AA11" s="11">
        <v>209.18900225164651</v>
      </c>
      <c r="AB11" s="11">
        <v>175.76364785783949</v>
      </c>
      <c r="AC11" s="11"/>
      <c r="AD11" s="11">
        <f t="shared" si="4"/>
        <v>-46.891489779159599</v>
      </c>
      <c r="AE11" s="11">
        <v>112.55665700737302</v>
      </c>
      <c r="AF11" s="11">
        <f t="shared" si="5"/>
        <v>65.66516722821342</v>
      </c>
    </row>
    <row r="12" spans="1:32" x14ac:dyDescent="0.2">
      <c r="A12" t="str">
        <f>name!E8</f>
        <v>Skilled trades occupations</v>
      </c>
      <c r="B12" s="11">
        <v>299.47200611446203</v>
      </c>
      <c r="C12" s="11">
        <v>282.63005492133095</v>
      </c>
      <c r="D12" s="11">
        <v>256.10074127238016</v>
      </c>
      <c r="E12" s="11">
        <v>250.20773161861891</v>
      </c>
      <c r="F12" s="11">
        <v>232.80795809905294</v>
      </c>
      <c r="G12" s="11"/>
      <c r="H12" s="11">
        <f t="shared" si="0"/>
        <v>-23.292783173327223</v>
      </c>
      <c r="I12" s="11">
        <v>103.27614943586569</v>
      </c>
      <c r="J12" s="11">
        <f t="shared" si="1"/>
        <v>79.983366262538468</v>
      </c>
      <c r="L12" s="10" t="str">
        <f>name!E8</f>
        <v>Skilled trades occupations</v>
      </c>
      <c r="M12" s="11">
        <v>269.44128498841445</v>
      </c>
      <c r="N12" s="11">
        <v>252.26480458244461</v>
      </c>
      <c r="O12" s="11">
        <v>226.00622394608871</v>
      </c>
      <c r="P12" s="11">
        <v>217.737842699341</v>
      </c>
      <c r="Q12" s="11">
        <v>197.53204160489733</v>
      </c>
      <c r="R12" s="11"/>
      <c r="S12" s="11">
        <f t="shared" si="2"/>
        <v>-28.47418234119138</v>
      </c>
      <c r="T12" s="11">
        <v>83.66393304476361</v>
      </c>
      <c r="U12" s="11">
        <f t="shared" si="3"/>
        <v>55.18975070357223</v>
      </c>
      <c r="W12" s="10" t="str">
        <f>name!E8</f>
        <v>Skilled trades occupations</v>
      </c>
      <c r="X12" s="11">
        <v>30.030721126047474</v>
      </c>
      <c r="Y12" s="11">
        <v>30.365250338886185</v>
      </c>
      <c r="Z12" s="11">
        <v>30.094517326291268</v>
      </c>
      <c r="AA12" s="11">
        <v>32.469888919278056</v>
      </c>
      <c r="AB12" s="11">
        <v>35.275916494156043</v>
      </c>
      <c r="AC12" s="11"/>
      <c r="AD12" s="11">
        <f t="shared" si="4"/>
        <v>5.1813991678647753</v>
      </c>
      <c r="AE12" s="11">
        <v>19.612216391102066</v>
      </c>
      <c r="AF12" s="11">
        <f t="shared" si="5"/>
        <v>24.793615558966842</v>
      </c>
    </row>
    <row r="13" spans="1:32" x14ac:dyDescent="0.2">
      <c r="A13" t="str">
        <f>name!E9</f>
        <v>Caring, leisure and other service occupations</v>
      </c>
      <c r="B13" s="11">
        <v>268.13590611592531</v>
      </c>
      <c r="C13" s="11">
        <v>276.44196857820901</v>
      </c>
      <c r="D13" s="11">
        <v>270.111778338043</v>
      </c>
      <c r="E13" s="11">
        <v>284.0939735750091</v>
      </c>
      <c r="F13" s="11">
        <v>307.28519570732738</v>
      </c>
      <c r="G13" s="11"/>
      <c r="H13" s="11">
        <f t="shared" si="0"/>
        <v>37.17341736928438</v>
      </c>
      <c r="I13" s="11">
        <v>160.34533840933977</v>
      </c>
      <c r="J13" s="11">
        <f>SUM(H13:I13)</f>
        <v>197.51875577862415</v>
      </c>
      <c r="L13" s="10" t="str">
        <f>name!E9</f>
        <v>Caring, leisure and other service occupations</v>
      </c>
      <c r="M13" s="11">
        <v>45.387679107462972</v>
      </c>
      <c r="N13" s="11">
        <v>49.356893851574604</v>
      </c>
      <c r="O13" s="11">
        <v>50.312336876786091</v>
      </c>
      <c r="P13" s="11">
        <v>56.394918035499458</v>
      </c>
      <c r="Q13" s="11">
        <v>64.37227258990653</v>
      </c>
      <c r="R13" s="11"/>
      <c r="S13" s="11">
        <f t="shared" si="2"/>
        <v>14.059935713120439</v>
      </c>
      <c r="T13" s="11">
        <v>25.75353429603177</v>
      </c>
      <c r="U13" s="11">
        <f>SUM(S13:T13)</f>
        <v>39.813470009152212</v>
      </c>
      <c r="W13" s="10" t="str">
        <f>name!E9</f>
        <v>Caring, leisure and other service occupations</v>
      </c>
      <c r="X13" s="11">
        <v>222.74822700846232</v>
      </c>
      <c r="Y13" s="11">
        <v>227.08507472663445</v>
      </c>
      <c r="Z13" s="11">
        <v>219.79944146125698</v>
      </c>
      <c r="AA13" s="11">
        <v>227.69905553950971</v>
      </c>
      <c r="AB13" s="11">
        <v>242.912923117421</v>
      </c>
      <c r="AC13" s="11"/>
      <c r="AD13" s="11">
        <f t="shared" si="4"/>
        <v>23.113481656164026</v>
      </c>
      <c r="AE13" s="11">
        <v>134.59180411330797</v>
      </c>
      <c r="AF13" s="11">
        <f>SUM(AD13:AE13)</f>
        <v>157.705285769472</v>
      </c>
    </row>
    <row r="14" spans="1:32" x14ac:dyDescent="0.2">
      <c r="A14" t="str">
        <f>name!E10</f>
        <v>Sales and customer service occupations</v>
      </c>
      <c r="B14" s="11">
        <v>231.93333709439159</v>
      </c>
      <c r="C14" s="11">
        <v>232.50377869281104</v>
      </c>
      <c r="D14" s="11">
        <v>229.8061121549942</v>
      </c>
      <c r="E14" s="11">
        <v>229.4239114866387</v>
      </c>
      <c r="F14" s="11">
        <v>230.32796146274768</v>
      </c>
      <c r="G14" s="11"/>
      <c r="H14" s="11">
        <f t="shared" si="0"/>
        <v>0.52184930775348448</v>
      </c>
      <c r="I14" s="11">
        <v>105.27553115036483</v>
      </c>
      <c r="J14" s="11">
        <f t="shared" si="1"/>
        <v>105.79738045811831</v>
      </c>
      <c r="L14" s="10" t="str">
        <f>name!E10</f>
        <v>Sales and customer service occupations</v>
      </c>
      <c r="M14" s="11">
        <v>89.835065253018684</v>
      </c>
      <c r="N14" s="11">
        <v>95.889813432791925</v>
      </c>
      <c r="O14" s="11">
        <v>96.644527803876514</v>
      </c>
      <c r="P14" s="11">
        <v>101.15937572893679</v>
      </c>
      <c r="Q14" s="11">
        <v>106.49874341939184</v>
      </c>
      <c r="R14" s="11"/>
      <c r="S14" s="11">
        <f t="shared" si="2"/>
        <v>9.8542156155153293</v>
      </c>
      <c r="T14" s="11">
        <v>34.952430996416005</v>
      </c>
      <c r="U14" s="11">
        <f t="shared" ref="U14:U15" si="6">SUM(S14:T14)</f>
        <v>44.806646611931335</v>
      </c>
      <c r="W14" s="10" t="str">
        <f>name!E10</f>
        <v>Sales and customer service occupations</v>
      </c>
      <c r="X14" s="11">
        <v>142.09827184137345</v>
      </c>
      <c r="Y14" s="11">
        <v>136.613965260019</v>
      </c>
      <c r="Z14" s="11">
        <v>133.16158435111737</v>
      </c>
      <c r="AA14" s="11">
        <v>128.26453575770213</v>
      </c>
      <c r="AB14" s="11">
        <v>123.8292180433555</v>
      </c>
      <c r="AC14" s="11"/>
      <c r="AD14" s="11">
        <f t="shared" si="4"/>
        <v>-9.3323663077618733</v>
      </c>
      <c r="AE14" s="11">
        <v>70.323100153948857</v>
      </c>
      <c r="AF14" s="11">
        <f t="shared" ref="AF14:AF15" si="7">SUM(AD14:AE14)</f>
        <v>60.990733846186984</v>
      </c>
    </row>
    <row r="15" spans="1:32" x14ac:dyDescent="0.2">
      <c r="A15" t="str">
        <f>name!E11</f>
        <v>Process, plant and machine operatives</v>
      </c>
      <c r="B15" s="11">
        <v>212.28668334653173</v>
      </c>
      <c r="C15" s="11">
        <v>203.74593379122297</v>
      </c>
      <c r="D15" s="11">
        <v>190.15777322094522</v>
      </c>
      <c r="E15" s="11">
        <v>211.46106316413182</v>
      </c>
      <c r="F15" s="11">
        <v>202.20137580977567</v>
      </c>
      <c r="G15" s="11"/>
      <c r="H15" s="11">
        <f t="shared" si="0"/>
        <v>12.043602588830453</v>
      </c>
      <c r="I15" s="11">
        <v>95.091340404877783</v>
      </c>
      <c r="J15" s="11">
        <f t="shared" si="1"/>
        <v>107.13494299370824</v>
      </c>
      <c r="L15" s="10" t="str">
        <f>name!E11</f>
        <v>Process, plant and machine operatives</v>
      </c>
      <c r="M15" s="11">
        <v>180.34380540013484</v>
      </c>
      <c r="N15" s="11">
        <v>172.22636255725422</v>
      </c>
      <c r="O15" s="11">
        <v>161.68350202128789</v>
      </c>
      <c r="P15" s="11">
        <v>174.60166012342984</v>
      </c>
      <c r="Q15" s="11">
        <v>164.80220857092772</v>
      </c>
      <c r="R15" s="11"/>
      <c r="S15" s="11">
        <f t="shared" si="2"/>
        <v>3.1187065496398247</v>
      </c>
      <c r="T15" s="11">
        <v>75.752946123997489</v>
      </c>
      <c r="U15" s="11">
        <f t="shared" si="6"/>
        <v>78.871652673637314</v>
      </c>
      <c r="W15" s="10" t="str">
        <f>name!E11</f>
        <v>Process, plant and machine operatives</v>
      </c>
      <c r="X15" s="11">
        <v>31.942877946396944</v>
      </c>
      <c r="Y15" s="11">
        <v>31.519571233968811</v>
      </c>
      <c r="Z15" s="11">
        <v>28.474271199657295</v>
      </c>
      <c r="AA15" s="11">
        <v>36.859403040702233</v>
      </c>
      <c r="AB15" s="11">
        <v>37.399167238848179</v>
      </c>
      <c r="AC15" s="11"/>
      <c r="AD15" s="11">
        <f t="shared" si="4"/>
        <v>8.9248960391908838</v>
      </c>
      <c r="AE15" s="11">
        <v>19.338394280880301</v>
      </c>
      <c r="AF15" s="11">
        <f t="shared" si="7"/>
        <v>28.263290320071185</v>
      </c>
    </row>
    <row r="16" spans="1:32" x14ac:dyDescent="0.2">
      <c r="A16" t="str">
        <f>name!E12</f>
        <v>Elementary occupations</v>
      </c>
      <c r="B16" s="11">
        <v>327.80361248584813</v>
      </c>
      <c r="C16" s="11">
        <v>305.87502446950788</v>
      </c>
      <c r="D16" s="11">
        <v>281.45465940905666</v>
      </c>
      <c r="E16" s="11">
        <v>270.92215452656399</v>
      </c>
      <c r="F16" s="11">
        <v>248.07901423543058</v>
      </c>
      <c r="G16" s="11"/>
      <c r="H16" s="11">
        <f t="shared" si="0"/>
        <v>-33.375645173626083</v>
      </c>
      <c r="I16" s="11">
        <v>123.08571221224037</v>
      </c>
      <c r="J16" s="11">
        <f>SUM(H16:I16)</f>
        <v>89.710067038614284</v>
      </c>
      <c r="L16" s="10" t="str">
        <f>name!E12</f>
        <v>Elementary occupations</v>
      </c>
      <c r="M16" s="11">
        <v>179.47456865411164</v>
      </c>
      <c r="N16" s="11">
        <v>163.69215251619801</v>
      </c>
      <c r="O16" s="11">
        <v>157.20554028350278</v>
      </c>
      <c r="P16" s="11">
        <v>156.44899009771348</v>
      </c>
      <c r="Q16" s="11">
        <v>146.76274953914964</v>
      </c>
      <c r="R16" s="11"/>
      <c r="S16" s="11">
        <f t="shared" si="2"/>
        <v>-10.442790744353147</v>
      </c>
      <c r="T16" s="11">
        <v>59.345486556034444</v>
      </c>
      <c r="U16" s="11">
        <f>SUM(S16:T16)</f>
        <v>48.902695811681298</v>
      </c>
      <c r="W16" s="10" t="str">
        <f>name!E12</f>
        <v>Elementary occupations</v>
      </c>
      <c r="X16" s="11">
        <v>148.32904383173604</v>
      </c>
      <c r="Y16" s="11">
        <v>142.18287195330922</v>
      </c>
      <c r="Z16" s="11">
        <v>124.24911912555368</v>
      </c>
      <c r="AA16" s="11">
        <v>114.47316442885005</v>
      </c>
      <c r="AB16" s="11">
        <v>101.31626469628053</v>
      </c>
      <c r="AC16" s="11"/>
      <c r="AD16" s="11">
        <f t="shared" si="4"/>
        <v>-22.932854429273149</v>
      </c>
      <c r="AE16" s="11">
        <v>63.740225656205929</v>
      </c>
      <c r="AF16" s="11">
        <f>SUM(AD16:AE16)</f>
        <v>40.80737122693278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2644.4699999976629</v>
      </c>
      <c r="C18" s="33">
        <f>SUM(C8:C16)</f>
        <v>2715.14299999991</v>
      </c>
      <c r="D18" s="33">
        <f>SUM(D8:D16)</f>
        <v>2741.0129999978744</v>
      </c>
      <c r="E18" s="33">
        <f>SUM(E8:E16)</f>
        <v>2772.0690000000504</v>
      </c>
      <c r="F18" s="33">
        <f>SUM(F8:F16)</f>
        <v>2849.4289999995062</v>
      </c>
      <c r="G18" s="11"/>
      <c r="H18" s="33">
        <f>SUM(H8:H16)</f>
        <v>108.41600000163217</v>
      </c>
      <c r="I18" s="33">
        <f>SUM(I8:I16)</f>
        <v>1350.2214732645245</v>
      </c>
      <c r="J18" s="33">
        <f>SUM(H18:I18)</f>
        <v>1458.6374732661568</v>
      </c>
      <c r="L18" s="231" t="str">
        <f>name!E3</f>
        <v>All occupations</v>
      </c>
      <c r="M18" s="33">
        <f>SUM(M8:M16)</f>
        <v>1383.8849999980032</v>
      </c>
      <c r="N18" s="33">
        <f>SUM(N8:N16)</f>
        <v>1415.0219999999572</v>
      </c>
      <c r="O18" s="33">
        <f>SUM(O8:O16)</f>
        <v>1429.9919999985545</v>
      </c>
      <c r="P18" s="33">
        <f>SUM(P8:P16)</f>
        <v>1438.6879999995335</v>
      </c>
      <c r="Q18" s="33">
        <f>SUM(Q8:Q16)</f>
        <v>1460.625999999517</v>
      </c>
      <c r="R18" s="11"/>
      <c r="S18" s="33">
        <f>SUM(S8:S16)</f>
        <v>30.634000000962885</v>
      </c>
      <c r="T18" s="33">
        <f>SUM(T8:T16)</f>
        <v>582.41231365910346</v>
      </c>
      <c r="U18" s="33">
        <f>SUM(S18:T18)</f>
        <v>613.04631366006629</v>
      </c>
      <c r="W18" s="231" t="str">
        <f>name!E3</f>
        <v>All occupations</v>
      </c>
      <c r="X18" s="33">
        <f>SUM(X8:X16)</f>
        <v>1260.5849999996599</v>
      </c>
      <c r="Y18" s="33">
        <f>SUM(Y8:Y16)</f>
        <v>1300.1209999999521</v>
      </c>
      <c r="Z18" s="33">
        <f>SUM(Z8:Z16)</f>
        <v>1311.0209999993201</v>
      </c>
      <c r="AA18" s="33">
        <f>SUM(AA8:AA16)</f>
        <v>1333.3810000005165</v>
      </c>
      <c r="AB18" s="33">
        <f>SUM(AB8:AB16)</f>
        <v>1388.8029999999883</v>
      </c>
      <c r="AC18" s="11"/>
      <c r="AD18" s="33">
        <f>SUM(AD8:AD16)</f>
        <v>77.782000000668305</v>
      </c>
      <c r="AE18" s="33">
        <f>SUM(AE8:AE16)</f>
        <v>767.80915960542063</v>
      </c>
      <c r="AF18" s="33">
        <f>SUM(AD18:AE18)</f>
        <v>845.59115960608892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8.7394637681638105</v>
      </c>
      <c r="C26" s="17">
        <f t="shared" si="8"/>
        <v>9.6875335841387233</v>
      </c>
      <c r="D26" s="17">
        <f t="shared" si="8"/>
        <v>10.129051435157692</v>
      </c>
      <c r="E26" s="17">
        <f t="shared" si="8"/>
        <v>10.09900761216665</v>
      </c>
      <c r="F26" s="17">
        <f t="shared" si="8"/>
        <v>10.94255933054078</v>
      </c>
      <c r="G26" s="11"/>
      <c r="H26" s="39">
        <f>IF(D8&gt;0,(H8/D8)*100,0)</f>
        <v>12.304427499692746</v>
      </c>
      <c r="I26" s="39">
        <f>IF(D8&gt;0,(I8/D8)*100,0)</f>
        <v>56.138296350330762</v>
      </c>
      <c r="J26" s="39">
        <f>IF(D8&gt;0,(J8/D8)*100,0)</f>
        <v>68.442723850023512</v>
      </c>
      <c r="L26" t="str">
        <f>$A$8</f>
        <v>Managers, directors and senior officials</v>
      </c>
      <c r="M26" s="17">
        <f t="shared" ref="M26:Q26" si="9">M8/M$18*100</f>
        <v>10.81200465177205</v>
      </c>
      <c r="N26" s="17">
        <f t="shared" si="9"/>
        <v>11.691608574423555</v>
      </c>
      <c r="O26" s="17">
        <f t="shared" si="9"/>
        <v>12.227403014323007</v>
      </c>
      <c r="P26" s="17">
        <f t="shared" si="9"/>
        <v>11.943026328945386</v>
      </c>
      <c r="Q26" s="17">
        <f t="shared" si="9"/>
        <v>12.59196828465188</v>
      </c>
      <c r="R26" s="11"/>
      <c r="S26" s="39">
        <f>IF(O8&gt;0,(S8/O8)*100,0)</f>
        <v>5.1876647747374971</v>
      </c>
      <c r="T26" s="39">
        <f>IF(O8&gt;0,(T8/O8)*100,0)</f>
        <v>48.742006435050023</v>
      </c>
      <c r="U26" s="39">
        <f>IF(O8&gt;0,(U8/O8)*100,0)</f>
        <v>53.929671209787521</v>
      </c>
      <c r="W26" t="str">
        <f>$A$8</f>
        <v>Managers, directors and senior officials</v>
      </c>
      <c r="X26" s="17">
        <f t="shared" ref="X26:AB26" si="10">X8/X$18*100</f>
        <v>6.4642040746811933</v>
      </c>
      <c r="Y26" s="17">
        <f t="shared" si="10"/>
        <v>7.5063441403079008</v>
      </c>
      <c r="Z26" s="17">
        <f t="shared" si="10"/>
        <v>7.8402811016601444</v>
      </c>
      <c r="AA26" s="17">
        <f t="shared" si="10"/>
        <v>8.1093530426151794</v>
      </c>
      <c r="AB26" s="17">
        <f t="shared" si="10"/>
        <v>9.207849941947325</v>
      </c>
      <c r="AC26" s="11"/>
      <c r="AD26" s="39">
        <f>IF(Z8&gt;0,(AD8/Z8)*100,0)</f>
        <v>24.410660797852525</v>
      </c>
      <c r="AE26" s="39">
        <f>IF(Z8&gt;0,(AE8/Z8)*100,0)</f>
        <v>68.720029747348363</v>
      </c>
      <c r="AF26" s="39">
        <f>IF(Z8&gt;0,(AF8/Z8)*100,0)</f>
        <v>93.130690545200906</v>
      </c>
    </row>
    <row r="27" spans="1:32" x14ac:dyDescent="0.2">
      <c r="A27" t="str">
        <f>$A$9</f>
        <v>Professional occupations</v>
      </c>
      <c r="B27" s="17">
        <f t="shared" si="8"/>
        <v>17.268796079401085</v>
      </c>
      <c r="C27" s="17">
        <f t="shared" si="8"/>
        <v>19.323872678481631</v>
      </c>
      <c r="D27" s="17">
        <f t="shared" si="8"/>
        <v>20.531665733441525</v>
      </c>
      <c r="E27" s="17">
        <f t="shared" si="8"/>
        <v>21.674760497628835</v>
      </c>
      <c r="F27" s="17">
        <f t="shared" si="8"/>
        <v>23.424826572260073</v>
      </c>
      <c r="G27" s="11"/>
      <c r="H27" s="39">
        <f>IF(D9&gt;0,(H9/D9)*100,0)</f>
        <v>18.603892862627642</v>
      </c>
      <c r="I27" s="39">
        <f t="shared" ref="I27:I36" si="11">IF(D9&gt;0,(I9/D9)*100,0)</f>
        <v>52.579936986743334</v>
      </c>
      <c r="J27" s="39">
        <f t="shared" ref="J27:J36" si="12">IF(D9&gt;0,(J9/D9)*100,0)</f>
        <v>71.183829849370966</v>
      </c>
      <c r="L27" t="str">
        <f>$A$9</f>
        <v>Professional occupations</v>
      </c>
      <c r="M27" s="17">
        <f t="shared" ref="M27:Q27" si="13">M9/M$18*100</f>
        <v>15.899048722725476</v>
      </c>
      <c r="N27" s="17">
        <f t="shared" si="13"/>
        <v>18.057155439270566</v>
      </c>
      <c r="O27" s="17">
        <f t="shared" si="13"/>
        <v>19.014102726869663</v>
      </c>
      <c r="P27" s="17">
        <f t="shared" si="13"/>
        <v>19.850011345611428</v>
      </c>
      <c r="Q27" s="17">
        <f t="shared" si="13"/>
        <v>20.89682123143745</v>
      </c>
      <c r="R27" s="11"/>
      <c r="S27" s="39">
        <f t="shared" ref="S27:S34" si="14">IF(O9&gt;0,(S9/O9)*100,0)</f>
        <v>12.256064027779088</v>
      </c>
      <c r="T27" s="39">
        <f t="shared" ref="T27:T34" si="15">IF(O9&gt;0,(T9/O9)*100,0)</f>
        <v>41.057164817753232</v>
      </c>
      <c r="U27" s="39">
        <f t="shared" ref="U27:U34" si="16">IF(O9&gt;0,(U9/O9)*100,0)</f>
        <v>53.313228845532322</v>
      </c>
      <c r="W27" t="str">
        <f>$A$9</f>
        <v>Professional occupations</v>
      </c>
      <c r="X27" s="17">
        <f t="shared" ref="X27:AB27" si="17">X9/X$18*100</f>
        <v>18.772520795061507</v>
      </c>
      <c r="Y27" s="17">
        <f t="shared" si="17"/>
        <v>20.702538788222917</v>
      </c>
      <c r="Z27" s="17">
        <f t="shared" si="17"/>
        <v>22.186942772400243</v>
      </c>
      <c r="AA27" s="17">
        <f t="shared" si="17"/>
        <v>23.643623641783229</v>
      </c>
      <c r="AB27" s="17">
        <f t="shared" si="17"/>
        <v>26.083569625769659</v>
      </c>
      <c r="AC27" s="11"/>
      <c r="AD27" s="39">
        <f t="shared" ref="AD27:AD34" si="18">IF(Z9&gt;0,(AD9/Z9)*100,0)</f>
        <v>24.537619571842658</v>
      </c>
      <c r="AE27" s="39">
        <f t="shared" ref="AE27:AE34" si="19">IF(Z9&gt;0,(AE9/Z9)*100,0)</f>
        <v>63.351018369401146</v>
      </c>
      <c r="AF27" s="39">
        <f t="shared" ref="AF27:AF34" si="20">IF(Z9&gt;0,(AF9/Z9)*100,0)</f>
        <v>87.888637941243815</v>
      </c>
    </row>
    <row r="28" spans="1:32" x14ac:dyDescent="0.2">
      <c r="A28" t="str">
        <f>$A$10</f>
        <v>Associate professional occupations</v>
      </c>
      <c r="B28" s="17">
        <f t="shared" si="8"/>
        <v>10.685208535346101</v>
      </c>
      <c r="C28" s="17">
        <f t="shared" si="8"/>
        <v>11.435060658405954</v>
      </c>
      <c r="D28" s="17">
        <f t="shared" si="8"/>
        <v>12.250306782823852</v>
      </c>
      <c r="E28" s="17">
        <f t="shared" si="8"/>
        <v>11.670869379041301</v>
      </c>
      <c r="F28" s="17">
        <f t="shared" si="8"/>
        <v>12.233158221336677</v>
      </c>
      <c r="G28" s="11"/>
      <c r="H28" s="39">
        <f t="shared" ref="H28:H34" si="21">IF(D10&gt;0,(H10/D10)*100,0)</f>
        <v>3.8098044008445338</v>
      </c>
      <c r="I28" s="39">
        <f t="shared" si="11"/>
        <v>46.106928140553521</v>
      </c>
      <c r="J28" s="39">
        <f t="shared" si="12"/>
        <v>49.916732541398055</v>
      </c>
      <c r="L28" t="str">
        <f>$A$10</f>
        <v>Associate professional occupations</v>
      </c>
      <c r="M28" s="17">
        <f t="shared" ref="M28:Q28" si="22">M10/M$18*100</f>
        <v>10.743887348186073</v>
      </c>
      <c r="N28" s="17">
        <f t="shared" si="22"/>
        <v>11.656849780152307</v>
      </c>
      <c r="O28" s="17">
        <f t="shared" si="22"/>
        <v>12.367816272000042</v>
      </c>
      <c r="P28" s="17">
        <f t="shared" si="22"/>
        <v>11.294092956116236</v>
      </c>
      <c r="Q28" s="17">
        <f t="shared" si="22"/>
        <v>11.39221053997357</v>
      </c>
      <c r="R28" s="11"/>
      <c r="S28" s="39">
        <f t="shared" si="14"/>
        <v>-5.914998367346012</v>
      </c>
      <c r="T28" s="39">
        <f t="shared" si="15"/>
        <v>35.101775238330028</v>
      </c>
      <c r="U28" s="39">
        <f t="shared" si="16"/>
        <v>29.186776870984016</v>
      </c>
      <c r="W28" t="str">
        <f>$A$10</f>
        <v>Associate professional occupations</v>
      </c>
      <c r="X28" s="17">
        <f t="shared" ref="X28:AB28" si="23">X10/X$18*100</f>
        <v>10.620790246292218</v>
      </c>
      <c r="Y28" s="17">
        <f t="shared" si="23"/>
        <v>11.193670444239906</v>
      </c>
      <c r="Z28" s="17">
        <f t="shared" si="23"/>
        <v>12.122133679993356</v>
      </c>
      <c r="AA28" s="17">
        <f t="shared" si="23"/>
        <v>12.077402634236043</v>
      </c>
      <c r="AB28" s="17">
        <f t="shared" si="23"/>
        <v>13.117596149565689</v>
      </c>
      <c r="AC28" s="11"/>
      <c r="AD28" s="39">
        <f t="shared" si="18"/>
        <v>14.632083193618348</v>
      </c>
      <c r="AE28" s="39">
        <f t="shared" si="19"/>
        <v>58.354048797287561</v>
      </c>
      <c r="AF28" s="39">
        <f t="shared" si="20"/>
        <v>72.986131990905918</v>
      </c>
    </row>
    <row r="29" spans="1:32" x14ac:dyDescent="0.2">
      <c r="A29" t="str">
        <f>$A$11</f>
        <v>Administrative and secretarial occupations</v>
      </c>
      <c r="B29" s="17">
        <f t="shared" si="8"/>
        <v>12.648685426421569</v>
      </c>
      <c r="C29" s="17">
        <f t="shared" si="8"/>
        <v>11.629841381957181</v>
      </c>
      <c r="D29" s="17">
        <f t="shared" si="8"/>
        <v>12.301480900017934</v>
      </c>
      <c r="E29" s="17">
        <f t="shared" si="8"/>
        <v>11.603060300397896</v>
      </c>
      <c r="F29" s="17">
        <f t="shared" si="8"/>
        <v>10.559241035817477</v>
      </c>
      <c r="G29" s="11"/>
      <c r="H29" s="39">
        <f t="shared" si="21"/>
        <v>-10.767707305312161</v>
      </c>
      <c r="I29" s="39">
        <f t="shared" si="11"/>
        <v>46.431382507239057</v>
      </c>
      <c r="J29" s="39">
        <f t="shared" si="12"/>
        <v>35.663675201926893</v>
      </c>
      <c r="L29" t="str">
        <f>$A$11</f>
        <v>Administrative and secretarial occupations</v>
      </c>
      <c r="M29" s="17">
        <f t="shared" ref="M29:Q29" si="24">M11/M$18*100</f>
        <v>7.3033012263045034</v>
      </c>
      <c r="N29" s="17">
        <f t="shared" si="24"/>
        <v>6.7626813322869257</v>
      </c>
      <c r="O29" s="17">
        <f t="shared" si="24"/>
        <v>8.0091394234977358</v>
      </c>
      <c r="P29" s="17">
        <f t="shared" si="24"/>
        <v>7.816554762883464</v>
      </c>
      <c r="Q29" s="17">
        <f t="shared" si="24"/>
        <v>8.5658086598919194</v>
      </c>
      <c r="R29" s="11"/>
      <c r="S29" s="39">
        <f t="shared" si="14"/>
        <v>9.2415703060545216</v>
      </c>
      <c r="T29" s="39">
        <f t="shared" si="15"/>
        <v>38.420560773719203</v>
      </c>
      <c r="U29" s="39">
        <f t="shared" si="16"/>
        <v>47.662131079773722</v>
      </c>
      <c r="W29" t="str">
        <f>$A$11</f>
        <v>Administrative and secretarial occupations</v>
      </c>
      <c r="X29" s="17">
        <f t="shared" ref="X29:AB29" si="25">X11/X$18*100</f>
        <v>18.516910904092924</v>
      </c>
      <c r="Y29" s="17">
        <f t="shared" si="25"/>
        <v>16.927147207956857</v>
      </c>
      <c r="Z29" s="17">
        <f t="shared" si="25"/>
        <v>16.983338759418391</v>
      </c>
      <c r="AA29" s="17">
        <f t="shared" si="25"/>
        <v>15.688614300906153</v>
      </c>
      <c r="AB29" s="17">
        <f t="shared" si="25"/>
        <v>12.65576527828936</v>
      </c>
      <c r="AC29" s="11"/>
      <c r="AD29" s="39">
        <f t="shared" si="18"/>
        <v>-21.060142728710851</v>
      </c>
      <c r="AE29" s="39">
        <f t="shared" si="19"/>
        <v>50.552014295253898</v>
      </c>
      <c r="AF29" s="39">
        <f t="shared" si="20"/>
        <v>29.491871566543047</v>
      </c>
    </row>
    <row r="30" spans="1:32" x14ac:dyDescent="0.2">
      <c r="A30" t="str">
        <f>$A$12</f>
        <v>Skilled trades occupations</v>
      </c>
      <c r="B30" s="17">
        <f t="shared" si="8"/>
        <v>11.324462221720296</v>
      </c>
      <c r="C30" s="17">
        <f t="shared" si="8"/>
        <v>10.409398507604951</v>
      </c>
      <c r="D30" s="17">
        <f t="shared" si="8"/>
        <v>9.3432880935836042</v>
      </c>
      <c r="E30" s="17">
        <f t="shared" si="8"/>
        <v>9.0260282705305812</v>
      </c>
      <c r="F30" s="17">
        <f t="shared" si="8"/>
        <v>8.1703372184073828</v>
      </c>
      <c r="G30" s="11"/>
      <c r="H30" s="39">
        <f t="shared" si="21"/>
        <v>-9.095164292614756</v>
      </c>
      <c r="I30" s="39">
        <f t="shared" si="11"/>
        <v>40.326376613656358</v>
      </c>
      <c r="J30" s="39">
        <f t="shared" si="12"/>
        <v>31.231212321041603</v>
      </c>
      <c r="L30" t="str">
        <f>$A$12</f>
        <v>Skilled trades occupations</v>
      </c>
      <c r="M30" s="17">
        <f t="shared" ref="M30:Q30" si="26">M12/M$18*100</f>
        <v>19.469918742439091</v>
      </c>
      <c r="N30" s="17">
        <f t="shared" si="26"/>
        <v>17.827624205309334</v>
      </c>
      <c r="O30" s="17">
        <f t="shared" si="26"/>
        <v>15.804719463207986</v>
      </c>
      <c r="P30" s="17">
        <f t="shared" si="26"/>
        <v>15.134472707036661</v>
      </c>
      <c r="Q30" s="17">
        <f t="shared" si="26"/>
        <v>13.523793332787628</v>
      </c>
      <c r="R30" s="11"/>
      <c r="S30" s="39">
        <f t="shared" si="14"/>
        <v>-12.598848759131334</v>
      </c>
      <c r="T30" s="39">
        <f t="shared" si="15"/>
        <v>37.018419928435563</v>
      </c>
      <c r="U30" s="39">
        <f t="shared" si="16"/>
        <v>24.419571169304231</v>
      </c>
      <c r="W30" t="str">
        <f>$A$12</f>
        <v>Skilled trades occupations</v>
      </c>
      <c r="X30" s="17">
        <f t="shared" ref="X30:AB30" si="27">X12/X$18*100</f>
        <v>2.3822845048969787</v>
      </c>
      <c r="Y30" s="17">
        <f t="shared" si="27"/>
        <v>2.3355710998351156</v>
      </c>
      <c r="Z30" s="17">
        <f t="shared" si="27"/>
        <v>2.2955023089871842</v>
      </c>
      <c r="AA30" s="17">
        <f t="shared" si="27"/>
        <v>2.4351546121675258</v>
      </c>
      <c r="AB30" s="17">
        <f t="shared" si="27"/>
        <v>2.5400230626054481</v>
      </c>
      <c r="AC30" s="11"/>
      <c r="AD30" s="39">
        <f t="shared" si="18"/>
        <v>17.217086792544052</v>
      </c>
      <c r="AE30" s="39">
        <f t="shared" si="19"/>
        <v>65.168735482487307</v>
      </c>
      <c r="AF30" s="39">
        <f t="shared" si="20"/>
        <v>82.385822275031344</v>
      </c>
    </row>
    <row r="31" spans="1:32" x14ac:dyDescent="0.2">
      <c r="A31" t="str">
        <f>$A$13</f>
        <v>Caring, leisure and other service occupations</v>
      </c>
      <c r="B31" s="17">
        <f t="shared" si="8"/>
        <v>10.139495101708935</v>
      </c>
      <c r="C31" s="17">
        <f t="shared" si="8"/>
        <v>10.181488362794084</v>
      </c>
      <c r="D31" s="17">
        <f t="shared" si="8"/>
        <v>9.854450830340916</v>
      </c>
      <c r="E31" s="17">
        <f t="shared" si="8"/>
        <v>10.248445243426623</v>
      </c>
      <c r="F31" s="17">
        <f t="shared" si="8"/>
        <v>10.784097294839794</v>
      </c>
      <c r="G31" s="11"/>
      <c r="H31" s="39">
        <f t="shared" si="21"/>
        <v>13.76223487846654</v>
      </c>
      <c r="I31" s="39">
        <f t="shared" si="11"/>
        <v>59.362586628365655</v>
      </c>
      <c r="J31" s="39">
        <f t="shared" si="12"/>
        <v>73.124821506832191</v>
      </c>
      <c r="L31" t="str">
        <f>$A$13</f>
        <v>Caring, leisure and other service occupations</v>
      </c>
      <c r="M31" s="17">
        <f t="shared" ref="M31:Q31" si="28">M13/M$18*100</f>
        <v>3.2797291037570653</v>
      </c>
      <c r="N31" s="17">
        <f t="shared" si="28"/>
        <v>3.4880654754184808</v>
      </c>
      <c r="O31" s="17">
        <f t="shared" si="28"/>
        <v>3.5183649193028312</v>
      </c>
      <c r="P31" s="17">
        <f t="shared" si="28"/>
        <v>3.9198852034296348</v>
      </c>
      <c r="Q31" s="17">
        <f t="shared" si="28"/>
        <v>4.4071701167806001</v>
      </c>
      <c r="R31" s="11"/>
      <c r="S31" s="39">
        <f t="shared" si="14"/>
        <v>27.945304444023222</v>
      </c>
      <c r="T31" s="39">
        <f t="shared" si="15"/>
        <v>51.187314870906633</v>
      </c>
      <c r="U31" s="39">
        <f t="shared" si="16"/>
        <v>79.132619314929869</v>
      </c>
      <c r="W31" t="str">
        <f>$A$13</f>
        <v>Caring, leisure and other service occupations</v>
      </c>
      <c r="X31" s="17">
        <f t="shared" ref="X31:AB31" si="29">X13/X$18*100</f>
        <v>17.670226681145852</v>
      </c>
      <c r="Y31" s="17">
        <f t="shared" si="29"/>
        <v>17.466456947210514</v>
      </c>
      <c r="Z31" s="17">
        <f t="shared" si="29"/>
        <v>16.765516453311651</v>
      </c>
      <c r="AA31" s="17">
        <f t="shared" si="29"/>
        <v>17.076818669189191</v>
      </c>
      <c r="AB31" s="17">
        <f t="shared" si="29"/>
        <v>17.490812096274492</v>
      </c>
      <c r="AC31" s="11"/>
      <c r="AD31" s="39">
        <f t="shared" si="18"/>
        <v>10.515714463377348</v>
      </c>
      <c r="AE31" s="39">
        <f t="shared" si="19"/>
        <v>61.233915436055298</v>
      </c>
      <c r="AF31" s="39">
        <f t="shared" si="20"/>
        <v>71.749629899432648</v>
      </c>
    </row>
    <row r="32" spans="1:32" x14ac:dyDescent="0.2">
      <c r="A32" t="str">
        <f>$A$14</f>
        <v>Sales and customer service occupations</v>
      </c>
      <c r="B32" s="17">
        <f t="shared" si="8"/>
        <v>8.7705036205589995</v>
      </c>
      <c r="C32" s="17">
        <f t="shared" si="8"/>
        <v>8.5632240619672242</v>
      </c>
      <c r="D32" s="17">
        <f t="shared" si="8"/>
        <v>8.3839847587432974</v>
      </c>
      <c r="E32" s="17">
        <f t="shared" si="8"/>
        <v>8.2762698723096193</v>
      </c>
      <c r="F32" s="17">
        <f t="shared" si="8"/>
        <v>8.0833023550608765</v>
      </c>
      <c r="H32" s="39">
        <f t="shared" si="21"/>
        <v>0.2270824317333735</v>
      </c>
      <c r="I32" s="39">
        <f t="shared" si="11"/>
        <v>45.810587961803677</v>
      </c>
      <c r="J32" s="39">
        <f t="shared" si="12"/>
        <v>46.037670393537049</v>
      </c>
      <c r="L32" t="str">
        <f>$A$14</f>
        <v>Sales and customer service occupations</v>
      </c>
      <c r="M32" s="17">
        <f t="shared" ref="M32:Q32" si="30">M14/M$18*100</f>
        <v>6.4915123188088826</v>
      </c>
      <c r="N32" s="17">
        <f t="shared" si="30"/>
        <v>6.776559900326272</v>
      </c>
      <c r="O32" s="17">
        <f t="shared" si="30"/>
        <v>6.7583963969011158</v>
      </c>
      <c r="P32" s="17">
        <f t="shared" si="30"/>
        <v>7.031363000801397</v>
      </c>
      <c r="Q32" s="17">
        <f t="shared" si="30"/>
        <v>7.2913082075375248</v>
      </c>
      <c r="S32" s="39">
        <f t="shared" si="14"/>
        <v>10.196351350086545</v>
      </c>
      <c r="T32" s="39">
        <f t="shared" si="15"/>
        <v>36.165970066454214</v>
      </c>
      <c r="U32" s="39">
        <f t="shared" si="16"/>
        <v>46.362321416540766</v>
      </c>
      <c r="W32" t="str">
        <f>$A$14</f>
        <v>Sales and customer service occupations</v>
      </c>
      <c r="X32" s="17">
        <f t="shared" ref="X32:AB32" si="31">X14/X$18*100</f>
        <v>11.272407004796328</v>
      </c>
      <c r="Y32" s="17">
        <f t="shared" si="31"/>
        <v>10.507788525839059</v>
      </c>
      <c r="Z32" s="17">
        <f t="shared" si="31"/>
        <v>10.157090111537986</v>
      </c>
      <c r="AA32" s="17">
        <f t="shared" si="31"/>
        <v>9.6194962848317509</v>
      </c>
      <c r="AB32" s="17">
        <f t="shared" si="31"/>
        <v>8.9162550803358389</v>
      </c>
      <c r="AD32" s="39">
        <f t="shared" si="18"/>
        <v>-7.0083022466558429</v>
      </c>
      <c r="AE32" s="39">
        <f t="shared" si="19"/>
        <v>52.810351045781005</v>
      </c>
      <c r="AF32" s="39">
        <f t="shared" si="20"/>
        <v>45.802048799125153</v>
      </c>
    </row>
    <row r="33" spans="1:32" x14ac:dyDescent="0.2">
      <c r="A33" t="str">
        <f>$A$15</f>
        <v>Process, plant and machine operatives</v>
      </c>
      <c r="B33" s="17">
        <f t="shared" si="8"/>
        <v>8.0275701122235965</v>
      </c>
      <c r="C33" s="17">
        <f t="shared" si="8"/>
        <v>7.5040590418710806</v>
      </c>
      <c r="D33" s="17">
        <f t="shared" si="8"/>
        <v>6.9374998666950018</v>
      </c>
      <c r="E33" s="17">
        <f t="shared" si="8"/>
        <v>7.6282756007923309</v>
      </c>
      <c r="F33" s="17">
        <f t="shared" si="8"/>
        <v>7.0962068474003281</v>
      </c>
      <c r="G33" s="11"/>
      <c r="H33" s="39">
        <f t="shared" si="21"/>
        <v>6.333478976342942</v>
      </c>
      <c r="I33" s="39">
        <f t="shared" si="11"/>
        <v>50.006549190282492</v>
      </c>
      <c r="J33" s="39">
        <f t="shared" si="12"/>
        <v>56.340028166625423</v>
      </c>
      <c r="L33" t="str">
        <f>$A$15</f>
        <v>Process, plant and machine operatives</v>
      </c>
      <c r="M33" s="17">
        <f t="shared" ref="M33:Q33" si="32">M15/M$18*100</f>
        <v>13.031704614212531</v>
      </c>
      <c r="N33" s="17">
        <f t="shared" si="32"/>
        <v>12.171285150143209</v>
      </c>
      <c r="O33" s="17">
        <f t="shared" si="32"/>
        <v>11.306601856615375</v>
      </c>
      <c r="P33" s="17">
        <f t="shared" si="32"/>
        <v>12.136172688135749</v>
      </c>
      <c r="Q33" s="17">
        <f t="shared" si="32"/>
        <v>11.282984731956176</v>
      </c>
      <c r="R33" s="11"/>
      <c r="S33" s="39">
        <f t="shared" si="14"/>
        <v>1.928895966905271</v>
      </c>
      <c r="T33" s="39">
        <f t="shared" si="15"/>
        <v>46.852613394051517</v>
      </c>
      <c r="U33" s="39">
        <f t="shared" si="16"/>
        <v>48.78150936095679</v>
      </c>
      <c r="W33" t="str">
        <f>$A$15</f>
        <v>Process, plant and machine operatives</v>
      </c>
      <c r="X33" s="17">
        <f t="shared" ref="X33:AB33" si="33">X15/X$18*100</f>
        <v>2.5339725561073281</v>
      </c>
      <c r="Y33" s="17">
        <f t="shared" si="33"/>
        <v>2.4243567509462558</v>
      </c>
      <c r="Z33" s="17">
        <f t="shared" si="33"/>
        <v>2.171915720623244</v>
      </c>
      <c r="AA33" s="17">
        <f t="shared" si="33"/>
        <v>2.7643564023102138</v>
      </c>
      <c r="AB33" s="17">
        <f t="shared" si="33"/>
        <v>2.6929065705394137</v>
      </c>
      <c r="AC33" s="11"/>
      <c r="AD33" s="39">
        <f t="shared" si="18"/>
        <v>31.343720710570111</v>
      </c>
      <c r="AE33" s="39">
        <f t="shared" si="19"/>
        <v>67.915326595305629</v>
      </c>
      <c r="AF33" s="39">
        <f t="shared" si="20"/>
        <v>99.25904730587574</v>
      </c>
    </row>
    <row r="34" spans="1:32" x14ac:dyDescent="0.2">
      <c r="A34" t="str">
        <f>$A$16</f>
        <v>Elementary occupations</v>
      </c>
      <c r="B34" s="17">
        <f t="shared" si="8"/>
        <v>12.395815134455594</v>
      </c>
      <c r="C34" s="17">
        <f t="shared" si="8"/>
        <v>11.26552172277917</v>
      </c>
      <c r="D34" s="17">
        <f t="shared" si="8"/>
        <v>10.26827159919617</v>
      </c>
      <c r="E34" s="17">
        <f t="shared" si="8"/>
        <v>9.7732832237061587</v>
      </c>
      <c r="F34" s="17">
        <f t="shared" si="8"/>
        <v>8.7062711243366149</v>
      </c>
      <c r="G34" s="11"/>
      <c r="H34" s="39">
        <f t="shared" si="21"/>
        <v>-11.858267062873191</v>
      </c>
      <c r="I34" s="39">
        <f t="shared" si="11"/>
        <v>43.731985986898074</v>
      </c>
      <c r="J34" s="39">
        <f t="shared" si="12"/>
        <v>31.873718924024885</v>
      </c>
      <c r="L34" t="str">
        <f>$A$16</f>
        <v>Elementary occupations</v>
      </c>
      <c r="M34" s="17">
        <f t="shared" ref="M34:Q34" si="34">M16/M$18*100</f>
        <v>12.968893271794304</v>
      </c>
      <c r="N34" s="17">
        <f t="shared" si="34"/>
        <v>11.56817014266937</v>
      </c>
      <c r="O34" s="17">
        <f t="shared" si="34"/>
        <v>10.993455927282229</v>
      </c>
      <c r="P34" s="17">
        <f t="shared" si="34"/>
        <v>10.87442100704004</v>
      </c>
      <c r="Q34" s="17">
        <f t="shared" si="34"/>
        <v>10.047934894983259</v>
      </c>
      <c r="R34" s="11"/>
      <c r="S34" s="39">
        <f t="shared" si="14"/>
        <v>-6.6427625422874597</v>
      </c>
      <c r="T34" s="39">
        <f t="shared" si="15"/>
        <v>37.750251326391826</v>
      </c>
      <c r="U34" s="39">
        <f t="shared" si="16"/>
        <v>31.107488784104365</v>
      </c>
      <c r="W34" t="str">
        <f>$A$16</f>
        <v>Elementary occupations</v>
      </c>
      <c r="X34" s="17">
        <f t="shared" ref="X34:AB34" si="35">X16/X$18*100</f>
        <v>11.76668323292567</v>
      </c>
      <c r="Y34" s="17">
        <f t="shared" si="35"/>
        <v>10.936126095441459</v>
      </c>
      <c r="Z34" s="17">
        <f t="shared" si="35"/>
        <v>9.4772790920677927</v>
      </c>
      <c r="AA34" s="17">
        <f t="shared" si="35"/>
        <v>8.5851804119607014</v>
      </c>
      <c r="AB34" s="17">
        <f t="shared" si="35"/>
        <v>7.2952221946727773</v>
      </c>
      <c r="AC34" s="11"/>
      <c r="AD34" s="39">
        <f t="shared" si="18"/>
        <v>-18.457156550220297</v>
      </c>
      <c r="AE34" s="39">
        <f t="shared" si="19"/>
        <v>51.300344102879677</v>
      </c>
      <c r="AF34" s="39">
        <f t="shared" si="20"/>
        <v>32.843187552659387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3.9553260054482133</v>
      </c>
      <c r="I36" s="42">
        <f t="shared" si="11"/>
        <v>49.259944161723112</v>
      </c>
      <c r="J36" s="42">
        <f t="shared" si="12"/>
        <v>53.215270167171333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2.1422497469212312</v>
      </c>
      <c r="T36" s="42">
        <f t="shared" ref="T36" si="37">IF(O18&gt;0,(T18/O18)*100,0)</f>
        <v>40.728361673330497</v>
      </c>
      <c r="U36" s="42">
        <f t="shared" ref="U36" si="38">IF(O18&gt;0,(U18/O18)*100,0)</f>
        <v>42.87061142025172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5.9329331872417486</v>
      </c>
      <c r="AE36" s="42">
        <f t="shared" ref="AE36" si="40">IF(Z18&gt;0,(AE18/Z18)*100,0)</f>
        <v>58.56574071703038</v>
      </c>
      <c r="AF36" s="42">
        <f t="shared" ref="AF36" si="41">IF(Z18&gt;0,(AF18/Z18)*100,0)</f>
        <v>64.498673904272124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Yorkshire and the Humber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Yorkshire and the Humber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Yorkshire and the Humber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3.2869907532820042</v>
      </c>
      <c r="C46" s="17">
        <f t="shared" ref="B46:E54" si="42">IF(D$6-C$6 &lt;&gt; 0,(EXP(LN(D8/C8)/(D$6-C$6))-1)*100,0)</f>
        <v>5.5538170447677393</v>
      </c>
      <c r="D46" s="17">
        <f t="shared" si="42"/>
        <v>0.16605573583592381</v>
      </c>
      <c r="E46" s="17">
        <f t="shared" si="42"/>
        <v>1.0832976322775911</v>
      </c>
      <c r="F46" s="17">
        <f>IF(F$6-D$6 &lt;&gt; 0,(EXP(LN(F8/D8)/(F$6-D$6))-1)*100,0)</f>
        <v>0.7766208471961189</v>
      </c>
      <c r="H46" s="17">
        <f>IF($F$6-$D$6 &lt;&gt; 0,(EXP(LN(1+(H26/100))/($F$6-$D$6))-1)*100,0)</f>
        <v>0.7766208471961189</v>
      </c>
      <c r="I46" s="17">
        <f>IF($F$6-$D$6 &lt;&gt; 0,(EXP(LN(1+(I26/100))/($F$6-$D$6))-1)*100,0)</f>
        <v>3.015038479614307</v>
      </c>
      <c r="J46" s="17">
        <f>IF($F$6-$D$6 &lt;&gt; 0,(EXP(LN(1+(J26/100))/($F$6-$D$6))-1)*100,0)</f>
        <v>3.5372956114531284</v>
      </c>
      <c r="L46" t="str">
        <f>$A$8</f>
        <v>Managers, directors and senior officials</v>
      </c>
      <c r="M46" s="17">
        <f t="shared" ref="M46:M54" si="43">IF(N$6-M$6 &lt;&gt; 0,(EXP(LN(N8/M8)/(N$6-M$6))-1)*100,0)</f>
        <v>2.5434224812704853</v>
      </c>
      <c r="N46" s="17">
        <f t="shared" ref="N46:N54" si="44">IF(O$6-N$6 &lt;&gt; 0,(EXP(LN(O8/N8)/(O$6-N$6))-1)*100,0)</f>
        <v>5.6891427679535367</v>
      </c>
      <c r="O46" s="17">
        <f t="shared" ref="O46:O54" si="45">IF(P$6-O$6 &lt;&gt; 0,(EXP(LN(P8/O8)/(P$6-O$6))-1)*100,0)</f>
        <v>-0.34877649855125092</v>
      </c>
      <c r="P46" s="17">
        <f t="shared" ref="P46:P54" si="46">IF(Q$6-P$6 &lt;&gt; 0,(EXP(LN(Q8/P8)/(Q$6-P$6))-1)*100,0)</f>
        <v>0.68277192713104284</v>
      </c>
      <c r="Q46" s="17">
        <f>IF(Q$6-O$6 &lt;&gt; 0,(EXP(LN(Q8/O8)/(Q$6-O$6))-1)*100,0)</f>
        <v>0.33774141501494714</v>
      </c>
      <c r="S46" s="17">
        <f>IF($F$6-$D$6 &lt;&gt; 0,(EXP(LN(1+(S26/100))/($F$6-$D$6))-1)*100,0)</f>
        <v>0.33774141501494714</v>
      </c>
      <c r="T46" s="17">
        <f>IF($F$6-$D$6 &lt;&gt; 0,(EXP(LN(1+(T26/100))/($F$6-$D$6))-1)*100,0)</f>
        <v>2.6822971040645793</v>
      </c>
      <c r="U46" s="17">
        <f>IF($F$6-$D$6 &lt;&gt; 0,(EXP(LN(1+(U26/100))/($F$6-$D$6))-1)*100,0)</f>
        <v>2.9172459681658935</v>
      </c>
      <c r="W46" t="str">
        <f>$A$8</f>
        <v>Managers, directors and senior officials</v>
      </c>
      <c r="X46" s="17">
        <f t="shared" ref="X46:X54" si="47">IF(Y$6-X$6 &lt;&gt; 0,(EXP(LN(Y8/X8)/(Y$6-X$6))-1)*100,0)</f>
        <v>4.6119416145620207</v>
      </c>
      <c r="Y46" s="17">
        <f t="shared" ref="Y46:Y54" si="48">IF(Z$6-Y$6 &lt;&gt; 0,(EXP(LN(Z8/Y8)/(Z$6-Y$6))-1)*100,0)</f>
        <v>5.3244106228717225</v>
      </c>
      <c r="Z46" s="17">
        <f t="shared" ref="Z46:Z54" si="49">IF(AA$6-Z$6 &lt;&gt; 0,(EXP(LN(AA8/Z8)/(AA$6-Z$6))-1)*100,0)</f>
        <v>1.018249282397532</v>
      </c>
      <c r="AA46" s="17">
        <f t="shared" ref="AA46:AA54" si="50">IF(AB$6-AA$6 &lt;&gt; 0,(EXP(LN(AB8/AA8)/(AB$6-AA$6))-1)*100,0)</f>
        <v>1.6917780423012951</v>
      </c>
      <c r="AB46" s="17">
        <f>IF(AB$6-Z$6 &lt;&gt; 0,(EXP(LN(AB8/Z8)/(AB$6-Z$6))-1)*100,0)</f>
        <v>1.466770963678754</v>
      </c>
      <c r="AD46" s="17">
        <f>IF($F$6-$D$6 &lt;&gt; 0,(EXP(LN(1+(AD26/100))/($F$6-$D$6))-1)*100,0)</f>
        <v>1.466770963678754</v>
      </c>
      <c r="AE46" s="17">
        <f>IF($F$6-$D$6 &lt;&gt; 0,(EXP(LN(1+(AE26/100))/($F$6-$D$6))-1)*100,0)</f>
        <v>3.5486503980974637</v>
      </c>
      <c r="AF46" s="17">
        <f>IF($F$6-$D$6 &lt;&gt; 0,(EXP(LN(1+(AF26/100))/($F$6-$D$6))-1)*100,0)</f>
        <v>4.4856750461666151</v>
      </c>
    </row>
    <row r="47" spans="1:32" x14ac:dyDescent="0.2">
      <c r="A47" t="str">
        <f>$A$9</f>
        <v>Professional occupations</v>
      </c>
      <c r="B47" s="17">
        <f t="shared" si="42"/>
        <v>3.5312702139578267</v>
      </c>
      <c r="C47" s="17">
        <f t="shared" si="42"/>
        <v>7.262621100322475</v>
      </c>
      <c r="D47" s="17">
        <f t="shared" si="42"/>
        <v>1.3175344193427252</v>
      </c>
      <c r="E47" s="17">
        <f t="shared" si="42"/>
        <v>1.0572761002939579</v>
      </c>
      <c r="F47" s="17">
        <f>IF(F$6-D$6 &lt;&gt; 0,(EXP(LN(F9/D9)/(F$6-D$6))-1)*100,0)</f>
        <v>1.1439545066296075</v>
      </c>
      <c r="H47" s="17">
        <f t="shared" ref="H47:J56" si="51">IF($F$6-$D$6 &lt;&gt; 0,(EXP(LN(1+(H27/100))/($F$6-$D$6))-1)*100,0)</f>
        <v>1.1439545066296075</v>
      </c>
      <c r="I47" s="17">
        <f t="shared" si="51"/>
        <v>2.8568363103202987</v>
      </c>
      <c r="J47" s="17">
        <f t="shared" si="51"/>
        <v>3.648777130962011</v>
      </c>
      <c r="L47" t="str">
        <f>$A$9</f>
        <v>Professional occupations</v>
      </c>
      <c r="M47" s="17">
        <f t="shared" si="43"/>
        <v>3.8090810605176051</v>
      </c>
      <c r="N47" s="17">
        <f t="shared" si="44"/>
        <v>6.4135459459896627</v>
      </c>
      <c r="O47" s="17">
        <f t="shared" si="45"/>
        <v>0.9865620184374535</v>
      </c>
      <c r="P47" s="17">
        <f t="shared" si="46"/>
        <v>0.66747775247182339</v>
      </c>
      <c r="Q47" s="17">
        <f>IF(Q$6-O$6 &lt;&gt; 0,(EXP(LN(Q9/O9)/(Q$6-O$6))-1)*100,0)</f>
        <v>0.77372699450612981</v>
      </c>
      <c r="S47" s="17">
        <f t="shared" ref="S47:U47" si="52">IF($F$6-$D$6 &lt;&gt; 0,(EXP(LN(1+(S27/100))/($F$6-$D$6))-1)*100,0)</f>
        <v>0.77372699450612981</v>
      </c>
      <c r="T47" s="17">
        <f t="shared" si="52"/>
        <v>2.3197986155418793</v>
      </c>
      <c r="U47" s="17">
        <f t="shared" si="52"/>
        <v>2.8897176291486693</v>
      </c>
      <c r="W47" t="str">
        <f>$A$9</f>
        <v>Professional occupations</v>
      </c>
      <c r="X47" s="17">
        <f t="shared" si="47"/>
        <v>3.2709477684156107</v>
      </c>
      <c r="Y47" s="17">
        <f t="shared" si="48"/>
        <v>8.0686512391905385</v>
      </c>
      <c r="Z47" s="17">
        <f t="shared" si="49"/>
        <v>1.623052927308688</v>
      </c>
      <c r="AA47" s="17">
        <f t="shared" si="50"/>
        <v>1.3990619151414529</v>
      </c>
      <c r="AB47" s="17">
        <f>IF(AB$6-Z$6 &lt;&gt; 0,(EXP(LN(AB9/Z9)/(AB$6-Z$6))-1)*100,0)</f>
        <v>1.473670675765959</v>
      </c>
      <c r="AD47" s="17">
        <f t="shared" ref="AD47:AF47" si="53">IF($F$6-$D$6 &lt;&gt; 0,(EXP(LN(1+(AD27/100))/($F$6-$D$6))-1)*100,0)</f>
        <v>1.473670675765959</v>
      </c>
      <c r="AE47" s="17">
        <f t="shared" si="53"/>
        <v>3.3256445445488003</v>
      </c>
      <c r="AF47" s="17">
        <f t="shared" si="53"/>
        <v>4.2941705555309628</v>
      </c>
    </row>
    <row r="48" spans="1:32" x14ac:dyDescent="0.2">
      <c r="A48" t="str">
        <f>$A$10</f>
        <v>Associate professional occupations</v>
      </c>
      <c r="B48" s="17">
        <f t="shared" si="42"/>
        <v>2.3828897645645553</v>
      </c>
      <c r="C48" s="17">
        <f t="shared" si="42"/>
        <v>8.1500886212983339</v>
      </c>
      <c r="D48" s="17">
        <f t="shared" si="42"/>
        <v>-0.74101339767876917</v>
      </c>
      <c r="E48" s="17">
        <f t="shared" si="42"/>
        <v>0.74857655023958802</v>
      </c>
      <c r="F48" s="17">
        <f t="shared" ref="F48:F56" si="54">IF(F$6-D$6 &lt;&gt; 0,(EXP(LN(F10/D10)/(F$6-D$6))-1)*100,0)</f>
        <v>0.2495791649710144</v>
      </c>
      <c r="H48" s="17">
        <f t="shared" si="51"/>
        <v>0.2495791649710144</v>
      </c>
      <c r="I48" s="17">
        <f t="shared" si="51"/>
        <v>2.5600098759670287</v>
      </c>
      <c r="J48" s="17">
        <f t="shared" si="51"/>
        <v>2.7361627451122139</v>
      </c>
      <c r="L48" t="str">
        <f>$A$10</f>
        <v>Associate professional occupations</v>
      </c>
      <c r="M48" s="17">
        <f t="shared" si="43"/>
        <v>2.629150941881897</v>
      </c>
      <c r="N48" s="17">
        <f t="shared" si="44"/>
        <v>7.2215894620067278</v>
      </c>
      <c r="O48" s="17">
        <f t="shared" si="45"/>
        <v>-1.6808151454880016</v>
      </c>
      <c r="P48" s="17">
        <f t="shared" si="46"/>
        <v>0.23811823103003782</v>
      </c>
      <c r="Q48" s="17">
        <f t="shared" ref="Q48:Q54" si="55">IF(Q$6-O$6 &lt;&gt; 0,(EXP(LN(Q10/O10)/(Q$6-O$6))-1)*100,0)</f>
        <v>-0.40565193163569768</v>
      </c>
      <c r="S48" s="17">
        <f t="shared" ref="S48:U48" si="56">IF($F$6-$D$6 &lt;&gt; 0,(EXP(LN(1+(S28/100))/($F$6-$D$6))-1)*100,0)</f>
        <v>-0.40565193163569768</v>
      </c>
      <c r="T48" s="17">
        <f t="shared" si="56"/>
        <v>2.025971075273536</v>
      </c>
      <c r="U48" s="17">
        <f t="shared" si="56"/>
        <v>1.7219173413029143</v>
      </c>
      <c r="W48" t="str">
        <f>$A$10</f>
        <v>Associate professional occupations</v>
      </c>
      <c r="X48" s="17">
        <f t="shared" si="47"/>
        <v>2.1073090098908676</v>
      </c>
      <c r="Y48" s="17">
        <f t="shared" si="48"/>
        <v>9.2024614269437208</v>
      </c>
      <c r="Z48" s="17">
        <f t="shared" si="49"/>
        <v>0.2646444301397155</v>
      </c>
      <c r="AA48" s="17">
        <f t="shared" si="50"/>
        <v>1.2410660335968604</v>
      </c>
      <c r="AB48" s="17">
        <f t="shared" ref="AB48:AB54" si="57">IF(AB$6-Z$6 &lt;&gt; 0,(EXP(LN(AB10/Z10)/(AB$6-Z$6))-1)*100,0)</f>
        <v>0.91454017654355457</v>
      </c>
      <c r="AD48" s="17">
        <f t="shared" ref="AD48:AF48" si="58">IF($F$6-$D$6 &lt;&gt; 0,(EXP(LN(1+(AD28/100))/($F$6-$D$6))-1)*100,0)</f>
        <v>0.91454017654355457</v>
      </c>
      <c r="AE48" s="17">
        <f t="shared" si="58"/>
        <v>3.1118577303794082</v>
      </c>
      <c r="AF48" s="17">
        <f t="shared" si="58"/>
        <v>3.721172894232927</v>
      </c>
    </row>
    <row r="49" spans="1:32" x14ac:dyDescent="0.2">
      <c r="A49" t="str">
        <f>$A$11</f>
        <v>Administrative and secretarial occupations</v>
      </c>
      <c r="B49" s="17">
        <f t="shared" si="42"/>
        <v>-1.4298049973037186</v>
      </c>
      <c r="C49" s="17">
        <f t="shared" si="42"/>
        <v>6.7829692125390029</v>
      </c>
      <c r="D49" s="17">
        <f t="shared" si="42"/>
        <v>-0.93924841622819999</v>
      </c>
      <c r="E49" s="17">
        <f t="shared" si="42"/>
        <v>-0.66520592136912748</v>
      </c>
      <c r="F49" s="17">
        <f t="shared" si="54"/>
        <v>-0.75663755108306141</v>
      </c>
      <c r="H49" s="17">
        <f t="shared" si="51"/>
        <v>-0.75663755108306141</v>
      </c>
      <c r="I49" s="17">
        <f t="shared" si="51"/>
        <v>2.5751775838259272</v>
      </c>
      <c r="J49" s="17">
        <f t="shared" si="51"/>
        <v>2.0542053046594733</v>
      </c>
      <c r="L49" t="str">
        <f>$A$11</f>
        <v>Administrative and secretarial occupations</v>
      </c>
      <c r="M49" s="17">
        <f t="shared" si="43"/>
        <v>-1.3571242214570067</v>
      </c>
      <c r="N49" s="17">
        <f t="shared" si="44"/>
        <v>19.684344735433079</v>
      </c>
      <c r="O49" s="17">
        <f t="shared" si="45"/>
        <v>-0.36486654160879928</v>
      </c>
      <c r="P49" s="17">
        <f t="shared" si="46"/>
        <v>1.0723910868876141</v>
      </c>
      <c r="Q49" s="17">
        <f t="shared" si="55"/>
        <v>0.59101621874881882</v>
      </c>
      <c r="S49" s="17">
        <f t="shared" ref="S49:U49" si="59">IF($F$6-$D$6 &lt;&gt; 0,(EXP(LN(1+(S29/100))/($F$6-$D$6))-1)*100,0)</f>
        <v>0.59101621874881882</v>
      </c>
      <c r="T49" s="17">
        <f t="shared" si="59"/>
        <v>2.1911705054392216</v>
      </c>
      <c r="U49" s="17">
        <f t="shared" si="59"/>
        <v>2.6324293139586397</v>
      </c>
      <c r="W49" t="str">
        <f>$A$11</f>
        <v>Administrative and secretarial occupations</v>
      </c>
      <c r="X49" s="17">
        <f t="shared" si="47"/>
        <v>-1.4613250350031914</v>
      </c>
      <c r="Y49" s="17">
        <f t="shared" si="48"/>
        <v>1.1731277553908903</v>
      </c>
      <c r="Z49" s="17">
        <f t="shared" si="49"/>
        <v>-1.2399671836875292</v>
      </c>
      <c r="AA49" s="17">
        <f t="shared" si="50"/>
        <v>-1.7259122912433367</v>
      </c>
      <c r="AB49" s="17">
        <f t="shared" si="57"/>
        <v>-1.5641968463975586</v>
      </c>
      <c r="AD49" s="17">
        <f t="shared" ref="AD49:AF49" si="60">IF($F$6-$D$6 &lt;&gt; 0,(EXP(LN(1+(AD29/100))/($F$6-$D$6))-1)*100,0)</f>
        <v>-1.5641968463975586</v>
      </c>
      <c r="AE49" s="17">
        <f t="shared" si="60"/>
        <v>2.7651289112613275</v>
      </c>
      <c r="AF49" s="17">
        <f t="shared" si="60"/>
        <v>1.7379151941591342</v>
      </c>
    </row>
    <row r="50" spans="1:32" x14ac:dyDescent="0.2">
      <c r="A50" t="str">
        <f>$A$12</f>
        <v>Skilled trades occupations</v>
      </c>
      <c r="B50" s="17">
        <f t="shared" si="42"/>
        <v>-1.4366337142074803</v>
      </c>
      <c r="C50" s="17">
        <f t="shared" si="42"/>
        <v>-9.3865861705101139</v>
      </c>
      <c r="D50" s="17">
        <f t="shared" si="42"/>
        <v>-0.46450558745441128</v>
      </c>
      <c r="E50" s="17">
        <f t="shared" si="42"/>
        <v>-0.71818463712366443</v>
      </c>
      <c r="F50" s="17">
        <f t="shared" si="54"/>
        <v>-0.63369687248090445</v>
      </c>
      <c r="H50" s="17">
        <f t="shared" si="51"/>
        <v>-0.63369687248090445</v>
      </c>
      <c r="I50" s="17">
        <f t="shared" si="51"/>
        <v>2.2843730302184451</v>
      </c>
      <c r="J50" s="17">
        <f t="shared" si="51"/>
        <v>1.8284522506465395</v>
      </c>
      <c r="L50" t="str">
        <f>$A$12</f>
        <v>Skilled trades occupations</v>
      </c>
      <c r="M50" s="17">
        <f t="shared" si="43"/>
        <v>-1.6332935364088641</v>
      </c>
      <c r="N50" s="17">
        <f t="shared" si="44"/>
        <v>-10.409133640271307</v>
      </c>
      <c r="O50" s="17">
        <f t="shared" si="45"/>
        <v>-0.74264378706493384</v>
      </c>
      <c r="P50" s="17">
        <f t="shared" si="46"/>
        <v>-0.96918261298445385</v>
      </c>
      <c r="Q50" s="17">
        <f t="shared" si="55"/>
        <v>-0.89372717804647728</v>
      </c>
      <c r="S50" s="17">
        <f t="shared" ref="S50:U50" si="61">IF($F$6-$D$6 &lt;&gt; 0,(EXP(LN(1+(S30/100))/($F$6-$D$6))-1)*100,0)</f>
        <v>-0.89372717804647728</v>
      </c>
      <c r="T50" s="17">
        <f t="shared" si="61"/>
        <v>2.1218319611136627</v>
      </c>
      <c r="U50" s="17">
        <f t="shared" si="61"/>
        <v>1.4672554218417178</v>
      </c>
      <c r="W50" t="str">
        <f>$A$12</f>
        <v>Skilled trades occupations</v>
      </c>
      <c r="X50" s="17">
        <f t="shared" si="47"/>
        <v>0.27733331957242591</v>
      </c>
      <c r="Y50" s="17">
        <f t="shared" si="48"/>
        <v>-0.89158827796065321</v>
      </c>
      <c r="Z50" s="17">
        <f t="shared" si="49"/>
        <v>1.5310047848781316</v>
      </c>
      <c r="AA50" s="17">
        <f t="shared" si="50"/>
        <v>0.83231780137325018</v>
      </c>
      <c r="AB50" s="17">
        <f t="shared" si="57"/>
        <v>1.0646775971707267</v>
      </c>
      <c r="AD50" s="17">
        <f t="shared" ref="AD50:AF50" si="62">IF($F$6-$D$6 &lt;&gt; 0,(EXP(LN(1+(AD30/100))/($F$6-$D$6))-1)*100,0)</f>
        <v>1.0646775971707267</v>
      </c>
      <c r="AE50" s="17">
        <f t="shared" si="62"/>
        <v>3.4019009462862071</v>
      </c>
      <c r="AF50" s="17">
        <f t="shared" si="62"/>
        <v>4.0876982956759234</v>
      </c>
    </row>
    <row r="51" spans="1:32" x14ac:dyDescent="0.2">
      <c r="A51" t="str">
        <f>$A$13</f>
        <v>Caring, leisure and other service occupations</v>
      </c>
      <c r="B51" s="17">
        <f t="shared" si="42"/>
        <v>0.76558966600663858</v>
      </c>
      <c r="C51" s="17">
        <f t="shared" si="42"/>
        <v>-2.2898803219798092</v>
      </c>
      <c r="D51" s="17">
        <f t="shared" si="42"/>
        <v>1.0144956483090661</v>
      </c>
      <c r="E51" s="17">
        <f t="shared" si="42"/>
        <v>0.787799098161579</v>
      </c>
      <c r="F51" s="17">
        <f t="shared" si="54"/>
        <v>0.86330803042216075</v>
      </c>
      <c r="H51" s="17">
        <f t="shared" si="51"/>
        <v>0.86330803042216075</v>
      </c>
      <c r="I51" s="17">
        <f t="shared" si="51"/>
        <v>3.1555086055502279</v>
      </c>
      <c r="J51" s="17">
        <f t="shared" si="51"/>
        <v>3.7267146332510936</v>
      </c>
      <c r="L51" t="str">
        <f>$A$13</f>
        <v>Caring, leisure and other service occupations</v>
      </c>
      <c r="M51" s="17">
        <f t="shared" si="43"/>
        <v>2.1180378010786649</v>
      </c>
      <c r="N51" s="17">
        <f t="shared" si="44"/>
        <v>1.9357843467311397</v>
      </c>
      <c r="O51" s="17">
        <f t="shared" si="45"/>
        <v>2.3088247964138997</v>
      </c>
      <c r="P51" s="17">
        <f t="shared" si="46"/>
        <v>1.331830311328619</v>
      </c>
      <c r="Q51" s="17">
        <f t="shared" si="55"/>
        <v>1.6564540737369571</v>
      </c>
      <c r="S51" s="17">
        <f t="shared" ref="S51:U51" si="63">IF($F$6-$D$6 &lt;&gt; 0,(EXP(LN(1+(S31/100))/($F$6-$D$6))-1)*100,0)</f>
        <v>1.6564540737369571</v>
      </c>
      <c r="T51" s="17">
        <f t="shared" si="63"/>
        <v>2.7939820749095068</v>
      </c>
      <c r="U51" s="17">
        <f t="shared" si="63"/>
        <v>3.9628823571457916</v>
      </c>
      <c r="W51" t="str">
        <f>$A$13</f>
        <v>Caring, leisure and other service occupations</v>
      </c>
      <c r="X51" s="17">
        <f t="shared" si="47"/>
        <v>0.48322928095556605</v>
      </c>
      <c r="Y51" s="17">
        <f t="shared" si="48"/>
        <v>-3.208327660524557</v>
      </c>
      <c r="Z51" s="17">
        <f t="shared" si="49"/>
        <v>0.70868586451671156</v>
      </c>
      <c r="AA51" s="17">
        <f t="shared" si="50"/>
        <v>0.64887828042494711</v>
      </c>
      <c r="AB51" s="17">
        <f t="shared" si="57"/>
        <v>0.66881019432891708</v>
      </c>
      <c r="AD51" s="17">
        <f t="shared" ref="AD51:AF51" si="64">IF($F$6-$D$6 &lt;&gt; 0,(EXP(LN(1+(AD31/100))/($F$6-$D$6))-1)*100,0)</f>
        <v>0.66881019432891708</v>
      </c>
      <c r="AE51" s="17">
        <f t="shared" si="64"/>
        <v>3.2358235622006459</v>
      </c>
      <c r="AF51" s="17">
        <f t="shared" si="64"/>
        <v>3.6715807724089444</v>
      </c>
    </row>
    <row r="52" spans="1:32" x14ac:dyDescent="0.2">
      <c r="A52" t="str">
        <f>$A$14</f>
        <v>Sales and customer service occupations</v>
      </c>
      <c r="B52" s="17">
        <f t="shared" si="42"/>
        <v>6.1431037930348431E-2</v>
      </c>
      <c r="C52" s="17">
        <f t="shared" si="42"/>
        <v>-1.1602678257462085</v>
      </c>
      <c r="D52" s="17">
        <f t="shared" si="42"/>
        <v>-3.3285031516050445E-2</v>
      </c>
      <c r="E52" s="17">
        <f t="shared" si="42"/>
        <v>3.9335519417704745E-2</v>
      </c>
      <c r="F52" s="17">
        <f t="shared" si="54"/>
        <v>1.512280933109178E-2</v>
      </c>
      <c r="H52" s="17">
        <f t="shared" si="51"/>
        <v>1.512280933109178E-2</v>
      </c>
      <c r="I52" s="17">
        <f t="shared" si="51"/>
        <v>2.5461289661710351</v>
      </c>
      <c r="J52" s="17">
        <f t="shared" si="51"/>
        <v>2.5567681191440039</v>
      </c>
      <c r="L52" t="str">
        <f>$A$14</f>
        <v>Sales and customer service occupations</v>
      </c>
      <c r="M52" s="17">
        <f t="shared" si="43"/>
        <v>1.643976359620436</v>
      </c>
      <c r="N52" s="17">
        <f t="shared" si="44"/>
        <v>0.78706417716993826</v>
      </c>
      <c r="O52" s="17">
        <f t="shared" si="45"/>
        <v>0.91733527021551353</v>
      </c>
      <c r="P52" s="17">
        <f t="shared" si="46"/>
        <v>0.51568445411924735</v>
      </c>
      <c r="Q52" s="17">
        <f t="shared" si="55"/>
        <v>0.64939012572782229</v>
      </c>
      <c r="S52" s="17">
        <f t="shared" ref="S52:U52" si="65">IF($F$6-$D$6 &lt;&gt; 0,(EXP(LN(1+(S32/100))/($F$6-$D$6))-1)*100,0)</f>
        <v>0.64939012572782229</v>
      </c>
      <c r="T52" s="17">
        <f t="shared" si="65"/>
        <v>2.0793522684814381</v>
      </c>
      <c r="U52" s="17">
        <f t="shared" si="65"/>
        <v>2.5719517210255782</v>
      </c>
      <c r="W52" t="str">
        <f>$A$14</f>
        <v>Sales and customer service occupations</v>
      </c>
      <c r="X52" s="17">
        <f t="shared" si="47"/>
        <v>-0.97916705590395114</v>
      </c>
      <c r="Y52" s="17">
        <f t="shared" si="48"/>
        <v>-2.5271068754432746</v>
      </c>
      <c r="Z52" s="17">
        <f t="shared" si="49"/>
        <v>-0.74656910170045609</v>
      </c>
      <c r="AA52" s="17">
        <f t="shared" si="50"/>
        <v>-0.3512962500212935</v>
      </c>
      <c r="AB52" s="17">
        <f t="shared" si="57"/>
        <v>-0.48322846487837134</v>
      </c>
      <c r="AD52" s="17">
        <f t="shared" ref="AD52:AF52" si="66">IF($F$6-$D$6 &lt;&gt; 0,(EXP(LN(1+(AD32/100))/($F$6-$D$6))-1)*100,0)</f>
        <v>-0.48322846487837134</v>
      </c>
      <c r="AE52" s="17">
        <f t="shared" si="66"/>
        <v>2.8671840996675524</v>
      </c>
      <c r="AF52" s="17">
        <f t="shared" si="66"/>
        <v>2.5457285919495476</v>
      </c>
    </row>
    <row r="53" spans="1:32" x14ac:dyDescent="0.2">
      <c r="A53" t="str">
        <f>$A$15</f>
        <v>Process, plant and machine operatives</v>
      </c>
      <c r="B53" s="17">
        <f t="shared" si="42"/>
        <v>-1.0213446384988001</v>
      </c>
      <c r="C53" s="17">
        <f t="shared" si="42"/>
        <v>-6.6691689583368241</v>
      </c>
      <c r="D53" s="17">
        <f t="shared" si="42"/>
        <v>2.1464471558934717</v>
      </c>
      <c r="E53" s="17">
        <f t="shared" si="42"/>
        <v>-0.44676673749484141</v>
      </c>
      <c r="F53" s="17">
        <f t="shared" si="54"/>
        <v>0.41023917196720827</v>
      </c>
      <c r="H53" s="17">
        <f t="shared" si="51"/>
        <v>0.41023917196720827</v>
      </c>
      <c r="I53" s="17">
        <f t="shared" si="51"/>
        <v>2.7402649507614063</v>
      </c>
      <c r="J53" s="17">
        <f t="shared" si="51"/>
        <v>3.0239062128356586</v>
      </c>
      <c r="L53" t="str">
        <f>$A$15</f>
        <v>Process, plant and machine operatives</v>
      </c>
      <c r="M53" s="17">
        <f t="shared" si="43"/>
        <v>-1.1447815874198852</v>
      </c>
      <c r="N53" s="17">
        <f t="shared" si="44"/>
        <v>-6.1215137911662669</v>
      </c>
      <c r="O53" s="17">
        <f t="shared" si="45"/>
        <v>1.549206049855778</v>
      </c>
      <c r="P53" s="17">
        <f t="shared" si="46"/>
        <v>-0.57594635904814062</v>
      </c>
      <c r="Q53" s="17">
        <f t="shared" si="55"/>
        <v>0.12744972052460835</v>
      </c>
      <c r="S53" s="17">
        <f t="shared" ref="S53:U53" si="67">IF($F$6-$D$6 &lt;&gt; 0,(EXP(LN(1+(S33/100))/($F$6-$D$6))-1)*100,0)</f>
        <v>0.12744972052460835</v>
      </c>
      <c r="T53" s="17">
        <f t="shared" si="67"/>
        <v>2.594822706309996</v>
      </c>
      <c r="U53" s="17">
        <f t="shared" si="67"/>
        <v>2.6841149041765044</v>
      </c>
      <c r="W53" t="str">
        <f>$A$15</f>
        <v>Process, plant and machine operatives</v>
      </c>
      <c r="X53" s="17">
        <f t="shared" si="47"/>
        <v>-0.3329589976626135</v>
      </c>
      <c r="Y53" s="17">
        <f t="shared" si="48"/>
        <v>-9.6616163072344783</v>
      </c>
      <c r="Z53" s="17">
        <f t="shared" si="49"/>
        <v>5.2977608492983164</v>
      </c>
      <c r="AA53" s="17">
        <f t="shared" si="50"/>
        <v>0.14548253366855057</v>
      </c>
      <c r="AB53" s="17">
        <f t="shared" si="57"/>
        <v>1.8342699591419764</v>
      </c>
      <c r="AD53" s="17">
        <f t="shared" ref="AD53:AF53" si="68">IF($F$6-$D$6 &lt;&gt; 0,(EXP(LN(1+(AD33/100))/($F$6-$D$6))-1)*100,0)</f>
        <v>1.8342699591419764</v>
      </c>
      <c r="AE53" s="17">
        <f t="shared" si="68"/>
        <v>3.5156521583566525</v>
      </c>
      <c r="AF53" s="17">
        <f t="shared" si="68"/>
        <v>4.7035009412599527</v>
      </c>
    </row>
    <row r="54" spans="1:32" x14ac:dyDescent="0.2">
      <c r="A54" t="str">
        <f>$A$16</f>
        <v>Elementary occupations</v>
      </c>
      <c r="B54" s="17">
        <f t="shared" si="42"/>
        <v>-1.716057210936428</v>
      </c>
      <c r="C54" s="17">
        <f t="shared" si="42"/>
        <v>-7.9837721640740327</v>
      </c>
      <c r="D54" s="17">
        <f t="shared" si="42"/>
        <v>-0.75989488534528027</v>
      </c>
      <c r="E54" s="17">
        <f t="shared" si="42"/>
        <v>-0.87697420742215426</v>
      </c>
      <c r="F54" s="17">
        <f t="shared" si="54"/>
        <v>-0.83796312203626711</v>
      </c>
      <c r="H54" s="17">
        <f t="shared" si="51"/>
        <v>-0.83796312203626711</v>
      </c>
      <c r="I54" s="17">
        <f t="shared" si="51"/>
        <v>2.4480182298564079</v>
      </c>
      <c r="J54" s="17">
        <f t="shared" si="51"/>
        <v>1.8616132840140187</v>
      </c>
      <c r="L54" t="str">
        <f>$A$16</f>
        <v>Elementary occupations</v>
      </c>
      <c r="M54" s="17">
        <f t="shared" si="43"/>
        <v>-2.2748748342841685</v>
      </c>
      <c r="N54" s="17">
        <f t="shared" si="44"/>
        <v>-3.9626898009379796</v>
      </c>
      <c r="O54" s="17">
        <f t="shared" si="45"/>
        <v>-9.6435629447400029E-2</v>
      </c>
      <c r="P54" s="17">
        <f t="shared" si="46"/>
        <v>-0.63708873623291584</v>
      </c>
      <c r="Q54" s="17">
        <f t="shared" si="55"/>
        <v>-0.45719691609280577</v>
      </c>
      <c r="S54" s="17">
        <f t="shared" ref="S54:U54" si="69">IF($F$6-$D$6 &lt;&gt; 0,(EXP(LN(1+(S34/100))/($F$6-$D$6))-1)*100,0)</f>
        <v>-0.45719691609280577</v>
      </c>
      <c r="T54" s="17">
        <f t="shared" si="69"/>
        <v>2.1581046125324965</v>
      </c>
      <c r="U54" s="17">
        <f t="shared" si="69"/>
        <v>1.822049240060819</v>
      </c>
      <c r="W54" t="str">
        <f>$A$16</f>
        <v>Elementary occupations</v>
      </c>
      <c r="X54" s="17">
        <f t="shared" si="47"/>
        <v>-1.0523985094777477</v>
      </c>
      <c r="Y54" s="17">
        <f t="shared" si="48"/>
        <v>-12.613159785972483</v>
      </c>
      <c r="Z54" s="17">
        <f t="shared" si="49"/>
        <v>-1.6256051114548753</v>
      </c>
      <c r="AA54" s="17">
        <f t="shared" si="50"/>
        <v>-1.2135114909138989</v>
      </c>
      <c r="AB54" s="17">
        <f t="shared" si="57"/>
        <v>-1.3510674830704117</v>
      </c>
      <c r="AD54" s="17">
        <f t="shared" ref="AD54:AF54" si="70">IF($F$6-$D$6 &lt;&gt; 0,(EXP(LN(1+(AD34/100))/($F$6-$D$6))-1)*100,0)</f>
        <v>-1.3510674830704117</v>
      </c>
      <c r="AE54" s="17">
        <f t="shared" si="70"/>
        <v>2.7991036127004598</v>
      </c>
      <c r="AF54" s="17">
        <f t="shared" si="70"/>
        <v>1.9113651470821225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0.66152736978308813</v>
      </c>
      <c r="C56" s="25">
        <f>IF(D$6-C$6 &lt;&gt; 0,(EXP(LN(D18/C18)/(D$6-C$6))-1)*100,0)</f>
        <v>0.95280432735826981</v>
      </c>
      <c r="D56" s="25">
        <f>IF(E$6-D$6 &lt;&gt; 0,(EXP(LN(E18/D18)/(E$6-D$6))-1)*100,0)</f>
        <v>0.22558230868399143</v>
      </c>
      <c r="E56" s="25">
        <f>IF(F$6-E$6 &lt;&gt; 0,(EXP(LN(F18/E18)/(F$6-E$6))-1)*100,0)</f>
        <v>0.27562565635543823</v>
      </c>
      <c r="F56" s="25">
        <f t="shared" si="54"/>
        <v>0.25894176474752229</v>
      </c>
      <c r="H56" s="25">
        <f t="shared" si="51"/>
        <v>0.25894176474752229</v>
      </c>
      <c r="I56" s="25">
        <f t="shared" ref="I56" si="71">IF($F$6-$D$6 &lt;&gt; 0,(EXP(LN(1+(I36/100))/($F$6-$D$6))-1)*100,0)</f>
        <v>2.7060952712595121</v>
      </c>
      <c r="J56" s="25">
        <f t="shared" ref="J56" si="72">IF($F$6-$D$6 &lt;&gt; 0,(EXP(LN(1+(J36/100))/($F$6-$D$6))-1)*100,0)</f>
        <v>2.8853335989946327</v>
      </c>
      <c r="L56" s="23" t="str">
        <f>$A$18</f>
        <v>All occupations</v>
      </c>
      <c r="M56" s="25">
        <f>IF(N$6-M$6 &lt;&gt; 0,(EXP(LN(N18/M18)/(N$6-M$6))-1)*100,0)</f>
        <v>0.55780792263122603</v>
      </c>
      <c r="N56" s="25">
        <f>IF(O$6-N$6 &lt;&gt; 0,(EXP(LN(O18/N18)/(O$6-N$6))-1)*100,0)</f>
        <v>1.057934081491152</v>
      </c>
      <c r="O56" s="25">
        <f>IF(P$6-O$6 &lt;&gt; 0,(EXP(LN(P18/O18)/(P$6-O$6))-1)*100,0)</f>
        <v>0.12132828954733998</v>
      </c>
      <c r="P56" s="25">
        <f>IF(Q$6-P$6 &lt;&gt; 0,(EXP(LN(Q18/P18)/(Q$6-P$6))-1)*100,0)</f>
        <v>0.1514498074223436</v>
      </c>
      <c r="Q56" s="25">
        <f t="shared" ref="Q56" si="73">IF(Q$6-O$6 &lt;&gt; 0,(EXP(LN(Q18/O18)/(Q$6-O$6))-1)*100,0)</f>
        <v>0.1414082947026829</v>
      </c>
      <c r="S56" s="25">
        <f t="shared" ref="S56:U56" si="74">IF($F$6-$D$6 &lt;&gt; 0,(EXP(LN(1+(S36/100))/($F$6-$D$6))-1)*100,0)</f>
        <v>0.1414082947026829</v>
      </c>
      <c r="T56" s="25">
        <f t="shared" si="74"/>
        <v>2.303880849887685</v>
      </c>
      <c r="U56" s="25">
        <f t="shared" si="74"/>
        <v>2.4069724497735701</v>
      </c>
      <c r="W56" s="23" t="str">
        <f>$A$18</f>
        <v>All occupations</v>
      </c>
      <c r="X56" s="25">
        <f>IF(Y$6-X$6 &lt;&gt; 0,(EXP(LN(Y18/X18)/(Y$6-X$6))-1)*100,0)</f>
        <v>0.77502383501486527</v>
      </c>
      <c r="Y56" s="25">
        <f>IF(Z$6-Y$6 &lt;&gt; 0,(EXP(LN(Z18/Y18)/(Z$6-Y$6))-1)*100,0)</f>
        <v>0.83838350425602393</v>
      </c>
      <c r="Z56" s="25">
        <f>IF(AA$6-Z$6 &lt;&gt; 0,(EXP(LN(AA18/Z18)/(AA$6-Z$6))-1)*100,0)</f>
        <v>0.33880462687307933</v>
      </c>
      <c r="AA56" s="25">
        <f>IF(AB$6-AA$6 &lt;&gt; 0,(EXP(LN(AB18/AA18)/(AB$6-AA$6))-1)*100,0)</f>
        <v>0.4080743977987078</v>
      </c>
      <c r="AB56" s="25">
        <f t="shared" ref="AB56" si="75">IF(AB$6-Z$6 &lt;&gt; 0,(EXP(LN(AB18/Z18)/(AB$6-Z$6))-1)*100,0)</f>
        <v>0.3849791623429466</v>
      </c>
      <c r="AD56" s="25">
        <f t="shared" ref="AD56:AF56" si="76">IF($F$6-$D$6 &lt;&gt; 0,(EXP(LN(1+(AD36/100))/($F$6-$D$6))-1)*100,0)</f>
        <v>0.3849791623429466</v>
      </c>
      <c r="AE56" s="25">
        <f t="shared" si="76"/>
        <v>3.1210415146815329</v>
      </c>
      <c r="AF56" s="25">
        <f t="shared" si="76"/>
        <v>3.3738822636910859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31.917892472625681</v>
      </c>
      <c r="C64" s="26">
        <f t="shared" si="77"/>
        <v>14.608226631760658</v>
      </c>
      <c r="D64" s="26">
        <f t="shared" si="77"/>
        <v>2.3128427103734452</v>
      </c>
      <c r="E64" s="26">
        <f t="shared" si="77"/>
        <v>31.848999582063755</v>
      </c>
      <c r="F64" s="26">
        <f>F8-D8</f>
        <v>34.1618422924372</v>
      </c>
      <c r="L64" t="str">
        <f>$A$8</f>
        <v>Managers, directors and senior officials</v>
      </c>
      <c r="M64" s="26">
        <f t="shared" ref="M64:M72" si="78">N8-M8</f>
        <v>15.813122907014929</v>
      </c>
      <c r="N64" s="26">
        <f t="shared" ref="N64:N72" si="79">O8-N8</f>
        <v>9.4120514304264589</v>
      </c>
      <c r="O64" s="26">
        <f t="shared" ref="O64:O72" si="80">P8-O8</f>
        <v>-3.0279982810790216</v>
      </c>
      <c r="P64" s="26">
        <f t="shared" ref="P64:P72" si="81">Q8-P8</f>
        <v>12.098676045996456</v>
      </c>
      <c r="Q64" s="26">
        <f>Q8-O8</f>
        <v>9.0706777649174342</v>
      </c>
      <c r="W64" t="str">
        <f>$A$8</f>
        <v>Managers, directors and senior officials</v>
      </c>
      <c r="X64" s="26">
        <f t="shared" ref="X64:X72" si="82">Y8-X8</f>
        <v>16.104769565610965</v>
      </c>
      <c r="Y64" s="26">
        <f t="shared" ref="Y64:Y72" si="83">Z8-Y8</f>
        <v>5.1961752013336309</v>
      </c>
      <c r="Z64" s="26">
        <f t="shared" ref="Z64:Z72" si="84">AA8-Z8</f>
        <v>5.3408409914520547</v>
      </c>
      <c r="AA64" s="26">
        <f t="shared" ref="AA64:AA72" si="85">AB8-AA8</f>
        <v>19.750323536067043</v>
      </c>
      <c r="AB64" s="26">
        <f>AB8-Z8</f>
        <v>25.091164527519098</v>
      </c>
    </row>
    <row r="65" spans="1:31" x14ac:dyDescent="0.2">
      <c r="A65" t="str">
        <f>$A$9</f>
        <v>Professional occupations</v>
      </c>
      <c r="B65" s="26">
        <f t="shared" si="77"/>
        <v>68.002644678154866</v>
      </c>
      <c r="C65" s="26">
        <f t="shared" si="77"/>
        <v>38.10485051105195</v>
      </c>
      <c r="D65" s="26">
        <f t="shared" si="77"/>
        <v>38.063689709284404</v>
      </c>
      <c r="E65" s="26">
        <f t="shared" si="77"/>
        <v>66.634484970543326</v>
      </c>
      <c r="F65" s="26">
        <f t="shared" ref="F65:F72" si="86">F9-D9</f>
        <v>104.69817467982773</v>
      </c>
      <c r="L65" t="str">
        <f>$A$9</f>
        <v>Professional occupations</v>
      </c>
      <c r="M65" s="26">
        <f t="shared" si="78"/>
        <v>35.488171623695422</v>
      </c>
      <c r="N65" s="26">
        <f t="shared" si="79"/>
        <v>16.387425825875766</v>
      </c>
      <c r="O65" s="26">
        <f t="shared" si="80"/>
        <v>13.679583362114386</v>
      </c>
      <c r="P65" s="26">
        <f t="shared" si="81"/>
        <v>19.644672851937116</v>
      </c>
      <c r="Q65" s="26">
        <f t="shared" ref="Q65:Q72" si="87">Q9-O9</f>
        <v>33.324256214051502</v>
      </c>
      <c r="W65" t="str">
        <f>$A$9</f>
        <v>Professional occupations</v>
      </c>
      <c r="X65" s="26">
        <f t="shared" si="82"/>
        <v>32.514473054459529</v>
      </c>
      <c r="Y65" s="26">
        <f t="shared" si="83"/>
        <v>21.717424685176752</v>
      </c>
      <c r="Z65" s="26">
        <f t="shared" si="84"/>
        <v>24.384106347169222</v>
      </c>
      <c r="AA65" s="26">
        <f t="shared" si="85"/>
        <v>46.989812118607006</v>
      </c>
      <c r="AB65" s="26">
        <f t="shared" ref="AB65:AB72" si="88">AB9-Z9</f>
        <v>71.373918465776228</v>
      </c>
    </row>
    <row r="66" spans="1:31" x14ac:dyDescent="0.2">
      <c r="A66" t="str">
        <f>$A$10</f>
        <v>Associate professional occupations</v>
      </c>
      <c r="B66" s="26">
        <f t="shared" si="77"/>
        <v>27.911114858035546</v>
      </c>
      <c r="C66" s="26">
        <f t="shared" si="77"/>
        <v>25.304252444370263</v>
      </c>
      <c r="D66" s="26">
        <f t="shared" si="77"/>
        <v>-12.257949369920823</v>
      </c>
      <c r="E66" s="26">
        <f t="shared" si="77"/>
        <v>25.050605887688732</v>
      </c>
      <c r="F66" s="26">
        <f t="shared" si="86"/>
        <v>12.792656517767909</v>
      </c>
      <c r="L66" t="str">
        <f>$A$10</f>
        <v>Associate professional occupations</v>
      </c>
      <c r="M66" s="26">
        <f t="shared" si="78"/>
        <v>16.263943467871485</v>
      </c>
      <c r="N66" s="26">
        <f t="shared" si="79"/>
        <v>11.911794368018292</v>
      </c>
      <c r="O66" s="26">
        <f t="shared" si="80"/>
        <v>-14.372023195683198</v>
      </c>
      <c r="P66" s="26">
        <f t="shared" si="81"/>
        <v>3.910829053102475</v>
      </c>
      <c r="Q66" s="26">
        <f t="shared" si="87"/>
        <v>-10.461194142580723</v>
      </c>
      <c r="W66" t="str">
        <f>$A$10</f>
        <v>Associate professional occupations</v>
      </c>
      <c r="X66" s="26">
        <f t="shared" si="82"/>
        <v>11.647171390164317</v>
      </c>
      <c r="Y66" s="26">
        <f t="shared" si="83"/>
        <v>13.392458076352341</v>
      </c>
      <c r="Z66" s="26">
        <f t="shared" si="84"/>
        <v>2.1140738257619773</v>
      </c>
      <c r="AA66" s="26">
        <f t="shared" si="85"/>
        <v>21.139776834585945</v>
      </c>
      <c r="AB66" s="26">
        <f t="shared" si="88"/>
        <v>23.253850660347922</v>
      </c>
    </row>
    <row r="67" spans="1:31" x14ac:dyDescent="0.2">
      <c r="A67" t="str">
        <f>$A$11</f>
        <v>Administrative and secretarial occupations</v>
      </c>
      <c r="B67" s="26">
        <f t="shared" si="77"/>
        <v>-18.723867302491612</v>
      </c>
      <c r="C67" s="26">
        <f t="shared" si="77"/>
        <v>21.418366468443935</v>
      </c>
      <c r="D67" s="26">
        <f t="shared" si="77"/>
        <v>-15.540353023104331</v>
      </c>
      <c r="E67" s="26">
        <f t="shared" si="77"/>
        <v>-20.76676138421135</v>
      </c>
      <c r="F67" s="26">
        <f t="shared" si="86"/>
        <v>-36.30711440731568</v>
      </c>
      <c r="L67" t="str">
        <f>$A$11</f>
        <v>Administrative and secretarial occupations</v>
      </c>
      <c r="M67" s="26">
        <f t="shared" si="78"/>
        <v>-5.3758615337480506</v>
      </c>
      <c r="N67" s="26">
        <f t="shared" si="79"/>
        <v>18.836624382997769</v>
      </c>
      <c r="O67" s="26">
        <f t="shared" si="80"/>
        <v>-2.0742176377515875</v>
      </c>
      <c r="P67" s="26">
        <f t="shared" si="81"/>
        <v>12.658593009595194</v>
      </c>
      <c r="Q67" s="26">
        <f t="shared" si="87"/>
        <v>10.584375371843606</v>
      </c>
      <c r="W67" t="str">
        <f>$A$11</f>
        <v>Administrative and secretarial occupations</v>
      </c>
      <c r="X67" s="26">
        <f t="shared" si="82"/>
        <v>-13.348005768744144</v>
      </c>
      <c r="Y67" s="26">
        <f t="shared" si="83"/>
        <v>2.5817420854464217</v>
      </c>
      <c r="Z67" s="26">
        <f t="shared" si="84"/>
        <v>-13.466135385352572</v>
      </c>
      <c r="AA67" s="26">
        <f t="shared" si="85"/>
        <v>-33.425354393807027</v>
      </c>
      <c r="AB67" s="26">
        <f t="shared" si="88"/>
        <v>-46.891489779159599</v>
      </c>
    </row>
    <row r="68" spans="1:31" x14ac:dyDescent="0.2">
      <c r="A68" t="str">
        <f>$A$12</f>
        <v>Skilled trades occupations</v>
      </c>
      <c r="B68" s="26">
        <f t="shared" si="77"/>
        <v>-16.841951193131081</v>
      </c>
      <c r="C68" s="26">
        <f t="shared" si="77"/>
        <v>-26.52931364895079</v>
      </c>
      <c r="D68" s="26">
        <f t="shared" si="77"/>
        <v>-5.8930096537612542</v>
      </c>
      <c r="E68" s="26">
        <f t="shared" si="77"/>
        <v>-17.399773519565969</v>
      </c>
      <c r="F68" s="26">
        <f t="shared" si="86"/>
        <v>-23.292783173327223</v>
      </c>
      <c r="L68" t="str">
        <f>$A$12</f>
        <v>Skilled trades occupations</v>
      </c>
      <c r="M68" s="26">
        <f t="shared" si="78"/>
        <v>-17.176480405969841</v>
      </c>
      <c r="N68" s="26">
        <f t="shared" si="79"/>
        <v>-26.258580636355902</v>
      </c>
      <c r="O68" s="26">
        <f t="shared" si="80"/>
        <v>-8.2683812467477082</v>
      </c>
      <c r="P68" s="26">
        <f t="shared" si="81"/>
        <v>-20.205801094443672</v>
      </c>
      <c r="Q68" s="26">
        <f t="shared" si="87"/>
        <v>-28.47418234119138</v>
      </c>
      <c r="W68" t="str">
        <f>$A$12</f>
        <v>Skilled trades occupations</v>
      </c>
      <c r="X68" s="26">
        <f t="shared" si="82"/>
        <v>0.33452921283871007</v>
      </c>
      <c r="Y68" s="26">
        <f t="shared" si="83"/>
        <v>-0.270733012594917</v>
      </c>
      <c r="Z68" s="26">
        <f t="shared" si="84"/>
        <v>2.375371592986788</v>
      </c>
      <c r="AA68" s="26">
        <f t="shared" si="85"/>
        <v>2.8060275748779873</v>
      </c>
      <c r="AB68" s="26">
        <f t="shared" si="88"/>
        <v>5.1813991678647753</v>
      </c>
    </row>
    <row r="69" spans="1:31" x14ac:dyDescent="0.2">
      <c r="A69" t="str">
        <f>$A$13</f>
        <v>Caring, leisure and other service occupations</v>
      </c>
      <c r="B69" s="26">
        <f t="shared" si="77"/>
        <v>8.3060624622837054</v>
      </c>
      <c r="C69" s="26">
        <f t="shared" si="77"/>
        <v>-6.3301902401660186</v>
      </c>
      <c r="D69" s="26">
        <f t="shared" si="77"/>
        <v>13.982195236966106</v>
      </c>
      <c r="E69" s="26">
        <f t="shared" si="77"/>
        <v>23.191222132318273</v>
      </c>
      <c r="F69" s="26">
        <f t="shared" si="86"/>
        <v>37.17341736928438</v>
      </c>
      <c r="L69" t="str">
        <f>$A$13</f>
        <v>Caring, leisure and other service occupations</v>
      </c>
      <c r="M69" s="26">
        <f t="shared" si="78"/>
        <v>3.9692147441116319</v>
      </c>
      <c r="N69" s="26">
        <f t="shared" si="79"/>
        <v>0.95544302521148694</v>
      </c>
      <c r="O69" s="26">
        <f t="shared" si="80"/>
        <v>6.0825811587133671</v>
      </c>
      <c r="P69" s="26">
        <f t="shared" si="81"/>
        <v>7.9773545544070714</v>
      </c>
      <c r="Q69" s="26">
        <f t="shared" si="87"/>
        <v>14.059935713120439</v>
      </c>
      <c r="W69" t="str">
        <f>$A$13</f>
        <v>Caring, leisure and other service occupations</v>
      </c>
      <c r="X69" s="26">
        <f t="shared" si="82"/>
        <v>4.3368477181721232</v>
      </c>
      <c r="Y69" s="26">
        <f t="shared" si="83"/>
        <v>-7.28563326537747</v>
      </c>
      <c r="Z69" s="26">
        <f t="shared" si="84"/>
        <v>7.8996140782527391</v>
      </c>
      <c r="AA69" s="26">
        <f t="shared" si="85"/>
        <v>15.213867577911287</v>
      </c>
      <c r="AB69" s="26">
        <f t="shared" si="88"/>
        <v>23.113481656164026</v>
      </c>
    </row>
    <row r="70" spans="1:31" x14ac:dyDescent="0.2">
      <c r="A70" t="str">
        <f>$A$14</f>
        <v>Sales and customer service occupations</v>
      </c>
      <c r="B70" s="26">
        <f t="shared" si="77"/>
        <v>0.57044159841944975</v>
      </c>
      <c r="C70" s="26">
        <f t="shared" si="77"/>
        <v>-2.6976665378168434</v>
      </c>
      <c r="D70" s="26">
        <f t="shared" si="77"/>
        <v>-0.3822006683554946</v>
      </c>
      <c r="E70" s="26">
        <f t="shared" si="77"/>
        <v>0.90404997610897908</v>
      </c>
      <c r="F70" s="26">
        <f t="shared" si="86"/>
        <v>0.52184930775348448</v>
      </c>
      <c r="L70" t="str">
        <f>$A$14</f>
        <v>Sales and customer service occupations</v>
      </c>
      <c r="M70" s="26">
        <f t="shared" si="78"/>
        <v>6.0547481797732416</v>
      </c>
      <c r="N70" s="26">
        <f t="shared" si="79"/>
        <v>0.75471437108458872</v>
      </c>
      <c r="O70" s="26">
        <f t="shared" si="80"/>
        <v>4.5148479250602804</v>
      </c>
      <c r="P70" s="26">
        <f t="shared" si="81"/>
        <v>5.3393676904550489</v>
      </c>
      <c r="Q70" s="26">
        <f t="shared" si="87"/>
        <v>9.8542156155153293</v>
      </c>
      <c r="W70" t="str">
        <f>$A$14</f>
        <v>Sales and customer service occupations</v>
      </c>
      <c r="X70" s="26">
        <f t="shared" si="82"/>
        <v>-5.4843065813544456</v>
      </c>
      <c r="Y70" s="26">
        <f t="shared" si="83"/>
        <v>-3.4523809089016311</v>
      </c>
      <c r="Z70" s="26">
        <f t="shared" si="84"/>
        <v>-4.897048593415235</v>
      </c>
      <c r="AA70" s="26">
        <f t="shared" si="85"/>
        <v>-4.4353177143466382</v>
      </c>
      <c r="AB70" s="26">
        <f t="shared" si="88"/>
        <v>-9.3323663077618733</v>
      </c>
    </row>
    <row r="71" spans="1:31" x14ac:dyDescent="0.2">
      <c r="A71" t="str">
        <f>$A$15</f>
        <v>Process, plant and machine operatives</v>
      </c>
      <c r="B71" s="26">
        <f t="shared" si="77"/>
        <v>-8.5407495553087642</v>
      </c>
      <c r="C71" s="26">
        <f t="shared" si="77"/>
        <v>-13.588160570277751</v>
      </c>
      <c r="D71" s="26">
        <f t="shared" si="77"/>
        <v>21.303289943186599</v>
      </c>
      <c r="E71" s="26">
        <f t="shared" si="77"/>
        <v>-9.2596873543561458</v>
      </c>
      <c r="F71" s="26">
        <f t="shared" si="86"/>
        <v>12.043602588830453</v>
      </c>
      <c r="L71" t="str">
        <f>$A$15</f>
        <v>Process, plant and machine operatives</v>
      </c>
      <c r="M71" s="26">
        <f t="shared" si="78"/>
        <v>-8.1174428428806209</v>
      </c>
      <c r="N71" s="26">
        <f t="shared" si="79"/>
        <v>-10.542860535966327</v>
      </c>
      <c r="O71" s="26">
        <f t="shared" si="80"/>
        <v>12.918158102141945</v>
      </c>
      <c r="P71" s="26">
        <f t="shared" si="81"/>
        <v>-9.79945155250212</v>
      </c>
      <c r="Q71" s="26">
        <f t="shared" si="87"/>
        <v>3.1187065496398247</v>
      </c>
      <c r="W71" t="str">
        <f>$A$15</f>
        <v>Process, plant and machine operatives</v>
      </c>
      <c r="X71" s="26">
        <f t="shared" si="82"/>
        <v>-0.42330671242813267</v>
      </c>
      <c r="Y71" s="26">
        <f t="shared" si="83"/>
        <v>-3.0453000343115164</v>
      </c>
      <c r="Z71" s="26">
        <f t="shared" si="84"/>
        <v>8.385131841044938</v>
      </c>
      <c r="AA71" s="26">
        <f t="shared" si="85"/>
        <v>0.53976419814594578</v>
      </c>
      <c r="AB71" s="26">
        <f t="shared" si="88"/>
        <v>8.9248960391908838</v>
      </c>
    </row>
    <row r="72" spans="1:31" x14ac:dyDescent="0.2">
      <c r="A72" t="str">
        <f>$A$16</f>
        <v>Elementary occupations</v>
      </c>
      <c r="B72" s="26">
        <f t="shared" si="77"/>
        <v>-21.928588016340257</v>
      </c>
      <c r="C72" s="26">
        <f t="shared" si="77"/>
        <v>-24.420365060451218</v>
      </c>
      <c r="D72" s="26">
        <f t="shared" si="77"/>
        <v>-10.532504882492674</v>
      </c>
      <c r="E72" s="26">
        <f t="shared" si="77"/>
        <v>-22.843140291133409</v>
      </c>
      <c r="F72" s="26">
        <f t="shared" si="86"/>
        <v>-33.375645173626083</v>
      </c>
      <c r="L72" t="str">
        <f>$A$16</f>
        <v>Elementary occupations</v>
      </c>
      <c r="M72" s="26">
        <f t="shared" si="78"/>
        <v>-15.782416137913629</v>
      </c>
      <c r="N72" s="26">
        <f t="shared" si="79"/>
        <v>-6.4866122326952222</v>
      </c>
      <c r="O72" s="26">
        <f t="shared" si="80"/>
        <v>-0.75655018578930822</v>
      </c>
      <c r="P72" s="26">
        <f t="shared" si="81"/>
        <v>-9.6862405585638385</v>
      </c>
      <c r="Q72" s="26">
        <f t="shared" si="87"/>
        <v>-10.442790744353147</v>
      </c>
      <c r="W72" t="str">
        <f>$A$16</f>
        <v>Elementary occupations</v>
      </c>
      <c r="X72" s="26">
        <f t="shared" si="82"/>
        <v>-6.1461718784268271</v>
      </c>
      <c r="Y72" s="26">
        <f t="shared" si="83"/>
        <v>-17.933752827755541</v>
      </c>
      <c r="Z72" s="26">
        <f t="shared" si="84"/>
        <v>-9.7759546967036215</v>
      </c>
      <c r="AA72" s="26">
        <f t="shared" si="85"/>
        <v>-13.156899732569528</v>
      </c>
      <c r="AB72" s="26">
        <f t="shared" si="88"/>
        <v>-22.932854429273149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70.673000002247136</v>
      </c>
      <c r="C74" s="28">
        <f t="shared" ref="C74" si="89">D18-C18</f>
        <v>25.869999997964442</v>
      </c>
      <c r="D74" s="28">
        <f>E18-D18</f>
        <v>31.056000002176006</v>
      </c>
      <c r="E74" s="28">
        <f>F18-E18</f>
        <v>77.359999999455795</v>
      </c>
      <c r="F74" s="28">
        <f>F18-D18</f>
        <v>108.4160000016318</v>
      </c>
      <c r="L74" s="23" t="str">
        <f>$A$18</f>
        <v>All occupations</v>
      </c>
      <c r="M74" s="28">
        <f>N18-M18</f>
        <v>31.137000001953993</v>
      </c>
      <c r="N74" s="28">
        <f t="shared" ref="N74" si="90">O18-N18</f>
        <v>14.969999998597359</v>
      </c>
      <c r="O74" s="28">
        <f>P18-O18</f>
        <v>8.6960000009789837</v>
      </c>
      <c r="P74" s="28">
        <f>Q18-P18</f>
        <v>21.937999999983504</v>
      </c>
      <c r="Q74" s="28">
        <f>Q18-O18</f>
        <v>30.634000000962487</v>
      </c>
      <c r="W74" s="23" t="str">
        <f>$A$18</f>
        <v>All occupations</v>
      </c>
      <c r="X74" s="28">
        <f>Y18-X18</f>
        <v>39.536000000292233</v>
      </c>
      <c r="Y74" s="28">
        <f t="shared" ref="Y74" si="91">Z18-Y18</f>
        <v>10.899999999367992</v>
      </c>
      <c r="Z74" s="28">
        <f>AA18-Z18</f>
        <v>22.36000000119634</v>
      </c>
      <c r="AA74" s="28">
        <f>AB18-AA18</f>
        <v>55.421999999471836</v>
      </c>
      <c r="AB74" s="28">
        <f>AB18-Z18</f>
        <v>77.782000000668177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231.11249750975725</v>
      </c>
      <c r="C80" s="11">
        <f t="shared" si="92"/>
        <v>263.03038998238293</v>
      </c>
      <c r="D80" s="11">
        <f t="shared" si="92"/>
        <v>277.63861661414359</v>
      </c>
      <c r="E80" s="11">
        <f t="shared" si="92"/>
        <v>279.95145932451703</v>
      </c>
      <c r="F80" s="11">
        <f t="shared" si="92"/>
        <v>311.80045890658079</v>
      </c>
      <c r="H80" s="39">
        <f>IF(D$6-B$6 &lt;&gt; 0,(EXP(LN(D8/B8)/(D$6-B$6))-1)*100,0)</f>
        <v>3.7364276489020298</v>
      </c>
      <c r="I80" s="39">
        <f t="shared" ref="I80:I88" si="93">F46</f>
        <v>0.7766208471961189</v>
      </c>
      <c r="L80" t="str">
        <f t="shared" ref="L80:Q88" si="94">L8</f>
        <v>Managers, directors and senior officials</v>
      </c>
      <c r="M80" s="11">
        <f t="shared" si="94"/>
        <v>149.62571057495973</v>
      </c>
      <c r="N80" s="11">
        <f t="shared" si="94"/>
        <v>165.43883348197465</v>
      </c>
      <c r="O80" s="11">
        <f t="shared" si="94"/>
        <v>174.85088491240111</v>
      </c>
      <c r="P80" s="11">
        <f t="shared" si="94"/>
        <v>171.82288663132209</v>
      </c>
      <c r="Q80" s="11">
        <f t="shared" si="94"/>
        <v>183.92156267731855</v>
      </c>
      <c r="S80" s="39">
        <f t="shared" ref="S80:S88" si="95">IF(O$6-M$6 &lt;&gt; 0,(EXP(LN(O8/M8)/(O$6-M$6))-1)*100,0)</f>
        <v>3.1649855636167956</v>
      </c>
      <c r="T80" s="39">
        <f t="shared" ref="T80:T88" si="96">Q46</f>
        <v>0.33774141501494714</v>
      </c>
      <c r="W80" t="str">
        <f t="shared" ref="W80:AB88" si="97">W8</f>
        <v>Managers, directors and senior officials</v>
      </c>
      <c r="X80" s="11">
        <f t="shared" si="97"/>
        <v>81.486786934797934</v>
      </c>
      <c r="Y80" s="11">
        <f t="shared" si="97"/>
        <v>97.591556500408899</v>
      </c>
      <c r="Z80" s="11">
        <f t="shared" si="97"/>
        <v>102.78773170174253</v>
      </c>
      <c r="AA80" s="11">
        <f t="shared" si="97"/>
        <v>108.12857269319458</v>
      </c>
      <c r="AB80" s="11">
        <f t="shared" si="97"/>
        <v>127.87889622926163</v>
      </c>
      <c r="AD80" s="39">
        <f t="shared" ref="AD80:AD88" si="98">IF(Z$6-X$6 &lt;&gt; 0,(EXP(LN(Z8/X8)/(Z$6-X$6))-1)*100,0)</f>
        <v>4.7540488082436827</v>
      </c>
      <c r="AE80" s="39">
        <f t="shared" ref="AE80:AE88" si="99">AB46</f>
        <v>1.466770963678754</v>
      </c>
    </row>
    <row r="81" spans="1:31" x14ac:dyDescent="0.2">
      <c r="A81" t="str">
        <f t="shared" si="92"/>
        <v>Professional occupations</v>
      </c>
      <c r="B81" s="11">
        <f t="shared" si="92"/>
        <v>456.66813168053432</v>
      </c>
      <c r="C81" s="11">
        <f t="shared" si="92"/>
        <v>524.67077635868918</v>
      </c>
      <c r="D81" s="11">
        <f t="shared" si="92"/>
        <v>562.77562686974113</v>
      </c>
      <c r="E81" s="11">
        <f t="shared" si="92"/>
        <v>600.83931657902554</v>
      </c>
      <c r="F81" s="11">
        <f t="shared" si="92"/>
        <v>667.47380154956886</v>
      </c>
      <c r="H81" s="39">
        <f t="shared" ref="H81:H88" si="100">IF(D$6-B$6 &lt;&gt; 0,(EXP(LN(D9/B9)/(D$6-B$6))-1)*100,0)</f>
        <v>4.267008851803622</v>
      </c>
      <c r="I81" s="39">
        <f t="shared" si="93"/>
        <v>1.1439545066296075</v>
      </c>
      <c r="L81" t="str">
        <f t="shared" si="94"/>
        <v>Professional occupations</v>
      </c>
      <c r="M81" s="11">
        <f t="shared" si="94"/>
        <v>220.02455041617199</v>
      </c>
      <c r="N81" s="11">
        <f t="shared" si="94"/>
        <v>255.51272203986741</v>
      </c>
      <c r="O81" s="11">
        <f t="shared" si="94"/>
        <v>271.90014786574318</v>
      </c>
      <c r="P81" s="11">
        <f t="shared" si="94"/>
        <v>285.57973122785756</v>
      </c>
      <c r="Q81" s="11">
        <f t="shared" si="94"/>
        <v>305.22440407979468</v>
      </c>
      <c r="S81" s="39">
        <f t="shared" si="95"/>
        <v>4.3248239013746081</v>
      </c>
      <c r="T81" s="39">
        <f t="shared" si="96"/>
        <v>0.77372699450612981</v>
      </c>
      <c r="W81" t="str">
        <f t="shared" si="97"/>
        <v>Professional occupations</v>
      </c>
      <c r="X81" s="11">
        <f t="shared" si="97"/>
        <v>236.64358126436224</v>
      </c>
      <c r="Y81" s="11">
        <f t="shared" si="97"/>
        <v>269.15805431882177</v>
      </c>
      <c r="Z81" s="11">
        <f t="shared" si="97"/>
        <v>290.87547900399852</v>
      </c>
      <c r="AA81" s="11">
        <f t="shared" si="97"/>
        <v>315.25958535116774</v>
      </c>
      <c r="AB81" s="11">
        <f t="shared" si="97"/>
        <v>362.24939746977475</v>
      </c>
      <c r="AD81" s="39">
        <f t="shared" si="98"/>
        <v>4.2131387618673521</v>
      </c>
      <c r="AE81" s="39">
        <f t="shared" si="99"/>
        <v>1.473670675765959</v>
      </c>
    </row>
    <row r="82" spans="1:31" x14ac:dyDescent="0.2">
      <c r="A82" t="str">
        <f t="shared" si="92"/>
        <v>Associate professional occupations</v>
      </c>
      <c r="B82" s="11">
        <f t="shared" si="92"/>
        <v>282.56713415441732</v>
      </c>
      <c r="C82" s="11">
        <f t="shared" si="92"/>
        <v>310.47824901245286</v>
      </c>
      <c r="D82" s="11">
        <f t="shared" si="92"/>
        <v>335.78250145682313</v>
      </c>
      <c r="E82" s="11">
        <f t="shared" si="92"/>
        <v>323.5245520869023</v>
      </c>
      <c r="F82" s="11">
        <f t="shared" si="92"/>
        <v>348.57515797459104</v>
      </c>
      <c r="H82" s="39">
        <f t="shared" si="100"/>
        <v>3.5111855244997825</v>
      </c>
      <c r="I82" s="39">
        <f t="shared" si="93"/>
        <v>0.2495791649710144</v>
      </c>
      <c r="L82" t="str">
        <f t="shared" si="94"/>
        <v>Associate professional occupations</v>
      </c>
      <c r="M82" s="11">
        <f t="shared" si="94"/>
        <v>148.68304542823029</v>
      </c>
      <c r="N82" s="11">
        <f t="shared" si="94"/>
        <v>164.94698889610177</v>
      </c>
      <c r="O82" s="11">
        <f t="shared" si="94"/>
        <v>176.85878326412006</v>
      </c>
      <c r="P82" s="11">
        <f t="shared" si="94"/>
        <v>162.48676006843687</v>
      </c>
      <c r="Q82" s="11">
        <f t="shared" si="94"/>
        <v>166.39758912153934</v>
      </c>
      <c r="S82" s="39">
        <f t="shared" si="95"/>
        <v>3.5316265144899717</v>
      </c>
      <c r="T82" s="39">
        <f t="shared" si="96"/>
        <v>-0.40565193163569768</v>
      </c>
      <c r="W82" t="str">
        <f t="shared" si="97"/>
        <v>Associate professional occupations</v>
      </c>
      <c r="X82" s="11">
        <f t="shared" si="97"/>
        <v>133.88408872618663</v>
      </c>
      <c r="Y82" s="11">
        <f t="shared" si="97"/>
        <v>145.53126011635095</v>
      </c>
      <c r="Z82" s="11">
        <f t="shared" si="97"/>
        <v>158.92371819270329</v>
      </c>
      <c r="AA82" s="11">
        <f t="shared" si="97"/>
        <v>161.03779201846527</v>
      </c>
      <c r="AB82" s="11">
        <f t="shared" si="97"/>
        <v>182.17756885305121</v>
      </c>
      <c r="AD82" s="39">
        <f t="shared" si="98"/>
        <v>3.4884661392204253</v>
      </c>
      <c r="AE82" s="39">
        <f t="shared" si="99"/>
        <v>0.91454017654355457</v>
      </c>
    </row>
    <row r="83" spans="1:31" x14ac:dyDescent="0.2">
      <c r="A83" t="str">
        <f t="shared" si="92"/>
        <v>Administrative and secretarial occupations</v>
      </c>
      <c r="B83" s="11">
        <f t="shared" si="92"/>
        <v>334.49069149579481</v>
      </c>
      <c r="C83" s="11">
        <f t="shared" si="92"/>
        <v>315.76682419330319</v>
      </c>
      <c r="D83" s="11">
        <f t="shared" si="92"/>
        <v>337.18519066174713</v>
      </c>
      <c r="E83" s="11">
        <f t="shared" si="92"/>
        <v>321.6448376386428</v>
      </c>
      <c r="F83" s="11">
        <f t="shared" si="92"/>
        <v>300.87807625443145</v>
      </c>
      <c r="H83" s="39">
        <f t="shared" si="100"/>
        <v>0.16059392488869673</v>
      </c>
      <c r="I83" s="39">
        <f t="shared" si="93"/>
        <v>-0.75663755108306141</v>
      </c>
      <c r="L83" t="str">
        <f t="shared" si="94"/>
        <v>Administrative and secretarial occupations</v>
      </c>
      <c r="M83" s="11">
        <f t="shared" si="94"/>
        <v>101.06929017549825</v>
      </c>
      <c r="N83" s="11">
        <f t="shared" si="94"/>
        <v>95.693428641750202</v>
      </c>
      <c r="O83" s="11">
        <f t="shared" si="94"/>
        <v>114.53005302474797</v>
      </c>
      <c r="P83" s="11">
        <f t="shared" si="94"/>
        <v>112.45583538699638</v>
      </c>
      <c r="Q83" s="11">
        <f t="shared" si="94"/>
        <v>125.11442839659158</v>
      </c>
      <c r="S83" s="39">
        <f t="shared" si="95"/>
        <v>2.5321464665453375</v>
      </c>
      <c r="T83" s="39">
        <f t="shared" si="96"/>
        <v>0.59101621874881882</v>
      </c>
      <c r="W83" t="str">
        <f t="shared" si="97"/>
        <v>Administrative and secretarial occupations</v>
      </c>
      <c r="X83" s="11">
        <f t="shared" si="97"/>
        <v>233.42140132029681</v>
      </c>
      <c r="Y83" s="11">
        <f t="shared" si="97"/>
        <v>220.07339555155266</v>
      </c>
      <c r="Z83" s="11">
        <f t="shared" si="97"/>
        <v>222.65513763699909</v>
      </c>
      <c r="AA83" s="11">
        <f t="shared" si="97"/>
        <v>209.18900225164651</v>
      </c>
      <c r="AB83" s="11">
        <f t="shared" si="97"/>
        <v>175.76364785783949</v>
      </c>
      <c r="AD83" s="39">
        <f t="shared" si="98"/>
        <v>-0.93998036246345507</v>
      </c>
      <c r="AE83" s="39">
        <f t="shared" si="99"/>
        <v>-1.5641968463975586</v>
      </c>
    </row>
    <row r="84" spans="1:31" x14ac:dyDescent="0.2">
      <c r="A84" t="str">
        <f t="shared" si="92"/>
        <v>Skilled trades occupations</v>
      </c>
      <c r="B84" s="11">
        <f t="shared" si="92"/>
        <v>299.47200611446203</v>
      </c>
      <c r="C84" s="11">
        <f t="shared" si="92"/>
        <v>282.63005492133095</v>
      </c>
      <c r="D84" s="11">
        <f t="shared" si="92"/>
        <v>256.10074127238016</v>
      </c>
      <c r="E84" s="11">
        <f t="shared" si="92"/>
        <v>250.20773161861891</v>
      </c>
      <c r="F84" s="11">
        <f t="shared" si="92"/>
        <v>232.80795809905294</v>
      </c>
      <c r="H84" s="39">
        <f t="shared" si="100"/>
        <v>-3.0805545085408781</v>
      </c>
      <c r="I84" s="39">
        <f t="shared" si="93"/>
        <v>-0.63369687248090445</v>
      </c>
      <c r="L84" t="str">
        <f t="shared" si="94"/>
        <v>Skilled trades occupations</v>
      </c>
      <c r="M84" s="11">
        <f t="shared" si="94"/>
        <v>269.44128498841445</v>
      </c>
      <c r="N84" s="11">
        <f t="shared" si="94"/>
        <v>252.26480458244461</v>
      </c>
      <c r="O84" s="11">
        <f t="shared" si="94"/>
        <v>226.00622394608871</v>
      </c>
      <c r="P84" s="11">
        <f t="shared" si="94"/>
        <v>217.737842699341</v>
      </c>
      <c r="Q84" s="11">
        <f t="shared" si="94"/>
        <v>197.53204160489733</v>
      </c>
      <c r="S84" s="39">
        <f t="shared" si="95"/>
        <v>-3.4546743764319432</v>
      </c>
      <c r="T84" s="39">
        <f t="shared" si="96"/>
        <v>-0.89372717804647728</v>
      </c>
      <c r="W84" t="str">
        <f t="shared" si="97"/>
        <v>Skilled trades occupations</v>
      </c>
      <c r="X84" s="11">
        <f t="shared" si="97"/>
        <v>30.030721126047474</v>
      </c>
      <c r="Y84" s="11">
        <f t="shared" si="97"/>
        <v>30.365250338886185</v>
      </c>
      <c r="Z84" s="11">
        <f t="shared" si="97"/>
        <v>30.094517326291268</v>
      </c>
      <c r="AA84" s="11">
        <f t="shared" si="97"/>
        <v>32.469888919278056</v>
      </c>
      <c r="AB84" s="11">
        <f t="shared" si="97"/>
        <v>35.275916494156043</v>
      </c>
      <c r="AD84" s="39">
        <f t="shared" si="98"/>
        <v>4.2451234132023785E-2</v>
      </c>
      <c r="AE84" s="39">
        <f t="shared" si="99"/>
        <v>1.0646775971707267</v>
      </c>
    </row>
    <row r="85" spans="1:31" x14ac:dyDescent="0.2">
      <c r="A85" t="str">
        <f t="shared" si="92"/>
        <v>Caring, leisure and other service occupations</v>
      </c>
      <c r="B85" s="11">
        <f t="shared" si="92"/>
        <v>268.13590611592531</v>
      </c>
      <c r="C85" s="11">
        <f t="shared" si="92"/>
        <v>276.44196857820901</v>
      </c>
      <c r="D85" s="11">
        <f t="shared" si="92"/>
        <v>270.111778338043</v>
      </c>
      <c r="E85" s="11">
        <f t="shared" si="92"/>
        <v>284.0939735750091</v>
      </c>
      <c r="F85" s="11">
        <f t="shared" si="92"/>
        <v>307.28519570732738</v>
      </c>
      <c r="H85" s="39">
        <f t="shared" si="100"/>
        <v>0.14694591637054444</v>
      </c>
      <c r="I85" s="39">
        <f t="shared" si="93"/>
        <v>0.86330803042216075</v>
      </c>
      <c r="L85" t="str">
        <f t="shared" si="94"/>
        <v>Caring, leisure and other service occupations</v>
      </c>
      <c r="M85" s="11">
        <f t="shared" si="94"/>
        <v>45.387679107462972</v>
      </c>
      <c r="N85" s="11">
        <f t="shared" si="94"/>
        <v>49.356893851574604</v>
      </c>
      <c r="O85" s="11">
        <f t="shared" si="94"/>
        <v>50.312336876786091</v>
      </c>
      <c r="P85" s="11">
        <f t="shared" si="94"/>
        <v>56.394918035499458</v>
      </c>
      <c r="Q85" s="11">
        <f t="shared" si="94"/>
        <v>64.37227258990653</v>
      </c>
      <c r="S85" s="39">
        <f t="shared" si="95"/>
        <v>2.081561060405468</v>
      </c>
      <c r="T85" s="39">
        <f t="shared" si="96"/>
        <v>1.6564540737369571</v>
      </c>
      <c r="W85" t="str">
        <f t="shared" si="97"/>
        <v>Caring, leisure and other service occupations</v>
      </c>
      <c r="X85" s="11">
        <f t="shared" si="97"/>
        <v>222.74822700846232</v>
      </c>
      <c r="Y85" s="11">
        <f t="shared" si="97"/>
        <v>227.08507472663445</v>
      </c>
      <c r="Z85" s="11">
        <f t="shared" si="97"/>
        <v>219.79944146125698</v>
      </c>
      <c r="AA85" s="11">
        <f t="shared" si="97"/>
        <v>227.69905553950971</v>
      </c>
      <c r="AB85" s="11">
        <f t="shared" si="97"/>
        <v>242.912923117421</v>
      </c>
      <c r="AD85" s="39">
        <f t="shared" si="98"/>
        <v>-0.26617723686168659</v>
      </c>
      <c r="AE85" s="39">
        <f t="shared" si="99"/>
        <v>0.66881019432891708</v>
      </c>
    </row>
    <row r="86" spans="1:31" x14ac:dyDescent="0.2">
      <c r="A86" t="str">
        <f t="shared" si="92"/>
        <v>Sales and customer service occupations</v>
      </c>
      <c r="B86" s="11">
        <f t="shared" si="92"/>
        <v>231.93333709439159</v>
      </c>
      <c r="C86" s="11">
        <f t="shared" si="92"/>
        <v>232.50377869281104</v>
      </c>
      <c r="D86" s="11">
        <f t="shared" si="92"/>
        <v>229.8061121549942</v>
      </c>
      <c r="E86" s="11">
        <f t="shared" si="92"/>
        <v>229.4239114866387</v>
      </c>
      <c r="F86" s="11">
        <f t="shared" si="92"/>
        <v>230.32796146274768</v>
      </c>
      <c r="H86" s="39">
        <f t="shared" si="100"/>
        <v>-0.18411085743806899</v>
      </c>
      <c r="I86" s="39">
        <f t="shared" si="93"/>
        <v>1.512280933109178E-2</v>
      </c>
      <c r="L86" t="str">
        <f t="shared" si="94"/>
        <v>Sales and customer service occupations</v>
      </c>
      <c r="M86" s="11">
        <f t="shared" si="94"/>
        <v>89.835065253018684</v>
      </c>
      <c r="N86" s="11">
        <f t="shared" si="94"/>
        <v>95.889813432791925</v>
      </c>
      <c r="O86" s="11">
        <f t="shared" si="94"/>
        <v>96.644527803876514</v>
      </c>
      <c r="P86" s="11">
        <f t="shared" si="94"/>
        <v>101.15937572893679</v>
      </c>
      <c r="Q86" s="11">
        <f t="shared" si="94"/>
        <v>106.49874341939184</v>
      </c>
      <c r="S86" s="39">
        <f t="shared" si="95"/>
        <v>1.4720130447434254</v>
      </c>
      <c r="T86" s="39">
        <f t="shared" si="96"/>
        <v>0.64939012572782229</v>
      </c>
      <c r="W86" t="str">
        <f t="shared" si="97"/>
        <v>Sales and customer service occupations</v>
      </c>
      <c r="X86" s="11">
        <f t="shared" si="97"/>
        <v>142.09827184137345</v>
      </c>
      <c r="Y86" s="11">
        <f t="shared" si="97"/>
        <v>136.613965260019</v>
      </c>
      <c r="Z86" s="11">
        <f t="shared" si="97"/>
        <v>133.16158435111737</v>
      </c>
      <c r="AA86" s="11">
        <f t="shared" si="97"/>
        <v>128.26453575770213</v>
      </c>
      <c r="AB86" s="11">
        <f t="shared" si="97"/>
        <v>123.8292180433555</v>
      </c>
      <c r="AD86" s="39">
        <f t="shared" si="98"/>
        <v>-1.290709227498843</v>
      </c>
      <c r="AE86" s="39">
        <f t="shared" si="99"/>
        <v>-0.48322846487837134</v>
      </c>
    </row>
    <row r="87" spans="1:31" x14ac:dyDescent="0.2">
      <c r="A87" t="str">
        <f t="shared" si="92"/>
        <v>Process, plant and machine operatives</v>
      </c>
      <c r="B87" s="11">
        <f t="shared" si="92"/>
        <v>212.28668334653173</v>
      </c>
      <c r="C87" s="11">
        <f t="shared" si="92"/>
        <v>203.74593379122297</v>
      </c>
      <c r="D87" s="11">
        <f t="shared" si="92"/>
        <v>190.15777322094522</v>
      </c>
      <c r="E87" s="11">
        <f t="shared" si="92"/>
        <v>211.46106316413182</v>
      </c>
      <c r="F87" s="11">
        <f t="shared" si="92"/>
        <v>202.20137580977567</v>
      </c>
      <c r="H87" s="39">
        <f t="shared" si="100"/>
        <v>-2.1776106931066352</v>
      </c>
      <c r="I87" s="39">
        <f t="shared" si="93"/>
        <v>0.41023917196720827</v>
      </c>
      <c r="L87" t="str">
        <f t="shared" si="94"/>
        <v>Process, plant and machine operatives</v>
      </c>
      <c r="M87" s="11">
        <f t="shared" si="94"/>
        <v>180.34380540013484</v>
      </c>
      <c r="N87" s="11">
        <f t="shared" si="94"/>
        <v>172.22636255725422</v>
      </c>
      <c r="O87" s="11">
        <f t="shared" si="94"/>
        <v>161.68350202128789</v>
      </c>
      <c r="P87" s="11">
        <f t="shared" si="94"/>
        <v>174.60166012342984</v>
      </c>
      <c r="Q87" s="11">
        <f t="shared" si="94"/>
        <v>164.80220857092772</v>
      </c>
      <c r="S87" s="39">
        <f t="shared" si="95"/>
        <v>-2.1607994081495274</v>
      </c>
      <c r="T87" s="39">
        <f t="shared" si="96"/>
        <v>0.12744972052460835</v>
      </c>
      <c r="W87" t="str">
        <f t="shared" si="97"/>
        <v>Process, plant and machine operatives</v>
      </c>
      <c r="X87" s="11">
        <f t="shared" si="97"/>
        <v>31.942877946396944</v>
      </c>
      <c r="Y87" s="11">
        <f t="shared" si="97"/>
        <v>31.519571233968811</v>
      </c>
      <c r="Z87" s="11">
        <f t="shared" si="97"/>
        <v>28.474271199657295</v>
      </c>
      <c r="AA87" s="11">
        <f t="shared" si="97"/>
        <v>36.859403040702233</v>
      </c>
      <c r="AB87" s="11">
        <f t="shared" si="97"/>
        <v>37.399167238848179</v>
      </c>
      <c r="AD87" s="39">
        <f t="shared" si="98"/>
        <v>-2.2727416926374366</v>
      </c>
      <c r="AE87" s="39">
        <f t="shared" si="99"/>
        <v>1.8342699591419764</v>
      </c>
    </row>
    <row r="88" spans="1:31" x14ac:dyDescent="0.2">
      <c r="A88" t="str">
        <f t="shared" si="92"/>
        <v>Elementary occupations</v>
      </c>
      <c r="B88" s="11">
        <f t="shared" si="92"/>
        <v>327.80361248584813</v>
      </c>
      <c r="C88" s="11">
        <f t="shared" si="92"/>
        <v>305.87502446950788</v>
      </c>
      <c r="D88" s="11">
        <f t="shared" si="92"/>
        <v>281.45465940905666</v>
      </c>
      <c r="E88" s="11">
        <f t="shared" si="92"/>
        <v>270.92215452656399</v>
      </c>
      <c r="F88" s="11">
        <f t="shared" si="92"/>
        <v>248.07901423543058</v>
      </c>
      <c r="H88" s="39">
        <f t="shared" si="100"/>
        <v>-3.002857237123302</v>
      </c>
      <c r="I88" s="39">
        <f t="shared" si="93"/>
        <v>-0.83796312203626711</v>
      </c>
      <c r="L88" t="str">
        <f t="shared" si="94"/>
        <v>Elementary occupations</v>
      </c>
      <c r="M88" s="11">
        <f t="shared" si="94"/>
        <v>179.47456865411164</v>
      </c>
      <c r="N88" s="11">
        <f t="shared" si="94"/>
        <v>163.69215251619801</v>
      </c>
      <c r="O88" s="11">
        <f t="shared" si="94"/>
        <v>157.20554028350278</v>
      </c>
      <c r="P88" s="11">
        <f t="shared" si="94"/>
        <v>156.44899009771348</v>
      </c>
      <c r="Q88" s="11">
        <f t="shared" si="94"/>
        <v>146.76274953914964</v>
      </c>
      <c r="S88" s="39">
        <f t="shared" si="95"/>
        <v>-2.6147943157450393</v>
      </c>
      <c r="T88" s="39">
        <f t="shared" si="96"/>
        <v>-0.45719691609280577</v>
      </c>
      <c r="W88" t="str">
        <f t="shared" si="97"/>
        <v>Elementary occupations</v>
      </c>
      <c r="X88" s="11">
        <f t="shared" si="97"/>
        <v>148.32904383173604</v>
      </c>
      <c r="Y88" s="11">
        <f t="shared" si="97"/>
        <v>142.18287195330922</v>
      </c>
      <c r="Z88" s="11">
        <f t="shared" si="97"/>
        <v>124.24911912555368</v>
      </c>
      <c r="AA88" s="11">
        <f t="shared" si="97"/>
        <v>114.47316442885005</v>
      </c>
      <c r="AB88" s="11">
        <f t="shared" si="97"/>
        <v>101.31626469628053</v>
      </c>
      <c r="AD88" s="39">
        <f t="shared" si="98"/>
        <v>-3.4808643040938558</v>
      </c>
      <c r="AE88" s="39">
        <f t="shared" si="99"/>
        <v>-1.3510674830704117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2644.4699999976629</v>
      </c>
      <c r="C90" s="33">
        <f t="shared" si="101"/>
        <v>2715.14299999991</v>
      </c>
      <c r="D90" s="33">
        <f t="shared" si="101"/>
        <v>2741.0129999978744</v>
      </c>
      <c r="E90" s="33">
        <f t="shared" si="101"/>
        <v>2772.0690000000504</v>
      </c>
      <c r="F90" s="33">
        <f t="shared" si="101"/>
        <v>2849.4289999995062</v>
      </c>
      <c r="H90" s="42">
        <f>IF(D$6-B$6 &lt;&gt; 0,(EXP(LN(D18/B18)/(D$6-B$6))-1)*100,0)</f>
        <v>0.71971545036828566</v>
      </c>
      <c r="I90" s="42">
        <f>F56</f>
        <v>0.25894176474752229</v>
      </c>
      <c r="L90" s="23" t="str">
        <f t="shared" ref="L90:Q90" si="102">L18</f>
        <v>All occupations</v>
      </c>
      <c r="M90" s="33">
        <f t="shared" si="102"/>
        <v>1383.8849999980032</v>
      </c>
      <c r="N90" s="33">
        <f t="shared" si="102"/>
        <v>1415.0219999999572</v>
      </c>
      <c r="O90" s="33">
        <f t="shared" si="102"/>
        <v>1429.9919999985545</v>
      </c>
      <c r="P90" s="33">
        <f t="shared" si="102"/>
        <v>1438.6879999995335</v>
      </c>
      <c r="Q90" s="33">
        <f t="shared" si="102"/>
        <v>1460.625999999517</v>
      </c>
      <c r="S90" s="42">
        <f>IF(O$6-M$6 &lt;&gt; 0,(EXP(LN(O18/M18)/(O$6-M$6))-1)*100,0)</f>
        <v>0.65763475520230763</v>
      </c>
      <c r="T90" s="42">
        <f>Q56</f>
        <v>0.1414082947026829</v>
      </c>
      <c r="W90" s="23" t="str">
        <f t="shared" ref="W90:AB90" si="103">W18</f>
        <v>All occupations</v>
      </c>
      <c r="X90" s="33">
        <f t="shared" si="103"/>
        <v>1260.5849999996599</v>
      </c>
      <c r="Y90" s="33">
        <f t="shared" si="103"/>
        <v>1300.1209999999521</v>
      </c>
      <c r="Z90" s="33">
        <f t="shared" si="103"/>
        <v>1311.0209999993201</v>
      </c>
      <c r="AA90" s="33">
        <f t="shared" si="103"/>
        <v>1333.3810000005165</v>
      </c>
      <c r="AB90" s="33">
        <f t="shared" si="103"/>
        <v>1388.8029999999883</v>
      </c>
      <c r="AD90" s="42">
        <f>IF(Z$6-X$6 &lt;&gt; 0,(EXP(LN(Z18/X18)/(Z$6-X$6))-1)*100,0)</f>
        <v>0.78769258320552371</v>
      </c>
      <c r="AE90" s="42">
        <f>AB56</f>
        <v>0.3849791623429466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Yorkshire and the Humber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Yorkshire and the Humber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Yorkshire and the Humber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150.45309327458287</v>
      </c>
      <c r="C8" s="11">
        <v>176.88544645243937</v>
      </c>
      <c r="D8" s="11">
        <v>190.2095537814634</v>
      </c>
      <c r="E8" s="11">
        <v>175.72980352440197</v>
      </c>
      <c r="F8" s="11">
        <v>192.06062572471259</v>
      </c>
      <c r="G8" s="10"/>
      <c r="H8" s="11">
        <f>F8-D8</f>
        <v>1.8510719432491953</v>
      </c>
      <c r="I8" s="11">
        <f>'RD T1'!E7</f>
        <v>94.841152476347958</v>
      </c>
      <c r="J8" s="11">
        <f>SUM(H8:I8)</f>
        <v>96.692224419597153</v>
      </c>
      <c r="L8" s="10" t="str">
        <f>name!D4</f>
        <v>11 Corporate managers and directors</v>
      </c>
      <c r="M8" s="11">
        <v>102.06097756701601</v>
      </c>
      <c r="N8" s="11">
        <v>116.8332238985886</v>
      </c>
      <c r="O8" s="11">
        <v>125.31409487177376</v>
      </c>
      <c r="P8" s="11">
        <v>111.09335584647245</v>
      </c>
      <c r="Q8" s="11">
        <v>115.03313772080153</v>
      </c>
      <c r="R8" s="10"/>
      <c r="S8" s="11">
        <f>Q8-O8</f>
        <v>-10.280957150972228</v>
      </c>
      <c r="T8" s="11">
        <f>'RD T1'!T7</f>
        <v>53.583005671063731</v>
      </c>
      <c r="U8" s="11">
        <f>SUM(S8:T8)</f>
        <v>43.302048520091503</v>
      </c>
      <c r="W8" s="10" t="str">
        <f>name!D4</f>
        <v>11 Corporate managers and directors</v>
      </c>
      <c r="X8" s="11">
        <v>48.392115707567143</v>
      </c>
      <c r="Y8" s="11">
        <v>60.052222553851415</v>
      </c>
      <c r="Z8" s="11">
        <v>64.895458909689765</v>
      </c>
      <c r="AA8" s="11">
        <v>64.636447677929183</v>
      </c>
      <c r="AB8" s="11">
        <v>77.027488003910435</v>
      </c>
      <c r="AC8" s="10"/>
      <c r="AD8" s="11">
        <f>AB8-Z8</f>
        <v>12.13202909422067</v>
      </c>
      <c r="AE8" s="11">
        <f>'RD T1'!T36</f>
        <v>41.258146805284206</v>
      </c>
      <c r="AF8" s="11">
        <f>SUM(AD8:AE8)</f>
        <v>53.390175899504875</v>
      </c>
    </row>
    <row r="9" spans="1:32" x14ac:dyDescent="0.2">
      <c r="A9" s="10" t="str">
        <f>name!D5</f>
        <v>12 Other managers and proprietors</v>
      </c>
      <c r="B9" s="11">
        <v>80.659404235174364</v>
      </c>
      <c r="C9" s="11">
        <v>86.144943529943561</v>
      </c>
      <c r="D9" s="11">
        <v>87.429062832680202</v>
      </c>
      <c r="E9" s="11">
        <v>104.22165580011503</v>
      </c>
      <c r="F9" s="11">
        <v>119.73983318186821</v>
      </c>
      <c r="H9" s="11">
        <f t="shared" ref="H9:H32" si="2">F9-D9</f>
        <v>32.310770349188005</v>
      </c>
      <c r="I9" s="11">
        <f>'RD T1'!E8</f>
        <v>61.020436901458623</v>
      </c>
      <c r="J9" s="11">
        <f>SUM(H9:I9)</f>
        <v>93.331207250646628</v>
      </c>
      <c r="L9" s="10" t="str">
        <f>name!D5</f>
        <v>12 Other managers and proprietors</v>
      </c>
      <c r="M9" s="11">
        <v>47.56473300794373</v>
      </c>
      <c r="N9" s="11">
        <v>48.605609583386041</v>
      </c>
      <c r="O9" s="11">
        <v>49.536790040627366</v>
      </c>
      <c r="P9" s="11">
        <v>60.729530784849636</v>
      </c>
      <c r="Q9" s="11">
        <v>68.888424956517028</v>
      </c>
      <c r="S9" s="11">
        <f t="shared" ref="S9:S32" si="3">Q9-O9</f>
        <v>19.351634915889662</v>
      </c>
      <c r="T9" s="11">
        <f>'RD T1'!T8</f>
        <v>31.642823904680732</v>
      </c>
      <c r="U9" s="11">
        <f>SUM(S9:T9)</f>
        <v>50.994458820570394</v>
      </c>
      <c r="W9" s="10" t="str">
        <f>name!D5</f>
        <v>12 Other managers and proprietors</v>
      </c>
      <c r="X9" s="11">
        <v>33.094671227230791</v>
      </c>
      <c r="Y9" s="11">
        <v>37.539333946557484</v>
      </c>
      <c r="Z9" s="11">
        <v>37.892272792052772</v>
      </c>
      <c r="AA9" s="11">
        <v>43.492125015265401</v>
      </c>
      <c r="AB9" s="11">
        <v>50.851408225351193</v>
      </c>
      <c r="AD9" s="11">
        <f t="shared" ref="AD9:AD32" si="4">AB9-Z9</f>
        <v>12.959135433298421</v>
      </c>
      <c r="AE9" s="11">
        <f>'RD T1'!T37</f>
        <v>29.377612996777895</v>
      </c>
      <c r="AF9" s="11">
        <f>SUM(AD9:AE9)</f>
        <v>42.336748430076312</v>
      </c>
    </row>
    <row r="10" spans="1:32" x14ac:dyDescent="0.2">
      <c r="A10" s="10" t="str">
        <f>name!D6</f>
        <v>21 Science, research, engineering and technology professionals</v>
      </c>
      <c r="B10" s="11">
        <v>109.23439741877891</v>
      </c>
      <c r="C10" s="11">
        <v>130.11914976362374</v>
      </c>
      <c r="D10" s="11">
        <v>140.42874586042362</v>
      </c>
      <c r="E10" s="11">
        <v>147.3922034114899</v>
      </c>
      <c r="F10" s="11">
        <v>163.52522063725604</v>
      </c>
      <c r="G10" s="11"/>
      <c r="H10" s="11">
        <f t="shared" si="2"/>
        <v>23.096474776832423</v>
      </c>
      <c r="I10" s="11">
        <f>'RD T1'!E9</f>
        <v>57.9107461058436</v>
      </c>
      <c r="J10" s="11">
        <f t="shared" ref="J10:J32" si="5">SUM(H10:I10)</f>
        <v>81.007220882676023</v>
      </c>
      <c r="L10" s="10" t="str">
        <f>name!D6</f>
        <v>21 Science, research, engineering and technology professionals</v>
      </c>
      <c r="M10" s="11">
        <v>85.474939172197551</v>
      </c>
      <c r="N10" s="11">
        <v>103.99410401568407</v>
      </c>
      <c r="O10" s="11">
        <v>107.05892061511582</v>
      </c>
      <c r="P10" s="11">
        <v>108.11747359887842</v>
      </c>
      <c r="Q10" s="11">
        <v>115.31775163218907</v>
      </c>
      <c r="R10" s="11"/>
      <c r="S10" s="11">
        <f t="shared" si="3"/>
        <v>8.2588310170732484</v>
      </c>
      <c r="T10" s="11">
        <f>'RD T1'!T9</f>
        <v>36.418320175922133</v>
      </c>
      <c r="U10" s="11">
        <f t="shared" ref="U10:U32" si="6">SUM(S10:T10)</f>
        <v>44.677151192995382</v>
      </c>
      <c r="W10" s="10" t="str">
        <f>name!D6</f>
        <v>21 Science, research, engineering and technology professionals</v>
      </c>
      <c r="X10" s="11">
        <v>23.75945824658119</v>
      </c>
      <c r="Y10" s="11">
        <v>26.125045747939449</v>
      </c>
      <c r="Z10" s="11">
        <v>33.369825245307908</v>
      </c>
      <c r="AA10" s="11">
        <v>39.274729812611376</v>
      </c>
      <c r="AB10" s="11">
        <v>48.207469005067949</v>
      </c>
      <c r="AC10" s="11"/>
      <c r="AD10" s="11">
        <f t="shared" si="4"/>
        <v>14.837643759760041</v>
      </c>
      <c r="AE10" s="11">
        <f>'RD T1'!T38</f>
        <v>21.49242592992147</v>
      </c>
      <c r="AF10" s="11">
        <f t="shared" ref="AF10:AF32" si="7">SUM(AD10:AE10)</f>
        <v>36.330069689681508</v>
      </c>
    </row>
    <row r="11" spans="1:32" x14ac:dyDescent="0.2">
      <c r="A11" s="10" t="str">
        <f>name!D7</f>
        <v>22 Health professionals</v>
      </c>
      <c r="B11" s="11">
        <v>105.99714195236231</v>
      </c>
      <c r="C11" s="11">
        <v>120.60673493121814</v>
      </c>
      <c r="D11" s="11">
        <v>123.12402955464066</v>
      </c>
      <c r="E11" s="11">
        <v>132.75915534494752</v>
      </c>
      <c r="F11" s="11">
        <v>147.2509473320616</v>
      </c>
      <c r="G11" s="11"/>
      <c r="H11" s="11">
        <f t="shared" si="2"/>
        <v>24.126917777420942</v>
      </c>
      <c r="I11" s="11">
        <f>'RD T1'!E10</f>
        <v>72.874270127771979</v>
      </c>
      <c r="J11" s="11">
        <f t="shared" si="5"/>
        <v>97.001187905192921</v>
      </c>
      <c r="L11" s="10" t="str">
        <f>name!D7</f>
        <v>22 Health professionals</v>
      </c>
      <c r="M11" s="11">
        <v>27.775824105228811</v>
      </c>
      <c r="N11" s="11">
        <v>31.821786585398613</v>
      </c>
      <c r="O11" s="11">
        <v>36.286570842370146</v>
      </c>
      <c r="P11" s="11">
        <v>38.518935959764875</v>
      </c>
      <c r="Q11" s="11">
        <v>41.991435375669987</v>
      </c>
      <c r="R11" s="11"/>
      <c r="S11" s="11">
        <f t="shared" si="3"/>
        <v>5.7048645332998404</v>
      </c>
      <c r="T11" s="11">
        <f>'RD T1'!T10</f>
        <v>15.410565304760283</v>
      </c>
      <c r="U11" s="11">
        <f t="shared" si="6"/>
        <v>21.115429838060123</v>
      </c>
      <c r="W11" s="10" t="str">
        <f>name!D7</f>
        <v>22 Health professionals</v>
      </c>
      <c r="X11" s="11">
        <v>78.221317847133548</v>
      </c>
      <c r="Y11" s="11">
        <v>88.784948345819529</v>
      </c>
      <c r="Z11" s="11">
        <v>86.837458712270688</v>
      </c>
      <c r="AA11" s="11">
        <v>94.240219385182698</v>
      </c>
      <c r="AB11" s="11">
        <v>105.25951195639158</v>
      </c>
      <c r="AC11" s="11"/>
      <c r="AD11" s="11">
        <f t="shared" si="4"/>
        <v>18.422053244120889</v>
      </c>
      <c r="AE11" s="11">
        <f>'RD T1'!T39</f>
        <v>57.463704823011682</v>
      </c>
      <c r="AF11" s="11">
        <f t="shared" si="7"/>
        <v>75.885758067132571</v>
      </c>
    </row>
    <row r="12" spans="1:32" x14ac:dyDescent="0.2">
      <c r="A12" s="10" t="str">
        <f>name!D8</f>
        <v>23 Teaching and other educational professionals</v>
      </c>
      <c r="B12" s="11">
        <v>113.92763254233786</v>
      </c>
      <c r="C12" s="11">
        <v>120.50230196891802</v>
      </c>
      <c r="D12" s="11">
        <v>125.88204386847865</v>
      </c>
      <c r="E12" s="11">
        <v>129.3413110838066</v>
      </c>
      <c r="F12" s="11">
        <v>139.68327717313022</v>
      </c>
      <c r="G12" s="11"/>
      <c r="H12" s="11">
        <f t="shared" si="2"/>
        <v>13.801233304651575</v>
      </c>
      <c r="I12" s="11">
        <f>'RD T1'!E11</f>
        <v>68.793393212429919</v>
      </c>
      <c r="J12" s="11">
        <f t="shared" si="5"/>
        <v>82.594626517081494</v>
      </c>
      <c r="L12" s="10" t="str">
        <f>name!D8</f>
        <v>23 Teaching and other educational professionals</v>
      </c>
      <c r="M12" s="11">
        <v>35.949970946568804</v>
      </c>
      <c r="N12" s="11">
        <v>35.679514447075988</v>
      </c>
      <c r="O12" s="11">
        <v>36.454637927183725</v>
      </c>
      <c r="P12" s="11">
        <v>37.757053684297944</v>
      </c>
      <c r="Q12" s="11">
        <v>38.726760777643435</v>
      </c>
      <c r="R12" s="11"/>
      <c r="S12" s="11">
        <f t="shared" si="3"/>
        <v>2.2721228504597093</v>
      </c>
      <c r="T12" s="11">
        <f>'RD T1'!T11</f>
        <v>16.308747149355348</v>
      </c>
      <c r="U12" s="11">
        <f t="shared" si="6"/>
        <v>18.580869999815057</v>
      </c>
      <c r="W12" s="10" t="str">
        <f>name!D8</f>
        <v>23 Teaching and other educational professionals</v>
      </c>
      <c r="X12" s="11">
        <v>77.977661595769206</v>
      </c>
      <c r="Y12" s="11">
        <v>84.822787521842216</v>
      </c>
      <c r="Z12" s="11">
        <v>89.427405941295007</v>
      </c>
      <c r="AA12" s="11">
        <v>91.584257399508772</v>
      </c>
      <c r="AB12" s="11">
        <v>100.95651639548679</v>
      </c>
      <c r="AC12" s="11"/>
      <c r="AD12" s="11">
        <f t="shared" si="4"/>
        <v>11.52911045419178</v>
      </c>
      <c r="AE12" s="11">
        <f>'RD T1'!T40</f>
        <v>52.484646063074564</v>
      </c>
      <c r="AF12" s="11">
        <f t="shared" si="7"/>
        <v>64.013756517266344</v>
      </c>
    </row>
    <row r="13" spans="1:32" x14ac:dyDescent="0.2">
      <c r="A13" s="10" t="str">
        <f>name!D9</f>
        <v>24 Business, media and public service professionals</v>
      </c>
      <c r="B13" s="11">
        <v>127.50895976705519</v>
      </c>
      <c r="C13" s="11">
        <v>153.44258969492932</v>
      </c>
      <c r="D13" s="11">
        <v>173.34080758619817</v>
      </c>
      <c r="E13" s="11">
        <v>191.34664673878149</v>
      </c>
      <c r="F13" s="11">
        <v>217.01435640712094</v>
      </c>
      <c r="G13" s="11"/>
      <c r="H13" s="11">
        <f t="shared" si="2"/>
        <v>43.673548820922775</v>
      </c>
      <c r="I13" s="11">
        <f>'RD T1'!E12</f>
        <v>96.328660538814162</v>
      </c>
      <c r="J13" s="11">
        <f t="shared" si="5"/>
        <v>140.00220935973692</v>
      </c>
      <c r="L13" s="10" t="str">
        <f>name!D9</f>
        <v>24 Business, media and public service professionals</v>
      </c>
      <c r="M13" s="11">
        <v>70.823816192176821</v>
      </c>
      <c r="N13" s="11">
        <v>84.017316991708739</v>
      </c>
      <c r="O13" s="11">
        <v>92.100018481073519</v>
      </c>
      <c r="P13" s="11">
        <v>101.18626798491634</v>
      </c>
      <c r="Q13" s="11">
        <v>109.18845629429215</v>
      </c>
      <c r="R13" s="11"/>
      <c r="S13" s="11">
        <f t="shared" si="3"/>
        <v>17.088437813218633</v>
      </c>
      <c r="T13" s="11">
        <f>'RD T1'!T12</f>
        <v>43.496859218915176</v>
      </c>
      <c r="U13" s="11">
        <f t="shared" si="6"/>
        <v>60.585297032133809</v>
      </c>
      <c r="W13" s="10" t="str">
        <f>name!D9</f>
        <v>24 Business, media and public service professionals</v>
      </c>
      <c r="X13" s="11">
        <v>56.685143574878296</v>
      </c>
      <c r="Y13" s="11">
        <v>69.4252727032206</v>
      </c>
      <c r="Z13" s="11">
        <v>81.240789105124946</v>
      </c>
      <c r="AA13" s="11">
        <v>90.160378753864876</v>
      </c>
      <c r="AB13" s="11">
        <v>107.82590011282846</v>
      </c>
      <c r="AC13" s="11"/>
      <c r="AD13" s="11">
        <f t="shared" si="4"/>
        <v>26.585111007703517</v>
      </c>
      <c r="AE13" s="11">
        <f>'RD T1'!T41</f>
        <v>52.831801319898979</v>
      </c>
      <c r="AF13" s="11">
        <f t="shared" si="7"/>
        <v>79.416912327602489</v>
      </c>
    </row>
    <row r="14" spans="1:32" x14ac:dyDescent="0.2">
      <c r="A14" s="10" t="str">
        <f>name!D10</f>
        <v>31 Science, engineering and technology associate professionals</v>
      </c>
      <c r="B14" s="11">
        <v>42.84208695588292</v>
      </c>
      <c r="C14" s="11">
        <v>51.074349788948624</v>
      </c>
      <c r="D14" s="11">
        <v>56.658834189130559</v>
      </c>
      <c r="E14" s="11">
        <v>49.38507735914785</v>
      </c>
      <c r="F14" s="11">
        <v>52.807547525363042</v>
      </c>
      <c r="G14" s="11"/>
      <c r="H14" s="11">
        <f t="shared" si="2"/>
        <v>-3.8512866637675174</v>
      </c>
      <c r="I14" s="11">
        <f>'RD T1'!E13</f>
        <v>21.124929206617271</v>
      </c>
      <c r="J14" s="11">
        <f t="shared" si="5"/>
        <v>17.273642542849753</v>
      </c>
      <c r="L14" s="10" t="str">
        <f>name!D10</f>
        <v>31 Science, engineering and technology associate professionals</v>
      </c>
      <c r="M14" s="11">
        <v>31.427812438989466</v>
      </c>
      <c r="N14" s="11">
        <v>39.271807760510178</v>
      </c>
      <c r="O14" s="11">
        <v>41.738014170967396</v>
      </c>
      <c r="P14" s="11">
        <v>33.989736698647476</v>
      </c>
      <c r="Q14" s="11">
        <v>34.575582991365458</v>
      </c>
      <c r="R14" s="11"/>
      <c r="S14" s="11">
        <f t="shared" si="3"/>
        <v>-7.1624311796019384</v>
      </c>
      <c r="T14" s="11">
        <f>'RD T1'!T13</f>
        <v>12.816063698232982</v>
      </c>
      <c r="U14" s="11">
        <f t="shared" si="6"/>
        <v>5.6536325186310439</v>
      </c>
      <c r="W14" s="10" t="str">
        <f>name!D10</f>
        <v>31 Science, engineering and technology associate professionals</v>
      </c>
      <c r="X14" s="11">
        <v>11.414274516893423</v>
      </c>
      <c r="Y14" s="11">
        <v>11.802542028438385</v>
      </c>
      <c r="Z14" s="11">
        <v>14.920820018163276</v>
      </c>
      <c r="AA14" s="11">
        <v>15.395340660500398</v>
      </c>
      <c r="AB14" s="11">
        <v>18.23196453399753</v>
      </c>
      <c r="AC14" s="11"/>
      <c r="AD14" s="11">
        <f t="shared" si="4"/>
        <v>3.3111445158342541</v>
      </c>
      <c r="AE14" s="11">
        <f>'RD T1'!T42</f>
        <v>8.3088655083842795</v>
      </c>
      <c r="AF14" s="11">
        <f t="shared" si="7"/>
        <v>11.620010024218534</v>
      </c>
    </row>
    <row r="15" spans="1:32" x14ac:dyDescent="0.2">
      <c r="A15" s="10" t="str">
        <f>name!D11</f>
        <v>32 Health and social care associate professionals</v>
      </c>
      <c r="B15" s="11">
        <v>44.447039101619502</v>
      </c>
      <c r="C15" s="11">
        <v>49.562596525670109</v>
      </c>
      <c r="D15" s="11">
        <v>51.709616830246517</v>
      </c>
      <c r="E15" s="11">
        <v>52.108895950361394</v>
      </c>
      <c r="F15" s="11">
        <v>58.127841582768738</v>
      </c>
      <c r="G15" s="11"/>
      <c r="H15" s="11">
        <f t="shared" si="2"/>
        <v>6.4182247525222209</v>
      </c>
      <c r="I15" s="11">
        <f>'RD T1'!E14</f>
        <v>30.941581474750869</v>
      </c>
      <c r="J15" s="11">
        <f t="shared" si="5"/>
        <v>37.35980622727309</v>
      </c>
      <c r="L15" s="10" t="str">
        <f>name!D11</f>
        <v>32 Health and social care associate professionals</v>
      </c>
      <c r="M15" s="11">
        <v>11.231067930727679</v>
      </c>
      <c r="N15" s="11">
        <v>12.021409745488956</v>
      </c>
      <c r="O15" s="11">
        <v>13.424678336652855</v>
      </c>
      <c r="P15" s="11">
        <v>12.404354493093717</v>
      </c>
      <c r="Q15" s="11">
        <v>13.460163954136481</v>
      </c>
      <c r="R15" s="11"/>
      <c r="S15" s="11">
        <f t="shared" si="3"/>
        <v>3.5485617483626442E-2</v>
      </c>
      <c r="T15" s="11">
        <f>'RD T1'!T14</f>
        <v>6.2265165723283049</v>
      </c>
      <c r="U15" s="11">
        <f t="shared" si="6"/>
        <v>6.2620021898119314</v>
      </c>
      <c r="W15" s="10" t="str">
        <f>name!D11</f>
        <v>32 Health and social care associate professionals</v>
      </c>
      <c r="X15" s="11">
        <v>33.215971170891883</v>
      </c>
      <c r="Y15" s="11">
        <v>37.541186780181135</v>
      </c>
      <c r="Z15" s="11">
        <v>38.28493849359365</v>
      </c>
      <c r="AA15" s="11">
        <v>39.704541457267666</v>
      </c>
      <c r="AB15" s="11">
        <v>44.667677628632291</v>
      </c>
      <c r="AC15" s="11"/>
      <c r="AD15" s="11">
        <f t="shared" si="4"/>
        <v>6.3827391350386407</v>
      </c>
      <c r="AE15" s="11">
        <f>'RD T1'!T43</f>
        <v>24.715064902422565</v>
      </c>
      <c r="AF15" s="11">
        <f t="shared" si="7"/>
        <v>31.097804037461206</v>
      </c>
    </row>
    <row r="16" spans="1:32" x14ac:dyDescent="0.2">
      <c r="A16" s="10" t="str">
        <f>name!D12</f>
        <v>33 Protective service occupations</v>
      </c>
      <c r="B16" s="11">
        <v>26.772869784222721</v>
      </c>
      <c r="C16" s="11">
        <v>27.289723676743563</v>
      </c>
      <c r="D16" s="11">
        <v>29.652315725355134</v>
      </c>
      <c r="E16" s="11">
        <v>35.034933954780008</v>
      </c>
      <c r="F16" s="11">
        <v>39.903594792273097</v>
      </c>
      <c r="G16" s="11"/>
      <c r="H16" s="11">
        <f t="shared" si="2"/>
        <v>10.251279066917963</v>
      </c>
      <c r="I16" s="11">
        <f>'RD T1'!E15</f>
        <v>12.351358842249558</v>
      </c>
      <c r="J16" s="11">
        <f t="shared" si="5"/>
        <v>22.60263790916752</v>
      </c>
      <c r="L16" s="10" t="str">
        <f>name!D12</f>
        <v>33 Protective service occupations</v>
      </c>
      <c r="M16" s="11">
        <v>21.367116737505043</v>
      </c>
      <c r="N16" s="11">
        <v>21.327834534390323</v>
      </c>
      <c r="O16" s="11">
        <v>22.893620656435015</v>
      </c>
      <c r="P16" s="11">
        <v>26.201172109948484</v>
      </c>
      <c r="Q16" s="11">
        <v>28.199391716284566</v>
      </c>
      <c r="R16" s="11"/>
      <c r="S16" s="11">
        <f t="shared" si="3"/>
        <v>5.3057710598495511</v>
      </c>
      <c r="T16" s="11">
        <f>'RD T1'!T15</f>
        <v>7.6268874725803739</v>
      </c>
      <c r="U16" s="11">
        <f t="shared" si="6"/>
        <v>12.932658532429926</v>
      </c>
      <c r="W16" s="10" t="str">
        <f>name!D12</f>
        <v>33 Protective service occupations</v>
      </c>
      <c r="X16" s="11">
        <v>5.4057530467176651</v>
      </c>
      <c r="Y16" s="11">
        <v>5.9618891423532592</v>
      </c>
      <c r="Z16" s="11">
        <v>6.7586950689201055</v>
      </c>
      <c r="AA16" s="11">
        <v>8.8337618448314963</v>
      </c>
      <c r="AB16" s="11">
        <v>11.704203075988454</v>
      </c>
      <c r="AC16" s="11"/>
      <c r="AD16" s="11">
        <f t="shared" si="4"/>
        <v>4.9455080070683488</v>
      </c>
      <c r="AE16" s="11">
        <f>'RD T1'!T44</f>
        <v>4.7244713696691853</v>
      </c>
      <c r="AF16" s="11">
        <f t="shared" si="7"/>
        <v>9.6699793767375333</v>
      </c>
    </row>
    <row r="17" spans="1:32" x14ac:dyDescent="0.2">
      <c r="A17" s="10" t="str">
        <f>name!D13</f>
        <v>34 Culture, media and sports occupations</v>
      </c>
      <c r="B17" s="11">
        <v>33.460412659863486</v>
      </c>
      <c r="C17" s="11">
        <v>38.275275447356442</v>
      </c>
      <c r="D17" s="11">
        <v>41.844174533265196</v>
      </c>
      <c r="E17" s="11">
        <v>38.256047487748596</v>
      </c>
      <c r="F17" s="11">
        <v>41.451728407108263</v>
      </c>
      <c r="G17" s="11"/>
      <c r="H17" s="11">
        <f t="shared" si="2"/>
        <v>-0.39244612615693342</v>
      </c>
      <c r="I17" s="11">
        <f>'RD T1'!E16</f>
        <v>19.105853156090348</v>
      </c>
      <c r="J17" s="11">
        <f t="shared" si="5"/>
        <v>18.713407029933414</v>
      </c>
      <c r="L17" s="10" t="str">
        <f>name!D13</f>
        <v>34 Culture, media and sports occupations</v>
      </c>
      <c r="M17" s="11">
        <v>16.838745022317955</v>
      </c>
      <c r="N17" s="11">
        <v>19.786781966492207</v>
      </c>
      <c r="O17" s="11">
        <v>19.884957907096268</v>
      </c>
      <c r="P17" s="11">
        <v>17.417386527729668</v>
      </c>
      <c r="Q17" s="11">
        <v>18.060905588523468</v>
      </c>
      <c r="R17" s="11"/>
      <c r="S17" s="11">
        <f t="shared" si="3"/>
        <v>-1.8240523185728001</v>
      </c>
      <c r="T17" s="11">
        <f>'RD T1'!T16</f>
        <v>7.1533281560346769</v>
      </c>
      <c r="U17" s="11">
        <f t="shared" si="6"/>
        <v>5.3292758374618767</v>
      </c>
      <c r="W17" s="10" t="str">
        <f>name!D13</f>
        <v>34 Culture, media and sports occupations</v>
      </c>
      <c r="X17" s="11">
        <v>16.621667637545549</v>
      </c>
      <c r="Y17" s="11">
        <v>18.488493480864314</v>
      </c>
      <c r="Z17" s="11">
        <v>21.959216626168899</v>
      </c>
      <c r="AA17" s="11">
        <v>20.83866096001891</v>
      </c>
      <c r="AB17" s="11">
        <v>23.390822818584741</v>
      </c>
      <c r="AC17" s="11"/>
      <c r="AD17" s="11">
        <f t="shared" si="4"/>
        <v>1.4316061924158419</v>
      </c>
      <c r="AE17" s="11">
        <f>'RD T1'!T45</f>
        <v>11.952525000055671</v>
      </c>
      <c r="AF17" s="11">
        <f t="shared" si="7"/>
        <v>13.384131192471513</v>
      </c>
    </row>
    <row r="18" spans="1:32" x14ac:dyDescent="0.2">
      <c r="A18" s="10" t="str">
        <f>name!D14</f>
        <v>35 Business and public service associate professionals</v>
      </c>
      <c r="B18" s="11">
        <v>135.04472565282867</v>
      </c>
      <c r="C18" s="11">
        <v>144.27630357373411</v>
      </c>
      <c r="D18" s="11">
        <v>155.91756017882571</v>
      </c>
      <c r="E18" s="11">
        <v>148.7395973348645</v>
      </c>
      <c r="F18" s="11">
        <v>156.28444566707793</v>
      </c>
      <c r="G18" s="11"/>
      <c r="H18" s="11">
        <f t="shared" si="2"/>
        <v>0.36688548825222256</v>
      </c>
      <c r="I18" s="11">
        <f>'RD T1'!E17</f>
        <v>71.295273975542472</v>
      </c>
      <c r="J18" s="11">
        <f t="shared" si="5"/>
        <v>71.662159463794694</v>
      </c>
      <c r="L18" s="10" t="str">
        <f>name!D14</f>
        <v>35 Business and public service associate professionals</v>
      </c>
      <c r="M18" s="11">
        <v>67.81830329869014</v>
      </c>
      <c r="N18" s="11">
        <v>72.5391548892201</v>
      </c>
      <c r="O18" s="11">
        <v>78.91751219296853</v>
      </c>
      <c r="P18" s="11">
        <v>72.474110239017506</v>
      </c>
      <c r="Q18" s="11">
        <v>72.101544871229365</v>
      </c>
      <c r="R18" s="11"/>
      <c r="S18" s="11">
        <f t="shared" si="3"/>
        <v>-6.8159673217391656</v>
      </c>
      <c r="T18" s="11">
        <f>'RD T1'!T17</f>
        <v>28.257776691440327</v>
      </c>
      <c r="U18" s="11">
        <f t="shared" si="6"/>
        <v>21.441809369701161</v>
      </c>
      <c r="W18" s="10" t="str">
        <f>name!D14</f>
        <v>35 Business and public service associate professionals</v>
      </c>
      <c r="X18" s="11">
        <v>67.226422354138123</v>
      </c>
      <c r="Y18" s="11">
        <v>71.737148684513883</v>
      </c>
      <c r="Z18" s="11">
        <v>77.000047985857378</v>
      </c>
      <c r="AA18" s="11">
        <v>76.265487095846808</v>
      </c>
      <c r="AB18" s="11">
        <v>84.182900795848198</v>
      </c>
      <c r="AC18" s="11"/>
      <c r="AD18" s="11">
        <f t="shared" si="4"/>
        <v>7.1828528099908198</v>
      </c>
      <c r="AE18" s="11">
        <f>'RD T1'!T46</f>
        <v>43.037497284102137</v>
      </c>
      <c r="AF18" s="11">
        <f t="shared" si="7"/>
        <v>50.220350094092957</v>
      </c>
    </row>
    <row r="19" spans="1:32" x14ac:dyDescent="0.2">
      <c r="A19" s="10" t="str">
        <f>name!D15</f>
        <v>41 Administrative occupations</v>
      </c>
      <c r="B19" s="11">
        <v>268.40444704467103</v>
      </c>
      <c r="C19" s="11">
        <v>257.25681890854725</v>
      </c>
      <c r="D19" s="11">
        <v>278.40677004994058</v>
      </c>
      <c r="E19" s="11">
        <v>258.09582154723398</v>
      </c>
      <c r="F19" s="11">
        <v>250.78227946371584</v>
      </c>
      <c r="G19" s="11"/>
      <c r="H19" s="11">
        <f t="shared" si="2"/>
        <v>-27.624490586224738</v>
      </c>
      <c r="I19" s="11">
        <f>'RD T1'!E18</f>
        <v>125.81521881493434</v>
      </c>
      <c r="J19" s="11">
        <f t="shared" si="5"/>
        <v>98.190728228709602</v>
      </c>
      <c r="L19" s="10" t="str">
        <f>name!D15</f>
        <v>41 Administrative occupations</v>
      </c>
      <c r="M19" s="11">
        <v>95.254658068408247</v>
      </c>
      <c r="N19" s="11">
        <v>91.215323747461397</v>
      </c>
      <c r="O19" s="11">
        <v>110.07788595618609</v>
      </c>
      <c r="P19" s="11">
        <v>106.54006020097617</v>
      </c>
      <c r="Q19" s="11">
        <v>117.8708349682058</v>
      </c>
      <c r="R19" s="11"/>
      <c r="S19" s="11">
        <f t="shared" si="3"/>
        <v>7.7929490120197045</v>
      </c>
      <c r="T19" s="11">
        <f>'RD T1'!T18</f>
        <v>41.911174500457086</v>
      </c>
      <c r="U19" s="11">
        <f t="shared" si="6"/>
        <v>49.704123512476791</v>
      </c>
      <c r="W19" s="10" t="str">
        <f>name!D15</f>
        <v>41 Administrative occupations</v>
      </c>
      <c r="X19" s="11">
        <v>173.14978897626301</v>
      </c>
      <c r="Y19" s="11">
        <v>166.04149516108552</v>
      </c>
      <c r="Z19" s="11">
        <v>168.32888409375437</v>
      </c>
      <c r="AA19" s="11">
        <v>151.55576134625787</v>
      </c>
      <c r="AB19" s="11">
        <v>132.91144449550967</v>
      </c>
      <c r="AC19" s="11"/>
      <c r="AD19" s="11">
        <f t="shared" si="4"/>
        <v>-35.417439598244698</v>
      </c>
      <c r="AE19" s="11">
        <f>'RD T1'!T47</f>
        <v>83.904044314477289</v>
      </c>
      <c r="AF19" s="11">
        <f t="shared" si="7"/>
        <v>48.486604716232591</v>
      </c>
    </row>
    <row r="20" spans="1:32" x14ac:dyDescent="0.2">
      <c r="A20" s="10" t="str">
        <f>name!D16</f>
        <v>42 Secretarial and related occupations</v>
      </c>
      <c r="B20" s="11">
        <v>66.086244451123761</v>
      </c>
      <c r="C20" s="11">
        <v>58.510005284755962</v>
      </c>
      <c r="D20" s="11">
        <v>58.778420611806546</v>
      </c>
      <c r="E20" s="11">
        <v>63.549016091408824</v>
      </c>
      <c r="F20" s="11">
        <v>50.095796790715582</v>
      </c>
      <c r="G20" s="11"/>
      <c r="H20" s="11">
        <f t="shared" si="2"/>
        <v>-8.6826238210909636</v>
      </c>
      <c r="I20" s="11">
        <f>'RD T1'!E19</f>
        <v>30.744526818984774</v>
      </c>
      <c r="J20" s="11">
        <f t="shared" si="5"/>
        <v>22.06190299789381</v>
      </c>
      <c r="L20" s="10" t="str">
        <f>name!D16</f>
        <v>42 Secretarial and related occupations</v>
      </c>
      <c r="M20" s="11">
        <v>5.8146321070900049</v>
      </c>
      <c r="N20" s="11">
        <v>4.4781048942888084</v>
      </c>
      <c r="O20" s="11">
        <v>4.4521670685618728</v>
      </c>
      <c r="P20" s="11">
        <v>5.915775186020209</v>
      </c>
      <c r="Q20" s="11">
        <v>7.2435934283857755</v>
      </c>
      <c r="R20" s="11"/>
      <c r="S20" s="11">
        <f t="shared" si="3"/>
        <v>2.7914263598239026</v>
      </c>
      <c r="T20" s="11">
        <f>'RD T1'!T19</f>
        <v>2.0919141260890388</v>
      </c>
      <c r="U20" s="11">
        <f t="shared" si="6"/>
        <v>4.8833404859129415</v>
      </c>
      <c r="W20" s="10" t="str">
        <f>name!D16</f>
        <v>42 Secretarial and related occupations</v>
      </c>
      <c r="X20" s="11">
        <v>60.271612344033812</v>
      </c>
      <c r="Y20" s="11">
        <v>54.03190039046715</v>
      </c>
      <c r="Z20" s="11">
        <v>54.326253543244704</v>
      </c>
      <c r="AA20" s="11">
        <v>57.633240905388661</v>
      </c>
      <c r="AB20" s="11">
        <v>42.852203362329817</v>
      </c>
      <c r="AC20" s="11"/>
      <c r="AD20" s="11">
        <f t="shared" si="4"/>
        <v>-11.474050180914887</v>
      </c>
      <c r="AE20" s="11">
        <f>'RD T1'!T48</f>
        <v>28.652612692895733</v>
      </c>
      <c r="AF20" s="11">
        <f t="shared" si="7"/>
        <v>17.178562511980846</v>
      </c>
    </row>
    <row r="21" spans="1:32" x14ac:dyDescent="0.2">
      <c r="A21" s="10" t="str">
        <f>name!D17</f>
        <v>51 Skilled agricultural and related trades</v>
      </c>
      <c r="B21" s="11">
        <v>34.424047443125509</v>
      </c>
      <c r="C21" s="11">
        <v>33.328972402477852</v>
      </c>
      <c r="D21" s="11">
        <v>27.986818233193752</v>
      </c>
      <c r="E21" s="11">
        <v>28.3783202234603</v>
      </c>
      <c r="F21" s="11">
        <v>31.532058557050984</v>
      </c>
      <c r="G21" s="11"/>
      <c r="H21" s="11">
        <f t="shared" si="2"/>
        <v>3.5452403238572323</v>
      </c>
      <c r="I21" s="11">
        <f>'RD T1'!E20</f>
        <v>16.388167152776148</v>
      </c>
      <c r="J21" s="11">
        <f t="shared" si="5"/>
        <v>19.933407476633381</v>
      </c>
      <c r="L21" s="10" t="str">
        <f>name!D17</f>
        <v>51 Skilled agricultural and related trades</v>
      </c>
      <c r="M21" s="11">
        <v>29.535139943675428</v>
      </c>
      <c r="N21" s="11">
        <v>26.79366080397288</v>
      </c>
      <c r="O21" s="11">
        <v>23.095583327945938</v>
      </c>
      <c r="P21" s="11">
        <v>22.900476144429412</v>
      </c>
      <c r="Q21" s="11">
        <v>24.309094375586671</v>
      </c>
      <c r="R21" s="11"/>
      <c r="S21" s="11">
        <f t="shared" si="3"/>
        <v>1.2135110476407327</v>
      </c>
      <c r="T21" s="11">
        <f>'RD T1'!T20</f>
        <v>12.442356352672148</v>
      </c>
      <c r="U21" s="11">
        <f t="shared" si="6"/>
        <v>13.65586740031288</v>
      </c>
      <c r="W21" s="10" t="str">
        <f>name!D17</f>
        <v>51 Skilled agricultural and related trades</v>
      </c>
      <c r="X21" s="11">
        <v>4.8889074994501405</v>
      </c>
      <c r="Y21" s="11">
        <v>6.5353115985049905</v>
      </c>
      <c r="Z21" s="11">
        <v>4.8912349052478987</v>
      </c>
      <c r="AA21" s="11">
        <v>5.4778440790309606</v>
      </c>
      <c r="AB21" s="11">
        <v>7.2229641814643317</v>
      </c>
      <c r="AC21" s="11"/>
      <c r="AD21" s="11">
        <f t="shared" si="4"/>
        <v>2.331729276216433</v>
      </c>
      <c r="AE21" s="11">
        <f>'RD T1'!T49</f>
        <v>3.9458108001040002</v>
      </c>
      <c r="AF21" s="11">
        <f t="shared" si="7"/>
        <v>6.2775400763204328</v>
      </c>
    </row>
    <row r="22" spans="1:32" x14ac:dyDescent="0.2">
      <c r="A22" s="10" t="str">
        <f>name!D18</f>
        <v>52 Skilled metal, electrical and electronic trades</v>
      </c>
      <c r="B22" s="11">
        <v>104.42712964741982</v>
      </c>
      <c r="C22" s="11">
        <v>103.72513233862668</v>
      </c>
      <c r="D22" s="11">
        <v>95.452536470509131</v>
      </c>
      <c r="E22" s="11">
        <v>92.471517923282221</v>
      </c>
      <c r="F22" s="11">
        <v>85.048511308351436</v>
      </c>
      <c r="G22" s="11"/>
      <c r="H22" s="11">
        <f t="shared" si="2"/>
        <v>-10.404025162157694</v>
      </c>
      <c r="I22" s="11">
        <f>'RD T1'!E21</f>
        <v>34.383673373025935</v>
      </c>
      <c r="J22" s="11">
        <f t="shared" si="5"/>
        <v>23.979648210868241</v>
      </c>
      <c r="L22" s="10" t="str">
        <f>name!D18</f>
        <v>52 Skilled metal, electrical and electronic trades</v>
      </c>
      <c r="M22" s="11">
        <v>102.73195353560671</v>
      </c>
      <c r="N22" s="11">
        <v>101.01747087057596</v>
      </c>
      <c r="O22" s="11">
        <v>93.245068381645339</v>
      </c>
      <c r="P22" s="11">
        <v>87.522381724787039</v>
      </c>
      <c r="Q22" s="11">
        <v>78.831009818829102</v>
      </c>
      <c r="R22" s="11"/>
      <c r="S22" s="11">
        <f t="shared" si="3"/>
        <v>-14.414058562816237</v>
      </c>
      <c r="T22" s="11">
        <f>'RD T1'!T21</f>
        <v>31.452048840710326</v>
      </c>
      <c r="U22" s="11">
        <f t="shared" si="6"/>
        <v>17.037990277894089</v>
      </c>
      <c r="W22" s="10" t="str">
        <f>name!D18</f>
        <v>52 Skilled metal, electrical and electronic trades</v>
      </c>
      <c r="X22" s="11">
        <v>1.6951761118131463</v>
      </c>
      <c r="Y22" s="11">
        <v>2.7076614680505782</v>
      </c>
      <c r="Z22" s="11">
        <v>2.2074680888635263</v>
      </c>
      <c r="AA22" s="11">
        <v>4.9491361984952453</v>
      </c>
      <c r="AB22" s="11">
        <v>6.2175014895225855</v>
      </c>
      <c r="AC22" s="11"/>
      <c r="AD22" s="11">
        <f t="shared" si="4"/>
        <v>4.0100334006590597</v>
      </c>
      <c r="AE22" s="11">
        <f>'RD T1'!T50</f>
        <v>2.9316245323156029</v>
      </c>
      <c r="AF22" s="11">
        <f t="shared" si="7"/>
        <v>6.9416579329746622</v>
      </c>
    </row>
    <row r="23" spans="1:32" x14ac:dyDescent="0.2">
      <c r="A23" s="10" t="str">
        <f>name!D19</f>
        <v>53 Skilled construction and building trades</v>
      </c>
      <c r="B23" s="11">
        <v>99.474807740419351</v>
      </c>
      <c r="C23" s="11">
        <v>93.887416645597298</v>
      </c>
      <c r="D23" s="11">
        <v>81.551775227244804</v>
      </c>
      <c r="E23" s="11">
        <v>80.89267902877144</v>
      </c>
      <c r="F23" s="11">
        <v>70.888090475535634</v>
      </c>
      <c r="G23" s="11"/>
      <c r="H23" s="11">
        <f t="shared" si="2"/>
        <v>-10.66368475170917</v>
      </c>
      <c r="I23" s="11">
        <f>'RD T1'!E22</f>
        <v>32.259905218683656</v>
      </c>
      <c r="J23" s="11">
        <f t="shared" si="5"/>
        <v>21.596220466974486</v>
      </c>
      <c r="L23" s="10" t="str">
        <f>name!D19</f>
        <v>53 Skilled construction and building trades</v>
      </c>
      <c r="M23" s="11">
        <v>98.619261876715115</v>
      </c>
      <c r="N23" s="11">
        <v>92.939574241955683</v>
      </c>
      <c r="O23" s="11">
        <v>79.961893883961167</v>
      </c>
      <c r="P23" s="11">
        <v>79.352095989922333</v>
      </c>
      <c r="Q23" s="11">
        <v>69.176692685753892</v>
      </c>
      <c r="R23" s="11"/>
      <c r="S23" s="11">
        <f t="shared" si="3"/>
        <v>-10.785201198207275</v>
      </c>
      <c r="T23" s="11">
        <f>'RD T1'!T22</f>
        <v>31.392444038600811</v>
      </c>
      <c r="U23" s="11">
        <f t="shared" si="6"/>
        <v>20.607242840393535</v>
      </c>
      <c r="W23" s="10" t="str">
        <f>name!D19</f>
        <v>53 Skilled construction and building trades</v>
      </c>
      <c r="X23" s="11">
        <v>0.85554586370409402</v>
      </c>
      <c r="Y23" s="11">
        <v>0.9478424036416776</v>
      </c>
      <c r="Z23" s="11">
        <v>1.5898813432836114</v>
      </c>
      <c r="AA23" s="11">
        <v>1.5405830388491895</v>
      </c>
      <c r="AB23" s="11">
        <v>1.7113977897819752</v>
      </c>
      <c r="AC23" s="11"/>
      <c r="AD23" s="11">
        <f t="shared" si="4"/>
        <v>0.12151644649836379</v>
      </c>
      <c r="AE23" s="11">
        <f>'RD T1'!T51</f>
        <v>0.86746118008284301</v>
      </c>
      <c r="AF23" s="11">
        <f t="shared" si="7"/>
        <v>0.9889776265812068</v>
      </c>
    </row>
    <row r="24" spans="1:32" x14ac:dyDescent="0.2">
      <c r="A24" s="10" t="str">
        <f>name!D20</f>
        <v>54 Textiles, printing and other skilled trades</v>
      </c>
      <c r="B24" s="11">
        <v>61.146021283497348</v>
      </c>
      <c r="C24" s="11">
        <v>51.688533534629101</v>
      </c>
      <c r="D24" s="11">
        <v>51.109611341432448</v>
      </c>
      <c r="E24" s="11">
        <v>48.465214443104941</v>
      </c>
      <c r="F24" s="11">
        <v>45.339297758114867</v>
      </c>
      <c r="G24" s="11"/>
      <c r="H24" s="11">
        <f t="shared" si="2"/>
        <v>-5.7703135833175807</v>
      </c>
      <c r="I24" s="11">
        <f>'RD T1'!E23</f>
        <v>20.244403691379954</v>
      </c>
      <c r="J24" s="11">
        <f t="shared" si="5"/>
        <v>14.474090108062374</v>
      </c>
      <c r="L24" s="10" t="str">
        <f>name!D20</f>
        <v>54 Textiles, printing and other skilled trades</v>
      </c>
      <c r="M24" s="11">
        <v>38.55492963241722</v>
      </c>
      <c r="N24" s="11">
        <v>31.514098665940093</v>
      </c>
      <c r="O24" s="11">
        <v>29.703678352536272</v>
      </c>
      <c r="P24" s="11">
        <v>27.962888840202236</v>
      </c>
      <c r="Q24" s="11">
        <v>25.21524472472769</v>
      </c>
      <c r="R24" s="11"/>
      <c r="S24" s="11">
        <f t="shared" si="3"/>
        <v>-4.4884336278085826</v>
      </c>
      <c r="T24" s="11">
        <f>'RD T1'!T23</f>
        <v>8.3770838127803309</v>
      </c>
      <c r="U24" s="11">
        <f t="shared" si="6"/>
        <v>3.8886501849717483</v>
      </c>
      <c r="W24" s="10" t="str">
        <f>name!D20</f>
        <v>54 Textiles, printing and other skilled trades</v>
      </c>
      <c r="X24" s="11">
        <v>22.591091651080095</v>
      </c>
      <c r="Y24" s="11">
        <v>20.174434868688937</v>
      </c>
      <c r="Z24" s="11">
        <v>21.405932988896229</v>
      </c>
      <c r="AA24" s="11">
        <v>20.502325602902662</v>
      </c>
      <c r="AB24" s="11">
        <v>20.124053033387153</v>
      </c>
      <c r="AC24" s="11"/>
      <c r="AD24" s="11">
        <f t="shared" si="4"/>
        <v>-1.2818799555090763</v>
      </c>
      <c r="AE24" s="11">
        <f>'RD T1'!T52</f>
        <v>11.867319878599622</v>
      </c>
      <c r="AF24" s="11">
        <f t="shared" si="7"/>
        <v>10.585439923090545</v>
      </c>
    </row>
    <row r="25" spans="1:32" x14ac:dyDescent="0.2">
      <c r="A25" s="10" t="str">
        <f>name!D21</f>
        <v>61 Caring personal service occupations</v>
      </c>
      <c r="B25" s="11">
        <v>208.23287507806003</v>
      </c>
      <c r="C25" s="11">
        <v>208.74508357320477</v>
      </c>
      <c r="D25" s="11">
        <v>205.06687843257353</v>
      </c>
      <c r="E25" s="11">
        <v>222.41276319158717</v>
      </c>
      <c r="F25" s="11">
        <v>246.86232184663382</v>
      </c>
      <c r="G25" s="11"/>
      <c r="H25" s="11">
        <f t="shared" si="2"/>
        <v>41.795443414060287</v>
      </c>
      <c r="I25" s="11">
        <f>'RD T1'!E24</f>
        <v>129.68051658632498</v>
      </c>
      <c r="J25" s="11">
        <f t="shared" si="5"/>
        <v>171.47596000038527</v>
      </c>
      <c r="L25" s="10" t="str">
        <f>name!D21</f>
        <v>61 Caring personal service occupations</v>
      </c>
      <c r="M25" s="11">
        <v>27.199714871819793</v>
      </c>
      <c r="N25" s="11">
        <v>29.124833860706875</v>
      </c>
      <c r="O25" s="11">
        <v>28.547216405457174</v>
      </c>
      <c r="P25" s="11">
        <v>35.362281959252812</v>
      </c>
      <c r="Q25" s="11">
        <v>41.506843616883756</v>
      </c>
      <c r="R25" s="11"/>
      <c r="S25" s="11">
        <f t="shared" si="3"/>
        <v>12.959627211426582</v>
      </c>
      <c r="T25" s="11">
        <f>'RD T1'!T24</f>
        <v>16.330810417830214</v>
      </c>
      <c r="U25" s="11">
        <f t="shared" si="6"/>
        <v>29.290437629256797</v>
      </c>
      <c r="W25" s="10" t="str">
        <f>name!D21</f>
        <v>61 Caring personal service occupations</v>
      </c>
      <c r="X25" s="11">
        <v>181.03316020624032</v>
      </c>
      <c r="Y25" s="11">
        <v>179.62024971249792</v>
      </c>
      <c r="Z25" s="11">
        <v>176.51966202711634</v>
      </c>
      <c r="AA25" s="11">
        <v>187.05048123233439</v>
      </c>
      <c r="AB25" s="11">
        <v>205.35547822975008</v>
      </c>
      <c r="AC25" s="11"/>
      <c r="AD25" s="11">
        <f t="shared" si="4"/>
        <v>28.835816202633737</v>
      </c>
      <c r="AE25" s="11">
        <f>'RD T1'!T53</f>
        <v>113.34970616849476</v>
      </c>
      <c r="AF25" s="11">
        <f t="shared" si="7"/>
        <v>142.18552237112851</v>
      </c>
    </row>
    <row r="26" spans="1:32" x14ac:dyDescent="0.2">
      <c r="A26" s="10" t="str">
        <f>name!D22</f>
        <v>62 Leisure, travel and related personal service occupations</v>
      </c>
      <c r="B26" s="11">
        <v>57.255673428618522</v>
      </c>
      <c r="C26" s="11">
        <v>65.481503525332371</v>
      </c>
      <c r="D26" s="11">
        <v>62.126347621362008</v>
      </c>
      <c r="E26" s="11">
        <v>59.33516923050184</v>
      </c>
      <c r="F26" s="11">
        <v>57.860764875279784</v>
      </c>
      <c r="G26" s="11"/>
      <c r="H26" s="11">
        <f t="shared" si="2"/>
        <v>-4.2655827460822238</v>
      </c>
      <c r="I26" s="11">
        <f>'RD T1'!E25</f>
        <v>29.490544507326138</v>
      </c>
      <c r="J26" s="11">
        <f t="shared" si="5"/>
        <v>25.224961761243915</v>
      </c>
      <c r="L26" s="10" t="str">
        <f>name!D22</f>
        <v>62 Leisure, travel and related personal service occupations</v>
      </c>
      <c r="M26" s="11">
        <v>16.085962602033479</v>
      </c>
      <c r="N26" s="11">
        <v>18.674184115308385</v>
      </c>
      <c r="O26" s="11">
        <v>19.435126728102357</v>
      </c>
      <c r="P26" s="11">
        <v>19.440692444598614</v>
      </c>
      <c r="Q26" s="11">
        <v>21.040448629740204</v>
      </c>
      <c r="R26" s="11"/>
      <c r="S26" s="11">
        <f t="shared" si="3"/>
        <v>1.605321901637847</v>
      </c>
      <c r="T26" s="11">
        <f>'RD T1'!T25</f>
        <v>8.7065498445470002</v>
      </c>
      <c r="U26" s="11">
        <f t="shared" si="6"/>
        <v>10.311871746184847</v>
      </c>
      <c r="W26" s="10" t="str">
        <f>name!D22</f>
        <v>62 Leisure, travel and related personal service occupations</v>
      </c>
      <c r="X26" s="11">
        <v>41.169710826584975</v>
      </c>
      <c r="Y26" s="11">
        <v>46.807319410023965</v>
      </c>
      <c r="Z26" s="11">
        <v>42.691220893259732</v>
      </c>
      <c r="AA26" s="11">
        <v>39.894476785903329</v>
      </c>
      <c r="AB26" s="11">
        <v>36.820316245539715</v>
      </c>
      <c r="AC26" s="11"/>
      <c r="AD26" s="11">
        <f t="shared" si="4"/>
        <v>-5.8709046477200175</v>
      </c>
      <c r="AE26" s="11">
        <f>'RD T1'!T54</f>
        <v>20.783994662779143</v>
      </c>
      <c r="AF26" s="11">
        <f t="shared" si="7"/>
        <v>14.913090015059126</v>
      </c>
    </row>
    <row r="27" spans="1:32" x14ac:dyDescent="0.2">
      <c r="A27" s="10" t="str">
        <f>name!D23</f>
        <v>63 Community and civil enforcement occupations</v>
      </c>
      <c r="B27" s="11">
        <v>2.6473576092467175</v>
      </c>
      <c r="C27" s="11">
        <v>2.2153814796718687</v>
      </c>
      <c r="D27" s="11">
        <v>2.9185522841074665</v>
      </c>
      <c r="E27" s="11">
        <v>2.3460411529200456</v>
      </c>
      <c r="F27" s="11">
        <v>2.5621089854137824</v>
      </c>
      <c r="G27" s="11"/>
      <c r="H27" s="11">
        <f t="shared" si="2"/>
        <v>-0.35644329869368407</v>
      </c>
      <c r="I27" s="11">
        <f>'RD T1'!E26</f>
        <v>1.1742773156886341</v>
      </c>
      <c r="J27" s="11">
        <f t="shared" si="5"/>
        <v>0.81783401699495006</v>
      </c>
      <c r="L27" s="10" t="str">
        <f>name!D23</f>
        <v>63 Community and civil enforcement occupations</v>
      </c>
      <c r="M27" s="11">
        <v>2.1020016336097012</v>
      </c>
      <c r="N27" s="11">
        <v>1.5578758755593398</v>
      </c>
      <c r="O27" s="11">
        <v>2.3299937432265581</v>
      </c>
      <c r="P27" s="11">
        <v>1.5919436316480338</v>
      </c>
      <c r="Q27" s="11">
        <v>1.8249803432825698</v>
      </c>
      <c r="R27" s="11"/>
      <c r="S27" s="11">
        <f t="shared" si="3"/>
        <v>-0.50501339994398831</v>
      </c>
      <c r="T27" s="11">
        <f>'RD T1'!T26</f>
        <v>0.71617403365455679</v>
      </c>
      <c r="U27" s="11">
        <f t="shared" si="6"/>
        <v>0.21116063371056848</v>
      </c>
      <c r="W27" s="10" t="str">
        <f>name!D23</f>
        <v>63 Community and civil enforcement occupations</v>
      </c>
      <c r="X27" s="11">
        <v>0.54535597563700844</v>
      </c>
      <c r="Y27" s="11">
        <v>0.65750560411253212</v>
      </c>
      <c r="Z27" s="11">
        <v>0.58855854088091086</v>
      </c>
      <c r="AA27" s="11">
        <v>0.75409752127201346</v>
      </c>
      <c r="AB27" s="11">
        <v>0.73712864213121154</v>
      </c>
      <c r="AC27" s="11"/>
      <c r="AD27" s="11">
        <f t="shared" si="4"/>
        <v>0.14857010125030068</v>
      </c>
      <c r="AE27" s="11">
        <f>'RD T1'!T55</f>
        <v>0.45810328203407741</v>
      </c>
      <c r="AF27" s="11">
        <f t="shared" si="7"/>
        <v>0.60667338328437803</v>
      </c>
    </row>
    <row r="28" spans="1:32" x14ac:dyDescent="0.2">
      <c r="A28" s="10" t="str">
        <f>name!D24</f>
        <v>71 Sales occupations</v>
      </c>
      <c r="B28" s="11">
        <v>184.3353731448137</v>
      </c>
      <c r="C28" s="11">
        <v>183.1204725743371</v>
      </c>
      <c r="D28" s="11">
        <v>176.84113931079318</v>
      </c>
      <c r="E28" s="11">
        <v>160.94190037308687</v>
      </c>
      <c r="F28" s="11">
        <v>151.18589126504793</v>
      </c>
      <c r="G28" s="11"/>
      <c r="H28" s="11">
        <f t="shared" si="2"/>
        <v>-25.655248045745253</v>
      </c>
      <c r="I28" s="11">
        <f>'RD T1'!E27</f>
        <v>73.808010269773476</v>
      </c>
      <c r="J28" s="11">
        <f t="shared" si="5"/>
        <v>48.152762224028223</v>
      </c>
      <c r="L28" s="10" t="str">
        <f>name!D24</f>
        <v>71 Sales occupations</v>
      </c>
      <c r="M28" s="11">
        <v>68.316489812609277</v>
      </c>
      <c r="N28" s="11">
        <v>76.063971550978081</v>
      </c>
      <c r="O28" s="11">
        <v>72.476905021795432</v>
      </c>
      <c r="P28" s="11">
        <v>67.499198264893508</v>
      </c>
      <c r="Q28" s="11">
        <v>66.145953895006912</v>
      </c>
      <c r="R28" s="11"/>
      <c r="S28" s="11">
        <f t="shared" si="3"/>
        <v>-6.3309511267885199</v>
      </c>
      <c r="T28" s="11">
        <f>'RD T1'!T27</f>
        <v>22.832786462028654</v>
      </c>
      <c r="U28" s="11">
        <f t="shared" si="6"/>
        <v>16.501835335240134</v>
      </c>
      <c r="W28" s="10" t="str">
        <f>name!D24</f>
        <v>71 Sales occupations</v>
      </c>
      <c r="X28" s="11">
        <v>116.01888333220471</v>
      </c>
      <c r="Y28" s="11">
        <v>107.05650102335886</v>
      </c>
      <c r="Z28" s="11">
        <v>104.36423428899745</v>
      </c>
      <c r="AA28" s="11">
        <v>93.442702108193444</v>
      </c>
      <c r="AB28" s="11">
        <v>85.039937370040491</v>
      </c>
      <c r="AC28" s="11"/>
      <c r="AD28" s="11">
        <f t="shared" si="4"/>
        <v>-19.324296918956961</v>
      </c>
      <c r="AE28" s="11">
        <f>'RD T1'!T56</f>
        <v>50.975223807744854</v>
      </c>
      <c r="AF28" s="11">
        <f t="shared" si="7"/>
        <v>31.650926888787893</v>
      </c>
    </row>
    <row r="29" spans="1:32" x14ac:dyDescent="0.2">
      <c r="A29" s="10" t="str">
        <f>name!D25</f>
        <v>72 Customer service occupations</v>
      </c>
      <c r="B29" s="11">
        <v>47.597963949577881</v>
      </c>
      <c r="C29" s="11">
        <v>49.383306118473946</v>
      </c>
      <c r="D29" s="11">
        <v>52.964972844201</v>
      </c>
      <c r="E29" s="11">
        <v>68.482011113551835</v>
      </c>
      <c r="F29" s="11">
        <v>79.142070197699766</v>
      </c>
      <c r="G29" s="11"/>
      <c r="H29" s="11">
        <f t="shared" si="2"/>
        <v>26.177097353498766</v>
      </c>
      <c r="I29" s="11">
        <f>'RD T1'!E28</f>
        <v>31.467520880591348</v>
      </c>
      <c r="J29" s="11">
        <f t="shared" si="5"/>
        <v>57.644618234090117</v>
      </c>
      <c r="L29" s="10" t="str">
        <f>name!D25</f>
        <v>72 Customer service occupations</v>
      </c>
      <c r="M29" s="11">
        <v>21.518575440409407</v>
      </c>
      <c r="N29" s="11">
        <v>19.825841881813844</v>
      </c>
      <c r="O29" s="11">
        <v>24.167622782081082</v>
      </c>
      <c r="P29" s="11">
        <v>33.660177464043279</v>
      </c>
      <c r="Q29" s="11">
        <v>40.352789524384924</v>
      </c>
      <c r="R29" s="11"/>
      <c r="S29" s="11">
        <f t="shared" si="3"/>
        <v>16.185166742303842</v>
      </c>
      <c r="T29" s="11">
        <f>'RD T1'!T28</f>
        <v>12.11964453438735</v>
      </c>
      <c r="U29" s="11">
        <f t="shared" si="6"/>
        <v>28.30481127669119</v>
      </c>
      <c r="W29" s="10" t="str">
        <f>name!D25</f>
        <v>72 Customer service occupations</v>
      </c>
      <c r="X29" s="11">
        <v>26.079388509168723</v>
      </c>
      <c r="Y29" s="11">
        <v>29.557464236660131</v>
      </c>
      <c r="Z29" s="11">
        <v>28.797350062119911</v>
      </c>
      <c r="AA29" s="11">
        <v>34.821833649508683</v>
      </c>
      <c r="AB29" s="11">
        <v>38.789280673314998</v>
      </c>
      <c r="AC29" s="11"/>
      <c r="AD29" s="11">
        <f t="shared" si="4"/>
        <v>9.9919306111950874</v>
      </c>
      <c r="AE29" s="11">
        <f>'RD T1'!T57</f>
        <v>19.347876346204</v>
      </c>
      <c r="AF29" s="11">
        <f t="shared" si="7"/>
        <v>29.339806957399087</v>
      </c>
    </row>
    <row r="30" spans="1:32" x14ac:dyDescent="0.2">
      <c r="A30" s="10" t="str">
        <f>name!D26</f>
        <v>81 Process, plant and machine operatives</v>
      </c>
      <c r="B30" s="11">
        <v>103.9598639562319</v>
      </c>
      <c r="C30" s="11">
        <v>98.427813583009069</v>
      </c>
      <c r="D30" s="11">
        <v>90.921590971501729</v>
      </c>
      <c r="E30" s="11">
        <v>107.05837065137418</v>
      </c>
      <c r="F30" s="11">
        <v>101.59467279201959</v>
      </c>
      <c r="G30" s="11"/>
      <c r="H30" s="11">
        <f t="shared" si="2"/>
        <v>10.673081820517865</v>
      </c>
      <c r="I30" s="11">
        <f>'RD T1'!E29</f>
        <v>41.183421051954006</v>
      </c>
      <c r="J30" s="11">
        <f t="shared" si="5"/>
        <v>51.856502872471872</v>
      </c>
      <c r="L30" s="10" t="str">
        <f>name!D26</f>
        <v>81 Process, plant and machine operatives</v>
      </c>
      <c r="M30" s="11">
        <v>77.429001559304467</v>
      </c>
      <c r="N30" s="11">
        <v>71.837361410841268</v>
      </c>
      <c r="O30" s="11">
        <v>67.409974721914196</v>
      </c>
      <c r="P30" s="11">
        <v>77.677515019270757</v>
      </c>
      <c r="Q30" s="11">
        <v>72.791543584406568</v>
      </c>
      <c r="R30" s="11"/>
      <c r="S30" s="11">
        <f t="shared" si="3"/>
        <v>5.3815688624923723</v>
      </c>
      <c r="T30" s="11">
        <f>'RD T1'!T29</f>
        <v>26.773125669208387</v>
      </c>
      <c r="U30" s="11">
        <f t="shared" si="6"/>
        <v>32.154694531700756</v>
      </c>
      <c r="W30" s="10" t="str">
        <f>name!D26</f>
        <v>81 Process, plant and machine operatives</v>
      </c>
      <c r="X30" s="11">
        <v>26.530862396927272</v>
      </c>
      <c r="Y30" s="11">
        <v>26.590452172167765</v>
      </c>
      <c r="Z30" s="11">
        <v>23.511616249587391</v>
      </c>
      <c r="AA30" s="11">
        <v>29.380855632103618</v>
      </c>
      <c r="AB30" s="11">
        <v>28.803129207613299</v>
      </c>
      <c r="AC30" s="11"/>
      <c r="AD30" s="11">
        <f t="shared" si="4"/>
        <v>5.2915129580259084</v>
      </c>
      <c r="AE30" s="11">
        <f>'RD T1'!T58</f>
        <v>14.410295382745632</v>
      </c>
      <c r="AF30" s="11">
        <f t="shared" si="7"/>
        <v>19.701808340771542</v>
      </c>
    </row>
    <row r="31" spans="1:32" x14ac:dyDescent="0.2">
      <c r="A31" s="10" t="str">
        <f>name!D27</f>
        <v>82 Transport and mobile machine drivers and operatives</v>
      </c>
      <c r="B31" s="11">
        <v>108.32681939029982</v>
      </c>
      <c r="C31" s="11">
        <v>105.3181202082139</v>
      </c>
      <c r="D31" s="11">
        <v>99.236182249443473</v>
      </c>
      <c r="E31" s="11">
        <v>104.40269251275765</v>
      </c>
      <c r="F31" s="11">
        <v>100.60670301775608</v>
      </c>
      <c r="G31" s="11"/>
      <c r="H31" s="11">
        <f t="shared" si="2"/>
        <v>1.3705207683126019</v>
      </c>
      <c r="I31" s="11">
        <f>'RD T1'!E30</f>
        <v>53.907919352923777</v>
      </c>
      <c r="J31" s="11">
        <f t="shared" si="5"/>
        <v>55.278440121236379</v>
      </c>
      <c r="L31" s="10" t="str">
        <f>name!D27</f>
        <v>82 Transport and mobile machine drivers and operatives</v>
      </c>
      <c r="M31" s="11">
        <v>102.91480384083037</v>
      </c>
      <c r="N31" s="11">
        <v>100.38900114641297</v>
      </c>
      <c r="O31" s="11">
        <v>94.273527299373697</v>
      </c>
      <c r="P31" s="11">
        <v>96.924145104159095</v>
      </c>
      <c r="Q31" s="11">
        <v>92.010664986521149</v>
      </c>
      <c r="R31" s="11"/>
      <c r="S31" s="11">
        <f t="shared" si="3"/>
        <v>-2.2628623128525476</v>
      </c>
      <c r="T31" s="11">
        <f>'RD T1'!T30</f>
        <v>48.979820454789099</v>
      </c>
      <c r="U31" s="11">
        <f t="shared" si="6"/>
        <v>46.716958141936551</v>
      </c>
      <c r="W31" s="10" t="str">
        <f>name!D27</f>
        <v>82 Transport and mobile machine drivers and operatives</v>
      </c>
      <c r="X31" s="11">
        <v>5.4120155494696727</v>
      </c>
      <c r="Y31" s="11">
        <v>4.9291190618010479</v>
      </c>
      <c r="Z31" s="11">
        <v>4.9626549500699051</v>
      </c>
      <c r="AA31" s="11">
        <v>7.4785474085986161</v>
      </c>
      <c r="AB31" s="11">
        <v>8.5960380312348796</v>
      </c>
      <c r="AC31" s="11"/>
      <c r="AD31" s="11">
        <f t="shared" si="4"/>
        <v>3.6333830811649745</v>
      </c>
      <c r="AE31" s="11">
        <f>'RD T1'!T59</f>
        <v>4.9280988981346692</v>
      </c>
      <c r="AF31" s="11">
        <f t="shared" si="7"/>
        <v>8.5614819792996428</v>
      </c>
    </row>
    <row r="32" spans="1:32" x14ac:dyDescent="0.2">
      <c r="A32" s="10" t="str">
        <f>name!D28</f>
        <v>91 Elementary trades and related occupations</v>
      </c>
      <c r="B32" s="11">
        <v>60.860255957876412</v>
      </c>
      <c r="C32" s="11">
        <v>52.597106531470367</v>
      </c>
      <c r="D32" s="11">
        <v>48.347408091228111</v>
      </c>
      <c r="E32" s="11">
        <v>39.469784703289541</v>
      </c>
      <c r="F32" s="11">
        <v>35.86804351709408</v>
      </c>
      <c r="G32" s="11"/>
      <c r="H32" s="11">
        <f t="shared" si="2"/>
        <v>-12.479364574134031</v>
      </c>
      <c r="I32" s="11">
        <f>'RD T1'!E31</f>
        <v>15.850102953203267</v>
      </c>
      <c r="J32" s="11">
        <f t="shared" si="5"/>
        <v>3.3707383790692358</v>
      </c>
      <c r="L32" s="10" t="str">
        <f>name!D28</f>
        <v>91 Elementary trades and related occupations</v>
      </c>
      <c r="M32" s="11">
        <v>44.285554353755707</v>
      </c>
      <c r="N32" s="11">
        <v>38.294130391366927</v>
      </c>
      <c r="O32" s="11">
        <v>36.72078656971911</v>
      </c>
      <c r="P32" s="11">
        <v>29.665349392416715</v>
      </c>
      <c r="Q32" s="11">
        <v>26.774252060908545</v>
      </c>
      <c r="R32" s="11"/>
      <c r="S32" s="11">
        <f t="shared" si="3"/>
        <v>-9.946534508810565</v>
      </c>
      <c r="T32" s="11">
        <f>'RD T1'!T31</f>
        <v>9.6874178845082106</v>
      </c>
      <c r="U32" s="11">
        <f t="shared" si="6"/>
        <v>-0.25911662430235438</v>
      </c>
      <c r="W32" s="10" t="str">
        <f>name!D28</f>
        <v>91 Elementary trades and related occupations</v>
      </c>
      <c r="X32" s="11">
        <v>16.574701604120861</v>
      </c>
      <c r="Y32" s="11">
        <v>14.302976140103299</v>
      </c>
      <c r="Z32" s="11">
        <v>11.626621521508994</v>
      </c>
      <c r="AA32" s="11">
        <v>9.8044353108727798</v>
      </c>
      <c r="AB32" s="11">
        <v>9.0937914561855422</v>
      </c>
      <c r="AC32" s="11"/>
      <c r="AD32" s="11">
        <f t="shared" si="4"/>
        <v>-2.5328300653234521</v>
      </c>
      <c r="AE32" s="11">
        <f>'RD T1'!T60</f>
        <v>6.1626850686950592</v>
      </c>
      <c r="AF32" s="11">
        <f t="shared" si="7"/>
        <v>3.629855003371607</v>
      </c>
    </row>
    <row r="33" spans="1:32" x14ac:dyDescent="0.2">
      <c r="A33" s="10" t="str">
        <f>name!D29</f>
        <v>92 Elementary administration and service occupations</v>
      </c>
      <c r="B33" s="11">
        <v>266.94335652797173</v>
      </c>
      <c r="C33" s="11">
        <v>253.27791793803752</v>
      </c>
      <c r="D33" s="11">
        <v>233.10725131782854</v>
      </c>
      <c r="E33" s="11">
        <v>231.45236982327444</v>
      </c>
      <c r="F33" s="11">
        <v>212.21097071833651</v>
      </c>
      <c r="G33" s="11"/>
      <c r="H33" s="11">
        <f t="shared" ref="H33" si="8">F33-D33</f>
        <v>-20.89628059949203</v>
      </c>
      <c r="I33" s="11">
        <f>'RD T1'!E32</f>
        <v>107.2356092590371</v>
      </c>
      <c r="J33" s="11">
        <f>SUM(H33:I33)</f>
        <v>86.339328659545075</v>
      </c>
      <c r="L33" s="10" t="str">
        <f>name!D29</f>
        <v>92 Elementary administration and service occupations</v>
      </c>
      <c r="M33" s="11">
        <v>135.18901430035592</v>
      </c>
      <c r="N33" s="11">
        <v>125.39802212483107</v>
      </c>
      <c r="O33" s="11">
        <v>120.48475371378368</v>
      </c>
      <c r="P33" s="11">
        <v>126.78364070529678</v>
      </c>
      <c r="Q33" s="11">
        <v>119.98849747824109</v>
      </c>
      <c r="R33" s="11"/>
      <c r="S33" s="11">
        <f t="shared" ref="S33" si="9">Q33-O33</f>
        <v>-0.4962562355425888</v>
      </c>
      <c r="T33" s="11">
        <f>'RD T1'!T32</f>
        <v>49.65806867152623</v>
      </c>
      <c r="U33" s="11">
        <f>SUM(S33:T33)</f>
        <v>49.161812435983641</v>
      </c>
      <c r="W33" s="10" t="str">
        <f>name!D29</f>
        <v>92 Elementary administration and service occupations</v>
      </c>
      <c r="X33" s="11">
        <v>131.75434222761518</v>
      </c>
      <c r="Y33" s="11">
        <v>127.87989581320592</v>
      </c>
      <c r="Z33" s="11">
        <v>112.62249760404468</v>
      </c>
      <c r="AA33" s="11">
        <v>104.66872911797728</v>
      </c>
      <c r="AB33" s="11">
        <v>92.222473240094985</v>
      </c>
      <c r="AC33" s="11"/>
      <c r="AD33" s="11">
        <f t="shared" ref="AD33" si="10">AB33-Z33</f>
        <v>-20.400024363949697</v>
      </c>
      <c r="AE33" s="11">
        <f>'RD T1'!T61</f>
        <v>57.577540587510867</v>
      </c>
      <c r="AF33" s="11">
        <f>SUM(AD33:AE33)</f>
        <v>37.17751622356117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2644.4699999976619</v>
      </c>
      <c r="C35" s="33">
        <f t="shared" ref="C35:F35" si="11">SUM(C8:C33)</f>
        <v>2715.14299999991</v>
      </c>
      <c r="D35" s="33">
        <f t="shared" si="11"/>
        <v>2741.0129999978744</v>
      </c>
      <c r="E35" s="33">
        <f t="shared" si="11"/>
        <v>2772.0690000000504</v>
      </c>
      <c r="F35" s="33">
        <f t="shared" si="11"/>
        <v>2849.4289999995062</v>
      </c>
      <c r="G35" s="11"/>
      <c r="H35" s="33">
        <f>F35-D35</f>
        <v>108.4160000016318</v>
      </c>
      <c r="I35" s="33">
        <f>SUM(I8:I33)</f>
        <v>1350.2214732645241</v>
      </c>
      <c r="J35" s="33">
        <f>SUM(J8:J33)</f>
        <v>1458.6374732661566</v>
      </c>
      <c r="L35" s="231" t="str">
        <f>name!D3</f>
        <v>All occupations</v>
      </c>
      <c r="M35" s="33">
        <f>SUM(M8:M33)</f>
        <v>1383.884999998003</v>
      </c>
      <c r="N35" s="33">
        <f t="shared" ref="N35:P35" si="12">SUM(N8:N33)</f>
        <v>1415.0219999999576</v>
      </c>
      <c r="O35" s="33">
        <f t="shared" si="12"/>
        <v>1429.9919999985541</v>
      </c>
      <c r="P35" s="33">
        <f t="shared" si="12"/>
        <v>1438.6879999995335</v>
      </c>
      <c r="Q35" s="33">
        <f>SUM(Q8:Q33)</f>
        <v>1460.625999999517</v>
      </c>
      <c r="R35" s="11"/>
      <c r="S35" s="33">
        <f>Q35-O35</f>
        <v>30.634000000962942</v>
      </c>
      <c r="T35" s="33">
        <f>SUM(T8:T33)</f>
        <v>582.41231365910369</v>
      </c>
      <c r="U35" s="33">
        <f>SUM(U8:U33)</f>
        <v>613.04631366006629</v>
      </c>
      <c r="W35" s="231" t="str">
        <f>name!D3</f>
        <v>All occupations</v>
      </c>
      <c r="X35" s="33">
        <f>SUM(X8:X33)</f>
        <v>1260.5849999996597</v>
      </c>
      <c r="Y35" s="33">
        <f t="shared" ref="Y35:AB35" si="13">SUM(Y8:Y33)</f>
        <v>1300.1209999999517</v>
      </c>
      <c r="Z35" s="33">
        <f t="shared" si="13"/>
        <v>1311.0209999993199</v>
      </c>
      <c r="AA35" s="33">
        <f t="shared" si="13"/>
        <v>1333.3810000005169</v>
      </c>
      <c r="AB35" s="33">
        <f t="shared" si="13"/>
        <v>1388.8029999999881</v>
      </c>
      <c r="AC35" s="11"/>
      <c r="AD35" s="33">
        <f>AB35-Z35</f>
        <v>77.782000000668177</v>
      </c>
      <c r="AE35" s="33">
        <f>SUM(AE8:AE33)</f>
        <v>767.80915960542075</v>
      </c>
      <c r="AF35" s="33">
        <f>SUM(AF8:AF33)</f>
        <v>845.59115960608904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Yorkshire and the Humber (Continued)</v>
      </c>
      <c r="L38" s="18" t="str">
        <f>CONCATENATE(L$1," (Continued)")</f>
        <v>Occupation Table 2.1  Males: Employment Change by Occupation (SOC 2020) and Replacement Demand, 2015-2035, Yorkshire and the Humber (Continued)</v>
      </c>
      <c r="W38" s="18" t="str">
        <f>CONCATENATE(W$1," (Continued)")</f>
        <v>Occupation Table 2.2  Females: Employment Change by Occupation (SOC 2020) and Replacement Demand, 2015-2035, Yorkshire and the Humber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5.6893477057677302</v>
      </c>
      <c r="C45" s="172">
        <f t="shared" si="20"/>
        <v>6.5147745975974463</v>
      </c>
      <c r="D45" s="172">
        <f t="shared" si="20"/>
        <v>6.9393889697571982</v>
      </c>
      <c r="E45" s="172">
        <f t="shared" si="20"/>
        <v>6.3393012051431175</v>
      </c>
      <c r="F45" s="172">
        <f t="shared" si="20"/>
        <v>6.7403197526502989</v>
      </c>
      <c r="H45" s="67">
        <f t="shared" ref="H45:H70" si="21">IF(D8&gt;0,(H8/D8)*100,0)</f>
        <v>0.97317506216114624</v>
      </c>
      <c r="I45" s="68">
        <f t="shared" ref="I45:I70" si="22">IF(D8&gt;0,I8/D8*100,0)</f>
        <v>49.861403168693293</v>
      </c>
      <c r="J45" s="68">
        <f t="shared" ref="J45:J70" si="23">IF(D8&gt;0,(J8/D8)*100,0)</f>
        <v>50.834578230854433</v>
      </c>
      <c r="L45" t="str">
        <f t="shared" ref="L45:L70" si="24">L8</f>
        <v>11 Corporate managers and directors</v>
      </c>
      <c r="M45" s="172">
        <f t="shared" ref="M45:Q45" si="25">M8/M$35*100</f>
        <v>7.3749608939444595</v>
      </c>
      <c r="N45" s="172">
        <f t="shared" si="25"/>
        <v>8.2566365680952014</v>
      </c>
      <c r="O45" s="172">
        <f t="shared" si="25"/>
        <v>8.7632724429157971</v>
      </c>
      <c r="P45" s="172">
        <f t="shared" si="25"/>
        <v>7.7218518432424874</v>
      </c>
      <c r="Q45" s="172">
        <f t="shared" si="25"/>
        <v>7.8756052350731522</v>
      </c>
      <c r="S45" s="67">
        <f t="shared" ref="S45:S70" si="26">IF(O8&gt;0,(S8/O8)*100,0)</f>
        <v>-8.2041506675622564</v>
      </c>
      <c r="T45" s="68">
        <f t="shared" ref="T45:T70" si="27">IF(O8&gt;0,T8/O8*100,0)</f>
        <v>42.75896157243281</v>
      </c>
      <c r="U45" s="68">
        <f t="shared" ref="U45:U70" si="28">IF(O8&gt;0,(U8/O8)*100,0)</f>
        <v>34.55481090487055</v>
      </c>
      <c r="W45" t="str">
        <f t="shared" ref="W45:W70" si="29">W8</f>
        <v>11 Corporate managers and directors</v>
      </c>
      <c r="X45" s="172">
        <f t="shared" ref="X45:AB45" si="30">X8/X$35*100</f>
        <v>3.8388617750949128</v>
      </c>
      <c r="Y45" s="172">
        <f t="shared" si="30"/>
        <v>4.6189718152274786</v>
      </c>
      <c r="Z45" s="172">
        <f t="shared" si="30"/>
        <v>4.9499938528615051</v>
      </c>
      <c r="AA45" s="172">
        <f t="shared" si="30"/>
        <v>4.8475602755629579</v>
      </c>
      <c r="AB45" s="172">
        <f t="shared" si="30"/>
        <v>5.5463221208415519</v>
      </c>
      <c r="AD45" s="67">
        <f t="shared" ref="AD45:AD70" si="31">IF(Z8&gt;0,(AD8/Z8)*100,0)</f>
        <v>18.694727332314457</v>
      </c>
      <c r="AE45" s="68">
        <f t="shared" ref="AE45:AE70" si="32">IF(Z8&gt;0,AE8/Z8*100,0)</f>
        <v>63.576323364474753</v>
      </c>
      <c r="AF45" s="68">
        <f t="shared" ref="AF45:AF70" si="33">IF(Z8&gt;0,(AF8/Z8)*100,0)</f>
        <v>82.271050696789203</v>
      </c>
    </row>
    <row r="46" spans="1:32" x14ac:dyDescent="0.2">
      <c r="A46" t="str">
        <f t="shared" si="19"/>
        <v>12 Other managers and proprietors</v>
      </c>
      <c r="B46" s="172">
        <f t="shared" si="20"/>
        <v>3.0501160623960821</v>
      </c>
      <c r="C46" s="172">
        <f t="shared" si="20"/>
        <v>3.1727589865412771</v>
      </c>
      <c r="D46" s="172">
        <f t="shared" si="20"/>
        <v>3.1896624654004926</v>
      </c>
      <c r="E46" s="172">
        <f t="shared" si="20"/>
        <v>3.7597064070235309</v>
      </c>
      <c r="F46" s="172">
        <f t="shared" si="20"/>
        <v>4.2022395778904809</v>
      </c>
      <c r="H46" s="67">
        <f t="shared" si="21"/>
        <v>36.956555751974193</v>
      </c>
      <c r="I46" s="68">
        <f t="shared" si="22"/>
        <v>69.79422508306898</v>
      </c>
      <c r="J46" s="68">
        <f t="shared" si="23"/>
        <v>106.75078083504317</v>
      </c>
      <c r="L46" t="str">
        <f t="shared" si="24"/>
        <v>12 Other managers and proprietors</v>
      </c>
      <c r="M46" s="172">
        <f t="shared" ref="M46:Q46" si="34">M9/M$35*100</f>
        <v>3.4370437578275919</v>
      </c>
      <c r="N46" s="172">
        <f t="shared" si="34"/>
        <v>3.4349720063283469</v>
      </c>
      <c r="O46" s="172">
        <f t="shared" si="34"/>
        <v>3.4641305714072148</v>
      </c>
      <c r="P46" s="172">
        <f t="shared" si="34"/>
        <v>4.2211744857028988</v>
      </c>
      <c r="Q46" s="172">
        <f t="shared" si="34"/>
        <v>4.716363049578729</v>
      </c>
      <c r="S46" s="67">
        <f t="shared" si="26"/>
        <v>39.065177416660447</v>
      </c>
      <c r="T46" s="68">
        <f t="shared" si="27"/>
        <v>63.877420960722361</v>
      </c>
      <c r="U46" s="68">
        <f t="shared" si="28"/>
        <v>102.94259837738279</v>
      </c>
      <c r="W46" t="str">
        <f t="shared" si="29"/>
        <v>12 Other managers and proprietors</v>
      </c>
      <c r="X46" s="172">
        <f t="shared" ref="X46:AB46" si="35">X9/X$35*100</f>
        <v>2.6253422995862814</v>
      </c>
      <c r="Y46" s="172">
        <f t="shared" si="35"/>
        <v>2.8873723250804257</v>
      </c>
      <c r="Z46" s="172">
        <f t="shared" si="35"/>
        <v>2.8902872487986406</v>
      </c>
      <c r="AA46" s="172">
        <f t="shared" si="35"/>
        <v>3.2617927670522184</v>
      </c>
      <c r="AB46" s="172">
        <f t="shared" si="35"/>
        <v>3.6615278211057749</v>
      </c>
      <c r="AD46" s="67">
        <f t="shared" si="31"/>
        <v>34.199942305958402</v>
      </c>
      <c r="AE46" s="68">
        <f t="shared" si="32"/>
        <v>77.529297748904952</v>
      </c>
      <c r="AF46" s="68">
        <f t="shared" si="33"/>
        <v>111.72924005486335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4.1306725891719509</v>
      </c>
      <c r="C47" s="172">
        <f t="shared" si="20"/>
        <v>4.7923497864984661</v>
      </c>
      <c r="D47" s="172">
        <f t="shared" si="20"/>
        <v>5.1232426063113357</v>
      </c>
      <c r="E47" s="172">
        <f t="shared" si="20"/>
        <v>5.3170467045187992</v>
      </c>
      <c r="F47" s="172">
        <f t="shared" si="20"/>
        <v>5.73887682891149</v>
      </c>
      <c r="H47" s="67">
        <f t="shared" si="21"/>
        <v>16.447113185635587</v>
      </c>
      <c r="I47" s="68">
        <f t="shared" si="22"/>
        <v>41.23852687782518</v>
      </c>
      <c r="J47" s="68">
        <f t="shared" si="23"/>
        <v>57.685640063460767</v>
      </c>
      <c r="L47" t="str">
        <f t="shared" si="24"/>
        <v>21 Science, research, engineering and technology professionals</v>
      </c>
      <c r="M47" s="172">
        <f t="shared" ref="M47:Q47" si="36">M10/M$35*100</f>
        <v>6.1764481277216596</v>
      </c>
      <c r="N47" s="172">
        <f t="shared" si="36"/>
        <v>7.3492923796016729</v>
      </c>
      <c r="O47" s="172">
        <f t="shared" si="36"/>
        <v>7.4866796887831581</v>
      </c>
      <c r="P47" s="172">
        <f t="shared" si="36"/>
        <v>7.5150048932717501</v>
      </c>
      <c r="Q47" s="172">
        <f t="shared" si="36"/>
        <v>7.8950909837444492</v>
      </c>
      <c r="S47" s="67">
        <f t="shared" si="26"/>
        <v>7.7142857125977518</v>
      </c>
      <c r="T47" s="68">
        <f t="shared" si="27"/>
        <v>34.017081404032176</v>
      </c>
      <c r="U47" s="68">
        <f t="shared" si="28"/>
        <v>41.731367116629926</v>
      </c>
      <c r="W47" t="str">
        <f t="shared" si="29"/>
        <v>21 Science, research, engineering and technology professionals</v>
      </c>
      <c r="X47" s="172">
        <f t="shared" ref="X47:AB47" si="37">X10/X$35*100</f>
        <v>1.88479620545918</v>
      </c>
      <c r="Y47" s="172">
        <f t="shared" si="37"/>
        <v>2.0094318719519508</v>
      </c>
      <c r="Z47" s="172">
        <f t="shared" si="37"/>
        <v>2.545331100365686</v>
      </c>
      <c r="AA47" s="172">
        <f t="shared" si="37"/>
        <v>2.9454994343399337</v>
      </c>
      <c r="AB47" s="172">
        <f t="shared" si="37"/>
        <v>3.4711524244308491</v>
      </c>
      <c r="AD47" s="67">
        <f t="shared" si="31"/>
        <v>44.464253710307773</v>
      </c>
      <c r="AE47" s="68">
        <f t="shared" si="32"/>
        <v>64.406768006504606</v>
      </c>
      <c r="AF47" s="68">
        <f t="shared" si="33"/>
        <v>108.87102171681238</v>
      </c>
    </row>
    <row r="48" spans="1:32" x14ac:dyDescent="0.2">
      <c r="A48" t="str">
        <f t="shared" si="19"/>
        <v>22 Health professionals</v>
      </c>
      <c r="B48" s="172">
        <f t="shared" si="20"/>
        <v>4.0082565486640434</v>
      </c>
      <c r="C48" s="172">
        <f t="shared" si="20"/>
        <v>4.4420030521862799</v>
      </c>
      <c r="D48" s="172">
        <f t="shared" si="20"/>
        <v>4.4919170231858123</v>
      </c>
      <c r="E48" s="172">
        <f t="shared" si="20"/>
        <v>4.7891721073661984</v>
      </c>
      <c r="F48" s="172">
        <f t="shared" si="20"/>
        <v>5.1677352666828025</v>
      </c>
      <c r="H48" s="67">
        <f t="shared" si="21"/>
        <v>19.595620663725732</v>
      </c>
      <c r="I48" s="68">
        <f t="shared" si="22"/>
        <v>59.18769097419073</v>
      </c>
      <c r="J48" s="68">
        <f t="shared" si="23"/>
        <v>78.783311637916469</v>
      </c>
      <c r="L48" t="str">
        <f t="shared" si="24"/>
        <v>22 Health professionals</v>
      </c>
      <c r="M48" s="172">
        <f t="shared" ref="M48:Q48" si="38">M11/M$35*100</f>
        <v>2.0070904811649011</v>
      </c>
      <c r="N48" s="172">
        <f t="shared" si="38"/>
        <v>2.2488545468126691</v>
      </c>
      <c r="O48" s="172">
        <f t="shared" si="38"/>
        <v>2.5375366325410798</v>
      </c>
      <c r="P48" s="172">
        <f t="shared" si="38"/>
        <v>2.6773654857604545</v>
      </c>
      <c r="Q48" s="172">
        <f t="shared" si="38"/>
        <v>2.8748930510400248</v>
      </c>
      <c r="S48" s="67">
        <f t="shared" si="26"/>
        <v>15.721696486785506</v>
      </c>
      <c r="T48" s="68">
        <f t="shared" si="27"/>
        <v>42.469059343480538</v>
      </c>
      <c r="U48" s="68">
        <f t="shared" si="28"/>
        <v>58.190755830266042</v>
      </c>
      <c r="W48" t="str">
        <f t="shared" si="29"/>
        <v>22 Health professionals</v>
      </c>
      <c r="X48" s="172">
        <f t="shared" ref="X48:AB48" si="39">X11/X$35*100</f>
        <v>6.2051601317764904</v>
      </c>
      <c r="Y48" s="172">
        <f t="shared" si="39"/>
        <v>6.8289757911627325</v>
      </c>
      <c r="Z48" s="172">
        <f t="shared" si="39"/>
        <v>6.6236512391728075</v>
      </c>
      <c r="AA48" s="172">
        <f t="shared" si="39"/>
        <v>7.0677637813307799</v>
      </c>
      <c r="AB48" s="172">
        <f t="shared" si="39"/>
        <v>7.5791535557161431</v>
      </c>
      <c r="AD48" s="67">
        <f t="shared" si="31"/>
        <v>21.214408525197591</v>
      </c>
      <c r="AE48" s="68">
        <f t="shared" si="32"/>
        <v>66.173867447472517</v>
      </c>
      <c r="AF48" s="68">
        <f t="shared" si="33"/>
        <v>87.388275972670101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4.3081461518731015</v>
      </c>
      <c r="C49" s="172">
        <f t="shared" si="20"/>
        <v>4.4381567368246175</v>
      </c>
      <c r="D49" s="172">
        <f t="shared" si="20"/>
        <v>4.5925372797785444</v>
      </c>
      <c r="E49" s="172">
        <f t="shared" si="20"/>
        <v>4.6658763213976364</v>
      </c>
      <c r="F49" s="172">
        <f t="shared" si="20"/>
        <v>4.9021497701172558</v>
      </c>
      <c r="H49" s="67">
        <f t="shared" si="21"/>
        <v>10.963623468865091</v>
      </c>
      <c r="I49" s="68">
        <f t="shared" si="22"/>
        <v>54.64909140203121</v>
      </c>
      <c r="J49" s="68">
        <f t="shared" si="23"/>
        <v>65.612714870896298</v>
      </c>
      <c r="L49" t="str">
        <f t="shared" si="24"/>
        <v>23 Teaching and other educational professionals</v>
      </c>
      <c r="M49" s="172">
        <f t="shared" ref="M49:Q49" si="40">M12/M$35*100</f>
        <v>2.5977571074634587</v>
      </c>
      <c r="N49" s="172">
        <f t="shared" si="40"/>
        <v>2.5214812523817338</v>
      </c>
      <c r="O49" s="172">
        <f t="shared" si="40"/>
        <v>2.5492896412861463</v>
      </c>
      <c r="P49" s="172">
        <f t="shared" si="40"/>
        <v>2.6244087449335911</v>
      </c>
      <c r="Q49" s="172">
        <f t="shared" si="40"/>
        <v>2.6513810364635604</v>
      </c>
      <c r="S49" s="67">
        <f t="shared" si="26"/>
        <v>6.2327401385748455</v>
      </c>
      <c r="T49" s="68">
        <f t="shared" si="27"/>
        <v>44.737098149023552</v>
      </c>
      <c r="U49" s="68">
        <f t="shared" si="28"/>
        <v>50.9698382875984</v>
      </c>
      <c r="W49" t="str">
        <f t="shared" si="29"/>
        <v>23 Teaching and other educational professionals</v>
      </c>
      <c r="X49" s="172">
        <f t="shared" ref="X49:AB49" si="41">X12/X$35*100</f>
        <v>6.1858313081458416</v>
      </c>
      <c r="Y49" s="172">
        <f t="shared" si="41"/>
        <v>6.5242225548118498</v>
      </c>
      <c r="Z49" s="172">
        <f t="shared" si="41"/>
        <v>6.8212031646587974</v>
      </c>
      <c r="AA49" s="172">
        <f t="shared" si="41"/>
        <v>6.8685737534488087</v>
      </c>
      <c r="AB49" s="172">
        <f t="shared" si="41"/>
        <v>7.2693187151444558</v>
      </c>
      <c r="AD49" s="67">
        <f t="shared" si="31"/>
        <v>12.892144564452773</v>
      </c>
      <c r="AE49" s="68">
        <f t="shared" si="32"/>
        <v>58.689666227742677</v>
      </c>
      <c r="AF49" s="68">
        <f t="shared" si="33"/>
        <v>71.581810792195455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4.8217207896919962</v>
      </c>
      <c r="C50" s="172">
        <f t="shared" si="20"/>
        <v>5.6513631029722715</v>
      </c>
      <c r="D50" s="172">
        <f t="shared" si="20"/>
        <v>6.3239688241658323</v>
      </c>
      <c r="E50" s="172">
        <f t="shared" si="20"/>
        <v>6.9026653643461984</v>
      </c>
      <c r="F50" s="172">
        <f t="shared" si="20"/>
        <v>7.6160647065485243</v>
      </c>
      <c r="H50" s="67">
        <f t="shared" si="21"/>
        <v>25.195191731874782</v>
      </c>
      <c r="I50" s="68">
        <f t="shared" si="22"/>
        <v>55.571830938258593</v>
      </c>
      <c r="J50" s="68">
        <f t="shared" si="23"/>
        <v>80.767022670133358</v>
      </c>
      <c r="L50" t="str">
        <f t="shared" si="24"/>
        <v>24 Business, media and public service professionals</v>
      </c>
      <c r="M50" s="172">
        <f t="shared" ref="M50:Q50" si="42">M13/M$35*100</f>
        <v>5.1177530063754588</v>
      </c>
      <c r="N50" s="172">
        <f t="shared" si="42"/>
        <v>5.937527260474484</v>
      </c>
      <c r="O50" s="172">
        <f t="shared" si="42"/>
        <v>6.4405967642592863</v>
      </c>
      <c r="P50" s="172">
        <f t="shared" si="42"/>
        <v>7.0332322216456342</v>
      </c>
      <c r="Q50" s="172">
        <f t="shared" si="42"/>
        <v>7.4754561601894158</v>
      </c>
      <c r="S50" s="67">
        <f t="shared" si="26"/>
        <v>18.554217572421329</v>
      </c>
      <c r="T50" s="68">
        <f t="shared" si="27"/>
        <v>47.227850695658383</v>
      </c>
      <c r="U50" s="68">
        <f t="shared" si="28"/>
        <v>65.782068268079712</v>
      </c>
      <c r="W50" t="str">
        <f t="shared" si="29"/>
        <v>24 Business, media and public service professionals</v>
      </c>
      <c r="X50" s="172">
        <f t="shared" ref="X50:AB50" si="43">X13/X$35*100</f>
        <v>4.4967331496799972</v>
      </c>
      <c r="Y50" s="172">
        <f t="shared" si="43"/>
        <v>5.3399085702963944</v>
      </c>
      <c r="Z50" s="172">
        <f t="shared" si="43"/>
        <v>6.1967572682029566</v>
      </c>
      <c r="AA50" s="172">
        <f t="shared" si="43"/>
        <v>6.761786672663697</v>
      </c>
      <c r="AB50" s="172">
        <f t="shared" si="43"/>
        <v>7.7639449304782175</v>
      </c>
      <c r="AD50" s="67">
        <f t="shared" si="31"/>
        <v>32.723846359127052</v>
      </c>
      <c r="AE50" s="68">
        <f t="shared" si="32"/>
        <v>65.031127715334037</v>
      </c>
      <c r="AF50" s="68">
        <f t="shared" si="33"/>
        <v>97.754974074461074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1.6200632624276623</v>
      </c>
      <c r="C51" s="172">
        <f t="shared" si="20"/>
        <v>1.8810924429744702</v>
      </c>
      <c r="D51" s="172">
        <f t="shared" si="20"/>
        <v>2.0670764490782969</v>
      </c>
      <c r="E51" s="172">
        <f t="shared" si="20"/>
        <v>1.7815241020027621</v>
      </c>
      <c r="F51" s="172">
        <f t="shared" si="20"/>
        <v>1.8532677082100375</v>
      </c>
      <c r="H51" s="67">
        <f t="shared" si="21"/>
        <v>-6.7973277581245206</v>
      </c>
      <c r="I51" s="68">
        <f t="shared" si="22"/>
        <v>37.284440297696555</v>
      </c>
      <c r="J51" s="68">
        <f t="shared" si="23"/>
        <v>30.487112539572042</v>
      </c>
      <c r="L51" t="str">
        <f t="shared" si="24"/>
        <v>31 Science, engineering and technology associate professionals</v>
      </c>
      <c r="M51" s="172">
        <f t="shared" ref="M51:Q51" si="44">M14/M$35*100</f>
        <v>2.2709843982003433</v>
      </c>
      <c r="N51" s="172">
        <f t="shared" si="44"/>
        <v>2.7753496242822622</v>
      </c>
      <c r="O51" s="172">
        <f t="shared" si="44"/>
        <v>2.9187585784402708</v>
      </c>
      <c r="P51" s="172">
        <f t="shared" si="44"/>
        <v>2.3625509282525816</v>
      </c>
      <c r="Q51" s="172">
        <f t="shared" si="44"/>
        <v>2.3671756487544995</v>
      </c>
      <c r="S51" s="67">
        <f t="shared" si="26"/>
        <v>-17.160450303800186</v>
      </c>
      <c r="T51" s="68">
        <f t="shared" si="27"/>
        <v>30.705973805403818</v>
      </c>
      <c r="U51" s="68">
        <f t="shared" si="28"/>
        <v>13.545523501603634</v>
      </c>
      <c r="W51" t="str">
        <f t="shared" si="29"/>
        <v>31 Science, engineering and technology associate professionals</v>
      </c>
      <c r="X51" s="172">
        <f t="shared" ref="X51:AB51" si="45">X14/X$35*100</f>
        <v>0.90547440409781998</v>
      </c>
      <c r="Y51" s="172">
        <f t="shared" si="45"/>
        <v>0.90780335279861057</v>
      </c>
      <c r="Z51" s="172">
        <f t="shared" si="45"/>
        <v>1.1381068661883385</v>
      </c>
      <c r="AA51" s="172">
        <f t="shared" si="45"/>
        <v>1.1546092722555992</v>
      </c>
      <c r="AB51" s="172">
        <f t="shared" si="45"/>
        <v>1.3127826289256062</v>
      </c>
      <c r="AD51" s="67">
        <f t="shared" si="31"/>
        <v>22.191437949144628</v>
      </c>
      <c r="AE51" s="68">
        <f t="shared" si="32"/>
        <v>55.68638652748178</v>
      </c>
      <c r="AF51" s="68">
        <f t="shared" si="33"/>
        <v>77.877824476626415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1.6807541436151214</v>
      </c>
      <c r="C52" s="172">
        <f t="shared" si="20"/>
        <v>1.8254138557590429</v>
      </c>
      <c r="D52" s="172">
        <f t="shared" si="20"/>
        <v>1.8865148333950483</v>
      </c>
      <c r="E52" s="172">
        <f t="shared" si="20"/>
        <v>1.8797835100915756</v>
      </c>
      <c r="F52" s="172">
        <f t="shared" si="20"/>
        <v>2.0399821010728401</v>
      </c>
      <c r="H52" s="67">
        <f t="shared" si="21"/>
        <v>12.41205243038662</v>
      </c>
      <c r="I52" s="68">
        <f t="shared" si="22"/>
        <v>59.837189620504404</v>
      </c>
      <c r="J52" s="68">
        <f t="shared" si="23"/>
        <v>72.249242050891027</v>
      </c>
      <c r="L52" t="str">
        <f t="shared" si="24"/>
        <v>32 Health and social care associate professionals</v>
      </c>
      <c r="M52" s="172">
        <f t="shared" ref="M52:Q52" si="46">M15/M$35*100</f>
        <v>0.81156078219966876</v>
      </c>
      <c r="N52" s="172">
        <f t="shared" si="46"/>
        <v>0.84955638467029604</v>
      </c>
      <c r="O52" s="172">
        <f t="shared" si="46"/>
        <v>0.93879394686588669</v>
      </c>
      <c r="P52" s="172">
        <f t="shared" si="46"/>
        <v>0.86219906561379112</v>
      </c>
      <c r="Q52" s="172">
        <f t="shared" si="46"/>
        <v>0.92153391450932221</v>
      </c>
      <c r="S52" s="67">
        <f t="shared" si="26"/>
        <v>0.26433123084030624</v>
      </c>
      <c r="T52" s="68">
        <f t="shared" si="27"/>
        <v>46.381123004849208</v>
      </c>
      <c r="U52" s="68">
        <f t="shared" si="28"/>
        <v>46.645454235689513</v>
      </c>
      <c r="W52" t="str">
        <f t="shared" si="29"/>
        <v>32 Health and social care associate professionals</v>
      </c>
      <c r="X52" s="172">
        <f t="shared" ref="X52:AB52" si="47">X15/X$35*100</f>
        <v>2.6349648116470408</v>
      </c>
      <c r="Y52" s="172">
        <f t="shared" si="47"/>
        <v>2.8875148374791677</v>
      </c>
      <c r="Z52" s="172">
        <f t="shared" si="47"/>
        <v>2.9202383862358809</v>
      </c>
      <c r="AA52" s="172">
        <f t="shared" si="47"/>
        <v>2.9777341552978687</v>
      </c>
      <c r="AB52" s="172">
        <f t="shared" si="47"/>
        <v>3.2162716835024607</v>
      </c>
      <c r="AD52" s="67">
        <f t="shared" si="31"/>
        <v>16.671671383530331</v>
      </c>
      <c r="AE52" s="68">
        <f t="shared" si="32"/>
        <v>64.55558210328121</v>
      </c>
      <c r="AF52" s="68">
        <f t="shared" si="33"/>
        <v>81.227253486811549</v>
      </c>
    </row>
    <row r="53" spans="1:32" x14ac:dyDescent="0.2">
      <c r="A53" t="str">
        <f t="shared" si="19"/>
        <v>33 Protective service occupations</v>
      </c>
      <c r="B53" s="172">
        <f t="shared" si="20"/>
        <v>1.0124096618319132</v>
      </c>
      <c r="C53" s="172">
        <f t="shared" si="20"/>
        <v>1.005093421478886</v>
      </c>
      <c r="D53" s="172">
        <f t="shared" si="20"/>
        <v>1.0818013531996429</v>
      </c>
      <c r="E53" s="172">
        <f t="shared" si="20"/>
        <v>1.2638550467098535</v>
      </c>
      <c r="F53" s="172">
        <f t="shared" si="20"/>
        <v>1.4004067057743854</v>
      </c>
      <c r="H53" s="67">
        <f t="shared" si="21"/>
        <v>34.571596909553634</v>
      </c>
      <c r="I53" s="68">
        <f t="shared" si="22"/>
        <v>41.653943512034523</v>
      </c>
      <c r="J53" s="68">
        <f t="shared" si="23"/>
        <v>76.22554042158815</v>
      </c>
      <c r="L53" t="str">
        <f t="shared" si="24"/>
        <v>33 Protective service occupations</v>
      </c>
      <c r="M53" s="172">
        <f t="shared" ref="M53:Q53" si="48">M16/M$35*100</f>
        <v>1.5439951106873675</v>
      </c>
      <c r="N53" s="172">
        <f t="shared" si="48"/>
        <v>1.5072440240781388</v>
      </c>
      <c r="O53" s="172">
        <f t="shared" si="48"/>
        <v>1.6009614498863047</v>
      </c>
      <c r="P53" s="172">
        <f t="shared" si="48"/>
        <v>1.8211851429884018</v>
      </c>
      <c r="Q53" s="172">
        <f t="shared" si="48"/>
        <v>1.9306373922067588</v>
      </c>
      <c r="S53" s="67">
        <f t="shared" si="26"/>
        <v>23.175762101911946</v>
      </c>
      <c r="T53" s="68">
        <f t="shared" si="27"/>
        <v>33.314466012332495</v>
      </c>
      <c r="U53" s="68">
        <f t="shared" si="28"/>
        <v>56.490228114244445</v>
      </c>
      <c r="W53" t="str">
        <f t="shared" si="29"/>
        <v>33 Protective service occupations</v>
      </c>
      <c r="X53" s="172">
        <f t="shared" ref="X53:AB53" si="49">X16/X$35*100</f>
        <v>0.42882892043925036</v>
      </c>
      <c r="Y53" s="172">
        <f t="shared" si="49"/>
        <v>0.4585641753616379</v>
      </c>
      <c r="Z53" s="172">
        <f t="shared" si="49"/>
        <v>0.5155291234025704</v>
      </c>
      <c r="AA53" s="172">
        <f t="shared" si="49"/>
        <v>0.66250845368488609</v>
      </c>
      <c r="AB53" s="172">
        <f t="shared" si="49"/>
        <v>0.84275473742413831</v>
      </c>
      <c r="AD53" s="67">
        <f t="shared" si="31"/>
        <v>73.172527487004018</v>
      </c>
      <c r="AE53" s="68">
        <f t="shared" si="32"/>
        <v>69.902123434961467</v>
      </c>
      <c r="AF53" s="68">
        <f t="shared" si="33"/>
        <v>143.07465092196546</v>
      </c>
    </row>
    <row r="54" spans="1:32" x14ac:dyDescent="0.2">
      <c r="A54" t="str">
        <f t="shared" si="19"/>
        <v>34 Culture, media and sports occupations</v>
      </c>
      <c r="B54" s="172">
        <f t="shared" si="20"/>
        <v>1.265297494768066</v>
      </c>
      <c r="C54" s="172">
        <f t="shared" si="20"/>
        <v>1.4096964855021525</v>
      </c>
      <c r="D54" s="172">
        <f t="shared" si="20"/>
        <v>1.526595259974967</v>
      </c>
      <c r="E54" s="172">
        <f t="shared" si="20"/>
        <v>1.3800539412167554</v>
      </c>
      <c r="F54" s="172">
        <f t="shared" si="20"/>
        <v>1.4547380688241554</v>
      </c>
      <c r="H54" s="67">
        <f t="shared" si="21"/>
        <v>-0.93787517745139748</v>
      </c>
      <c r="I54" s="68">
        <f t="shared" si="22"/>
        <v>45.659529359102578</v>
      </c>
      <c r="J54" s="68">
        <f t="shared" si="23"/>
        <v>44.721654181651182</v>
      </c>
      <c r="L54" t="str">
        <f t="shared" si="24"/>
        <v>34 Culture, media and sports occupations</v>
      </c>
      <c r="M54" s="172">
        <f t="shared" ref="M54:Q54" si="50">M17/M$35*100</f>
        <v>1.2167734329328126</v>
      </c>
      <c r="N54" s="172">
        <f t="shared" si="50"/>
        <v>1.3983374086404874</v>
      </c>
      <c r="O54" s="172">
        <f t="shared" si="50"/>
        <v>1.3905642763817121</v>
      </c>
      <c r="P54" s="172">
        <f t="shared" si="50"/>
        <v>1.2106437620759551</v>
      </c>
      <c r="Q54" s="172">
        <f t="shared" si="50"/>
        <v>1.2365181496515494</v>
      </c>
      <c r="S54" s="67">
        <f t="shared" si="26"/>
        <v>-9.1730257971622731</v>
      </c>
      <c r="T54" s="68">
        <f t="shared" si="27"/>
        <v>35.973564487566236</v>
      </c>
      <c r="U54" s="68">
        <f t="shared" si="28"/>
        <v>26.800538690403958</v>
      </c>
      <c r="W54" t="str">
        <f t="shared" si="29"/>
        <v>34 Culture, media and sports occupations</v>
      </c>
      <c r="X54" s="172">
        <f t="shared" ref="X54:AB54" si="51">X17/X$35*100</f>
        <v>1.3185677790509991</v>
      </c>
      <c r="Y54" s="172">
        <f t="shared" si="51"/>
        <v>1.4220594453027833</v>
      </c>
      <c r="Z54" s="172">
        <f t="shared" si="51"/>
        <v>1.6749706241303755</v>
      </c>
      <c r="AA54" s="172">
        <f t="shared" si="51"/>
        <v>1.5628437003385252</v>
      </c>
      <c r="AB54" s="172">
        <f t="shared" si="51"/>
        <v>1.6842433965497585</v>
      </c>
      <c r="AD54" s="67">
        <f t="shared" si="31"/>
        <v>6.519386446189479</v>
      </c>
      <c r="AE54" s="68">
        <f t="shared" si="32"/>
        <v>54.430561907257626</v>
      </c>
      <c r="AF54" s="68">
        <f t="shared" si="33"/>
        <v>60.949948353447105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5.1066839727033422</v>
      </c>
      <c r="C55" s="172">
        <f t="shared" si="52"/>
        <v>5.3137644526914007</v>
      </c>
      <c r="D55" s="172">
        <f t="shared" si="52"/>
        <v>5.6883188871758952</v>
      </c>
      <c r="E55" s="172">
        <f t="shared" si="52"/>
        <v>5.3656527790203556</v>
      </c>
      <c r="F55" s="172">
        <f t="shared" si="52"/>
        <v>5.4847636374552593</v>
      </c>
      <c r="H55" s="67">
        <f t="shared" si="21"/>
        <v>0.23530735590746324</v>
      </c>
      <c r="I55" s="68">
        <f t="shared" si="22"/>
        <v>45.726263221263949</v>
      </c>
      <c r="J55" s="68">
        <f t="shared" si="23"/>
        <v>45.961570577171415</v>
      </c>
      <c r="L55" t="str">
        <f t="shared" si="24"/>
        <v>35 Business and public service associate professionals</v>
      </c>
      <c r="M55" s="172">
        <f t="shared" ref="M55:Q55" si="53">M18/M$35*100</f>
        <v>4.9005736241658813</v>
      </c>
      <c r="N55" s="172">
        <f t="shared" si="53"/>
        <v>5.1263623384811172</v>
      </c>
      <c r="O55" s="172">
        <f t="shared" si="53"/>
        <v>5.5187380204258716</v>
      </c>
      <c r="P55" s="172">
        <f t="shared" si="53"/>
        <v>5.0375140571855059</v>
      </c>
      <c r="Q55" s="172">
        <f t="shared" si="53"/>
        <v>4.9363454348514404</v>
      </c>
      <c r="S55" s="67">
        <f t="shared" si="26"/>
        <v>-8.6368248723715606</v>
      </c>
      <c r="T55" s="68">
        <f t="shared" si="27"/>
        <v>35.806725156698569</v>
      </c>
      <c r="U55" s="68">
        <f t="shared" si="28"/>
        <v>27.169900284327014</v>
      </c>
      <c r="W55" t="str">
        <f t="shared" si="29"/>
        <v>35 Business and public service associate professionals</v>
      </c>
      <c r="X55" s="172">
        <f t="shared" ref="X55:AB55" si="54">X18/X$35*100</f>
        <v>5.3329543310571106</v>
      </c>
      <c r="Y55" s="172">
        <f t="shared" si="54"/>
        <v>5.517728633297712</v>
      </c>
      <c r="Z55" s="172">
        <f t="shared" si="54"/>
        <v>5.873288680036195</v>
      </c>
      <c r="AA55" s="172">
        <f t="shared" si="54"/>
        <v>5.7197070526591602</v>
      </c>
      <c r="AB55" s="172">
        <f t="shared" si="54"/>
        <v>6.0615437031637267</v>
      </c>
      <c r="AD55" s="67">
        <f t="shared" si="31"/>
        <v>9.328374459338125</v>
      </c>
      <c r="AE55" s="68">
        <f t="shared" si="32"/>
        <v>55.892818783706275</v>
      </c>
      <c r="AF55" s="68">
        <f t="shared" si="33"/>
        <v>65.221193243044397</v>
      </c>
    </row>
    <row r="56" spans="1:32" x14ac:dyDescent="0.2">
      <c r="A56" t="str">
        <f t="shared" si="19"/>
        <v>41 Administrative occupations</v>
      </c>
      <c r="B56" s="172">
        <f t="shared" si="52"/>
        <v>10.149649912644437</v>
      </c>
      <c r="C56" s="172">
        <f t="shared" si="52"/>
        <v>9.4748902326159534</v>
      </c>
      <c r="D56" s="172">
        <f t="shared" si="52"/>
        <v>10.157075871225581</v>
      </c>
      <c r="E56" s="172">
        <f t="shared" si="52"/>
        <v>9.3105843161634603</v>
      </c>
      <c r="F56" s="172">
        <f t="shared" si="52"/>
        <v>8.8011415432270557</v>
      </c>
      <c r="H56" s="67">
        <f t="shared" si="21"/>
        <v>-9.9223487206397536</v>
      </c>
      <c r="I56" s="68">
        <f t="shared" si="22"/>
        <v>45.191149192372592</v>
      </c>
      <c r="J56" s="68">
        <f t="shared" si="23"/>
        <v>35.268800471732845</v>
      </c>
      <c r="L56" t="str">
        <f t="shared" si="24"/>
        <v>41 Administrative occupations</v>
      </c>
      <c r="M56" s="172">
        <f t="shared" ref="M56:Q56" si="55">M19/M$35*100</f>
        <v>6.8831339358794779</v>
      </c>
      <c r="N56" s="172">
        <f t="shared" si="55"/>
        <v>6.4462124085324559</v>
      </c>
      <c r="O56" s="172">
        <f t="shared" si="55"/>
        <v>7.6977973272785718</v>
      </c>
      <c r="P56" s="172">
        <f t="shared" si="55"/>
        <v>7.4053623997010281</v>
      </c>
      <c r="Q56" s="172">
        <f t="shared" si="55"/>
        <v>8.0698847595650616</v>
      </c>
      <c r="S56" s="67">
        <f t="shared" si="26"/>
        <v>7.079486442101099</v>
      </c>
      <c r="T56" s="68">
        <f t="shared" si="27"/>
        <v>38.074109196772582</v>
      </c>
      <c r="U56" s="68">
        <f t="shared" si="28"/>
        <v>45.153595638873682</v>
      </c>
      <c r="W56" t="str">
        <f t="shared" si="29"/>
        <v>41 Administrative occupations</v>
      </c>
      <c r="X56" s="172">
        <f t="shared" ref="X56:AB56" si="56">X19/X$35*100</f>
        <v>13.735669469040943</v>
      </c>
      <c r="Y56" s="172">
        <f t="shared" si="56"/>
        <v>12.771233997534976</v>
      </c>
      <c r="Z56" s="172">
        <f t="shared" si="56"/>
        <v>12.839526147471449</v>
      </c>
      <c r="AA56" s="172">
        <f t="shared" si="56"/>
        <v>11.366275756606635</v>
      </c>
      <c r="AB56" s="172">
        <f t="shared" si="56"/>
        <v>9.5702158258234462</v>
      </c>
      <c r="AD56" s="67">
        <f t="shared" si="31"/>
        <v>-21.040619254933215</v>
      </c>
      <c r="AE56" s="68">
        <f t="shared" si="32"/>
        <v>49.845304188997737</v>
      </c>
      <c r="AF56" s="68">
        <f t="shared" si="33"/>
        <v>28.804684934064518</v>
      </c>
    </row>
    <row r="57" spans="1:32" x14ac:dyDescent="0.2">
      <c r="A57" t="str">
        <f t="shared" si="19"/>
        <v>42 Secretarial and related occupations</v>
      </c>
      <c r="B57" s="172">
        <f t="shared" si="52"/>
        <v>2.4990355137771347</v>
      </c>
      <c r="C57" s="172">
        <f t="shared" si="52"/>
        <v>2.1549511493412279</v>
      </c>
      <c r="D57" s="172">
        <f t="shared" si="52"/>
        <v>2.1444050287923524</v>
      </c>
      <c r="E57" s="172">
        <f t="shared" si="52"/>
        <v>2.2924759842344353</v>
      </c>
      <c r="F57" s="172">
        <f t="shared" si="52"/>
        <v>1.7580994925904196</v>
      </c>
      <c r="H57" s="67">
        <f t="shared" si="21"/>
        <v>-14.771788235743996</v>
      </c>
      <c r="I57" s="68">
        <f t="shared" si="22"/>
        <v>52.305806278859535</v>
      </c>
      <c r="J57" s="68">
        <f t="shared" si="23"/>
        <v>37.534018043115537</v>
      </c>
      <c r="L57" t="str">
        <f t="shared" si="24"/>
        <v>42 Secretarial and related occupations</v>
      </c>
      <c r="M57" s="172">
        <f t="shared" ref="M57:Q57" si="57">M20/M$35*100</f>
        <v>0.42016729042502782</v>
      </c>
      <c r="N57" s="172">
        <f t="shared" si="57"/>
        <v>0.31646892375446756</v>
      </c>
      <c r="O57" s="172">
        <f t="shared" si="57"/>
        <v>0.31134209621916586</v>
      </c>
      <c r="P57" s="172">
        <f t="shared" si="57"/>
        <v>0.41119236318243618</v>
      </c>
      <c r="Q57" s="172">
        <f t="shared" si="57"/>
        <v>0.4959239003268579</v>
      </c>
      <c r="S57" s="67">
        <f t="shared" si="26"/>
        <v>62.698149391900103</v>
      </c>
      <c r="T57" s="68">
        <f t="shared" si="27"/>
        <v>46.986424675315774</v>
      </c>
      <c r="U57" s="68">
        <f t="shared" si="28"/>
        <v>109.68457406721588</v>
      </c>
      <c r="W57" t="str">
        <f t="shared" si="29"/>
        <v>42 Secretarial and related occupations</v>
      </c>
      <c r="X57" s="172">
        <f t="shared" ref="X57:AB57" si="58">X20/X$35*100</f>
        <v>4.781241435051987</v>
      </c>
      <c r="Y57" s="172">
        <f t="shared" si="58"/>
        <v>4.1559132104218879</v>
      </c>
      <c r="Z57" s="172">
        <f t="shared" si="58"/>
        <v>4.1438126119469398</v>
      </c>
      <c r="AA57" s="172">
        <f t="shared" si="58"/>
        <v>4.322338544299515</v>
      </c>
      <c r="AB57" s="172">
        <f t="shared" si="58"/>
        <v>3.0855494524659139</v>
      </c>
      <c r="AD57" s="67">
        <f t="shared" si="31"/>
        <v>-21.120635848340491</v>
      </c>
      <c r="AE57" s="68">
        <f t="shared" si="32"/>
        <v>52.741742388121281</v>
      </c>
      <c r="AF57" s="68">
        <f t="shared" si="33"/>
        <v>31.621106539780797</v>
      </c>
    </row>
    <row r="58" spans="1:32" x14ac:dyDescent="0.2">
      <c r="A58" t="str">
        <f t="shared" si="19"/>
        <v>51 Skilled agricultural and related trades</v>
      </c>
      <c r="B58" s="172">
        <f t="shared" si="52"/>
        <v>1.3017371134161455</v>
      </c>
      <c r="C58" s="172">
        <f t="shared" si="52"/>
        <v>1.227521806493395</v>
      </c>
      <c r="D58" s="172">
        <f t="shared" si="52"/>
        <v>1.0210392374357748</v>
      </c>
      <c r="E58" s="172">
        <f t="shared" si="52"/>
        <v>1.0237234435167302</v>
      </c>
      <c r="F58" s="172">
        <f t="shared" si="52"/>
        <v>1.1066097297759112</v>
      </c>
      <c r="H58" s="67">
        <f t="shared" si="21"/>
        <v>12.667536174771026</v>
      </c>
      <c r="I58" s="68">
        <f t="shared" si="22"/>
        <v>58.5567355896819</v>
      </c>
      <c r="J58" s="68">
        <f t="shared" si="23"/>
        <v>71.224271764452922</v>
      </c>
      <c r="L58" t="str">
        <f t="shared" si="24"/>
        <v>51 Skilled agricultural and related trades</v>
      </c>
      <c r="M58" s="172">
        <f t="shared" ref="M58:Q58" si="59">M21/M$35*100</f>
        <v>2.13421924102928</v>
      </c>
      <c r="N58" s="172">
        <f t="shared" si="59"/>
        <v>1.8935154933261593</v>
      </c>
      <c r="O58" s="172">
        <f t="shared" si="59"/>
        <v>1.6150847926400491</v>
      </c>
      <c r="P58" s="172">
        <f t="shared" si="59"/>
        <v>1.5917611146014172</v>
      </c>
      <c r="Q58" s="172">
        <f t="shared" si="59"/>
        <v>1.6642928700156445</v>
      </c>
      <c r="S58" s="67">
        <f t="shared" si="26"/>
        <v>5.2542991896306397</v>
      </c>
      <c r="T58" s="68">
        <f t="shared" si="27"/>
        <v>53.873314979737899</v>
      </c>
      <c r="U58" s="68">
        <f t="shared" si="28"/>
        <v>59.127614169368535</v>
      </c>
      <c r="W58" t="str">
        <f t="shared" si="29"/>
        <v>51 Skilled agricultural and related trades</v>
      </c>
      <c r="X58" s="172">
        <f t="shared" ref="X58:AB58" si="60">X21/X$35*100</f>
        <v>0.38782846848498598</v>
      </c>
      <c r="Y58" s="172">
        <f t="shared" si="60"/>
        <v>0.50266948987865234</v>
      </c>
      <c r="Z58" s="172">
        <f t="shared" si="60"/>
        <v>0.37308593113691052</v>
      </c>
      <c r="AA58" s="172">
        <f t="shared" si="60"/>
        <v>0.41082361898278413</v>
      </c>
      <c r="AB58" s="172">
        <f t="shared" si="60"/>
        <v>0.52008558315789888</v>
      </c>
      <c r="AD58" s="67">
        <f t="shared" si="31"/>
        <v>47.671586447722561</v>
      </c>
      <c r="AE58" s="68">
        <f t="shared" si="32"/>
        <v>80.671054990028495</v>
      </c>
      <c r="AF58" s="68">
        <f t="shared" si="33"/>
        <v>128.34264143775104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3.9488869091920931</v>
      </c>
      <c r="C59" s="172">
        <f t="shared" si="52"/>
        <v>3.8202456496261936</v>
      </c>
      <c r="D59" s="172">
        <f t="shared" si="52"/>
        <v>3.4823817497612439</v>
      </c>
      <c r="E59" s="172">
        <f t="shared" si="52"/>
        <v>3.3358303102585301</v>
      </c>
      <c r="F59" s="172">
        <f t="shared" si="52"/>
        <v>2.9847562900625415</v>
      </c>
      <c r="H59" s="67">
        <f t="shared" si="21"/>
        <v>-10.899684331984311</v>
      </c>
      <c r="I59" s="68">
        <f t="shared" si="22"/>
        <v>36.021749284419549</v>
      </c>
      <c r="J59" s="68">
        <f t="shared" si="23"/>
        <v>25.122064952435242</v>
      </c>
      <c r="L59" t="str">
        <f t="shared" si="24"/>
        <v>52 Skilled metal, electrical and electronic trades</v>
      </c>
      <c r="M59" s="172">
        <f t="shared" ref="M59:Q59" si="61">M22/M$35*100</f>
        <v>7.4234458452656806</v>
      </c>
      <c r="N59" s="172">
        <f t="shared" si="61"/>
        <v>7.1389328837699324</v>
      </c>
      <c r="O59" s="172">
        <f t="shared" si="61"/>
        <v>6.5206706318454666</v>
      </c>
      <c r="P59" s="172">
        <f t="shared" si="61"/>
        <v>6.0834859069385034</v>
      </c>
      <c r="Q59" s="172">
        <f t="shared" si="61"/>
        <v>5.3970701479266543</v>
      </c>
      <c r="S59" s="67">
        <f t="shared" si="26"/>
        <v>-15.458252981080495</v>
      </c>
      <c r="T59" s="68">
        <f t="shared" si="27"/>
        <v>33.730522575177233</v>
      </c>
      <c r="U59" s="68">
        <f t="shared" si="28"/>
        <v>18.272269594096734</v>
      </c>
      <c r="W59" t="str">
        <f t="shared" si="29"/>
        <v>52 Skilled metal, electrical and electronic trades</v>
      </c>
      <c r="X59" s="172">
        <f t="shared" ref="X59:AB59" si="62">X22/X$35*100</f>
        <v>0.1344753516671707</v>
      </c>
      <c r="Y59" s="172">
        <f t="shared" si="62"/>
        <v>0.20826226697751049</v>
      </c>
      <c r="Z59" s="172">
        <f t="shared" si="62"/>
        <v>0.16837778257287042</v>
      </c>
      <c r="AA59" s="172">
        <f t="shared" si="62"/>
        <v>0.37117194548994825</v>
      </c>
      <c r="AB59" s="172">
        <f t="shared" si="62"/>
        <v>0.44768779225870325</v>
      </c>
      <c r="AD59" s="67">
        <f t="shared" si="31"/>
        <v>181.65759318965061</v>
      </c>
      <c r="AE59" s="68">
        <f t="shared" si="32"/>
        <v>132.80484311892795</v>
      </c>
      <c r="AF59" s="68">
        <f t="shared" si="33"/>
        <v>314.4624363085785</v>
      </c>
    </row>
    <row r="60" spans="1:32" x14ac:dyDescent="0.2">
      <c r="A60" t="str">
        <f t="shared" si="19"/>
        <v>53 Skilled construction and building trades</v>
      </c>
      <c r="B60" s="172">
        <f t="shared" si="52"/>
        <v>3.7616160417969309</v>
      </c>
      <c r="C60" s="172">
        <f t="shared" si="52"/>
        <v>3.4579179308640615</v>
      </c>
      <c r="D60" s="172">
        <f t="shared" si="52"/>
        <v>2.9752421906538951</v>
      </c>
      <c r="E60" s="172">
        <f t="shared" si="52"/>
        <v>2.9181336766426078</v>
      </c>
      <c r="F60" s="172">
        <f t="shared" si="52"/>
        <v>2.4877998530775085</v>
      </c>
      <c r="H60" s="67">
        <f t="shared" si="21"/>
        <v>-13.075968882338501</v>
      </c>
      <c r="I60" s="68">
        <f t="shared" si="22"/>
        <v>39.55757569812689</v>
      </c>
      <c r="J60" s="68">
        <f t="shared" si="23"/>
        <v>26.481606815788389</v>
      </c>
      <c r="L60" t="str">
        <f t="shared" si="24"/>
        <v>53 Skilled construction and building trades</v>
      </c>
      <c r="M60" s="172">
        <f t="shared" ref="M60:Q60" si="63">M23/M$35*100</f>
        <v>7.1262613495237996</v>
      </c>
      <c r="N60" s="172">
        <f t="shared" si="63"/>
        <v>6.5680656726155817</v>
      </c>
      <c r="O60" s="172">
        <f t="shared" si="63"/>
        <v>5.5917721136930849</v>
      </c>
      <c r="P60" s="172">
        <f t="shared" si="63"/>
        <v>5.5155875346112611</v>
      </c>
      <c r="Q60" s="172">
        <f t="shared" si="63"/>
        <v>4.7360989524886428</v>
      </c>
      <c r="S60" s="67">
        <f t="shared" si="26"/>
        <v>-13.487926153748319</v>
      </c>
      <c r="T60" s="68">
        <f t="shared" si="27"/>
        <v>39.259255269962459</v>
      </c>
      <c r="U60" s="68">
        <f t="shared" si="28"/>
        <v>25.771329116214137</v>
      </c>
      <c r="W60" t="str">
        <f t="shared" si="29"/>
        <v>53 Skilled construction and building trades</v>
      </c>
      <c r="X60" s="172">
        <f t="shared" ref="X60:AB60" si="64">X23/X$35*100</f>
        <v>6.7868954787207919E-2</v>
      </c>
      <c r="Y60" s="172">
        <f t="shared" si="64"/>
        <v>7.2904168430608596E-2</v>
      </c>
      <c r="Z60" s="172">
        <f t="shared" si="64"/>
        <v>0.12127047112780315</v>
      </c>
      <c r="AA60" s="172">
        <f t="shared" si="64"/>
        <v>0.11553959737303833</v>
      </c>
      <c r="AB60" s="172">
        <f t="shared" si="64"/>
        <v>0.12322826129998207</v>
      </c>
      <c r="AD60" s="67">
        <f t="shared" si="31"/>
        <v>7.6431141865841141</v>
      </c>
      <c r="AE60" s="68">
        <f t="shared" si="32"/>
        <v>54.561378668124959</v>
      </c>
      <c r="AF60" s="68">
        <f t="shared" si="33"/>
        <v>62.204492854709081</v>
      </c>
    </row>
    <row r="61" spans="1:32" x14ac:dyDescent="0.2">
      <c r="A61" t="str">
        <f t="shared" si="19"/>
        <v>54 Textiles, printing and other skilled trades</v>
      </c>
      <c r="B61" s="172">
        <f t="shared" si="52"/>
        <v>2.3122221573151296</v>
      </c>
      <c r="C61" s="172">
        <f t="shared" si="52"/>
        <v>1.9037131206213012</v>
      </c>
      <c r="D61" s="172">
        <f t="shared" si="52"/>
        <v>1.8646249157326902</v>
      </c>
      <c r="E61" s="172">
        <f t="shared" si="52"/>
        <v>1.7483408401127121</v>
      </c>
      <c r="F61" s="172">
        <f t="shared" si="52"/>
        <v>1.5911713454914205</v>
      </c>
      <c r="H61" s="67">
        <f t="shared" si="21"/>
        <v>-11.290075255649276</v>
      </c>
      <c r="I61" s="68">
        <f t="shared" si="22"/>
        <v>39.609778200306238</v>
      </c>
      <c r="J61" s="68">
        <f t="shared" si="23"/>
        <v>28.31970294465696</v>
      </c>
      <c r="L61" t="str">
        <f t="shared" si="24"/>
        <v>54 Textiles, printing and other skilled trades</v>
      </c>
      <c r="M61" s="172">
        <f t="shared" ref="M61:Q61" si="65">M24/M$35*100</f>
        <v>2.7859923066203374</v>
      </c>
      <c r="N61" s="172">
        <f t="shared" si="65"/>
        <v>2.227110155597654</v>
      </c>
      <c r="O61" s="172">
        <f t="shared" si="65"/>
        <v>2.0771919250293922</v>
      </c>
      <c r="P61" s="172">
        <f t="shared" si="65"/>
        <v>1.9436381508854805</v>
      </c>
      <c r="Q61" s="172">
        <f t="shared" si="65"/>
        <v>1.7263313623566903</v>
      </c>
      <c r="S61" s="67">
        <f t="shared" si="26"/>
        <v>-15.110699673413794</v>
      </c>
      <c r="T61" s="68">
        <f t="shared" si="27"/>
        <v>28.202176556578038</v>
      </c>
      <c r="U61" s="68">
        <f t="shared" si="28"/>
        <v>13.091476883164246</v>
      </c>
      <c r="W61" t="str">
        <f t="shared" si="29"/>
        <v>54 Textiles, printing and other skilled trades</v>
      </c>
      <c r="X61" s="172">
        <f t="shared" ref="X61:AB61" si="66">X24/X$35*100</f>
        <v>1.7921117299576146</v>
      </c>
      <c r="Y61" s="172">
        <f t="shared" si="66"/>
        <v>1.551735174548345</v>
      </c>
      <c r="Z61" s="172">
        <f t="shared" si="66"/>
        <v>1.6327681241496004</v>
      </c>
      <c r="AA61" s="172">
        <f t="shared" si="66"/>
        <v>1.5376194503217544</v>
      </c>
      <c r="AB61" s="172">
        <f t="shared" si="66"/>
        <v>1.4490214258888645</v>
      </c>
      <c r="AD61" s="67">
        <f t="shared" si="31"/>
        <v>-5.9884330020747907</v>
      </c>
      <c r="AE61" s="68">
        <f t="shared" si="32"/>
        <v>55.439395632769127</v>
      </c>
      <c r="AF61" s="68">
        <f t="shared" si="33"/>
        <v>49.450962630694335</v>
      </c>
    </row>
    <row r="62" spans="1:32" x14ac:dyDescent="0.2">
      <c r="A62" t="str">
        <f t="shared" si="19"/>
        <v>61 Caring personal service occupations</v>
      </c>
      <c r="B62" s="172">
        <f t="shared" si="52"/>
        <v>7.8742763229775399</v>
      </c>
      <c r="C62" s="172">
        <f t="shared" si="52"/>
        <v>7.6881800911853144</v>
      </c>
      <c r="D62" s="172">
        <f t="shared" si="52"/>
        <v>7.4814267000095427</v>
      </c>
      <c r="E62" s="172">
        <f t="shared" si="52"/>
        <v>8.0233487402940948</v>
      </c>
      <c r="F62" s="172">
        <f t="shared" si="52"/>
        <v>8.6635716084407299</v>
      </c>
      <c r="H62" s="67">
        <f t="shared" si="21"/>
        <v>20.381372035076218</v>
      </c>
      <c r="I62" s="68">
        <f t="shared" si="22"/>
        <v>63.238157998764407</v>
      </c>
      <c r="J62" s="68">
        <f t="shared" si="23"/>
        <v>83.619530033840633</v>
      </c>
      <c r="L62" t="str">
        <f t="shared" si="24"/>
        <v>61 Caring personal service occupations</v>
      </c>
      <c r="M62" s="172">
        <f t="shared" ref="M62:Q62" si="67">M25/M$35*100</f>
        <v>1.9654606323400461</v>
      </c>
      <c r="N62" s="172">
        <f t="shared" si="67"/>
        <v>2.0582601444152635</v>
      </c>
      <c r="O62" s="172">
        <f t="shared" si="67"/>
        <v>1.9963200077682979</v>
      </c>
      <c r="P62" s="172">
        <f t="shared" si="67"/>
        <v>2.4579534936876013</v>
      </c>
      <c r="Q62" s="172">
        <f t="shared" si="67"/>
        <v>2.8417160598878484</v>
      </c>
      <c r="S62" s="67">
        <f t="shared" si="26"/>
        <v>45.3971659700915</v>
      </c>
      <c r="T62" s="68">
        <f t="shared" si="27"/>
        <v>57.206314569809912</v>
      </c>
      <c r="U62" s="68">
        <f t="shared" si="28"/>
        <v>102.60348053990143</v>
      </c>
      <c r="W62" t="str">
        <f t="shared" si="29"/>
        <v>61 Caring personal service occupations</v>
      </c>
      <c r="X62" s="172">
        <f t="shared" ref="X62:AB62" si="68">X25/X$35*100</f>
        <v>14.361043500143916</v>
      </c>
      <c r="Y62" s="172">
        <f t="shared" si="68"/>
        <v>13.815656366792368</v>
      </c>
      <c r="Z62" s="172">
        <f t="shared" si="68"/>
        <v>13.464289437561099</v>
      </c>
      <c r="AA62" s="172">
        <f t="shared" si="68"/>
        <v>14.028284581245861</v>
      </c>
      <c r="AB62" s="172">
        <f t="shared" si="68"/>
        <v>14.786508830248197</v>
      </c>
      <c r="AD62" s="67">
        <f t="shared" si="31"/>
        <v>16.335753123186965</v>
      </c>
      <c r="AE62" s="68">
        <f t="shared" si="32"/>
        <v>64.213643322681165</v>
      </c>
      <c r="AF62" s="68">
        <f t="shared" si="33"/>
        <v>80.549396445868155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2.1651095844788992</v>
      </c>
      <c r="C63" s="172">
        <f t="shared" si="52"/>
        <v>2.4117147246143036</v>
      </c>
      <c r="D63" s="172">
        <f t="shared" si="52"/>
        <v>2.266546989066093</v>
      </c>
      <c r="E63" s="172">
        <f t="shared" si="52"/>
        <v>2.1404650905334881</v>
      </c>
      <c r="F63" s="172">
        <f t="shared" si="52"/>
        <v>2.0306091106425117</v>
      </c>
      <c r="H63" s="67">
        <f t="shared" si="21"/>
        <v>-6.8659802312529843</v>
      </c>
      <c r="I63" s="68">
        <f t="shared" si="22"/>
        <v>47.468659653164416</v>
      </c>
      <c r="J63" s="68">
        <f t="shared" si="23"/>
        <v>40.602679421911432</v>
      </c>
      <c r="L63" t="str">
        <f t="shared" si="24"/>
        <v>62 Leisure, travel and related personal service occupations</v>
      </c>
      <c r="M63" s="172">
        <f t="shared" ref="M63:Q63" si="69">M26/M$35*100</f>
        <v>1.1623771196347019</v>
      </c>
      <c r="N63" s="172">
        <f t="shared" si="69"/>
        <v>1.3197098077138691</v>
      </c>
      <c r="O63" s="172">
        <f t="shared" si="69"/>
        <v>1.3591073745952431</v>
      </c>
      <c r="P63" s="172">
        <f t="shared" si="69"/>
        <v>1.3512792519715824</v>
      </c>
      <c r="Q63" s="172">
        <f t="shared" si="69"/>
        <v>1.4405089755863008</v>
      </c>
      <c r="S63" s="67">
        <f t="shared" si="26"/>
        <v>8.25989932608271</v>
      </c>
      <c r="T63" s="68">
        <f t="shared" si="27"/>
        <v>44.798009122100055</v>
      </c>
      <c r="U63" s="68">
        <f t="shared" si="28"/>
        <v>53.057908448182765</v>
      </c>
      <c r="W63" t="str">
        <f t="shared" si="29"/>
        <v>62 Leisure, travel and related personal service occupations</v>
      </c>
      <c r="X63" s="172">
        <f t="shared" ref="X63:AB63" si="70">X26/X$35*100</f>
        <v>3.2659210467041961</v>
      </c>
      <c r="Y63" s="172">
        <f t="shared" si="70"/>
        <v>3.6002279334020217</v>
      </c>
      <c r="Z63" s="172">
        <f t="shared" si="70"/>
        <v>3.2563338720952508</v>
      </c>
      <c r="AA63" s="172">
        <f t="shared" si="70"/>
        <v>2.9919787956996435</v>
      </c>
      <c r="AB63" s="172">
        <f t="shared" si="70"/>
        <v>2.6512267215393419</v>
      </c>
      <c r="AD63" s="67">
        <f t="shared" si="31"/>
        <v>-13.752018623217543</v>
      </c>
      <c r="AE63" s="68">
        <f t="shared" si="32"/>
        <v>48.684470080499871</v>
      </c>
      <c r="AF63" s="68">
        <f t="shared" si="33"/>
        <v>34.932451457282326</v>
      </c>
    </row>
    <row r="64" spans="1:32" x14ac:dyDescent="0.2">
      <c r="A64" t="str">
        <f t="shared" si="19"/>
        <v>63 Community and civil enforcement occupations</v>
      </c>
      <c r="B64" s="172">
        <f t="shared" si="52"/>
        <v>0.10010919425249892</v>
      </c>
      <c r="C64" s="172">
        <f t="shared" si="52"/>
        <v>8.1593546994465568E-2</v>
      </c>
      <c r="D64" s="172">
        <f t="shared" si="52"/>
        <v>0.10647714126528149</v>
      </c>
      <c r="E64" s="172">
        <f t="shared" si="52"/>
        <v>8.4631412599037142E-2</v>
      </c>
      <c r="F64" s="172">
        <f t="shared" si="52"/>
        <v>8.9916575756554262E-2</v>
      </c>
      <c r="H64" s="67">
        <f t="shared" si="21"/>
        <v>-12.213017413963833</v>
      </c>
      <c r="I64" s="68">
        <f t="shared" si="22"/>
        <v>40.234924763314439</v>
      </c>
      <c r="J64" s="68">
        <f t="shared" si="23"/>
        <v>28.021907349350606</v>
      </c>
      <c r="L64" t="str">
        <f t="shared" si="24"/>
        <v>63 Community and civil enforcement occupations</v>
      </c>
      <c r="M64" s="172">
        <f t="shared" ref="M64:Q64" si="71">M27/M$35*100</f>
        <v>0.15189135178231822</v>
      </c>
      <c r="N64" s="172">
        <f t="shared" si="71"/>
        <v>0.11009552328934719</v>
      </c>
      <c r="O64" s="172">
        <f t="shared" si="71"/>
        <v>0.16293753693929156</v>
      </c>
      <c r="P64" s="172">
        <f t="shared" si="71"/>
        <v>0.11065245777045127</v>
      </c>
      <c r="Q64" s="172">
        <f t="shared" si="71"/>
        <v>0.1249450813064517</v>
      </c>
      <c r="S64" s="67">
        <f t="shared" si="26"/>
        <v>-21.674453050017615</v>
      </c>
      <c r="T64" s="68">
        <f t="shared" si="27"/>
        <v>30.737165528298988</v>
      </c>
      <c r="U64" s="68">
        <f t="shared" si="28"/>
        <v>9.0627124782813713</v>
      </c>
      <c r="W64" t="str">
        <f t="shared" si="29"/>
        <v>63 Community and civil enforcement occupations</v>
      </c>
      <c r="X64" s="172">
        <f t="shared" ref="X64:AB64" si="72">X27/X$35*100</f>
        <v>4.3262134297739202E-2</v>
      </c>
      <c r="Y64" s="172">
        <f t="shared" si="72"/>
        <v>5.0572647016128236E-2</v>
      </c>
      <c r="Z64" s="172">
        <f t="shared" si="72"/>
        <v>4.4893143655305001E-2</v>
      </c>
      <c r="AA64" s="172">
        <f t="shared" si="72"/>
        <v>5.6555292243681374E-2</v>
      </c>
      <c r="AB64" s="172">
        <f t="shared" si="72"/>
        <v>5.3076544486958754E-2</v>
      </c>
      <c r="AD64" s="67">
        <f t="shared" si="31"/>
        <v>25.243045666779711</v>
      </c>
      <c r="AE64" s="68">
        <f t="shared" si="32"/>
        <v>77.834786213181502</v>
      </c>
      <c r="AF64" s="68">
        <f t="shared" si="33"/>
        <v>103.0778318799612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6.9705980081066032</v>
      </c>
      <c r="C65" s="172">
        <f t="shared" si="73"/>
        <v>6.7444135566466725</v>
      </c>
      <c r="D65" s="172">
        <f t="shared" si="73"/>
        <v>6.4516709446810472</v>
      </c>
      <c r="E65" s="172">
        <f t="shared" si="73"/>
        <v>5.8058403442729576</v>
      </c>
      <c r="F65" s="172">
        <f t="shared" si="73"/>
        <v>5.3058311424876399</v>
      </c>
      <c r="H65" s="67">
        <f t="shared" si="21"/>
        <v>-14.507511174001712</v>
      </c>
      <c r="I65" s="68">
        <f t="shared" si="22"/>
        <v>41.736900450555247</v>
      </c>
      <c r="J65" s="68">
        <f t="shared" si="23"/>
        <v>27.22938927655354</v>
      </c>
      <c r="L65" t="str">
        <f t="shared" si="24"/>
        <v>71 Sales occupations</v>
      </c>
      <c r="M65" s="172">
        <f t="shared" ref="M65:Q65" si="74">M28/M$35*100</f>
        <v>4.9365727508216262</v>
      </c>
      <c r="N65" s="172">
        <f t="shared" si="74"/>
        <v>5.3754621165593441</v>
      </c>
      <c r="O65" s="172">
        <f t="shared" si="74"/>
        <v>5.0683433908629363</v>
      </c>
      <c r="P65" s="172">
        <f t="shared" si="74"/>
        <v>4.6917190012647216</v>
      </c>
      <c r="Q65" s="172">
        <f t="shared" si="74"/>
        <v>4.5286030712193801</v>
      </c>
      <c r="S65" s="67">
        <f t="shared" si="26"/>
        <v>-8.7351289695450731</v>
      </c>
      <c r="T65" s="68">
        <f t="shared" si="27"/>
        <v>31.503534063937089</v>
      </c>
      <c r="U65" s="68">
        <f t="shared" si="28"/>
        <v>22.768405094392016</v>
      </c>
      <c r="W65" t="str">
        <f t="shared" si="29"/>
        <v>71 Sales occupations</v>
      </c>
      <c r="X65" s="172">
        <f t="shared" ref="X65:AB65" si="75">X28/X$35*100</f>
        <v>9.2035747952130187</v>
      </c>
      <c r="Y65" s="172">
        <f t="shared" si="75"/>
        <v>8.2343490354638416</v>
      </c>
      <c r="Z65" s="172">
        <f t="shared" si="75"/>
        <v>7.9605310890559027</v>
      </c>
      <c r="AA65" s="172">
        <f t="shared" si="75"/>
        <v>7.0079521238233644</v>
      </c>
      <c r="AB65" s="172">
        <f t="shared" si="75"/>
        <v>6.1232541526797695</v>
      </c>
      <c r="AD65" s="67">
        <f t="shared" si="31"/>
        <v>-18.516206294817049</v>
      </c>
      <c r="AE65" s="68">
        <f t="shared" si="32"/>
        <v>48.843575727857271</v>
      </c>
      <c r="AF65" s="68">
        <f t="shared" si="33"/>
        <v>30.327369433040218</v>
      </c>
    </row>
    <row r="66" spans="1:32" x14ac:dyDescent="0.2">
      <c r="A66" t="str">
        <f t="shared" si="19"/>
        <v>72 Customer service occupations</v>
      </c>
      <c r="B66" s="172">
        <f t="shared" si="73"/>
        <v>1.7999056124523996</v>
      </c>
      <c r="C66" s="172">
        <f t="shared" si="73"/>
        <v>1.8188105053205517</v>
      </c>
      <c r="D66" s="172">
        <f t="shared" si="73"/>
        <v>1.9323138140622489</v>
      </c>
      <c r="E66" s="172">
        <f t="shared" si="73"/>
        <v>2.4704295280366608</v>
      </c>
      <c r="F66" s="172">
        <f t="shared" si="73"/>
        <v>2.7774712125732375</v>
      </c>
      <c r="H66" s="67">
        <f t="shared" si="21"/>
        <v>49.423413149856508</v>
      </c>
      <c r="I66" s="68">
        <f t="shared" si="22"/>
        <v>59.411945651618794</v>
      </c>
      <c r="J66" s="68">
        <f t="shared" si="23"/>
        <v>108.83535880147531</v>
      </c>
      <c r="L66" t="str">
        <f t="shared" si="24"/>
        <v>72 Customer service occupations</v>
      </c>
      <c r="M66" s="172">
        <f t="shared" ref="M66:Q66" si="76">M29/M$35*100</f>
        <v>1.5549395679872575</v>
      </c>
      <c r="N66" s="172">
        <f t="shared" si="76"/>
        <v>1.4010977837669265</v>
      </c>
      <c r="O66" s="172">
        <f t="shared" si="76"/>
        <v>1.6900530060381818</v>
      </c>
      <c r="P66" s="172">
        <f t="shared" si="76"/>
        <v>2.3396439995366745</v>
      </c>
      <c r="Q66" s="172">
        <f t="shared" si="76"/>
        <v>2.7627051363181452</v>
      </c>
      <c r="S66" s="67">
        <f t="shared" si="26"/>
        <v>66.970454182627435</v>
      </c>
      <c r="T66" s="68">
        <f t="shared" si="27"/>
        <v>50.148269209884297</v>
      </c>
      <c r="U66" s="68">
        <f t="shared" si="28"/>
        <v>117.11872339251173</v>
      </c>
      <c r="W66" t="str">
        <f t="shared" si="29"/>
        <v>72 Customer service occupations</v>
      </c>
      <c r="X66" s="172">
        <f t="shared" ref="X66:AB66" si="77">X29/X$35*100</f>
        <v>2.0688322095833098</v>
      </c>
      <c r="Y66" s="172">
        <f t="shared" si="77"/>
        <v>2.2734394903752215</v>
      </c>
      <c r="Z66" s="172">
        <f t="shared" si="77"/>
        <v>2.1965590224820848</v>
      </c>
      <c r="AA66" s="172">
        <f t="shared" si="77"/>
        <v>2.6115441610083825</v>
      </c>
      <c r="AB66" s="172">
        <f t="shared" si="77"/>
        <v>2.7930009276560699</v>
      </c>
      <c r="AD66" s="67">
        <f t="shared" si="31"/>
        <v>34.697396078601315</v>
      </c>
      <c r="AE66" s="68">
        <f t="shared" si="32"/>
        <v>67.186308130671492</v>
      </c>
      <c r="AF66" s="68">
        <f t="shared" si="33"/>
        <v>101.88370420927279</v>
      </c>
    </row>
    <row r="67" spans="1:32" x14ac:dyDescent="0.2">
      <c r="A67" t="str">
        <f t="shared" si="19"/>
        <v>81 Process, plant and machine operatives</v>
      </c>
      <c r="B67" s="172">
        <f t="shared" si="73"/>
        <v>3.931217368936831</v>
      </c>
      <c r="C67" s="172">
        <f t="shared" si="73"/>
        <v>3.625142896083644</v>
      </c>
      <c r="D67" s="172">
        <f t="shared" si="73"/>
        <v>3.3170798887700368</v>
      </c>
      <c r="E67" s="172">
        <f t="shared" si="73"/>
        <v>3.8620384503911058</v>
      </c>
      <c r="F67" s="172">
        <f t="shared" si="73"/>
        <v>3.5654397000956051</v>
      </c>
      <c r="H67" s="67">
        <f t="shared" si="21"/>
        <v>11.738775912822746</v>
      </c>
      <c r="I67" s="68">
        <f t="shared" si="22"/>
        <v>45.295534989992035</v>
      </c>
      <c r="J67" s="68">
        <f t="shared" si="23"/>
        <v>57.034310902814781</v>
      </c>
      <c r="L67" t="str">
        <f t="shared" si="24"/>
        <v>81 Process, plant and machine operatives</v>
      </c>
      <c r="M67" s="172">
        <f t="shared" ref="M67:Q67" si="78">M30/M$35*100</f>
        <v>5.5950459438043048</v>
      </c>
      <c r="N67" s="172">
        <f t="shared" si="78"/>
        <v>5.0767663973311663</v>
      </c>
      <c r="O67" s="172">
        <f t="shared" si="78"/>
        <v>4.7140106183798478</v>
      </c>
      <c r="P67" s="172">
        <f t="shared" si="78"/>
        <v>5.3991911393780967</v>
      </c>
      <c r="Q67" s="172">
        <f t="shared" si="78"/>
        <v>4.983585365756233</v>
      </c>
      <c r="S67" s="67">
        <f t="shared" si="26"/>
        <v>7.9833420568586666</v>
      </c>
      <c r="T67" s="68">
        <f t="shared" si="27"/>
        <v>39.716860567972823</v>
      </c>
      <c r="U67" s="68">
        <f t="shared" si="28"/>
        <v>47.700202624831483</v>
      </c>
      <c r="W67" t="str">
        <f t="shared" si="29"/>
        <v>81 Process, plant and machine operatives</v>
      </c>
      <c r="X67" s="172">
        <f t="shared" ref="X67:AB67" si="79">X30/X$35*100</f>
        <v>2.1046468422942075</v>
      </c>
      <c r="Y67" s="172">
        <f t="shared" si="79"/>
        <v>2.0452290342336408</v>
      </c>
      <c r="Z67" s="172">
        <f t="shared" si="79"/>
        <v>1.7933821235204916</v>
      </c>
      <c r="AA67" s="172">
        <f t="shared" si="79"/>
        <v>2.2034853978039455</v>
      </c>
      <c r="AB67" s="172">
        <f t="shared" si="79"/>
        <v>2.0739535562360927</v>
      </c>
      <c r="AD67" s="67">
        <f t="shared" si="31"/>
        <v>22.505951534143339</v>
      </c>
      <c r="AE67" s="68">
        <f t="shared" si="32"/>
        <v>61.290109662276073</v>
      </c>
      <c r="AF67" s="68">
        <f t="shared" si="33"/>
        <v>83.796061196419416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4.0963527432867677</v>
      </c>
      <c r="C68" s="172">
        <f t="shared" si="73"/>
        <v>3.8789161457874375</v>
      </c>
      <c r="D68" s="172">
        <f t="shared" si="73"/>
        <v>3.6204199779249651</v>
      </c>
      <c r="E68" s="172">
        <f t="shared" si="73"/>
        <v>3.7662371504012255</v>
      </c>
      <c r="F68" s="172">
        <f t="shared" si="73"/>
        <v>3.5307671473047231</v>
      </c>
      <c r="H68" s="67">
        <f t="shared" si="21"/>
        <v>1.3810696232424722</v>
      </c>
      <c r="I68" s="68">
        <f t="shared" si="22"/>
        <v>54.322846900154808</v>
      </c>
      <c r="J68" s="68">
        <f t="shared" si="23"/>
        <v>55.703916523397282</v>
      </c>
      <c r="L68" t="str">
        <f t="shared" si="24"/>
        <v>82 Transport and mobile machine drivers and operatives</v>
      </c>
      <c r="M68" s="172">
        <f t="shared" ref="M68:Q68" si="80">M31/M$35*100</f>
        <v>7.4366586704082263</v>
      </c>
      <c r="N68" s="172">
        <f t="shared" si="80"/>
        <v>7.0945187528120384</v>
      </c>
      <c r="O68" s="172">
        <f t="shared" si="80"/>
        <v>6.5925912382355305</v>
      </c>
      <c r="P68" s="172">
        <f t="shared" si="80"/>
        <v>6.7369815487576545</v>
      </c>
      <c r="Q68" s="172">
        <f t="shared" si="80"/>
        <v>6.2993993661999426</v>
      </c>
      <c r="S68" s="67">
        <f t="shared" si="26"/>
        <v>-2.4003157383372677</v>
      </c>
      <c r="T68" s="68">
        <f t="shared" si="27"/>
        <v>51.955009914129413</v>
      </c>
      <c r="U68" s="68">
        <f t="shared" si="28"/>
        <v>49.554694175792143</v>
      </c>
      <c r="W68" t="str">
        <f t="shared" si="29"/>
        <v>82 Transport and mobile machine drivers and operatives</v>
      </c>
      <c r="X68" s="172">
        <f t="shared" ref="X68:AB68" si="81">X31/X$35*100</f>
        <v>0.42932571381312123</v>
      </c>
      <c r="Y68" s="172">
        <f t="shared" si="81"/>
        <v>0.37912771671261608</v>
      </c>
      <c r="Z68" s="172">
        <f t="shared" si="81"/>
        <v>0.37853359710275269</v>
      </c>
      <c r="AA68" s="172">
        <f t="shared" si="81"/>
        <v>0.5608710045062677</v>
      </c>
      <c r="AB68" s="172">
        <f t="shared" si="81"/>
        <v>0.61895301430332117</v>
      </c>
      <c r="AD68" s="67">
        <f t="shared" si="31"/>
        <v>73.214501465869475</v>
      </c>
      <c r="AE68" s="68">
        <f t="shared" si="32"/>
        <v>99.303678126266874</v>
      </c>
      <c r="AF68" s="68">
        <f t="shared" si="33"/>
        <v>172.51817959213633</v>
      </c>
    </row>
    <row r="69" spans="1:32" x14ac:dyDescent="0.2">
      <c r="A69" t="str">
        <f t="shared" si="19"/>
        <v>91 Elementary trades and related occupations</v>
      </c>
      <c r="B69" s="172">
        <f t="shared" si="73"/>
        <v>2.3014160099350804</v>
      </c>
      <c r="C69" s="172">
        <f t="shared" si="73"/>
        <v>1.9371762935312102</v>
      </c>
      <c r="D69" s="172">
        <f t="shared" si="73"/>
        <v>1.7638518347510794</v>
      </c>
      <c r="E69" s="172">
        <f t="shared" si="73"/>
        <v>1.4238384651784939</v>
      </c>
      <c r="F69" s="172">
        <f t="shared" si="73"/>
        <v>1.2587800403905587</v>
      </c>
      <c r="H69" s="67">
        <f t="shared" si="21"/>
        <v>-25.811858519046893</v>
      </c>
      <c r="I69" s="68">
        <f t="shared" si="22"/>
        <v>32.783769759270761</v>
      </c>
      <c r="J69" s="68">
        <f t="shared" si="23"/>
        <v>6.9719112402238661</v>
      </c>
      <c r="L69" t="str">
        <f t="shared" si="24"/>
        <v>91 Elementary trades and related occupations</v>
      </c>
      <c r="M69" s="172">
        <f t="shared" ref="M69:Q70" si="82">M32/M$35*100</f>
        <v>3.2000891948261319</v>
      </c>
      <c r="N69" s="172">
        <f t="shared" si="82"/>
        <v>2.7062568915089713</v>
      </c>
      <c r="O69" s="172">
        <f t="shared" si="82"/>
        <v>2.56790153859296</v>
      </c>
      <c r="P69" s="172">
        <f t="shared" si="82"/>
        <v>2.0619723937661489</v>
      </c>
      <c r="Q69" s="172">
        <f t="shared" si="82"/>
        <v>1.8330669220537905</v>
      </c>
      <c r="S69" s="67">
        <f t="shared" si="26"/>
        <v>-27.086932056658963</v>
      </c>
      <c r="T69" s="68">
        <f t="shared" si="27"/>
        <v>26.381291877055546</v>
      </c>
      <c r="U69" s="68">
        <f t="shared" si="28"/>
        <v>-0.70564017960341985</v>
      </c>
      <c r="W69" t="str">
        <f t="shared" si="29"/>
        <v>91 Elementary trades and related occupations</v>
      </c>
      <c r="X69" s="172">
        <f t="shared" ref="X69:AB70" si="83">X32/X$35*100</f>
        <v>1.3148420458854688</v>
      </c>
      <c r="Y69" s="172">
        <f t="shared" si="83"/>
        <v>1.1001265374610387</v>
      </c>
      <c r="Z69" s="172">
        <f t="shared" si="83"/>
        <v>0.88683716900911769</v>
      </c>
      <c r="AA69" s="172">
        <f t="shared" si="83"/>
        <v>0.7353063611127636</v>
      </c>
      <c r="AB69" s="172">
        <f t="shared" si="83"/>
        <v>0.65479347727399928</v>
      </c>
      <c r="AD69" s="67">
        <f t="shared" si="31"/>
        <v>-21.784746847033524</v>
      </c>
      <c r="AE69" s="68">
        <f t="shared" si="32"/>
        <v>53.004951243095235</v>
      </c>
      <c r="AF69" s="68">
        <f t="shared" si="33"/>
        <v>31.220204396061703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10.094399124520519</v>
      </c>
      <c r="C70" s="172">
        <f t="shared" si="73"/>
        <v>9.3283454292479604</v>
      </c>
      <c r="D70" s="172">
        <f t="shared" si="73"/>
        <v>8.5044197644450907</v>
      </c>
      <c r="E70" s="172">
        <f t="shared" si="73"/>
        <v>8.3494447585276639</v>
      </c>
      <c r="F70" s="172">
        <f t="shared" si="73"/>
        <v>7.4474910839460566</v>
      </c>
      <c r="H70" s="67">
        <f t="shared" si="21"/>
        <v>-8.9642344806344667</v>
      </c>
      <c r="I70" s="68">
        <f t="shared" si="22"/>
        <v>46.002691316036078</v>
      </c>
      <c r="J70" s="68">
        <f t="shared" si="23"/>
        <v>37.038456835401611</v>
      </c>
      <c r="L70" t="str">
        <f t="shared" si="24"/>
        <v>92 Elementary administration and service occupations</v>
      </c>
      <c r="M70" s="172">
        <f t="shared" si="82"/>
        <v>9.7688040769681734</v>
      </c>
      <c r="N70" s="172">
        <f t="shared" si="82"/>
        <v>8.8619132511603951</v>
      </c>
      <c r="O70" s="172">
        <f t="shared" si="82"/>
        <v>8.4255543886892728</v>
      </c>
      <c r="P70" s="172">
        <f t="shared" si="82"/>
        <v>8.812448613273892</v>
      </c>
      <c r="Q70" s="172">
        <f t="shared" si="82"/>
        <v>8.2148679729294667</v>
      </c>
      <c r="S70" s="67">
        <f t="shared" si="26"/>
        <v>-0.41188301444468672</v>
      </c>
      <c r="T70" s="68">
        <f t="shared" si="27"/>
        <v>41.215230260162997</v>
      </c>
      <c r="U70" s="68">
        <f t="shared" si="28"/>
        <v>40.803347245718314</v>
      </c>
      <c r="W70" t="str">
        <f t="shared" si="29"/>
        <v>92 Elementary administration and service occupations</v>
      </c>
      <c r="X70" s="172">
        <f t="shared" si="83"/>
        <v>10.451841187040204</v>
      </c>
      <c r="Y70" s="172">
        <f t="shared" si="83"/>
        <v>9.8359995579804238</v>
      </c>
      <c r="Z70" s="172">
        <f t="shared" si="83"/>
        <v>8.5904419230586786</v>
      </c>
      <c r="AA70" s="172">
        <f t="shared" si="83"/>
        <v>7.8498740508479354</v>
      </c>
      <c r="AB70" s="172">
        <f t="shared" si="83"/>
        <v>6.6404287173987804</v>
      </c>
      <c r="AD70" s="67">
        <f t="shared" si="31"/>
        <v>-18.113631643716147</v>
      </c>
      <c r="AE70" s="68">
        <f t="shared" si="32"/>
        <v>51.124368409889577</v>
      </c>
      <c r="AF70" s="68">
        <f t="shared" si="33"/>
        <v>33.01073676617343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3.9553260054482</v>
      </c>
      <c r="I72" s="66">
        <f>IF(D35&gt;0,I35/D35*100,0)</f>
        <v>49.259944161723098</v>
      </c>
      <c r="J72" s="66">
        <f>IF(D35&gt;0,(J35/D35)*100,0)</f>
        <v>53.215270167171326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2.142249746921236</v>
      </c>
      <c r="T72" s="66">
        <f t="shared" ref="T72" si="85">IF(O35&gt;0,T35/O35*100,0)</f>
        <v>40.728361673330518</v>
      </c>
      <c r="U72" s="66">
        <f t="shared" ref="U72" si="86">IF(O35&gt;0,(U35/O35)*100,0)</f>
        <v>42.870611420251734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5.9329331872417397</v>
      </c>
      <c r="AE72" s="66">
        <f t="shared" ref="AE72" si="88">IF(Z35&gt;0,AE35/Z35*100,0)</f>
        <v>58.565740717030387</v>
      </c>
      <c r="AF72" s="66">
        <f t="shared" ref="AF72" si="89">IF(Z35&gt;0,(AF35/Z35)*100,0)</f>
        <v>64.498673904272138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Yorkshire and the Humber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Yorkshire and the Humber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Yorkshire and the Humber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4.1292511684325683</v>
      </c>
      <c r="C82" s="17">
        <f t="shared" si="96"/>
        <v>7.5326193286379795</v>
      </c>
      <c r="D82" s="17">
        <f t="shared" si="96"/>
        <v>-1.5711027867911342</v>
      </c>
      <c r="E82" s="17">
        <f t="shared" si="96"/>
        <v>0.89259481011159103</v>
      </c>
      <c r="F82" s="17">
        <f t="shared" ref="F82:F107" si="97">IF(AND(F$6-D$6 &lt;&gt; 0,D8&lt;&gt;0,F8&lt;&gt;0),(EXP(LN(F8/D8)/(F$6-D$6))-1)*100,0)</f>
        <v>6.4585528363436673E-2</v>
      </c>
      <c r="H82" s="17">
        <f t="shared" ref="H82:H107" si="98">IF($F$6-$D$6 &lt;&gt; 0,(EXP(LN(1+(H45/100))/($F$6-$D$6))-1)*100,0)</f>
        <v>6.4585528363436673E-2</v>
      </c>
      <c r="I82" s="17">
        <f t="shared" ref="I82:I107" si="99">IF(D8&gt;0,((1+(I8/D8))^(1/($F$6-$D$6))-1)*100,0)</f>
        <v>2.7336345386893557</v>
      </c>
      <c r="J82" s="17">
        <f t="shared" ref="J82:J107" si="100">IF($F$6-$D$6 &lt;&gt; 0,(EXP(LN(1+(J45/100))/($F$6-$D$6))-1)*100,0)</f>
        <v>2.777975995823101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3.4371769872489244</v>
      </c>
      <c r="N82" s="17">
        <f t="shared" si="102"/>
        <v>7.258954850502608</v>
      </c>
      <c r="O82" s="17">
        <f t="shared" si="102"/>
        <v>-2.3802630940489622</v>
      </c>
      <c r="P82" s="17">
        <f t="shared" si="102"/>
        <v>0.3491014391248326</v>
      </c>
      <c r="Q82" s="17">
        <f t="shared" ref="Q82:Q107" si="103">IF(AND(Q$6-O$6 &lt;&gt; 0,O8&lt;&gt;0,Q8&lt;&gt;0),(EXP(LN(Q8/O8)/(Q$6-O$6))-1)*100,0)</f>
        <v>-0.56906203053116444</v>
      </c>
      <c r="S82" s="17">
        <f t="shared" ref="S82:S107" si="104">IF($F$6-$D$6 &lt;&gt; 0,(EXP(LN(1+(S45/100))/($F$6-$D$6))-1)*100,0)</f>
        <v>-0.56906203053116444</v>
      </c>
      <c r="T82" s="17">
        <f t="shared" ref="T82:T107" si="105">IF(O8&gt;0,((1+(T8/O8))^(1/($F$6-$D$6))-1)*100,0)</f>
        <v>2.4016352687518561</v>
      </c>
      <c r="U82" s="17">
        <f t="shared" ref="U82:U107" si="106">IF($F$6-$D$6 &lt;&gt; 0,(EXP(LN(1+(U45/100))/($F$6-$D$6))-1)*100,0)</f>
        <v>1.9983818618536375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5.5452320048730908</v>
      </c>
      <c r="Y82" s="17">
        <f t="shared" si="108"/>
        <v>8.065040975786042</v>
      </c>
      <c r="Z82" s="17">
        <f t="shared" si="108"/>
        <v>-7.9951890668772396E-2</v>
      </c>
      <c r="AA82" s="17">
        <f t="shared" si="108"/>
        <v>1.7693089416091601</v>
      </c>
      <c r="AB82" s="17">
        <f t="shared" ref="AB82:AB107" si="109">IF(AND(AB$6-Z$6 &lt;&gt; 0,Z8&lt;&gt;0,AB8&lt;&gt;0),(EXP(LN(AB8/Z8)/(AB$6-Z$6))-1)*100,0)</f>
        <v>1.1491168304376576</v>
      </c>
      <c r="AD82" s="17">
        <f t="shared" ref="AD82:AD107" si="110">IF($F$6-$D$6 &lt;&gt; 0,(EXP(LN(1+(AD45/100))/($F$6-$D$6))-1)*100,0)</f>
        <v>1.1491168304376576</v>
      </c>
      <c r="AE82" s="17">
        <f t="shared" ref="AE82:AE107" si="111">IF(Z8&gt;0,((1+(AE8/Z8))^(1/($F$6-$D$6))-1)*100,0)</f>
        <v>3.3351393584914346</v>
      </c>
      <c r="AF82" s="17">
        <f t="shared" ref="AF82:AF107" si="112">IF($F$6-$D$6 &lt;&gt; 0,(EXP(LN(1+(AF45/100))/($F$6-$D$6))-1)*100,0)</f>
        <v>4.0833303322457937</v>
      </c>
    </row>
    <row r="83" spans="1:32" x14ac:dyDescent="0.2">
      <c r="A83" t="str">
        <f t="shared" si="95"/>
        <v>12 Other managers and proprietors</v>
      </c>
      <c r="B83" s="17">
        <f t="shared" si="96"/>
        <v>1.658499510617828</v>
      </c>
      <c r="C83" s="17">
        <f t="shared" si="96"/>
        <v>1.490649654080145</v>
      </c>
      <c r="D83" s="17">
        <f t="shared" si="96"/>
        <v>3.5763086358894913</v>
      </c>
      <c r="E83" s="17">
        <f t="shared" si="96"/>
        <v>1.3976915917506494</v>
      </c>
      <c r="F83" s="17">
        <f t="shared" si="97"/>
        <v>2.1187574282309996</v>
      </c>
      <c r="H83" s="17">
        <f t="shared" si="98"/>
        <v>2.1187574282309996</v>
      </c>
      <c r="I83" s="17">
        <f t="shared" si="99"/>
        <v>3.5924714518739131</v>
      </c>
      <c r="J83" s="17">
        <f t="shared" si="100"/>
        <v>4.961447313945877</v>
      </c>
      <c r="K83" s="39"/>
      <c r="L83" t="str">
        <f t="shared" si="101"/>
        <v>12 Other managers and proprietors</v>
      </c>
      <c r="M83" s="17">
        <f t="shared" si="102"/>
        <v>0.54265115481650916</v>
      </c>
      <c r="N83" s="17">
        <f t="shared" si="102"/>
        <v>1.9157880442664199</v>
      </c>
      <c r="O83" s="17">
        <f t="shared" si="102"/>
        <v>4.1584270836198867</v>
      </c>
      <c r="P83" s="17">
        <f t="shared" si="102"/>
        <v>1.2685596367767227</v>
      </c>
      <c r="Q83" s="17">
        <f t="shared" si="103"/>
        <v>2.2228283250537606</v>
      </c>
      <c r="S83" s="17">
        <f t="shared" si="104"/>
        <v>2.2228283250537606</v>
      </c>
      <c r="T83" s="17">
        <f t="shared" si="105"/>
        <v>3.3478091899883156</v>
      </c>
      <c r="U83" s="17">
        <f t="shared" si="106"/>
        <v>4.8314391112815214</v>
      </c>
      <c r="W83" t="str">
        <f t="shared" si="107"/>
        <v>12 Other managers and proprietors</v>
      </c>
      <c r="X83" s="17">
        <f t="shared" si="108"/>
        <v>3.2005763982443591</v>
      </c>
      <c r="Y83" s="17">
        <f t="shared" si="108"/>
        <v>0.94018409063343356</v>
      </c>
      <c r="Z83" s="17">
        <f t="shared" si="108"/>
        <v>2.7950008593382147</v>
      </c>
      <c r="AA83" s="17">
        <f t="shared" si="108"/>
        <v>1.5755624161750692</v>
      </c>
      <c r="AB83" s="17">
        <f t="shared" si="109"/>
        <v>1.9804260329099987</v>
      </c>
      <c r="AD83" s="17">
        <f t="shared" si="110"/>
        <v>1.9804260329099987</v>
      </c>
      <c r="AE83" s="17">
        <f t="shared" si="111"/>
        <v>3.9005872811073816</v>
      </c>
      <c r="AF83" s="17">
        <f t="shared" si="112"/>
        <v>5.1280775323251593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4.4709273713110065</v>
      </c>
      <c r="C84" s="17">
        <f t="shared" si="96"/>
        <v>7.9231966359513128</v>
      </c>
      <c r="D84" s="17">
        <f t="shared" si="96"/>
        <v>0.97263708605264121</v>
      </c>
      <c r="E84" s="17">
        <f t="shared" si="96"/>
        <v>1.0441147184558686</v>
      </c>
      <c r="F84" s="17">
        <f t="shared" si="97"/>
        <v>1.0202832207139023</v>
      </c>
      <c r="H84" s="17">
        <f t="shared" si="98"/>
        <v>1.0202832207139023</v>
      </c>
      <c r="I84" s="17">
        <f t="shared" si="99"/>
        <v>2.3285637637575185</v>
      </c>
      <c r="J84" s="17">
        <f t="shared" si="100"/>
        <v>3.0827849040975241</v>
      </c>
      <c r="K84" s="39"/>
      <c r="L84" t="str">
        <f t="shared" si="101"/>
        <v>21 Science, research, engineering and technology professionals</v>
      </c>
      <c r="M84" s="17">
        <f t="shared" si="102"/>
        <v>5.0249489900858313</v>
      </c>
      <c r="N84" s="17">
        <f t="shared" si="102"/>
        <v>2.9471061157174017</v>
      </c>
      <c r="O84" s="17">
        <f t="shared" si="102"/>
        <v>0.19697397208930933</v>
      </c>
      <c r="P84" s="17">
        <f t="shared" si="102"/>
        <v>0.64681307223037887</v>
      </c>
      <c r="Q84" s="17">
        <f t="shared" si="103"/>
        <v>0.49664275497440791</v>
      </c>
      <c r="S84" s="17">
        <f t="shared" si="104"/>
        <v>0.49664275497440791</v>
      </c>
      <c r="T84" s="17">
        <f t="shared" si="105"/>
        <v>1.9711562320303688</v>
      </c>
      <c r="U84" s="17">
        <f t="shared" si="106"/>
        <v>2.3523295621767915</v>
      </c>
      <c r="W84" t="str">
        <f t="shared" si="107"/>
        <v>21 Science, research, engineering and technology professionals</v>
      </c>
      <c r="X84" s="17">
        <f t="shared" si="108"/>
        <v>2.4012201484992834</v>
      </c>
      <c r="Y84" s="17">
        <f t="shared" si="108"/>
        <v>27.731164826533838</v>
      </c>
      <c r="Z84" s="17">
        <f t="shared" si="108"/>
        <v>3.3122582678259738</v>
      </c>
      <c r="AA84" s="17">
        <f t="shared" si="108"/>
        <v>2.070469509251982</v>
      </c>
      <c r="AB84" s="17">
        <f t="shared" si="109"/>
        <v>2.4827317281749695</v>
      </c>
      <c r="AD84" s="17">
        <f t="shared" si="110"/>
        <v>2.4827317281749695</v>
      </c>
      <c r="AE84" s="17">
        <f t="shared" si="111"/>
        <v>3.3700309064276679</v>
      </c>
      <c r="AF84" s="17">
        <f t="shared" si="112"/>
        <v>5.0328651861164087</v>
      </c>
    </row>
    <row r="85" spans="1:32" x14ac:dyDescent="0.2">
      <c r="A85" t="str">
        <f t="shared" si="95"/>
        <v>22 Health professionals</v>
      </c>
      <c r="B85" s="17">
        <f t="shared" si="96"/>
        <v>3.2807424489819992</v>
      </c>
      <c r="C85" s="17">
        <f t="shared" si="96"/>
        <v>2.0871924149659771</v>
      </c>
      <c r="D85" s="17">
        <f t="shared" si="96"/>
        <v>1.51829894105453</v>
      </c>
      <c r="E85" s="17">
        <f t="shared" si="96"/>
        <v>1.0414015446859493</v>
      </c>
      <c r="F85" s="17">
        <f t="shared" si="97"/>
        <v>1.2001179004630602</v>
      </c>
      <c r="H85" s="17">
        <f t="shared" si="98"/>
        <v>1.2001179004630602</v>
      </c>
      <c r="I85" s="17">
        <f t="shared" si="99"/>
        <v>3.1479573991856968</v>
      </c>
      <c r="J85" s="17">
        <f t="shared" si="100"/>
        <v>3.9493549042264098</v>
      </c>
      <c r="K85" s="39"/>
      <c r="L85" t="str">
        <f t="shared" si="101"/>
        <v>22 Health professionals</v>
      </c>
      <c r="M85" s="17">
        <f t="shared" si="102"/>
        <v>3.4580768972366505</v>
      </c>
      <c r="N85" s="17">
        <f t="shared" si="102"/>
        <v>14.030589530193737</v>
      </c>
      <c r="O85" s="17">
        <f t="shared" si="102"/>
        <v>1.2012019714040534</v>
      </c>
      <c r="P85" s="17">
        <f t="shared" si="102"/>
        <v>0.86689308628291606</v>
      </c>
      <c r="Q85" s="17">
        <f t="shared" si="103"/>
        <v>0.97820649429460893</v>
      </c>
      <c r="S85" s="17">
        <f t="shared" si="104"/>
        <v>0.97820649429460893</v>
      </c>
      <c r="T85" s="17">
        <f t="shared" si="105"/>
        <v>2.3877589036835456</v>
      </c>
      <c r="U85" s="17">
        <f t="shared" si="106"/>
        <v>3.1047657954650587</v>
      </c>
      <c r="W85" t="str">
        <f t="shared" si="107"/>
        <v>22 Health professionals</v>
      </c>
      <c r="X85" s="17">
        <f t="shared" si="108"/>
        <v>3.2175519331836044</v>
      </c>
      <c r="Y85" s="17">
        <f t="shared" si="108"/>
        <v>-2.1934907547204063</v>
      </c>
      <c r="Z85" s="17">
        <f t="shared" si="108"/>
        <v>1.649638062630765</v>
      </c>
      <c r="AA85" s="17">
        <f t="shared" si="108"/>
        <v>1.1119547215748371</v>
      </c>
      <c r="AB85" s="17">
        <f t="shared" si="109"/>
        <v>1.290865743801306</v>
      </c>
      <c r="AD85" s="17">
        <f t="shared" si="110"/>
        <v>1.290865743801306</v>
      </c>
      <c r="AE85" s="17">
        <f t="shared" si="111"/>
        <v>3.4437323298528222</v>
      </c>
      <c r="AF85" s="17">
        <f t="shared" si="112"/>
        <v>4.2756312752774805</v>
      </c>
    </row>
    <row r="86" spans="1:32" x14ac:dyDescent="0.2">
      <c r="A86" t="str">
        <f t="shared" si="95"/>
        <v>23 Teaching and other educational professionals</v>
      </c>
      <c r="B86" s="17">
        <f t="shared" si="96"/>
        <v>1.4125183741804159</v>
      </c>
      <c r="C86" s="17">
        <f t="shared" si="96"/>
        <v>4.4644308130713295</v>
      </c>
      <c r="D86" s="17">
        <f t="shared" si="96"/>
        <v>0.54366098146412245</v>
      </c>
      <c r="E86" s="17">
        <f t="shared" si="96"/>
        <v>0.77219437216824449</v>
      </c>
      <c r="F86" s="17">
        <f t="shared" si="97"/>
        <v>0.69595891671208054</v>
      </c>
      <c r="H86" s="17">
        <f t="shared" si="98"/>
        <v>0.69595891671208054</v>
      </c>
      <c r="I86" s="17">
        <f t="shared" si="99"/>
        <v>2.9492431531680019</v>
      </c>
      <c r="J86" s="17">
        <f t="shared" si="100"/>
        <v>3.420407606168796</v>
      </c>
      <c r="K86" s="39"/>
      <c r="L86" t="str">
        <f t="shared" si="101"/>
        <v>23 Teaching and other educational professionals</v>
      </c>
      <c r="M86" s="17">
        <f t="shared" si="102"/>
        <v>-0.18861132814561588</v>
      </c>
      <c r="N86" s="17">
        <f t="shared" si="102"/>
        <v>2.1724608423623337</v>
      </c>
      <c r="O86" s="17">
        <f t="shared" si="102"/>
        <v>0.70454269882347376</v>
      </c>
      <c r="P86" s="17">
        <f t="shared" si="102"/>
        <v>0.25390723203764232</v>
      </c>
      <c r="Q86" s="17">
        <f t="shared" si="103"/>
        <v>0.40389455018907672</v>
      </c>
      <c r="S86" s="17">
        <f t="shared" si="104"/>
        <v>0.40389455018907672</v>
      </c>
      <c r="T86" s="17">
        <f t="shared" si="105"/>
        <v>2.4956240655483075</v>
      </c>
      <c r="U86" s="17">
        <f t="shared" si="106"/>
        <v>2.7841177973348064</v>
      </c>
      <c r="W86" t="str">
        <f t="shared" si="107"/>
        <v>23 Teaching and other educational professionals</v>
      </c>
      <c r="X86" s="17">
        <f t="shared" si="108"/>
        <v>2.1258262669139771</v>
      </c>
      <c r="Y86" s="17">
        <f t="shared" si="108"/>
        <v>5.4285157962618014</v>
      </c>
      <c r="Z86" s="17">
        <f t="shared" si="108"/>
        <v>0.47778185705733556</v>
      </c>
      <c r="AA86" s="17">
        <f t="shared" si="108"/>
        <v>0.97906679271928532</v>
      </c>
      <c r="AB86" s="17">
        <f t="shared" si="109"/>
        <v>0.81169454887151105</v>
      </c>
      <c r="AD86" s="17">
        <f t="shared" si="110"/>
        <v>0.81169454887151105</v>
      </c>
      <c r="AE86" s="17">
        <f t="shared" si="111"/>
        <v>3.1264124391373382</v>
      </c>
      <c r="AF86" s="17">
        <f t="shared" si="112"/>
        <v>3.6648244219261272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4.7372831398960757</v>
      </c>
      <c r="C87" s="17">
        <f t="shared" si="96"/>
        <v>12.967858487548977</v>
      </c>
      <c r="D87" s="17">
        <f t="shared" si="96"/>
        <v>1.9962038008002558</v>
      </c>
      <c r="E87" s="17">
        <f t="shared" si="96"/>
        <v>1.2667240582129535</v>
      </c>
      <c r="F87" s="17">
        <f t="shared" si="97"/>
        <v>1.5093024264836385</v>
      </c>
      <c r="H87" s="17">
        <f t="shared" si="98"/>
        <v>1.5093024264836385</v>
      </c>
      <c r="I87" s="17">
        <f t="shared" si="99"/>
        <v>2.9900804834339212</v>
      </c>
      <c r="J87" s="17">
        <f t="shared" si="100"/>
        <v>4.0258517281747785</v>
      </c>
      <c r="K87" s="39"/>
      <c r="L87" t="str">
        <f t="shared" si="101"/>
        <v>24 Business, media and public service professionals</v>
      </c>
      <c r="M87" s="17">
        <f t="shared" si="102"/>
        <v>4.3631961811304132</v>
      </c>
      <c r="N87" s="17">
        <f t="shared" si="102"/>
        <v>9.6202804121469754</v>
      </c>
      <c r="O87" s="17">
        <f t="shared" si="102"/>
        <v>1.8995748877502994</v>
      </c>
      <c r="P87" s="17">
        <f t="shared" si="102"/>
        <v>0.76402680646328047</v>
      </c>
      <c r="Q87" s="17">
        <f t="shared" si="103"/>
        <v>1.1411297890056682</v>
      </c>
      <c r="S87" s="17">
        <f t="shared" si="104"/>
        <v>1.1411297890056682</v>
      </c>
      <c r="T87" s="17">
        <f t="shared" si="105"/>
        <v>2.6122785639083324</v>
      </c>
      <c r="U87" s="17">
        <f t="shared" si="106"/>
        <v>3.4274546676584583</v>
      </c>
      <c r="W87" t="str">
        <f t="shared" si="107"/>
        <v>24 Business, media and public service professionals</v>
      </c>
      <c r="X87" s="17">
        <f t="shared" si="108"/>
        <v>5.1991148937418519</v>
      </c>
      <c r="Y87" s="17">
        <f t="shared" si="108"/>
        <v>17.019042118009907</v>
      </c>
      <c r="Z87" s="17">
        <f t="shared" si="108"/>
        <v>2.1053078022651439</v>
      </c>
      <c r="AA87" s="17">
        <f t="shared" si="108"/>
        <v>1.805381682073115</v>
      </c>
      <c r="AB87" s="17">
        <f t="shared" si="109"/>
        <v>1.905259037584095</v>
      </c>
      <c r="AD87" s="17">
        <f t="shared" si="110"/>
        <v>1.905259037584095</v>
      </c>
      <c r="AE87" s="17">
        <f t="shared" si="111"/>
        <v>3.3961555329541593</v>
      </c>
      <c r="AF87" s="17">
        <f t="shared" si="112"/>
        <v>4.6506253214227522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4.4920036766010307</v>
      </c>
      <c r="C88" s="17">
        <f t="shared" si="96"/>
        <v>10.934029357707642</v>
      </c>
      <c r="D88" s="17">
        <f t="shared" si="96"/>
        <v>-2.7105785395714177</v>
      </c>
      <c r="E88" s="17">
        <f t="shared" si="96"/>
        <v>0.67230816517733771</v>
      </c>
      <c r="F88" s="17">
        <f t="shared" si="97"/>
        <v>-0.4681924964443418</v>
      </c>
      <c r="H88" s="17">
        <f t="shared" si="98"/>
        <v>-0.4681924964443418</v>
      </c>
      <c r="I88" s="17">
        <f t="shared" si="99"/>
        <v>2.1350379249803986</v>
      </c>
      <c r="J88" s="17">
        <f t="shared" si="100"/>
        <v>1.7898578963034817</v>
      </c>
      <c r="K88" s="39"/>
      <c r="L88" t="str">
        <f t="shared" si="101"/>
        <v>31 Science, engineering and technology associate professionals</v>
      </c>
      <c r="M88" s="17">
        <f t="shared" si="102"/>
        <v>5.7284061138621167</v>
      </c>
      <c r="N88" s="17">
        <f t="shared" si="102"/>
        <v>6.279839281901145</v>
      </c>
      <c r="O88" s="17">
        <f t="shared" si="102"/>
        <v>-4.0238767328570235</v>
      </c>
      <c r="P88" s="17">
        <f t="shared" si="102"/>
        <v>0.17103732036694019</v>
      </c>
      <c r="Q88" s="17">
        <f t="shared" si="103"/>
        <v>-1.2472537387855587</v>
      </c>
      <c r="S88" s="17">
        <f t="shared" si="104"/>
        <v>-1.2472537387855698</v>
      </c>
      <c r="T88" s="17">
        <f t="shared" si="105"/>
        <v>1.8012308909999275</v>
      </c>
      <c r="U88" s="17">
        <f t="shared" si="106"/>
        <v>0.85048732489625412</v>
      </c>
      <c r="W88" t="str">
        <f t="shared" si="107"/>
        <v>31 Science, engineering and technology associate professionals</v>
      </c>
      <c r="X88" s="17">
        <f t="shared" si="108"/>
        <v>0.83976167413608582</v>
      </c>
      <c r="Y88" s="17">
        <f t="shared" si="108"/>
        <v>26.420393015431397</v>
      </c>
      <c r="Z88" s="17">
        <f t="shared" si="108"/>
        <v>0.62811149599619753</v>
      </c>
      <c r="AA88" s="17">
        <f t="shared" si="108"/>
        <v>1.7054946626816392</v>
      </c>
      <c r="AB88" s="17">
        <f t="shared" si="109"/>
        <v>1.3450913246185525</v>
      </c>
      <c r="AD88" s="17">
        <f t="shared" si="110"/>
        <v>1.3450913246185525</v>
      </c>
      <c r="AE88" s="17">
        <f t="shared" si="111"/>
        <v>2.9951345419647835</v>
      </c>
      <c r="AF88" s="17">
        <f t="shared" si="112"/>
        <v>3.914173394439624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2.7608774220390542</v>
      </c>
      <c r="C89" s="17">
        <f t="shared" si="96"/>
        <v>4.3319366923490366</v>
      </c>
      <c r="D89" s="17">
        <f t="shared" si="96"/>
        <v>0.1539564992114606</v>
      </c>
      <c r="E89" s="17">
        <f t="shared" si="96"/>
        <v>1.0990867474369281</v>
      </c>
      <c r="F89" s="17">
        <f t="shared" si="97"/>
        <v>0.78305646715588484</v>
      </c>
      <c r="H89" s="17">
        <f t="shared" si="98"/>
        <v>0.78305646715588484</v>
      </c>
      <c r="I89" s="17">
        <f t="shared" si="99"/>
        <v>3.1759609182681725</v>
      </c>
      <c r="J89" s="17">
        <f t="shared" si="100"/>
        <v>3.6916586031086052</v>
      </c>
      <c r="K89" s="39"/>
      <c r="L89" t="str">
        <f t="shared" si="101"/>
        <v>32 Health and social care associate professionals</v>
      </c>
      <c r="M89" s="17">
        <f t="shared" si="102"/>
        <v>1.7146681507869577</v>
      </c>
      <c r="N89" s="17">
        <f t="shared" si="102"/>
        <v>11.673078456463703</v>
      </c>
      <c r="O89" s="17">
        <f t="shared" si="102"/>
        <v>-1.5685107149506439</v>
      </c>
      <c r="P89" s="17">
        <f t="shared" si="102"/>
        <v>0.82021473228190978</v>
      </c>
      <c r="Q89" s="17">
        <f t="shared" si="103"/>
        <v>1.760038136944253E-2</v>
      </c>
      <c r="S89" s="17">
        <f t="shared" si="104"/>
        <v>1.760038136944253E-2</v>
      </c>
      <c r="T89" s="17">
        <f t="shared" si="105"/>
        <v>2.5728300891689537</v>
      </c>
      <c r="U89" s="17">
        <f t="shared" si="106"/>
        <v>2.5851679190193266</v>
      </c>
      <c r="W89" t="str">
        <f t="shared" si="107"/>
        <v>32 Health and social care associate professionals</v>
      </c>
      <c r="X89" s="17">
        <f t="shared" si="108"/>
        <v>3.1075009178253232</v>
      </c>
      <c r="Y89" s="17">
        <f t="shared" si="108"/>
        <v>1.981161964238054</v>
      </c>
      <c r="Z89" s="17">
        <f t="shared" si="108"/>
        <v>0.73083782897662708</v>
      </c>
      <c r="AA89" s="17">
        <f t="shared" si="108"/>
        <v>1.1848096065164571</v>
      </c>
      <c r="AB89" s="17">
        <f t="shared" si="109"/>
        <v>1.0332588069102533</v>
      </c>
      <c r="AD89" s="17">
        <f t="shared" si="110"/>
        <v>1.0332588069102533</v>
      </c>
      <c r="AE89" s="17">
        <f t="shared" si="111"/>
        <v>3.3762660202673267</v>
      </c>
      <c r="AF89" s="17">
        <f t="shared" si="112"/>
        <v>4.0434873612088085</v>
      </c>
    </row>
    <row r="90" spans="1:32" x14ac:dyDescent="0.2">
      <c r="A90" t="str">
        <f t="shared" si="95"/>
        <v>33 Protective service occupations</v>
      </c>
      <c r="B90" s="17">
        <f t="shared" si="96"/>
        <v>0.47917327940050214</v>
      </c>
      <c r="C90" s="17">
        <f t="shared" si="96"/>
        <v>8.6574421807904969</v>
      </c>
      <c r="D90" s="17">
        <f t="shared" si="96"/>
        <v>3.3923811863294961</v>
      </c>
      <c r="E90" s="17">
        <f t="shared" si="96"/>
        <v>1.3097099236200505</v>
      </c>
      <c r="F90" s="17">
        <f t="shared" si="97"/>
        <v>1.9992301137716995</v>
      </c>
      <c r="H90" s="17">
        <f t="shared" si="98"/>
        <v>1.9992301137716995</v>
      </c>
      <c r="I90" s="17">
        <f t="shared" si="99"/>
        <v>2.3486011439613819</v>
      </c>
      <c r="J90" s="17">
        <f t="shared" si="100"/>
        <v>3.8495430839453615</v>
      </c>
      <c r="K90" s="39"/>
      <c r="L90" t="str">
        <f t="shared" si="101"/>
        <v>33 Protective service occupations</v>
      </c>
      <c r="M90" s="17">
        <f t="shared" si="102"/>
        <v>-4.5992768287228536E-2</v>
      </c>
      <c r="N90" s="17">
        <f t="shared" si="102"/>
        <v>7.3415147680366832</v>
      </c>
      <c r="O90" s="17">
        <f t="shared" si="102"/>
        <v>2.7356676223084353</v>
      </c>
      <c r="P90" s="17">
        <f t="shared" si="102"/>
        <v>0.73767008487728436</v>
      </c>
      <c r="Q90" s="17">
        <f t="shared" si="103"/>
        <v>1.3993140788804537</v>
      </c>
      <c r="S90" s="17">
        <f t="shared" si="104"/>
        <v>1.3993140788804537</v>
      </c>
      <c r="T90" s="17">
        <f t="shared" si="105"/>
        <v>1.9354282544100876</v>
      </c>
      <c r="U90" s="17">
        <f t="shared" si="106"/>
        <v>3.0305017734274742</v>
      </c>
      <c r="W90" t="str">
        <f t="shared" si="107"/>
        <v>33 Protective service occupations</v>
      </c>
      <c r="X90" s="17">
        <f t="shared" si="108"/>
        <v>2.4783026676948872</v>
      </c>
      <c r="Y90" s="17">
        <f t="shared" si="108"/>
        <v>13.364990652146425</v>
      </c>
      <c r="Z90" s="17">
        <f t="shared" si="108"/>
        <v>5.5009977174610869</v>
      </c>
      <c r="AA90" s="17">
        <f t="shared" si="108"/>
        <v>2.8536281961256238</v>
      </c>
      <c r="AB90" s="17">
        <f t="shared" si="109"/>
        <v>3.7286199053468971</v>
      </c>
      <c r="AD90" s="17">
        <f t="shared" si="110"/>
        <v>3.7286199053468971</v>
      </c>
      <c r="AE90" s="17">
        <f t="shared" si="111"/>
        <v>3.5968587795775386</v>
      </c>
      <c r="AF90" s="17">
        <f t="shared" si="112"/>
        <v>6.1001451529418382</v>
      </c>
    </row>
    <row r="91" spans="1:32" x14ac:dyDescent="0.2">
      <c r="A91" t="str">
        <f t="shared" si="95"/>
        <v>34 Culture, media and sports occupations</v>
      </c>
      <c r="B91" s="17">
        <f t="shared" si="96"/>
        <v>3.4181484293391406</v>
      </c>
      <c r="C91" s="17">
        <f t="shared" si="96"/>
        <v>9.3242936705116399</v>
      </c>
      <c r="D91" s="17">
        <f t="shared" si="96"/>
        <v>-1.7770397932535875</v>
      </c>
      <c r="E91" s="17">
        <f t="shared" si="96"/>
        <v>0.80550615677630333</v>
      </c>
      <c r="F91" s="17">
        <f t="shared" si="97"/>
        <v>-6.2800333690182786E-2</v>
      </c>
      <c r="H91" s="17">
        <f t="shared" si="98"/>
        <v>-6.2800333690182786E-2</v>
      </c>
      <c r="I91" s="17">
        <f t="shared" si="99"/>
        <v>2.5390430751554227</v>
      </c>
      <c r="J91" s="17">
        <f t="shared" si="100"/>
        <v>2.494894919198587</v>
      </c>
      <c r="K91" s="39"/>
      <c r="L91" t="str">
        <f t="shared" si="101"/>
        <v>34 Culture, media and sports occupations</v>
      </c>
      <c r="M91" s="17">
        <f t="shared" si="102"/>
        <v>4.1157332067907726</v>
      </c>
      <c r="N91" s="17">
        <f t="shared" si="102"/>
        <v>0.49616931530511721</v>
      </c>
      <c r="O91" s="17">
        <f t="shared" si="102"/>
        <v>-2.6150910013909123</v>
      </c>
      <c r="P91" s="17">
        <f t="shared" si="102"/>
        <v>0.36346651334657754</v>
      </c>
      <c r="Q91" s="17">
        <f t="shared" si="103"/>
        <v>-0.63937306779265901</v>
      </c>
      <c r="S91" s="17">
        <f t="shared" si="104"/>
        <v>-0.63937306779265901</v>
      </c>
      <c r="T91" s="17">
        <f t="shared" si="105"/>
        <v>2.0697298937162545</v>
      </c>
      <c r="U91" s="17">
        <f t="shared" si="106"/>
        <v>1.5955626627744524</v>
      </c>
      <c r="W91" t="str">
        <f t="shared" si="107"/>
        <v>34 Culture, media and sports occupations</v>
      </c>
      <c r="X91" s="17">
        <f t="shared" si="108"/>
        <v>2.6967577400087039</v>
      </c>
      <c r="Y91" s="17">
        <f t="shared" si="108"/>
        <v>18.772341558801429</v>
      </c>
      <c r="Z91" s="17">
        <f t="shared" si="108"/>
        <v>-1.0420720475558087</v>
      </c>
      <c r="AA91" s="17">
        <f t="shared" si="108"/>
        <v>1.1620377733878362</v>
      </c>
      <c r="AB91" s="17">
        <f t="shared" si="109"/>
        <v>0.42193307466495966</v>
      </c>
      <c r="AD91" s="17">
        <f t="shared" si="110"/>
        <v>0.42193307466495966</v>
      </c>
      <c r="AE91" s="17">
        <f t="shared" si="111"/>
        <v>2.9395384749055342</v>
      </c>
      <c r="AF91" s="17">
        <f t="shared" si="112"/>
        <v>3.2236922446346128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1.66684466963547</v>
      </c>
      <c r="C92" s="17">
        <f t="shared" si="96"/>
        <v>8.0687239115065026</v>
      </c>
      <c r="D92" s="17">
        <f t="shared" si="96"/>
        <v>-0.93817737702487358</v>
      </c>
      <c r="E92" s="17">
        <f t="shared" si="96"/>
        <v>0.49603227181791443</v>
      </c>
      <c r="F92" s="17">
        <f t="shared" si="97"/>
        <v>1.5669957054798012E-2</v>
      </c>
      <c r="H92" s="17">
        <f t="shared" si="98"/>
        <v>1.5669957054798012E-2</v>
      </c>
      <c r="I92" s="17">
        <f t="shared" si="99"/>
        <v>2.5421742875155973</v>
      </c>
      <c r="J92" s="17">
        <f t="shared" si="100"/>
        <v>2.5532044496981099</v>
      </c>
      <c r="K92" s="39"/>
      <c r="L92" t="str">
        <f t="shared" si="101"/>
        <v>35 Business and public service associate professionals</v>
      </c>
      <c r="M92" s="17">
        <f t="shared" si="102"/>
        <v>1.6965904776289342</v>
      </c>
      <c r="N92" s="17">
        <f t="shared" si="102"/>
        <v>8.7929854069699118</v>
      </c>
      <c r="O92" s="17">
        <f t="shared" si="102"/>
        <v>-1.6890480896878945</v>
      </c>
      <c r="P92" s="17">
        <f t="shared" si="102"/>
        <v>-5.1525991668455173E-2</v>
      </c>
      <c r="Q92" s="17">
        <f t="shared" si="103"/>
        <v>-0.60037508040057253</v>
      </c>
      <c r="S92" s="17">
        <f t="shared" si="104"/>
        <v>-0.60037508040057253</v>
      </c>
      <c r="T92" s="17">
        <f t="shared" si="105"/>
        <v>2.0613758168772867</v>
      </c>
      <c r="U92" s="17">
        <f t="shared" si="106"/>
        <v>1.6152653043647103</v>
      </c>
      <c r="W92" t="str">
        <f t="shared" si="107"/>
        <v>35 Business and public service associate professionals</v>
      </c>
      <c r="X92" s="17">
        <f t="shared" si="108"/>
        <v>1.6368104924918914</v>
      </c>
      <c r="Y92" s="17">
        <f t="shared" si="108"/>
        <v>7.3363653251521166</v>
      </c>
      <c r="Z92" s="17">
        <f t="shared" si="108"/>
        <v>-0.1915271667766838</v>
      </c>
      <c r="AA92" s="17">
        <f t="shared" si="108"/>
        <v>0.99260716493139167</v>
      </c>
      <c r="AB92" s="17">
        <f t="shared" si="109"/>
        <v>0.5963429344280291</v>
      </c>
      <c r="AD92" s="17">
        <f t="shared" si="110"/>
        <v>0.5963429344280291</v>
      </c>
      <c r="AE92" s="17">
        <f t="shared" si="111"/>
        <v>3.0042333349867389</v>
      </c>
      <c r="AF92" s="17">
        <f t="shared" si="112"/>
        <v>3.4040899918758472</v>
      </c>
    </row>
    <row r="93" spans="1:32" x14ac:dyDescent="0.2">
      <c r="A93" t="str">
        <f t="shared" si="95"/>
        <v>41 Administrative occupations</v>
      </c>
      <c r="B93" s="17">
        <f t="shared" si="96"/>
        <v>-1.0548988097925927</v>
      </c>
      <c r="C93" s="17">
        <f t="shared" si="96"/>
        <v>8.221337428926212</v>
      </c>
      <c r="D93" s="17">
        <f t="shared" si="96"/>
        <v>-1.5036274814990036</v>
      </c>
      <c r="E93" s="17">
        <f t="shared" si="96"/>
        <v>-0.28704490702249341</v>
      </c>
      <c r="F93" s="17">
        <f t="shared" si="97"/>
        <v>-0.69423296254272904</v>
      </c>
      <c r="H93" s="17">
        <f t="shared" si="98"/>
        <v>-0.69423296254272904</v>
      </c>
      <c r="I93" s="17">
        <f t="shared" si="99"/>
        <v>2.5170285073754073</v>
      </c>
      <c r="J93" s="17">
        <f t="shared" si="100"/>
        <v>2.0343751533144605</v>
      </c>
      <c r="K93" s="39"/>
      <c r="L93" t="str">
        <f t="shared" si="101"/>
        <v>41 Administrative occupations</v>
      </c>
      <c r="M93" s="17">
        <f t="shared" si="102"/>
        <v>-1.077428950822501</v>
      </c>
      <c r="N93" s="17">
        <f t="shared" si="102"/>
        <v>20.679159415086403</v>
      </c>
      <c r="O93" s="17">
        <f t="shared" si="102"/>
        <v>-0.65121241812230446</v>
      </c>
      <c r="P93" s="17">
        <f t="shared" si="102"/>
        <v>1.0158080495044075</v>
      </c>
      <c r="Q93" s="17">
        <f t="shared" si="103"/>
        <v>0.45704954400884734</v>
      </c>
      <c r="S93" s="17">
        <f t="shared" si="104"/>
        <v>0.45704954400884734</v>
      </c>
      <c r="T93" s="17">
        <f t="shared" si="105"/>
        <v>2.1740989993132898</v>
      </c>
      <c r="U93" s="17">
        <f t="shared" si="106"/>
        <v>2.5152605651351356</v>
      </c>
      <c r="W93" t="str">
        <f t="shared" si="107"/>
        <v>41 Administrative occupations</v>
      </c>
      <c r="X93" s="17">
        <f t="shared" si="108"/>
        <v>-1.042510893328108</v>
      </c>
      <c r="Y93" s="17">
        <f t="shared" si="108"/>
        <v>1.3776007801240997</v>
      </c>
      <c r="Z93" s="17">
        <f t="shared" si="108"/>
        <v>-2.0774394385919548</v>
      </c>
      <c r="AA93" s="17">
        <f t="shared" si="108"/>
        <v>-1.3041270328862042</v>
      </c>
      <c r="AB93" s="17">
        <f t="shared" si="109"/>
        <v>-1.5625740184918913</v>
      </c>
      <c r="AD93" s="17">
        <f t="shared" si="110"/>
        <v>-1.5625740184918913</v>
      </c>
      <c r="AE93" s="17">
        <f t="shared" si="111"/>
        <v>2.7328987523423498</v>
      </c>
      <c r="AF93" s="17">
        <f t="shared" si="112"/>
        <v>1.7018322758153959</v>
      </c>
    </row>
    <row r="94" spans="1:32" x14ac:dyDescent="0.2">
      <c r="A94" t="str">
        <f t="shared" si="95"/>
        <v>42 Secretarial and related occupations</v>
      </c>
      <c r="B94" s="17">
        <f t="shared" si="96"/>
        <v>-2.9982060421104406</v>
      </c>
      <c r="C94" s="17">
        <f t="shared" si="96"/>
        <v>0.45875115844591363</v>
      </c>
      <c r="D94" s="17">
        <f t="shared" si="96"/>
        <v>1.5729775503034782</v>
      </c>
      <c r="E94" s="17">
        <f t="shared" si="96"/>
        <v>-2.3506749569141117</v>
      </c>
      <c r="F94" s="17">
        <f t="shared" si="97"/>
        <v>-1.0599273129815234</v>
      </c>
      <c r="H94" s="17">
        <f t="shared" si="98"/>
        <v>-1.0599273129815234</v>
      </c>
      <c r="I94" s="17">
        <f t="shared" si="99"/>
        <v>2.8445062115840525</v>
      </c>
      <c r="J94" s="17">
        <f t="shared" si="100"/>
        <v>2.1474059359767983</v>
      </c>
      <c r="K94" s="39"/>
      <c r="L94" t="str">
        <f t="shared" si="101"/>
        <v>42 Secretarial and related occupations</v>
      </c>
      <c r="M94" s="17">
        <f t="shared" si="102"/>
        <v>-6.3208362944624064</v>
      </c>
      <c r="N94" s="17">
        <f t="shared" si="102"/>
        <v>-0.5792143404236838</v>
      </c>
      <c r="O94" s="17">
        <f t="shared" si="102"/>
        <v>5.849312523661121</v>
      </c>
      <c r="P94" s="17">
        <f t="shared" si="102"/>
        <v>2.0455898755630919</v>
      </c>
      <c r="Q94" s="17">
        <f t="shared" si="103"/>
        <v>3.2980621222382878</v>
      </c>
      <c r="S94" s="17">
        <f t="shared" si="104"/>
        <v>3.2980621222382878</v>
      </c>
      <c r="T94" s="17">
        <f t="shared" si="105"/>
        <v>2.601052313062624</v>
      </c>
      <c r="U94" s="17">
        <f t="shared" si="106"/>
        <v>5.0600892606730508</v>
      </c>
      <c r="W94" t="str">
        <f t="shared" si="107"/>
        <v>42 Secretarial and related occupations</v>
      </c>
      <c r="X94" s="17">
        <f t="shared" si="108"/>
        <v>-2.6951789539661042</v>
      </c>
      <c r="Y94" s="17">
        <f t="shared" si="108"/>
        <v>0.54477660539491435</v>
      </c>
      <c r="Z94" s="17">
        <f t="shared" si="108"/>
        <v>1.1888492893408875</v>
      </c>
      <c r="AA94" s="17">
        <f t="shared" si="108"/>
        <v>-2.919945488784581</v>
      </c>
      <c r="AB94" s="17">
        <f t="shared" si="109"/>
        <v>-1.569227528035988</v>
      </c>
      <c r="AD94" s="17">
        <f t="shared" si="110"/>
        <v>-1.569227528035988</v>
      </c>
      <c r="AE94" s="17">
        <f t="shared" si="111"/>
        <v>2.8641044398027171</v>
      </c>
      <c r="AF94" s="17">
        <f t="shared" si="112"/>
        <v>1.8485934871022014</v>
      </c>
    </row>
    <row r="95" spans="1:32" x14ac:dyDescent="0.2">
      <c r="A95" t="str">
        <f t="shared" si="95"/>
        <v>51 Skilled agricultural and related trades</v>
      </c>
      <c r="B95" s="17">
        <f t="shared" si="96"/>
        <v>-0.80495060398791951</v>
      </c>
      <c r="C95" s="17">
        <f t="shared" si="96"/>
        <v>-16.028559491041904</v>
      </c>
      <c r="D95" s="17">
        <f t="shared" si="96"/>
        <v>0.27822351116972843</v>
      </c>
      <c r="E95" s="17">
        <f t="shared" si="96"/>
        <v>1.0593647415650054</v>
      </c>
      <c r="F95" s="17">
        <f t="shared" si="97"/>
        <v>0.79831056306209902</v>
      </c>
      <c r="H95" s="17">
        <f t="shared" si="98"/>
        <v>0.79831056306209902</v>
      </c>
      <c r="I95" s="17">
        <f t="shared" si="99"/>
        <v>3.1206510803129639</v>
      </c>
      <c r="J95" s="17">
        <f t="shared" si="100"/>
        <v>3.6504094085664018</v>
      </c>
      <c r="K95" s="39"/>
      <c r="L95" t="str">
        <f t="shared" si="101"/>
        <v>51 Skilled agricultural and related trades</v>
      </c>
      <c r="M95" s="17">
        <f t="shared" si="102"/>
        <v>-2.4059691879387723</v>
      </c>
      <c r="N95" s="17">
        <f t="shared" si="102"/>
        <v>-13.802061252781861</v>
      </c>
      <c r="O95" s="17">
        <f t="shared" si="102"/>
        <v>-0.1695301080027467</v>
      </c>
      <c r="P95" s="17">
        <f t="shared" si="102"/>
        <v>0.59871348530324831</v>
      </c>
      <c r="Q95" s="17">
        <f t="shared" si="103"/>
        <v>0.3419776347792336</v>
      </c>
      <c r="S95" s="17">
        <f t="shared" si="104"/>
        <v>0.3419776347792336</v>
      </c>
      <c r="T95" s="17">
        <f t="shared" si="105"/>
        <v>2.9147335570806066</v>
      </c>
      <c r="U95" s="17">
        <f t="shared" si="106"/>
        <v>3.1453617666126199</v>
      </c>
      <c r="W95" t="str">
        <f t="shared" si="107"/>
        <v>51 Skilled agricultural and related trades</v>
      </c>
      <c r="X95" s="17">
        <f t="shared" si="108"/>
        <v>7.5260320679990889</v>
      </c>
      <c r="Y95" s="17">
        <f t="shared" si="108"/>
        <v>-25.156821805301355</v>
      </c>
      <c r="Z95" s="17">
        <f t="shared" si="108"/>
        <v>2.291189566927132</v>
      </c>
      <c r="AA95" s="17">
        <f t="shared" si="108"/>
        <v>2.8041341075612403</v>
      </c>
      <c r="AB95" s="17">
        <f t="shared" si="109"/>
        <v>2.6328674305237998</v>
      </c>
      <c r="AD95" s="17">
        <f t="shared" si="110"/>
        <v>2.6328674305237998</v>
      </c>
      <c r="AE95" s="17">
        <f t="shared" si="111"/>
        <v>4.0221690528460474</v>
      </c>
      <c r="AF95" s="17">
        <f t="shared" si="112"/>
        <v>5.6588309981371321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-0.16848445867644335</v>
      </c>
      <c r="C96" s="17">
        <f t="shared" si="96"/>
        <v>-7.9754980124878365</v>
      </c>
      <c r="D96" s="17">
        <f t="shared" si="96"/>
        <v>-0.63255968155249143</v>
      </c>
      <c r="E96" s="17">
        <f t="shared" si="96"/>
        <v>-0.83329734662974664</v>
      </c>
      <c r="F96" s="17">
        <f t="shared" si="97"/>
        <v>-0.7664298900252664</v>
      </c>
      <c r="H96" s="17">
        <f t="shared" si="98"/>
        <v>-0.7664298900252664</v>
      </c>
      <c r="I96" s="17">
        <f t="shared" si="99"/>
        <v>2.072140850615245</v>
      </c>
      <c r="J96" s="17">
        <f t="shared" si="100"/>
        <v>1.5053485619031637</v>
      </c>
      <c r="K96" s="39"/>
      <c r="L96" t="str">
        <f t="shared" si="101"/>
        <v>52 Skilled metal, electrical and electronic trades</v>
      </c>
      <c r="M96" s="17">
        <f t="shared" si="102"/>
        <v>-0.41985917799357564</v>
      </c>
      <c r="N96" s="17">
        <f t="shared" si="102"/>
        <v>-7.6941170888040311</v>
      </c>
      <c r="O96" s="17">
        <f t="shared" si="102"/>
        <v>-1.2587431020203543</v>
      </c>
      <c r="P96" s="17">
        <f t="shared" si="102"/>
        <v>-1.0404307490217368</v>
      </c>
      <c r="Q96" s="17">
        <f t="shared" si="103"/>
        <v>-1.1132551116685985</v>
      </c>
      <c r="S96" s="17">
        <f t="shared" si="104"/>
        <v>-1.1132551116685985</v>
      </c>
      <c r="T96" s="17">
        <f t="shared" si="105"/>
        <v>1.9566058813700327</v>
      </c>
      <c r="U96" s="17">
        <f t="shared" si="106"/>
        <v>1.1250762426928462</v>
      </c>
      <c r="W96" t="str">
        <f t="shared" si="107"/>
        <v>52 Skilled metal, electrical and electronic trades</v>
      </c>
      <c r="X96" s="17">
        <f t="shared" si="108"/>
        <v>12.420337622613786</v>
      </c>
      <c r="Y96" s="17">
        <f t="shared" si="108"/>
        <v>-18.47326133968933</v>
      </c>
      <c r="Z96" s="17">
        <f t="shared" si="108"/>
        <v>17.524116304106109</v>
      </c>
      <c r="AA96" s="17">
        <f t="shared" si="108"/>
        <v>2.3077772497611226</v>
      </c>
      <c r="AB96" s="17">
        <f t="shared" si="109"/>
        <v>7.1473491395184219</v>
      </c>
      <c r="AD96" s="17">
        <f t="shared" si="110"/>
        <v>7.1473491395184219</v>
      </c>
      <c r="AE96" s="17">
        <f t="shared" si="111"/>
        <v>5.7952414479227166</v>
      </c>
      <c r="AF96" s="17">
        <f t="shared" si="112"/>
        <v>9.9425177553111652</v>
      </c>
    </row>
    <row r="97" spans="1:32" x14ac:dyDescent="0.2">
      <c r="A97" t="str">
        <f t="shared" si="95"/>
        <v>53 Skilled construction and building trades</v>
      </c>
      <c r="B97" s="17">
        <f t="shared" si="96"/>
        <v>-1.4348084507511016</v>
      </c>
      <c r="C97" s="17">
        <f t="shared" si="96"/>
        <v>-13.13875901487056</v>
      </c>
      <c r="D97" s="17">
        <f t="shared" si="96"/>
        <v>-0.16216380252167539</v>
      </c>
      <c r="E97" s="17">
        <f t="shared" si="96"/>
        <v>-1.3115322962682252</v>
      </c>
      <c r="F97" s="17">
        <f t="shared" si="97"/>
        <v>-0.92988725362869173</v>
      </c>
      <c r="H97" s="17">
        <f t="shared" si="98"/>
        <v>-0.92988725362869173</v>
      </c>
      <c r="I97" s="17">
        <f t="shared" si="99"/>
        <v>2.2469184026765676</v>
      </c>
      <c r="J97" s="17">
        <f t="shared" si="100"/>
        <v>1.5785069215438208</v>
      </c>
      <c r="K97" s="39"/>
      <c r="L97" t="str">
        <f t="shared" si="101"/>
        <v>53 Skilled construction and building trades</v>
      </c>
      <c r="M97" s="17">
        <f t="shared" si="102"/>
        <v>-1.4719851374782267</v>
      </c>
      <c r="N97" s="17">
        <f t="shared" si="102"/>
        <v>-13.963567687763312</v>
      </c>
      <c r="O97" s="17">
        <f t="shared" si="102"/>
        <v>-0.15298952410065514</v>
      </c>
      <c r="P97" s="17">
        <f t="shared" si="102"/>
        <v>-1.3629354314751652</v>
      </c>
      <c r="Q97" s="17">
        <f t="shared" si="103"/>
        <v>-0.9612580903697987</v>
      </c>
      <c r="S97" s="17">
        <f t="shared" si="104"/>
        <v>-0.9612580903697987</v>
      </c>
      <c r="T97" s="17">
        <f t="shared" si="105"/>
        <v>2.2323328745470494</v>
      </c>
      <c r="U97" s="17">
        <f t="shared" si="106"/>
        <v>1.540378209312343</v>
      </c>
      <c r="W97" t="str">
        <f t="shared" si="107"/>
        <v>53 Skilled construction and building trades</v>
      </c>
      <c r="X97" s="17">
        <f t="shared" si="108"/>
        <v>2.5942945278465857</v>
      </c>
      <c r="Y97" s="17">
        <f t="shared" si="108"/>
        <v>67.736887184533501</v>
      </c>
      <c r="Z97" s="17">
        <f t="shared" si="108"/>
        <v>-0.62798875919569674</v>
      </c>
      <c r="AA97" s="17">
        <f t="shared" si="108"/>
        <v>1.0570427987182773</v>
      </c>
      <c r="AB97" s="17">
        <f t="shared" si="109"/>
        <v>0.49221455508849932</v>
      </c>
      <c r="AD97" s="17">
        <f t="shared" si="110"/>
        <v>0.49221455508849932</v>
      </c>
      <c r="AE97" s="17">
        <f t="shared" si="111"/>
        <v>2.9453494561892946</v>
      </c>
      <c r="AF97" s="17">
        <f t="shared" si="112"/>
        <v>3.2771374384407581</v>
      </c>
    </row>
    <row r="98" spans="1:32" x14ac:dyDescent="0.2">
      <c r="A98" t="str">
        <f t="shared" si="95"/>
        <v>54 Textiles, printing and other skilled trades</v>
      </c>
      <c r="B98" s="17">
        <f t="shared" si="96"/>
        <v>-4.1137129673650126</v>
      </c>
      <c r="C98" s="17">
        <f t="shared" si="96"/>
        <v>-1.1200205415168196</v>
      </c>
      <c r="D98" s="17">
        <f t="shared" si="96"/>
        <v>-1.0569002565980923</v>
      </c>
      <c r="E98" s="17">
        <f t="shared" si="96"/>
        <v>-0.66450390335333065</v>
      </c>
      <c r="F98" s="17">
        <f t="shared" si="97"/>
        <v>-0.79547529441064135</v>
      </c>
      <c r="H98" s="17">
        <f t="shared" si="98"/>
        <v>-0.79547529441064135</v>
      </c>
      <c r="I98" s="17">
        <f t="shared" si="99"/>
        <v>2.2494677034254229</v>
      </c>
      <c r="J98" s="17">
        <f t="shared" si="100"/>
        <v>1.6762584466649022</v>
      </c>
      <c r="K98" s="39"/>
      <c r="L98" t="str">
        <f t="shared" si="101"/>
        <v>54 Textiles, printing and other skilled trades</v>
      </c>
      <c r="M98" s="17">
        <f t="shared" si="102"/>
        <v>-4.9162626117875696</v>
      </c>
      <c r="N98" s="17">
        <f t="shared" si="102"/>
        <v>-5.7447948380021208</v>
      </c>
      <c r="O98" s="17">
        <f t="shared" si="102"/>
        <v>-1.2005878528921765</v>
      </c>
      <c r="P98" s="17">
        <f t="shared" si="102"/>
        <v>-1.0289642804122257</v>
      </c>
      <c r="Q98" s="17">
        <f t="shared" si="103"/>
        <v>-1.086205237442861</v>
      </c>
      <c r="S98" s="17">
        <f t="shared" si="104"/>
        <v>-1.086205237442861</v>
      </c>
      <c r="T98" s="17">
        <f t="shared" si="105"/>
        <v>1.6700475252466207</v>
      </c>
      <c r="U98" s="17">
        <f t="shared" si="106"/>
        <v>0.82355158265867701</v>
      </c>
      <c r="W98" t="str">
        <f t="shared" si="107"/>
        <v>54 Textiles, printing and other skilled trades</v>
      </c>
      <c r="X98" s="17">
        <f t="shared" si="108"/>
        <v>-2.7888591105247662</v>
      </c>
      <c r="Y98" s="17">
        <f t="shared" si="108"/>
        <v>6.1042508909064708</v>
      </c>
      <c r="Z98" s="17">
        <f t="shared" si="108"/>
        <v>-0.85888636091789872</v>
      </c>
      <c r="AA98" s="17">
        <f t="shared" si="108"/>
        <v>-0.1860522657778807</v>
      </c>
      <c r="AB98" s="17">
        <f t="shared" si="109"/>
        <v>-0.41083613720591661</v>
      </c>
      <c r="AD98" s="17">
        <f t="shared" si="110"/>
        <v>-0.41083613720591661</v>
      </c>
      <c r="AE98" s="17">
        <f t="shared" si="111"/>
        <v>2.9842332619673506</v>
      </c>
      <c r="AF98" s="17">
        <f t="shared" si="112"/>
        <v>2.7148527241263265</v>
      </c>
    </row>
    <row r="99" spans="1:32" x14ac:dyDescent="0.2">
      <c r="A99" t="str">
        <f t="shared" si="95"/>
        <v>61 Caring personal service occupations</v>
      </c>
      <c r="B99" s="17">
        <f t="shared" si="96"/>
        <v>6.1438029459104371E-2</v>
      </c>
      <c r="C99" s="17">
        <f t="shared" si="96"/>
        <v>-1.76205593811809</v>
      </c>
      <c r="D99" s="17">
        <f t="shared" si="96"/>
        <v>1.637233898340007</v>
      </c>
      <c r="E99" s="17">
        <f t="shared" si="96"/>
        <v>1.0484160738221115</v>
      </c>
      <c r="F99" s="17">
        <f t="shared" si="97"/>
        <v>1.2443086789085012</v>
      </c>
      <c r="H99" s="17">
        <f t="shared" si="98"/>
        <v>1.2443086789085012</v>
      </c>
      <c r="I99" s="17">
        <f t="shared" si="99"/>
        <v>3.3208837816108394</v>
      </c>
      <c r="J99" s="17">
        <f t="shared" si="100"/>
        <v>4.1344892866341354</v>
      </c>
      <c r="K99" s="39"/>
      <c r="L99" t="str">
        <f t="shared" si="101"/>
        <v>61 Caring personal service occupations</v>
      </c>
      <c r="M99" s="17">
        <f t="shared" si="102"/>
        <v>1.7243155284540901</v>
      </c>
      <c r="N99" s="17">
        <f t="shared" si="102"/>
        <v>-1.983247210996042</v>
      </c>
      <c r="O99" s="17">
        <f t="shared" si="102"/>
        <v>4.3747151068172396</v>
      </c>
      <c r="P99" s="17">
        <f t="shared" si="102"/>
        <v>1.6150283383579378</v>
      </c>
      <c r="Q99" s="17">
        <f t="shared" si="103"/>
        <v>2.5267197571953171</v>
      </c>
      <c r="S99" s="17">
        <f t="shared" si="104"/>
        <v>2.5267197571953171</v>
      </c>
      <c r="T99" s="17">
        <f t="shared" si="105"/>
        <v>3.0618654615556906</v>
      </c>
      <c r="U99" s="17">
        <f t="shared" si="106"/>
        <v>4.8197517464069417</v>
      </c>
      <c r="W99" t="str">
        <f t="shared" si="107"/>
        <v>61 Caring personal service occupations</v>
      </c>
      <c r="X99" s="17">
        <f t="shared" si="108"/>
        <v>-0.19569131379727489</v>
      </c>
      <c r="Y99" s="17">
        <f t="shared" si="108"/>
        <v>-1.7261904993142063</v>
      </c>
      <c r="Z99" s="17">
        <f t="shared" si="108"/>
        <v>1.1656668326430752</v>
      </c>
      <c r="AA99" s="17">
        <f t="shared" si="108"/>
        <v>0.93801185278592492</v>
      </c>
      <c r="AB99" s="17">
        <f t="shared" si="109"/>
        <v>1.0138398672634663</v>
      </c>
      <c r="AD99" s="17">
        <f t="shared" si="110"/>
        <v>1.0138398672634663</v>
      </c>
      <c r="AE99" s="17">
        <f t="shared" si="111"/>
        <v>3.3619313792219829</v>
      </c>
      <c r="AF99" s="17">
        <f t="shared" si="112"/>
        <v>4.017497888028787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3.4129742251838957</v>
      </c>
      <c r="C100" s="17">
        <f t="shared" si="96"/>
        <v>-5.1238223365967395</v>
      </c>
      <c r="D100" s="17">
        <f t="shared" si="96"/>
        <v>-0.91514627311096719</v>
      </c>
      <c r="E100" s="17">
        <f t="shared" si="96"/>
        <v>-0.25131052860491998</v>
      </c>
      <c r="F100" s="17">
        <f t="shared" si="97"/>
        <v>-0.47308180882645878</v>
      </c>
      <c r="H100" s="17">
        <f t="shared" si="98"/>
        <v>-0.47308180882645878</v>
      </c>
      <c r="I100" s="17">
        <f t="shared" si="99"/>
        <v>2.6234590186532403</v>
      </c>
      <c r="J100" s="17">
        <f t="shared" si="100"/>
        <v>2.2977872457376147</v>
      </c>
      <c r="K100" s="39"/>
      <c r="L100" t="str">
        <f t="shared" si="101"/>
        <v>62 Leisure, travel and related personal service occupations</v>
      </c>
      <c r="M100" s="17">
        <f t="shared" si="102"/>
        <v>3.8003087764627574</v>
      </c>
      <c r="N100" s="17">
        <f t="shared" si="102"/>
        <v>4.0748372624760609</v>
      </c>
      <c r="O100" s="17">
        <f t="shared" si="102"/>
        <v>5.7268255904574517E-3</v>
      </c>
      <c r="P100" s="17">
        <f t="shared" si="102"/>
        <v>0.79391786997791147</v>
      </c>
      <c r="Q100" s="17">
        <f t="shared" si="103"/>
        <v>0.53049969575746925</v>
      </c>
      <c r="S100" s="17">
        <f t="shared" si="104"/>
        <v>0.53049969575746925</v>
      </c>
      <c r="T100" s="17">
        <f t="shared" si="105"/>
        <v>2.4984991093426334</v>
      </c>
      <c r="U100" s="17">
        <f t="shared" si="106"/>
        <v>2.878285573045769</v>
      </c>
      <c r="W100" t="str">
        <f t="shared" si="107"/>
        <v>62 Leisure, travel and related personal service occupations</v>
      </c>
      <c r="X100" s="17">
        <f t="shared" si="108"/>
        <v>3.2604440866094819</v>
      </c>
      <c r="Y100" s="17">
        <f t="shared" si="108"/>
        <v>-8.7937069856701804</v>
      </c>
      <c r="Z100" s="17">
        <f t="shared" si="108"/>
        <v>-1.3459679720214779</v>
      </c>
      <c r="AA100" s="17">
        <f t="shared" si="108"/>
        <v>-0.79867474059179822</v>
      </c>
      <c r="AB100" s="17">
        <f t="shared" si="109"/>
        <v>-0.98144234026634747</v>
      </c>
      <c r="AD100" s="17">
        <f t="shared" si="110"/>
        <v>-0.98144234026634747</v>
      </c>
      <c r="AE100" s="17">
        <f t="shared" si="111"/>
        <v>2.6796486561730726</v>
      </c>
      <c r="AF100" s="17">
        <f t="shared" si="112"/>
        <v>2.0174414388553386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-4.3557254206058378</v>
      </c>
      <c r="C101" s="17">
        <f t="shared" si="96"/>
        <v>31.740393737504213</v>
      </c>
      <c r="D101" s="17">
        <f t="shared" si="96"/>
        <v>-4.2731805429948704</v>
      </c>
      <c r="E101" s="17">
        <f t="shared" si="96"/>
        <v>0.88490685454889473</v>
      </c>
      <c r="F101" s="17">
        <f t="shared" si="97"/>
        <v>-0.86462019652193689</v>
      </c>
      <c r="H101" s="17">
        <f t="shared" si="98"/>
        <v>-0.86462019652193689</v>
      </c>
      <c r="I101" s="17">
        <f t="shared" si="99"/>
        <v>2.279927707126439</v>
      </c>
      <c r="J101" s="17">
        <f t="shared" si="100"/>
        <v>1.6605104970947915</v>
      </c>
      <c r="K101" s="39"/>
      <c r="L101" t="str">
        <f t="shared" si="101"/>
        <v>63 Community and civil enforcement occupations</v>
      </c>
      <c r="M101" s="17">
        <f t="shared" si="102"/>
        <v>-7.215602768156371</v>
      </c>
      <c r="N101" s="17">
        <f t="shared" si="102"/>
        <v>49.56221992910681</v>
      </c>
      <c r="O101" s="17">
        <f t="shared" si="102"/>
        <v>-7.3352440613179803</v>
      </c>
      <c r="P101" s="17">
        <f t="shared" si="102"/>
        <v>1.3755096352872309</v>
      </c>
      <c r="Q101" s="17">
        <f t="shared" si="103"/>
        <v>-1.6154517663337198</v>
      </c>
      <c r="S101" s="17">
        <f t="shared" si="104"/>
        <v>-1.6154517663337198</v>
      </c>
      <c r="T101" s="17">
        <f t="shared" si="105"/>
        <v>1.8028503029370979</v>
      </c>
      <c r="U101" s="17">
        <f t="shared" si="106"/>
        <v>0.58002818450322291</v>
      </c>
      <c r="W101" t="str">
        <f t="shared" si="107"/>
        <v>63 Community and civil enforcement occupations</v>
      </c>
      <c r="X101" s="17">
        <f t="shared" si="108"/>
        <v>4.7863820209934183</v>
      </c>
      <c r="Y101" s="17">
        <f t="shared" si="108"/>
        <v>-10.486155981085899</v>
      </c>
      <c r="Z101" s="17">
        <f t="shared" si="108"/>
        <v>5.0818159571463406</v>
      </c>
      <c r="AA101" s="17">
        <f t="shared" si="108"/>
        <v>-0.22733393309597449</v>
      </c>
      <c r="AB101" s="17">
        <f t="shared" si="109"/>
        <v>1.5118886564142953</v>
      </c>
      <c r="AD101" s="17">
        <f t="shared" si="110"/>
        <v>1.5118886564142953</v>
      </c>
      <c r="AE101" s="17">
        <f t="shared" si="111"/>
        <v>3.9124970413448645</v>
      </c>
      <c r="AF101" s="17">
        <f t="shared" si="112"/>
        <v>4.8360947187185976</v>
      </c>
    </row>
    <row r="102" spans="1:32" x14ac:dyDescent="0.2">
      <c r="A102" t="str">
        <f t="shared" si="95"/>
        <v>71 Sales occupations</v>
      </c>
      <c r="B102" s="17">
        <f t="shared" si="96"/>
        <v>-0.16517649212504093</v>
      </c>
      <c r="C102" s="17">
        <f t="shared" si="96"/>
        <v>-3.429072225113905</v>
      </c>
      <c r="D102" s="17">
        <f t="shared" si="96"/>
        <v>-1.8665281009196066</v>
      </c>
      <c r="E102" s="17">
        <f t="shared" si="96"/>
        <v>-0.62338171284554988</v>
      </c>
      <c r="F102" s="17">
        <f t="shared" si="97"/>
        <v>-1.0395038485120467</v>
      </c>
      <c r="H102" s="17">
        <f t="shared" si="98"/>
        <v>-1.0395038485120467</v>
      </c>
      <c r="I102" s="17">
        <f t="shared" si="99"/>
        <v>2.3525959531250917</v>
      </c>
      <c r="J102" s="17">
        <f t="shared" si="100"/>
        <v>1.6184335962715846</v>
      </c>
      <c r="K102" s="39"/>
      <c r="L102" t="str">
        <f t="shared" si="101"/>
        <v>71 Sales occupations</v>
      </c>
      <c r="M102" s="17">
        <f t="shared" si="102"/>
        <v>2.7219756278759499</v>
      </c>
      <c r="N102" s="17">
        <f t="shared" si="102"/>
        <v>-4.715854899554639</v>
      </c>
      <c r="O102" s="17">
        <f t="shared" si="102"/>
        <v>-1.4129673651235852</v>
      </c>
      <c r="P102" s="17">
        <f t="shared" si="102"/>
        <v>-0.20231503836132259</v>
      </c>
      <c r="Q102" s="17">
        <f t="shared" si="103"/>
        <v>-0.60750873513281123</v>
      </c>
      <c r="S102" s="17">
        <f t="shared" si="104"/>
        <v>-0.60750873513281123</v>
      </c>
      <c r="T102" s="17">
        <f t="shared" si="105"/>
        <v>1.8425257744190127</v>
      </c>
      <c r="U102" s="17">
        <f t="shared" si="106"/>
        <v>1.3769235237429456</v>
      </c>
      <c r="W102" t="str">
        <f t="shared" si="107"/>
        <v>71 Sales occupations</v>
      </c>
      <c r="X102" s="17">
        <f t="shared" si="108"/>
        <v>-1.9898416239220285</v>
      </c>
      <c r="Y102" s="17">
        <f t="shared" si="108"/>
        <v>-2.5148091975974229</v>
      </c>
      <c r="Z102" s="17">
        <f t="shared" si="108"/>
        <v>-2.1865134635269956</v>
      </c>
      <c r="AA102" s="17">
        <f t="shared" si="108"/>
        <v>-0.93784889800473392</v>
      </c>
      <c r="AB102" s="17">
        <f t="shared" si="109"/>
        <v>-1.355831574768096</v>
      </c>
      <c r="AD102" s="17">
        <f t="shared" si="110"/>
        <v>-1.355831574768096</v>
      </c>
      <c r="AE102" s="17">
        <f t="shared" si="111"/>
        <v>2.6869700930107765</v>
      </c>
      <c r="AF102" s="17">
        <f t="shared" si="112"/>
        <v>1.7815456962003928</v>
      </c>
    </row>
    <row r="103" spans="1:32" x14ac:dyDescent="0.2">
      <c r="A103" t="str">
        <f t="shared" si="95"/>
        <v>72 Customer service occupations</v>
      </c>
      <c r="B103" s="17">
        <f t="shared" si="96"/>
        <v>0.92481139909663668</v>
      </c>
      <c r="C103" s="17">
        <f t="shared" si="96"/>
        <v>7.2527884567598289</v>
      </c>
      <c r="D103" s="17">
        <f t="shared" si="96"/>
        <v>5.2731335679212732</v>
      </c>
      <c r="E103" s="17">
        <f t="shared" si="96"/>
        <v>1.4572508110253901</v>
      </c>
      <c r="F103" s="17">
        <f t="shared" si="97"/>
        <v>2.7135903326490407</v>
      </c>
      <c r="H103" s="17">
        <f t="shared" si="98"/>
        <v>2.7135903326490407</v>
      </c>
      <c r="I103" s="17">
        <f t="shared" si="99"/>
        <v>3.1576383063189883</v>
      </c>
      <c r="J103" s="17">
        <f t="shared" si="100"/>
        <v>5.0316695274617018</v>
      </c>
      <c r="K103" s="39"/>
      <c r="L103" t="str">
        <f t="shared" si="101"/>
        <v>72 Customer service occupations</v>
      </c>
      <c r="M103" s="17">
        <f t="shared" si="102"/>
        <v>-2.0274232886127841</v>
      </c>
      <c r="N103" s="17">
        <f t="shared" si="102"/>
        <v>21.899604194109589</v>
      </c>
      <c r="O103" s="17">
        <f t="shared" si="102"/>
        <v>6.8504839527467665</v>
      </c>
      <c r="P103" s="17">
        <f t="shared" si="102"/>
        <v>1.8299935089867381</v>
      </c>
      <c r="Q103" s="17">
        <f t="shared" si="103"/>
        <v>3.4767171129826524</v>
      </c>
      <c r="S103" s="17">
        <f t="shared" si="104"/>
        <v>3.4767171129826524</v>
      </c>
      <c r="T103" s="17">
        <f t="shared" si="105"/>
        <v>2.7467330847062099</v>
      </c>
      <c r="U103" s="17">
        <f t="shared" si="106"/>
        <v>5.3043920357529917</v>
      </c>
      <c r="W103" t="str">
        <f t="shared" si="107"/>
        <v>72 Customer service occupations</v>
      </c>
      <c r="X103" s="17">
        <f t="shared" si="108"/>
        <v>3.1792679258788592</v>
      </c>
      <c r="Y103" s="17">
        <f t="shared" si="108"/>
        <v>-2.5716488006351068</v>
      </c>
      <c r="Z103" s="17">
        <f t="shared" si="108"/>
        <v>3.8723177048335611</v>
      </c>
      <c r="AA103" s="17">
        <f t="shared" si="108"/>
        <v>1.0848355611660088</v>
      </c>
      <c r="AB103" s="17">
        <f t="shared" si="109"/>
        <v>2.0055840172725325</v>
      </c>
      <c r="AD103" s="17">
        <f t="shared" si="110"/>
        <v>2.0055840172725325</v>
      </c>
      <c r="AE103" s="17">
        <f t="shared" si="111"/>
        <v>3.4856298251998874</v>
      </c>
      <c r="AF103" s="17">
        <f t="shared" si="112"/>
        <v>4.7948847348550094</v>
      </c>
    </row>
    <row r="104" spans="1:32" x14ac:dyDescent="0.2">
      <c r="A104" t="str">
        <f t="shared" si="95"/>
        <v>81 Process, plant and machine operatives</v>
      </c>
      <c r="B104" s="17">
        <f t="shared" si="96"/>
        <v>-1.3577354498108041</v>
      </c>
      <c r="C104" s="17">
        <f t="shared" si="96"/>
        <v>-7.6261194252546964</v>
      </c>
      <c r="D104" s="17">
        <f t="shared" si="96"/>
        <v>3.3215042925092142</v>
      </c>
      <c r="E104" s="17">
        <f t="shared" si="96"/>
        <v>-0.52246144971455077</v>
      </c>
      <c r="F104" s="17">
        <f t="shared" si="97"/>
        <v>0.74270180419202525</v>
      </c>
      <c r="H104" s="17">
        <f t="shared" si="98"/>
        <v>0.74270180419202525</v>
      </c>
      <c r="I104" s="17">
        <f t="shared" si="99"/>
        <v>2.5219405299473197</v>
      </c>
      <c r="J104" s="17">
        <f t="shared" si="100"/>
        <v>3.0543441027575335</v>
      </c>
      <c r="K104" s="39"/>
      <c r="L104" t="str">
        <f t="shared" si="101"/>
        <v>81 Process, plant and machine operatives</v>
      </c>
      <c r="M104" s="17">
        <f t="shared" si="102"/>
        <v>-1.8564691446046333</v>
      </c>
      <c r="N104" s="17">
        <f t="shared" si="102"/>
        <v>-6.163069748075289</v>
      </c>
      <c r="O104" s="17">
        <f t="shared" si="102"/>
        <v>2.8760383963223557</v>
      </c>
      <c r="P104" s="17">
        <f t="shared" si="102"/>
        <v>-0.64755471505020257</v>
      </c>
      <c r="Q104" s="17">
        <f t="shared" si="103"/>
        <v>0.51335845233573263</v>
      </c>
      <c r="S104" s="17">
        <f t="shared" si="104"/>
        <v>0.51335845233573263</v>
      </c>
      <c r="T104" s="17">
        <f t="shared" si="105"/>
        <v>2.254694270435853</v>
      </c>
      <c r="U104" s="17">
        <f t="shared" si="106"/>
        <v>2.6341932079106734</v>
      </c>
      <c r="W104" t="str">
        <f t="shared" si="107"/>
        <v>81 Process, plant and machine operatives</v>
      </c>
      <c r="X104" s="17">
        <f t="shared" si="108"/>
        <v>5.6104141369095473E-2</v>
      </c>
      <c r="Y104" s="17">
        <f t="shared" si="108"/>
        <v>-11.578727216241147</v>
      </c>
      <c r="Z104" s="17">
        <f t="shared" si="108"/>
        <v>4.5577889790809678</v>
      </c>
      <c r="AA104" s="17">
        <f t="shared" si="108"/>
        <v>-0.19839552523234216</v>
      </c>
      <c r="AB104" s="17">
        <f t="shared" si="109"/>
        <v>1.3624608911787073</v>
      </c>
      <c r="AD104" s="17">
        <f t="shared" si="110"/>
        <v>1.3624608911787073</v>
      </c>
      <c r="AE104" s="17">
        <f t="shared" si="111"/>
        <v>3.2382218640182758</v>
      </c>
      <c r="AF104" s="17">
        <f t="shared" si="112"/>
        <v>4.141160595873572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-0.70170837517538054</v>
      </c>
      <c r="C105" s="17">
        <f t="shared" si="96"/>
        <v>-5.7748257818753697</v>
      </c>
      <c r="D105" s="17">
        <f t="shared" si="96"/>
        <v>1.0202247091782191</v>
      </c>
      <c r="E105" s="17">
        <f t="shared" si="96"/>
        <v>-0.36968078809372917</v>
      </c>
      <c r="F105" s="17">
        <f t="shared" si="97"/>
        <v>9.1483137879722065E-2</v>
      </c>
      <c r="H105" s="17">
        <f t="shared" si="98"/>
        <v>9.1483137879722065E-2</v>
      </c>
      <c r="I105" s="17">
        <f t="shared" si="99"/>
        <v>2.9347502413758164</v>
      </c>
      <c r="J105" s="17">
        <f t="shared" si="100"/>
        <v>2.995907638642592</v>
      </c>
      <c r="K105" s="39"/>
      <c r="L105" t="str">
        <f t="shared" si="101"/>
        <v>82 Transport and mobile machine drivers and operatives</v>
      </c>
      <c r="M105" s="17">
        <f t="shared" si="102"/>
        <v>-0.61929560698469333</v>
      </c>
      <c r="N105" s="17">
        <f t="shared" si="102"/>
        <v>-6.091776765584223</v>
      </c>
      <c r="O105" s="17">
        <f t="shared" si="102"/>
        <v>0.55610539012953542</v>
      </c>
      <c r="P105" s="17">
        <f t="shared" si="102"/>
        <v>-0.51889077901670078</v>
      </c>
      <c r="Q105" s="17">
        <f t="shared" si="103"/>
        <v>-0.16184174542759333</v>
      </c>
      <c r="S105" s="17">
        <f t="shared" si="104"/>
        <v>-0.16184174542759333</v>
      </c>
      <c r="T105" s="17">
        <f t="shared" si="105"/>
        <v>2.8286975281165638</v>
      </c>
      <c r="U105" s="17">
        <f t="shared" si="106"/>
        <v>2.7196040354548368</v>
      </c>
      <c r="W105" t="str">
        <f t="shared" si="107"/>
        <v>82 Transport and mobile machine drivers and operatives</v>
      </c>
      <c r="X105" s="17">
        <f t="shared" si="108"/>
        <v>-2.3094469597187417</v>
      </c>
      <c r="Y105" s="17">
        <f t="shared" si="108"/>
        <v>0.68036271488649547</v>
      </c>
      <c r="Z105" s="17">
        <f t="shared" si="108"/>
        <v>8.547702129676038</v>
      </c>
      <c r="AA105" s="17">
        <f t="shared" si="108"/>
        <v>1.4023705057887526</v>
      </c>
      <c r="AB105" s="17">
        <f t="shared" si="109"/>
        <v>3.730295848816656</v>
      </c>
      <c r="AD105" s="17">
        <f t="shared" si="110"/>
        <v>3.730295848816656</v>
      </c>
      <c r="AE105" s="17">
        <f t="shared" si="111"/>
        <v>4.7050642378259067</v>
      </c>
      <c r="AF105" s="17">
        <f t="shared" si="112"/>
        <v>6.9119781699665594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-3.5822439752882795</v>
      </c>
      <c r="C106" s="17">
        <f t="shared" si="96"/>
        <v>-8.0797190577385436</v>
      </c>
      <c r="D106" s="17">
        <f t="shared" si="96"/>
        <v>-3.9763274308385776</v>
      </c>
      <c r="E106" s="17">
        <f t="shared" si="96"/>
        <v>-0.95232329139747218</v>
      </c>
      <c r="F106" s="17">
        <f t="shared" si="97"/>
        <v>-1.9707606522478383</v>
      </c>
      <c r="H106" s="17">
        <f t="shared" si="98"/>
        <v>-1.9707606522478383</v>
      </c>
      <c r="I106" s="17">
        <f t="shared" si="99"/>
        <v>1.9083256673041671</v>
      </c>
      <c r="J106" s="17">
        <f t="shared" si="100"/>
        <v>0.45031824716634805</v>
      </c>
      <c r="K106" s="39"/>
      <c r="L106" t="str">
        <f t="shared" si="101"/>
        <v>91 Elementary trades and related occupations</v>
      </c>
      <c r="M106" s="17">
        <f t="shared" si="102"/>
        <v>-3.568808798503087</v>
      </c>
      <c r="N106" s="17">
        <f t="shared" si="102"/>
        <v>-4.1085769687631117</v>
      </c>
      <c r="O106" s="17">
        <f t="shared" si="102"/>
        <v>-4.177499755780822</v>
      </c>
      <c r="P106" s="17">
        <f t="shared" si="102"/>
        <v>-1.0201507585141267</v>
      </c>
      <c r="Q106" s="17">
        <f t="shared" si="103"/>
        <v>-2.0839937241167727</v>
      </c>
      <c r="S106" s="17">
        <f t="shared" si="104"/>
        <v>-2.0839937241167727</v>
      </c>
      <c r="T106" s="17">
        <f t="shared" si="105"/>
        <v>1.5731340111423631</v>
      </c>
      <c r="U106" s="17">
        <f t="shared" si="106"/>
        <v>-4.7198297710049353E-2</v>
      </c>
      <c r="W106" t="str">
        <f t="shared" si="107"/>
        <v>91 Elementary trades and related occupations</v>
      </c>
      <c r="X106" s="17">
        <f t="shared" si="108"/>
        <v>-3.6181686840807803</v>
      </c>
      <c r="Y106" s="17">
        <f t="shared" si="108"/>
        <v>-18.711872217210978</v>
      </c>
      <c r="Z106" s="17">
        <f t="shared" si="108"/>
        <v>-3.3517910966547548</v>
      </c>
      <c r="AA106" s="17">
        <f t="shared" si="108"/>
        <v>-0.74960576540265</v>
      </c>
      <c r="AB106" s="17">
        <f t="shared" si="109"/>
        <v>-1.6246938276167855</v>
      </c>
      <c r="AD106" s="17">
        <f t="shared" si="110"/>
        <v>-1.6246938276167855</v>
      </c>
      <c r="AE106" s="17">
        <f t="shared" si="111"/>
        <v>2.8759121679296618</v>
      </c>
      <c r="AF106" s="17">
        <f t="shared" si="112"/>
        <v>1.8278827906712536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-1.3051360702876158</v>
      </c>
      <c r="C107" s="17">
        <f t="shared" si="96"/>
        <v>-7.9638472964483125</v>
      </c>
      <c r="D107" s="17">
        <f t="shared" si="96"/>
        <v>-0.1423894756236499</v>
      </c>
      <c r="E107" s="17">
        <f t="shared" si="96"/>
        <v>-0.86417616229123029</v>
      </c>
      <c r="F107" s="17">
        <f t="shared" si="97"/>
        <v>-0.62416215787399754</v>
      </c>
      <c r="H107" s="17">
        <f t="shared" si="98"/>
        <v>-0.62416215787399754</v>
      </c>
      <c r="I107" s="17">
        <f t="shared" si="99"/>
        <v>2.5551303032878891</v>
      </c>
      <c r="J107" s="17">
        <f t="shared" si="100"/>
        <v>2.1228274798286373</v>
      </c>
      <c r="K107" s="39"/>
      <c r="L107" t="str">
        <f t="shared" si="101"/>
        <v>92 Elementary administration and service occupations</v>
      </c>
      <c r="M107" s="17">
        <f t="shared" si="102"/>
        <v>-1.8619732880624906</v>
      </c>
      <c r="N107" s="17">
        <f t="shared" si="102"/>
        <v>-3.9181386817699115</v>
      </c>
      <c r="O107" s="17">
        <f t="shared" si="102"/>
        <v>1.0243872357089012</v>
      </c>
      <c r="P107" s="17">
        <f t="shared" si="102"/>
        <v>-0.54934687429321061</v>
      </c>
      <c r="Q107" s="17">
        <f t="shared" si="103"/>
        <v>-2.7511787407985544E-2</v>
      </c>
      <c r="S107" s="17">
        <f t="shared" si="104"/>
        <v>-2.7511787407985544E-2</v>
      </c>
      <c r="T107" s="17">
        <f t="shared" si="105"/>
        <v>2.3274384367436118</v>
      </c>
      <c r="U107" s="17">
        <f t="shared" si="106"/>
        <v>2.3075140470110389</v>
      </c>
      <c r="W107" t="str">
        <f t="shared" si="107"/>
        <v>92 Elementary administration and service occupations</v>
      </c>
      <c r="X107" s="17">
        <f t="shared" si="108"/>
        <v>-0.74341379492528503</v>
      </c>
      <c r="Y107" s="17">
        <f t="shared" si="108"/>
        <v>-11.931037409858158</v>
      </c>
      <c r="Z107" s="17">
        <f t="shared" si="108"/>
        <v>-1.4541455744211174</v>
      </c>
      <c r="AA107" s="17">
        <f t="shared" si="108"/>
        <v>-1.2579859311959596</v>
      </c>
      <c r="AB107" s="17">
        <f t="shared" si="109"/>
        <v>-1.323415825485863</v>
      </c>
      <c r="AD107" s="17">
        <f t="shared" si="110"/>
        <v>-1.323415825485863</v>
      </c>
      <c r="AE107" s="17">
        <f t="shared" si="111"/>
        <v>2.7911283192132208</v>
      </c>
      <c r="AF107" s="17">
        <f t="shared" si="112"/>
        <v>1.9199291928314821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0.66152736978308813</v>
      </c>
      <c r="C109" s="25">
        <f>IF(AND(D$6-C$6 &lt;&gt; 0,C35&lt;&gt;0,D35&lt;&gt;0),(EXP(LN(D35/C35)/(D$6-C$6))-1)*100,0)</f>
        <v>0.95280432735826981</v>
      </c>
      <c r="D109" s="25">
        <f>IF(AND(E$6-D$6 &lt;&gt; 0,D35&lt;&gt;0,E35&lt;&gt;0),(EXP(LN(E35/D35)/(E$6-D$6))-1)*100,0)</f>
        <v>0.22558230868399143</v>
      </c>
      <c r="E109" s="25">
        <f>IF(AND(F$6-E$6 &lt;&gt; 0,E35&lt;&gt;0,F35&lt;&gt;0),(EXP(LN(F35/E35)/(F$6-E$6))-1)*100,0)</f>
        <v>0.27562565635543823</v>
      </c>
      <c r="F109" s="25">
        <f t="shared" ref="F109" si="113">IF(AND(F$6-D$6 &lt;&gt; 0,D35&lt;&gt;0,F35&lt;&gt;0),(EXP(LN(F35/D35)/(F$6-D$6))-1)*100,0)</f>
        <v>0.25894176474752229</v>
      </c>
      <c r="H109" s="25">
        <f>IF($F$6-$D$6 &lt;&gt; 0,(EXP(LN(1+(H72/100))/($F$6-$D$6))-1)*100,0)</f>
        <v>0.25894176474752229</v>
      </c>
      <c r="I109" s="25">
        <f>IF(D35&gt;0,((1+(I35/D35))^(1/($F$6-$D$6))-1)*100,0)</f>
        <v>2.7060952712595121</v>
      </c>
      <c r="J109" s="25">
        <f t="shared" ref="J109" si="114">IF($F$6-$D$6 &lt;&gt; 0,(EXP(LN(1+(J72/100))/($F$6-$D$6))-1)*100,0)</f>
        <v>2.8853335989946327</v>
      </c>
      <c r="L109" s="23" t="str">
        <f>L35</f>
        <v>All occupations</v>
      </c>
      <c r="M109" s="25">
        <f>IF(AND(N$6-M$6 &lt;&gt; 0,M35&lt;&gt;0,N35&lt;&gt;0),(EXP(LN(N35/M35)/(N$6-M$6))-1)*100,0)</f>
        <v>0.55780792263124823</v>
      </c>
      <c r="N109" s="25">
        <f>IF(AND(O$6-N$6 &lt;&gt; 0,N35&lt;&gt;0,O35&lt;&gt;0),(EXP(LN(O35/N35)/(O$6-N$6))-1)*100,0)</f>
        <v>1.0579340814910854</v>
      </c>
      <c r="O109" s="25">
        <f>IF(AND(P$6-O$6 &lt;&gt; 0,O35&lt;&gt;0,P35&lt;&gt;0),(EXP(LN(P35/O35)/(P$6-O$6))-1)*100,0)</f>
        <v>0.12132828954736219</v>
      </c>
      <c r="P109" s="25">
        <f>IF(AND(Q$6-P$6 &lt;&gt; 0,P35&lt;&gt;0,Q35&lt;&gt;0),(EXP(LN(Q35/P35)/(Q$6-P$6))-1)*100,0)</f>
        <v>0.1514498074223436</v>
      </c>
      <c r="Q109" s="25">
        <f t="shared" ref="Q109" si="115">IF(AND(Q$6-O$6 &lt;&gt; 0,O35&lt;&gt;0,Q35&lt;&gt;0),(EXP(LN(Q35/O35)/(Q$6-O$6))-1)*100,0)</f>
        <v>0.1414082947026829</v>
      </c>
      <c r="S109" s="25">
        <f t="shared" ref="S109" si="116">IF($F$6-$D$6 &lt;&gt; 0,(EXP(LN(1+(S72/100))/($F$6-$D$6))-1)*100,0)</f>
        <v>0.1414082947026829</v>
      </c>
      <c r="T109" s="25">
        <f t="shared" ref="T109" si="117">IF(O35&gt;0,((1+(T35/O35))^(1/($F$6-$D$6))-1)*100,0)</f>
        <v>2.303880849887685</v>
      </c>
      <c r="U109" s="25">
        <f t="shared" ref="U109" si="118">IF($F$6-$D$6 &lt;&gt; 0,(EXP(LN(1+(U72/100))/($F$6-$D$6))-1)*100,0)</f>
        <v>2.4069724497735701</v>
      </c>
      <c r="W109" s="23" t="str">
        <f>W35</f>
        <v>All occupations</v>
      </c>
      <c r="X109" s="25">
        <f>IF(AND(Y$6-X$6 &lt;&gt; 0,X35&lt;&gt;0,Y35&lt;&gt;0),(EXP(LN(Y35/X35)/(Y$6-X$6))-1)*100,0)</f>
        <v>0.77502383501486527</v>
      </c>
      <c r="Y109" s="25">
        <f>IF(AND(Z$6-Y$6 &lt;&gt; 0,Y35&lt;&gt;0,Z35&lt;&gt;0),(EXP(LN(Z35/Y35)/(Z$6-Y$6))-1)*100,0)</f>
        <v>0.83838350425604613</v>
      </c>
      <c r="Z109" s="25">
        <f>IF(AND(AA$6-Z$6 &lt;&gt; 0,Z35&lt;&gt;0,AA35&lt;&gt;0),(EXP(LN(AA35/Z35)/(AA$6-Z$6))-1)*100,0)</f>
        <v>0.33880462687307933</v>
      </c>
      <c r="AA109" s="25">
        <f>IF(AND(AB$6-AA$6 &lt;&gt; 0,AA35&lt;&gt;0,AB35&lt;&gt;0),(EXP(LN(AB35/AA35)/(AB$6-AA$6))-1)*100,0)</f>
        <v>0.4080743977987078</v>
      </c>
      <c r="AB109" s="25">
        <f t="shared" ref="AB109" si="119">IF(AND(AB$6-Z$6 &lt;&gt; 0,Z35&lt;&gt;0,AB35&lt;&gt;0),(EXP(LN(AB35/Z35)/(AB$6-Z$6))-1)*100,0)</f>
        <v>0.3849791623429466</v>
      </c>
      <c r="AD109" s="25">
        <f t="shared" ref="AD109" si="120">IF($F$6-$D$6 &lt;&gt; 0,(EXP(LN(1+(AD72/100))/($F$6-$D$6))-1)*100,0)</f>
        <v>0.3849791623429466</v>
      </c>
      <c r="AE109" s="25">
        <f t="shared" ref="AE109" si="121">IF(Z35&gt;0,((1+(AE35/Z35))^(1/($F$6-$D$6))-1)*100,0)</f>
        <v>3.1210415146815329</v>
      </c>
      <c r="AF109" s="25">
        <f t="shared" ref="AF109" si="122">IF($F$6-$D$6 &lt;&gt; 0,(EXP(LN(1+(AF72/100))/($F$6-$D$6))-1)*100,0)</f>
        <v>3.3738822636910859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Yorkshire and the Humber (Continued)</v>
      </c>
      <c r="L112" s="18" t="str">
        <f>CONCATENATE(L$1," (Continued)")</f>
        <v>Occupation Table 2.1  Males: Employment Change by Occupation (SOC 2020) and Replacement Demand, 2015-2035, Yorkshire and the Humber (Continued)</v>
      </c>
      <c r="W112" s="18" t="str">
        <f>CONCATENATE(W$1," (Continued)")</f>
        <v>Occupation Table 2.2  Females: Employment Change by Occupation (SOC 2020) and Replacement Demand, 2015-2035, Yorkshire and the Humber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26.432353177856498</v>
      </c>
      <c r="C119" s="26">
        <f t="shared" si="124"/>
        <v>13.324107329024031</v>
      </c>
      <c r="D119" s="26">
        <f t="shared" si="124"/>
        <v>-14.479750257061426</v>
      </c>
      <c r="E119" s="26">
        <f t="shared" si="124"/>
        <v>16.330822200310621</v>
      </c>
      <c r="F119" s="26">
        <f t="shared" ref="F119:F144" si="125">F8-D8</f>
        <v>1.8510719432491953</v>
      </c>
      <c r="L119" t="str">
        <f t="shared" ref="L119:L144" si="126">L8</f>
        <v>11 Corporate managers and directors</v>
      </c>
      <c r="M119" s="26">
        <f t="shared" ref="M119:P144" si="127">N8-M8</f>
        <v>14.772246331572589</v>
      </c>
      <c r="N119" s="26">
        <f t="shared" si="127"/>
        <v>8.4808709731851621</v>
      </c>
      <c r="O119" s="26">
        <f t="shared" si="127"/>
        <v>-14.220739025301313</v>
      </c>
      <c r="P119" s="26">
        <f t="shared" si="127"/>
        <v>3.9397818743290856</v>
      </c>
      <c r="Q119" s="26">
        <f t="shared" ref="Q119:Q144" si="128">Q8-O8</f>
        <v>-10.280957150972228</v>
      </c>
      <c r="W119" t="str">
        <f t="shared" ref="W119:W144" si="129">W8</f>
        <v>11 Corporate managers and directors</v>
      </c>
      <c r="X119" s="26">
        <f t="shared" ref="X119:AA144" si="130">Y8-X8</f>
        <v>11.660106846284272</v>
      </c>
      <c r="Y119" s="26">
        <f t="shared" si="130"/>
        <v>4.84323635583835</v>
      </c>
      <c r="Z119" s="26">
        <f t="shared" si="130"/>
        <v>-0.2590112317605815</v>
      </c>
      <c r="AA119" s="26">
        <f t="shared" si="130"/>
        <v>12.391040325981251</v>
      </c>
      <c r="AB119" s="26">
        <f t="shared" ref="AB119:AB144" si="131">AB8-Z8</f>
        <v>12.13202909422067</v>
      </c>
    </row>
    <row r="120" spans="1:28" x14ac:dyDescent="0.2">
      <c r="A120" t="str">
        <f t="shared" si="123"/>
        <v>12 Other managers and proprietors</v>
      </c>
      <c r="B120" s="26">
        <f t="shared" si="124"/>
        <v>5.4855392947691968</v>
      </c>
      <c r="C120" s="26">
        <f t="shared" si="124"/>
        <v>1.2841193027366415</v>
      </c>
      <c r="D120" s="26">
        <f t="shared" si="124"/>
        <v>16.792592967434828</v>
      </c>
      <c r="E120" s="26">
        <f t="shared" si="124"/>
        <v>15.518177381753176</v>
      </c>
      <c r="F120" s="26">
        <f t="shared" si="125"/>
        <v>32.310770349188005</v>
      </c>
      <c r="L120" t="str">
        <f t="shared" si="126"/>
        <v>12 Other managers and proprietors</v>
      </c>
      <c r="M120" s="26">
        <f t="shared" si="127"/>
        <v>1.0408765754423115</v>
      </c>
      <c r="N120" s="26">
        <f t="shared" si="127"/>
        <v>0.93118045724132514</v>
      </c>
      <c r="O120" s="26">
        <f t="shared" si="127"/>
        <v>11.19274074422227</v>
      </c>
      <c r="P120" s="26">
        <f t="shared" si="127"/>
        <v>8.1588941716673915</v>
      </c>
      <c r="Q120" s="26">
        <f t="shared" si="128"/>
        <v>19.351634915889662</v>
      </c>
      <c r="W120" t="str">
        <f t="shared" si="129"/>
        <v>12 Other managers and proprietors</v>
      </c>
      <c r="X120" s="26">
        <f t="shared" si="130"/>
        <v>4.4446627193266934</v>
      </c>
      <c r="Y120" s="26">
        <f t="shared" si="130"/>
        <v>0.35293884549528798</v>
      </c>
      <c r="Z120" s="26">
        <f t="shared" si="130"/>
        <v>5.5998522232126291</v>
      </c>
      <c r="AA120" s="26">
        <f t="shared" si="130"/>
        <v>7.3592832100857919</v>
      </c>
      <c r="AB120" s="26">
        <f t="shared" si="131"/>
        <v>12.959135433298421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20.884752344844827</v>
      </c>
      <c r="C121" s="26">
        <f t="shared" si="124"/>
        <v>10.309596096799879</v>
      </c>
      <c r="D121" s="26">
        <f t="shared" si="124"/>
        <v>6.9634575510662842</v>
      </c>
      <c r="E121" s="26">
        <f t="shared" si="124"/>
        <v>16.133017225766139</v>
      </c>
      <c r="F121" s="26">
        <f t="shared" si="125"/>
        <v>23.096474776832423</v>
      </c>
      <c r="L121" t="str">
        <f t="shared" si="126"/>
        <v>21 Science, research, engineering and technology professionals</v>
      </c>
      <c r="M121" s="26">
        <f t="shared" si="127"/>
        <v>18.519164843486521</v>
      </c>
      <c r="N121" s="26">
        <f t="shared" si="127"/>
        <v>3.0648165994317509</v>
      </c>
      <c r="O121" s="26">
        <f t="shared" si="127"/>
        <v>1.0585529837625955</v>
      </c>
      <c r="P121" s="26">
        <f t="shared" si="127"/>
        <v>7.2002780333106529</v>
      </c>
      <c r="Q121" s="26">
        <f t="shared" si="128"/>
        <v>8.2588310170732484</v>
      </c>
      <c r="W121" t="str">
        <f t="shared" si="129"/>
        <v>21 Science, research, engineering and technology professionals</v>
      </c>
      <c r="X121" s="26">
        <f t="shared" si="130"/>
        <v>2.3655875013582595</v>
      </c>
      <c r="Y121" s="26">
        <f t="shared" si="130"/>
        <v>7.2447794973684587</v>
      </c>
      <c r="Z121" s="26">
        <f t="shared" si="130"/>
        <v>5.9049045673034684</v>
      </c>
      <c r="AA121" s="26">
        <f t="shared" si="130"/>
        <v>8.9327391924565731</v>
      </c>
      <c r="AB121" s="26">
        <f t="shared" si="131"/>
        <v>14.837643759760041</v>
      </c>
    </row>
    <row r="122" spans="1:28" x14ac:dyDescent="0.2">
      <c r="A122" t="str">
        <f t="shared" si="123"/>
        <v>22 Health professionals</v>
      </c>
      <c r="B122" s="26">
        <f t="shared" si="124"/>
        <v>14.609592978855829</v>
      </c>
      <c r="C122" s="26">
        <f t="shared" si="124"/>
        <v>2.5172946234225151</v>
      </c>
      <c r="D122" s="26">
        <f t="shared" si="124"/>
        <v>9.6351257903068586</v>
      </c>
      <c r="E122" s="26">
        <f t="shared" si="124"/>
        <v>14.491791987114084</v>
      </c>
      <c r="F122" s="26">
        <f t="shared" si="125"/>
        <v>24.126917777420942</v>
      </c>
      <c r="L122" t="str">
        <f t="shared" si="126"/>
        <v>22 Health professionals</v>
      </c>
      <c r="M122" s="26">
        <f t="shared" si="127"/>
        <v>4.045962480169802</v>
      </c>
      <c r="N122" s="26">
        <f t="shared" si="127"/>
        <v>4.4647842569715337</v>
      </c>
      <c r="O122" s="26">
        <f t="shared" si="127"/>
        <v>2.2323651173947283</v>
      </c>
      <c r="P122" s="26">
        <f t="shared" si="127"/>
        <v>3.4724994159051121</v>
      </c>
      <c r="Q122" s="26">
        <f t="shared" si="128"/>
        <v>5.7048645332998404</v>
      </c>
      <c r="W122" t="str">
        <f t="shared" si="129"/>
        <v>22 Health professionals</v>
      </c>
      <c r="X122" s="26">
        <f t="shared" si="130"/>
        <v>10.563630498685981</v>
      </c>
      <c r="Y122" s="26">
        <f t="shared" si="130"/>
        <v>-1.947489633548841</v>
      </c>
      <c r="Z122" s="26">
        <f t="shared" si="130"/>
        <v>7.4027606729120095</v>
      </c>
      <c r="AA122" s="26">
        <f t="shared" si="130"/>
        <v>11.019292571208879</v>
      </c>
      <c r="AB122" s="26">
        <f t="shared" si="131"/>
        <v>18.422053244120889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6.574669426580158</v>
      </c>
      <c r="C123" s="26">
        <f t="shared" si="124"/>
        <v>5.3797418995606279</v>
      </c>
      <c r="D123" s="26">
        <f t="shared" si="124"/>
        <v>3.4592672153279551</v>
      </c>
      <c r="E123" s="26">
        <f t="shared" si="124"/>
        <v>10.34196608932362</v>
      </c>
      <c r="F123" s="26">
        <f t="shared" si="125"/>
        <v>13.801233304651575</v>
      </c>
      <c r="L123" t="str">
        <f t="shared" si="126"/>
        <v>23 Teaching and other educational professionals</v>
      </c>
      <c r="M123" s="26">
        <f t="shared" si="127"/>
        <v>-0.27045649949281625</v>
      </c>
      <c r="N123" s="26">
        <f t="shared" si="127"/>
        <v>0.77512348010773735</v>
      </c>
      <c r="O123" s="26">
        <f t="shared" si="127"/>
        <v>1.3024157571142183</v>
      </c>
      <c r="P123" s="26">
        <f t="shared" si="127"/>
        <v>0.96970709334549099</v>
      </c>
      <c r="Q123" s="26">
        <f t="shared" si="128"/>
        <v>2.2721228504597093</v>
      </c>
      <c r="W123" t="str">
        <f t="shared" si="129"/>
        <v>23 Teaching and other educational professionals</v>
      </c>
      <c r="X123" s="26">
        <f t="shared" si="130"/>
        <v>6.8451259260730097</v>
      </c>
      <c r="Y123" s="26">
        <f t="shared" si="130"/>
        <v>4.604618419452791</v>
      </c>
      <c r="Z123" s="26">
        <f t="shared" si="130"/>
        <v>2.1568514582137652</v>
      </c>
      <c r="AA123" s="26">
        <f t="shared" si="130"/>
        <v>9.3722589959780152</v>
      </c>
      <c r="AB123" s="26">
        <f t="shared" si="131"/>
        <v>11.52911045419178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25.933629927874136</v>
      </c>
      <c r="C124" s="26">
        <f t="shared" si="124"/>
        <v>19.898217891268843</v>
      </c>
      <c r="D124" s="26">
        <f t="shared" si="124"/>
        <v>18.00583915258332</v>
      </c>
      <c r="E124" s="26">
        <f t="shared" si="124"/>
        <v>25.667709668339455</v>
      </c>
      <c r="F124" s="26">
        <f t="shared" si="125"/>
        <v>43.673548820922775</v>
      </c>
      <c r="L124" t="str">
        <f t="shared" si="126"/>
        <v>24 Business, media and public service professionals</v>
      </c>
      <c r="M124" s="26">
        <f t="shared" si="127"/>
        <v>13.193500799531918</v>
      </c>
      <c r="N124" s="26">
        <f t="shared" si="127"/>
        <v>8.0827014893647799</v>
      </c>
      <c r="O124" s="26">
        <f t="shared" si="127"/>
        <v>9.0862495038428222</v>
      </c>
      <c r="P124" s="26">
        <f t="shared" si="127"/>
        <v>8.0021883093758106</v>
      </c>
      <c r="Q124" s="26">
        <f t="shared" si="128"/>
        <v>17.088437813218633</v>
      </c>
      <c r="W124" t="str">
        <f t="shared" si="129"/>
        <v>24 Business, media and public service professionals</v>
      </c>
      <c r="X124" s="26">
        <f t="shared" si="130"/>
        <v>12.740129128342303</v>
      </c>
      <c r="Y124" s="26">
        <f t="shared" si="130"/>
        <v>11.815516401904347</v>
      </c>
      <c r="Z124" s="26">
        <f t="shared" si="130"/>
        <v>8.9195896487399295</v>
      </c>
      <c r="AA124" s="26">
        <f t="shared" si="130"/>
        <v>17.665521358963588</v>
      </c>
      <c r="AB124" s="26">
        <f t="shared" si="131"/>
        <v>26.585111007703517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8.2322628330657039</v>
      </c>
      <c r="C125" s="26">
        <f t="shared" si="124"/>
        <v>5.5844844001819354</v>
      </c>
      <c r="D125" s="26">
        <f t="shared" si="124"/>
        <v>-7.2737568299827089</v>
      </c>
      <c r="E125" s="26">
        <f t="shared" si="124"/>
        <v>3.4224701662151915</v>
      </c>
      <c r="F125" s="26">
        <f t="shared" si="125"/>
        <v>-3.8512866637675174</v>
      </c>
      <c r="L125" t="str">
        <f t="shared" si="126"/>
        <v>31 Science, engineering and technology associate professionals</v>
      </c>
      <c r="M125" s="26">
        <f t="shared" si="127"/>
        <v>7.8439953215207119</v>
      </c>
      <c r="N125" s="26">
        <f t="shared" si="127"/>
        <v>2.4662064104572181</v>
      </c>
      <c r="O125" s="26">
        <f t="shared" si="127"/>
        <v>-7.7482774723199199</v>
      </c>
      <c r="P125" s="26">
        <f t="shared" si="127"/>
        <v>0.5858462927179815</v>
      </c>
      <c r="Q125" s="26">
        <f t="shared" si="128"/>
        <v>-7.1624311796019384</v>
      </c>
      <c r="W125" t="str">
        <f t="shared" si="129"/>
        <v>31 Science, engineering and technology associate professionals</v>
      </c>
      <c r="X125" s="26">
        <f t="shared" si="130"/>
        <v>0.38826751154496186</v>
      </c>
      <c r="Y125" s="26">
        <f t="shared" si="130"/>
        <v>3.1182779897248913</v>
      </c>
      <c r="Z125" s="26">
        <f t="shared" si="130"/>
        <v>0.47452064233712221</v>
      </c>
      <c r="AA125" s="26">
        <f t="shared" si="130"/>
        <v>2.8366238734971319</v>
      </c>
      <c r="AB125" s="26">
        <f t="shared" si="131"/>
        <v>3.3111445158342541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5.115557424050607</v>
      </c>
      <c r="C126" s="26">
        <f t="shared" si="124"/>
        <v>2.147020304576408</v>
      </c>
      <c r="D126" s="26">
        <f t="shared" si="124"/>
        <v>0.39927912011487621</v>
      </c>
      <c r="E126" s="26">
        <f t="shared" si="124"/>
        <v>6.0189456324073447</v>
      </c>
      <c r="F126" s="26">
        <f t="shared" si="125"/>
        <v>6.4182247525222209</v>
      </c>
      <c r="L126" t="str">
        <f t="shared" si="126"/>
        <v>32 Health and social care associate professionals</v>
      </c>
      <c r="M126" s="26">
        <f t="shared" si="127"/>
        <v>0.79034181476127685</v>
      </c>
      <c r="N126" s="26">
        <f t="shared" si="127"/>
        <v>1.4032685911638989</v>
      </c>
      <c r="O126" s="26">
        <f t="shared" si="127"/>
        <v>-1.0203238435591384</v>
      </c>
      <c r="P126" s="26">
        <f t="shared" si="127"/>
        <v>1.0558094610427649</v>
      </c>
      <c r="Q126" s="26">
        <f t="shared" si="128"/>
        <v>3.5485617483626442E-2</v>
      </c>
      <c r="W126" t="str">
        <f t="shared" si="129"/>
        <v>32 Health and social care associate professionals</v>
      </c>
      <c r="X126" s="26">
        <f t="shared" si="130"/>
        <v>4.325215609289252</v>
      </c>
      <c r="Y126" s="26">
        <f t="shared" si="130"/>
        <v>0.74375171341251445</v>
      </c>
      <c r="Z126" s="26">
        <f t="shared" si="130"/>
        <v>1.4196029636740164</v>
      </c>
      <c r="AA126" s="26">
        <f t="shared" si="130"/>
        <v>4.9631361713646243</v>
      </c>
      <c r="AB126" s="26">
        <f t="shared" si="131"/>
        <v>6.3827391350386407</v>
      </c>
    </row>
    <row r="127" spans="1:28" x14ac:dyDescent="0.2">
      <c r="A127" t="str">
        <f t="shared" si="123"/>
        <v>33 Protective service occupations</v>
      </c>
      <c r="B127" s="26">
        <f t="shared" si="124"/>
        <v>0.51685389252084235</v>
      </c>
      <c r="C127" s="26">
        <f t="shared" si="124"/>
        <v>2.362592048611571</v>
      </c>
      <c r="D127" s="26">
        <f t="shared" si="124"/>
        <v>5.3826182294248746</v>
      </c>
      <c r="E127" s="26">
        <f t="shared" si="124"/>
        <v>4.8686608374930884</v>
      </c>
      <c r="F127" s="26">
        <f t="shared" si="125"/>
        <v>10.251279066917963</v>
      </c>
      <c r="L127" t="str">
        <f t="shared" si="126"/>
        <v>33 Protective service occupations</v>
      </c>
      <c r="M127" s="26">
        <f t="shared" si="127"/>
        <v>-3.9282203114719749E-2</v>
      </c>
      <c r="N127" s="26">
        <f t="shared" si="127"/>
        <v>1.5657861220446918</v>
      </c>
      <c r="O127" s="26">
        <f t="shared" si="127"/>
        <v>3.3075514535134687</v>
      </c>
      <c r="P127" s="26">
        <f t="shared" si="127"/>
        <v>1.9982196063360824</v>
      </c>
      <c r="Q127" s="26">
        <f t="shared" si="128"/>
        <v>5.3057710598495511</v>
      </c>
      <c r="W127" t="str">
        <f t="shared" si="129"/>
        <v>33 Protective service occupations</v>
      </c>
      <c r="X127" s="26">
        <f t="shared" si="130"/>
        <v>0.55613609563559407</v>
      </c>
      <c r="Y127" s="26">
        <f t="shared" si="130"/>
        <v>0.79680592656684635</v>
      </c>
      <c r="Z127" s="26">
        <f t="shared" si="130"/>
        <v>2.0750667759113908</v>
      </c>
      <c r="AA127" s="26">
        <f t="shared" si="130"/>
        <v>2.870441231156958</v>
      </c>
      <c r="AB127" s="26">
        <f t="shared" si="131"/>
        <v>4.9455080070683488</v>
      </c>
    </row>
    <row r="128" spans="1:28" x14ac:dyDescent="0.2">
      <c r="A128" t="str">
        <f t="shared" si="123"/>
        <v>34 Culture, media and sports occupations</v>
      </c>
      <c r="B128" s="26">
        <f t="shared" si="124"/>
        <v>4.8148627874929559</v>
      </c>
      <c r="C128" s="26">
        <f t="shared" si="124"/>
        <v>3.5688990859087539</v>
      </c>
      <c r="D128" s="26">
        <f t="shared" si="124"/>
        <v>-3.5881270455166003</v>
      </c>
      <c r="E128" s="26">
        <f t="shared" si="124"/>
        <v>3.1956809193596669</v>
      </c>
      <c r="F128" s="26">
        <f t="shared" si="125"/>
        <v>-0.39244612615693342</v>
      </c>
      <c r="L128" t="str">
        <f t="shared" si="126"/>
        <v>34 Culture, media and sports occupations</v>
      </c>
      <c r="M128" s="26">
        <f t="shared" si="127"/>
        <v>2.9480369441742518</v>
      </c>
      <c r="N128" s="26">
        <f t="shared" si="127"/>
        <v>9.8175940604061651E-2</v>
      </c>
      <c r="O128" s="26">
        <f t="shared" si="127"/>
        <v>-2.4675713793665999</v>
      </c>
      <c r="P128" s="26">
        <f t="shared" si="127"/>
        <v>0.64351906079379972</v>
      </c>
      <c r="Q128" s="26">
        <f t="shared" si="128"/>
        <v>-1.8240523185728001</v>
      </c>
      <c r="W128" t="str">
        <f t="shared" si="129"/>
        <v>34 Culture, media and sports occupations</v>
      </c>
      <c r="X128" s="26">
        <f t="shared" si="130"/>
        <v>1.8668258433187646</v>
      </c>
      <c r="Y128" s="26">
        <f t="shared" si="130"/>
        <v>3.4707231453045857</v>
      </c>
      <c r="Z128" s="26">
        <f t="shared" si="130"/>
        <v>-1.1205556661499898</v>
      </c>
      <c r="AA128" s="26">
        <f t="shared" si="130"/>
        <v>2.5521618585658317</v>
      </c>
      <c r="AB128" s="26">
        <f t="shared" si="131"/>
        <v>1.4316061924158419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9.2315779209054369</v>
      </c>
      <c r="C129" s="26">
        <f t="shared" si="124"/>
        <v>11.641256605091598</v>
      </c>
      <c r="D129" s="26">
        <f t="shared" si="124"/>
        <v>-7.1779628439612111</v>
      </c>
      <c r="E129" s="26">
        <f t="shared" si="124"/>
        <v>7.5448483322134337</v>
      </c>
      <c r="F129" s="26">
        <f t="shared" si="125"/>
        <v>0.36688548825222256</v>
      </c>
      <c r="L129" t="str">
        <f t="shared" si="126"/>
        <v>35 Business and public service associate professionals</v>
      </c>
      <c r="M129" s="26">
        <f t="shared" si="127"/>
        <v>4.7208515905299606</v>
      </c>
      <c r="N129" s="26">
        <f t="shared" si="127"/>
        <v>6.3783573037484302</v>
      </c>
      <c r="O129" s="26">
        <f t="shared" si="127"/>
        <v>-6.4434019539510246</v>
      </c>
      <c r="P129" s="26">
        <f t="shared" si="127"/>
        <v>-0.37256536778814109</v>
      </c>
      <c r="Q129" s="26">
        <f t="shared" si="128"/>
        <v>-6.8159673217391656</v>
      </c>
      <c r="W129" t="str">
        <f t="shared" si="129"/>
        <v>35 Business and public service associate professionals</v>
      </c>
      <c r="X129" s="26">
        <f t="shared" si="130"/>
        <v>4.5107263303757605</v>
      </c>
      <c r="Y129" s="26">
        <f t="shared" si="130"/>
        <v>5.262899301343495</v>
      </c>
      <c r="Z129" s="26">
        <f t="shared" si="130"/>
        <v>-0.73456089001057023</v>
      </c>
      <c r="AA129" s="26">
        <f t="shared" si="130"/>
        <v>7.91741370000139</v>
      </c>
      <c r="AB129" s="26">
        <f t="shared" si="131"/>
        <v>7.1828528099908198</v>
      </c>
    </row>
    <row r="130" spans="1:28" x14ac:dyDescent="0.2">
      <c r="A130" t="str">
        <f t="shared" si="123"/>
        <v>41 Administrative occupations</v>
      </c>
      <c r="B130" s="26">
        <f t="shared" si="124"/>
        <v>-11.147628136123785</v>
      </c>
      <c r="C130" s="26">
        <f t="shared" si="124"/>
        <v>21.149951141393331</v>
      </c>
      <c r="D130" s="26">
        <f t="shared" si="124"/>
        <v>-20.310948502706594</v>
      </c>
      <c r="E130" s="26">
        <f t="shared" si="124"/>
        <v>-7.3135420835181435</v>
      </c>
      <c r="F130" s="26">
        <f t="shared" si="125"/>
        <v>-27.624490586224738</v>
      </c>
      <c r="L130" t="str">
        <f t="shared" si="126"/>
        <v>41 Administrative occupations</v>
      </c>
      <c r="M130" s="26">
        <f t="shared" si="127"/>
        <v>-4.0393343209468497</v>
      </c>
      <c r="N130" s="26">
        <f t="shared" si="127"/>
        <v>18.862562208724697</v>
      </c>
      <c r="O130" s="26">
        <f t="shared" si="127"/>
        <v>-3.5378257552099228</v>
      </c>
      <c r="P130" s="26">
        <f t="shared" si="127"/>
        <v>11.330774767229627</v>
      </c>
      <c r="Q130" s="26">
        <f t="shared" si="128"/>
        <v>7.7929490120197045</v>
      </c>
      <c r="W130" t="str">
        <f t="shared" si="129"/>
        <v>41 Administrative occupations</v>
      </c>
      <c r="X130" s="26">
        <f t="shared" si="130"/>
        <v>-7.1082938151774897</v>
      </c>
      <c r="Y130" s="26">
        <f t="shared" si="130"/>
        <v>2.287388932668847</v>
      </c>
      <c r="Z130" s="26">
        <f t="shared" si="130"/>
        <v>-16.773122747496501</v>
      </c>
      <c r="AA130" s="26">
        <f t="shared" si="130"/>
        <v>-18.644316850748197</v>
      </c>
      <c r="AB130" s="26">
        <f t="shared" si="131"/>
        <v>-35.417439598244698</v>
      </c>
    </row>
    <row r="131" spans="1:28" x14ac:dyDescent="0.2">
      <c r="A131" t="str">
        <f t="shared" si="123"/>
        <v>42 Secretarial and related occupations</v>
      </c>
      <c r="B131" s="26">
        <f t="shared" si="124"/>
        <v>-7.5762391663677988</v>
      </c>
      <c r="C131" s="26">
        <f t="shared" si="124"/>
        <v>0.26841532705058313</v>
      </c>
      <c r="D131" s="26">
        <f t="shared" si="124"/>
        <v>4.770595479602278</v>
      </c>
      <c r="E131" s="26">
        <f t="shared" si="124"/>
        <v>-13.453219300693242</v>
      </c>
      <c r="F131" s="26">
        <f t="shared" si="125"/>
        <v>-8.6826238210909636</v>
      </c>
      <c r="L131" t="str">
        <f t="shared" si="126"/>
        <v>42 Secretarial and related occupations</v>
      </c>
      <c r="M131" s="26">
        <f t="shared" si="127"/>
        <v>-1.3365272128011965</v>
      </c>
      <c r="N131" s="26">
        <f t="shared" si="127"/>
        <v>-2.5937825726935593E-2</v>
      </c>
      <c r="O131" s="26">
        <f t="shared" si="127"/>
        <v>1.4636081174583362</v>
      </c>
      <c r="P131" s="26">
        <f t="shared" si="127"/>
        <v>1.3278182423655664</v>
      </c>
      <c r="Q131" s="26">
        <f t="shared" si="128"/>
        <v>2.7914263598239026</v>
      </c>
      <c r="W131" t="str">
        <f t="shared" si="129"/>
        <v>42 Secretarial and related occupations</v>
      </c>
      <c r="X131" s="26">
        <f t="shared" si="130"/>
        <v>-6.2397119535666619</v>
      </c>
      <c r="Y131" s="26">
        <f t="shared" si="130"/>
        <v>0.29435315277755336</v>
      </c>
      <c r="Z131" s="26">
        <f t="shared" si="130"/>
        <v>3.3069873621439569</v>
      </c>
      <c r="AA131" s="26">
        <f t="shared" si="130"/>
        <v>-14.781037543058844</v>
      </c>
      <c r="AB131" s="26">
        <f t="shared" si="131"/>
        <v>-11.474050180914887</v>
      </c>
    </row>
    <row r="132" spans="1:28" x14ac:dyDescent="0.2">
      <c r="A132" t="str">
        <f t="shared" si="123"/>
        <v>51 Skilled agricultural and related trades</v>
      </c>
      <c r="B132" s="26">
        <f t="shared" si="124"/>
        <v>-1.0950750406476573</v>
      </c>
      <c r="C132" s="26">
        <f t="shared" si="124"/>
        <v>-5.3421541692841004</v>
      </c>
      <c r="D132" s="26">
        <f t="shared" si="124"/>
        <v>0.39150199026654775</v>
      </c>
      <c r="E132" s="26">
        <f t="shared" si="124"/>
        <v>3.1537383335906846</v>
      </c>
      <c r="F132" s="26">
        <f t="shared" si="125"/>
        <v>3.5452403238572323</v>
      </c>
      <c r="L132" t="str">
        <f t="shared" si="126"/>
        <v>51 Skilled agricultural and related trades</v>
      </c>
      <c r="M132" s="26">
        <f t="shared" si="127"/>
        <v>-2.7414791397025482</v>
      </c>
      <c r="N132" s="26">
        <f t="shared" si="127"/>
        <v>-3.6980774760269419</v>
      </c>
      <c r="O132" s="26">
        <f t="shared" si="127"/>
        <v>-0.19510718351652656</v>
      </c>
      <c r="P132" s="26">
        <f t="shared" si="127"/>
        <v>1.4086182311572593</v>
      </c>
      <c r="Q132" s="26">
        <f t="shared" si="128"/>
        <v>1.2135110476407327</v>
      </c>
      <c r="W132" t="str">
        <f t="shared" si="129"/>
        <v>51 Skilled agricultural and related trades</v>
      </c>
      <c r="X132" s="26">
        <f t="shared" si="130"/>
        <v>1.6464040990548501</v>
      </c>
      <c r="Y132" s="26">
        <f t="shared" si="130"/>
        <v>-1.6440766932570918</v>
      </c>
      <c r="Z132" s="26">
        <f t="shared" si="130"/>
        <v>0.58660917378306188</v>
      </c>
      <c r="AA132" s="26">
        <f t="shared" si="130"/>
        <v>1.7451201024333711</v>
      </c>
      <c r="AB132" s="26">
        <f t="shared" si="131"/>
        <v>2.331729276216433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-0.70199730879313904</v>
      </c>
      <c r="C133" s="26">
        <f t="shared" si="124"/>
        <v>-8.2725958681175484</v>
      </c>
      <c r="D133" s="26">
        <f t="shared" si="124"/>
        <v>-2.9810185472269097</v>
      </c>
      <c r="E133" s="26">
        <f t="shared" si="124"/>
        <v>-7.4230066149307845</v>
      </c>
      <c r="F133" s="26">
        <f t="shared" si="125"/>
        <v>-10.404025162157694</v>
      </c>
      <c r="L133" t="str">
        <f t="shared" si="126"/>
        <v>52 Skilled metal, electrical and electronic trades</v>
      </c>
      <c r="M133" s="26">
        <f t="shared" si="127"/>
        <v>-1.7144826650307436</v>
      </c>
      <c r="N133" s="26">
        <f t="shared" si="127"/>
        <v>-7.7724024889306236</v>
      </c>
      <c r="O133" s="26">
        <f t="shared" si="127"/>
        <v>-5.7226866568583006</v>
      </c>
      <c r="P133" s="26">
        <f t="shared" si="127"/>
        <v>-8.6913719059579364</v>
      </c>
      <c r="Q133" s="26">
        <f t="shared" si="128"/>
        <v>-14.414058562816237</v>
      </c>
      <c r="W133" t="str">
        <f t="shared" si="129"/>
        <v>52 Skilled metal, electrical and electronic trades</v>
      </c>
      <c r="X133" s="26">
        <f t="shared" si="130"/>
        <v>1.0124853562374319</v>
      </c>
      <c r="Y133" s="26">
        <f t="shared" si="130"/>
        <v>-0.50019337918705187</v>
      </c>
      <c r="Z133" s="26">
        <f t="shared" si="130"/>
        <v>2.741668109631719</v>
      </c>
      <c r="AA133" s="26">
        <f t="shared" si="130"/>
        <v>1.2683652910273402</v>
      </c>
      <c r="AB133" s="26">
        <f t="shared" si="131"/>
        <v>4.0100334006590597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-5.5873910948220527</v>
      </c>
      <c r="C134" s="26">
        <f t="shared" si="124"/>
        <v>-12.335641418352495</v>
      </c>
      <c r="D134" s="26">
        <f t="shared" si="124"/>
        <v>-0.65909619847336387</v>
      </c>
      <c r="E134" s="26">
        <f t="shared" si="124"/>
        <v>-10.004588553235806</v>
      </c>
      <c r="F134" s="26">
        <f t="shared" si="125"/>
        <v>-10.66368475170917</v>
      </c>
      <c r="L134" t="str">
        <f t="shared" si="126"/>
        <v>53 Skilled construction and building trades</v>
      </c>
      <c r="M134" s="26">
        <f t="shared" si="127"/>
        <v>-5.6796876347594321</v>
      </c>
      <c r="N134" s="26">
        <f t="shared" si="127"/>
        <v>-12.977680357994515</v>
      </c>
      <c r="O134" s="26">
        <f t="shared" si="127"/>
        <v>-0.60979789403883444</v>
      </c>
      <c r="P134" s="26">
        <f t="shared" si="127"/>
        <v>-10.175403304168441</v>
      </c>
      <c r="Q134" s="26">
        <f t="shared" si="128"/>
        <v>-10.785201198207275</v>
      </c>
      <c r="W134" t="str">
        <f t="shared" si="129"/>
        <v>53 Skilled construction and building trades</v>
      </c>
      <c r="X134" s="26">
        <f t="shared" si="130"/>
        <v>9.2296539937583577E-2</v>
      </c>
      <c r="Y134" s="26">
        <f t="shared" si="130"/>
        <v>0.64203893964193381</v>
      </c>
      <c r="Z134" s="26">
        <f t="shared" si="130"/>
        <v>-4.9298304434421958E-2</v>
      </c>
      <c r="AA134" s="26">
        <f t="shared" si="130"/>
        <v>0.17081475093278575</v>
      </c>
      <c r="AB134" s="26">
        <f t="shared" si="131"/>
        <v>0.12151644649836379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-9.4574877488682461</v>
      </c>
      <c r="C135" s="26">
        <f t="shared" si="124"/>
        <v>-0.57892219319665372</v>
      </c>
      <c r="D135" s="26">
        <f t="shared" si="124"/>
        <v>-2.644396898327507</v>
      </c>
      <c r="E135" s="26">
        <f t="shared" si="124"/>
        <v>-3.1259166849900737</v>
      </c>
      <c r="F135" s="26">
        <f t="shared" si="125"/>
        <v>-5.7703135833175807</v>
      </c>
      <c r="L135" t="str">
        <f t="shared" si="126"/>
        <v>54 Textiles, printing and other skilled trades</v>
      </c>
      <c r="M135" s="26">
        <f t="shared" si="127"/>
        <v>-7.0408309664771274</v>
      </c>
      <c r="N135" s="26">
        <f t="shared" si="127"/>
        <v>-1.8104203134038208</v>
      </c>
      <c r="O135" s="26">
        <f t="shared" si="127"/>
        <v>-1.740789512334036</v>
      </c>
      <c r="P135" s="26">
        <f t="shared" si="127"/>
        <v>-2.7476441154745466</v>
      </c>
      <c r="Q135" s="26">
        <f t="shared" si="128"/>
        <v>-4.4884336278085826</v>
      </c>
      <c r="W135" t="str">
        <f t="shared" si="129"/>
        <v>54 Textiles, printing and other skilled trades</v>
      </c>
      <c r="X135" s="26">
        <f t="shared" si="130"/>
        <v>-2.4166567823911578</v>
      </c>
      <c r="Y135" s="26">
        <f t="shared" si="130"/>
        <v>1.2314981202072914</v>
      </c>
      <c r="Z135" s="26">
        <f t="shared" si="130"/>
        <v>-0.90360738599356694</v>
      </c>
      <c r="AA135" s="26">
        <f t="shared" si="130"/>
        <v>-0.37827256951550936</v>
      </c>
      <c r="AB135" s="26">
        <f t="shared" si="131"/>
        <v>-1.2818799555090763</v>
      </c>
    </row>
    <row r="136" spans="1:28" x14ac:dyDescent="0.2">
      <c r="A136" t="str">
        <f t="shared" si="123"/>
        <v>61 Caring personal service occupations</v>
      </c>
      <c r="B136" s="26">
        <f t="shared" si="124"/>
        <v>0.51220849514473343</v>
      </c>
      <c r="C136" s="26">
        <f t="shared" si="124"/>
        <v>-3.6782051406312348</v>
      </c>
      <c r="D136" s="26">
        <f t="shared" si="124"/>
        <v>17.345884759013643</v>
      </c>
      <c r="E136" s="26">
        <f t="shared" si="124"/>
        <v>24.449558655046644</v>
      </c>
      <c r="F136" s="26">
        <f t="shared" si="125"/>
        <v>41.795443414060287</v>
      </c>
      <c r="L136" t="str">
        <f t="shared" si="126"/>
        <v>61 Caring personal service occupations</v>
      </c>
      <c r="M136" s="26">
        <f t="shared" si="127"/>
        <v>1.9251189888870819</v>
      </c>
      <c r="N136" s="26">
        <f t="shared" si="127"/>
        <v>-0.57761745524970109</v>
      </c>
      <c r="O136" s="26">
        <f t="shared" si="127"/>
        <v>6.8150655537956375</v>
      </c>
      <c r="P136" s="26">
        <f t="shared" si="127"/>
        <v>6.1445616576309448</v>
      </c>
      <c r="Q136" s="26">
        <f t="shared" si="128"/>
        <v>12.959627211426582</v>
      </c>
      <c r="W136" t="str">
        <f t="shared" si="129"/>
        <v>61 Caring personal service occupations</v>
      </c>
      <c r="X136" s="26">
        <f t="shared" si="130"/>
        <v>-1.4129104937424017</v>
      </c>
      <c r="Y136" s="26">
        <f t="shared" si="130"/>
        <v>-3.1005876853815835</v>
      </c>
      <c r="Z136" s="26">
        <f t="shared" si="130"/>
        <v>10.530819205218052</v>
      </c>
      <c r="AA136" s="26">
        <f t="shared" si="130"/>
        <v>18.304996997415685</v>
      </c>
      <c r="AB136" s="26">
        <f t="shared" si="131"/>
        <v>28.835816202633737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8.2258300967138496</v>
      </c>
      <c r="C137" s="26">
        <f t="shared" si="124"/>
        <v>-3.3551559039703633</v>
      </c>
      <c r="D137" s="26">
        <f t="shared" si="124"/>
        <v>-2.7911783908601677</v>
      </c>
      <c r="E137" s="26">
        <f t="shared" si="124"/>
        <v>-1.474404355222056</v>
      </c>
      <c r="F137" s="26">
        <f t="shared" si="125"/>
        <v>-4.2655827460822238</v>
      </c>
      <c r="L137" t="str">
        <f t="shared" si="126"/>
        <v>62 Leisure, travel and related personal service occupations</v>
      </c>
      <c r="M137" s="26">
        <f t="shared" si="127"/>
        <v>2.588221513274906</v>
      </c>
      <c r="N137" s="26">
        <f t="shared" si="127"/>
        <v>0.76094261279397202</v>
      </c>
      <c r="O137" s="26">
        <f t="shared" si="127"/>
        <v>5.5657164962568118E-3</v>
      </c>
      <c r="P137" s="26">
        <f t="shared" si="127"/>
        <v>1.5997561851415902</v>
      </c>
      <c r="Q137" s="26">
        <f t="shared" si="128"/>
        <v>1.605321901637847</v>
      </c>
      <c r="W137" t="str">
        <f t="shared" si="129"/>
        <v>62 Leisure, travel and related personal service occupations</v>
      </c>
      <c r="X137" s="26">
        <f t="shared" si="130"/>
        <v>5.6376085834389897</v>
      </c>
      <c r="Y137" s="26">
        <f t="shared" si="130"/>
        <v>-4.1160985167642323</v>
      </c>
      <c r="Z137" s="26">
        <f t="shared" si="130"/>
        <v>-2.7967441073564032</v>
      </c>
      <c r="AA137" s="26">
        <f t="shared" si="130"/>
        <v>-3.0741605403636143</v>
      </c>
      <c r="AB137" s="26">
        <f t="shared" si="131"/>
        <v>-5.8709046477200175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-0.43197612957484877</v>
      </c>
      <c r="C138" s="26">
        <f t="shared" si="124"/>
        <v>0.70317080443559776</v>
      </c>
      <c r="D138" s="26">
        <f t="shared" si="124"/>
        <v>-0.57251113118742092</v>
      </c>
      <c r="E138" s="26">
        <f t="shared" si="124"/>
        <v>0.21606783249373684</v>
      </c>
      <c r="F138" s="26">
        <f t="shared" si="125"/>
        <v>-0.35644329869368407</v>
      </c>
      <c r="L138" t="str">
        <f t="shared" si="126"/>
        <v>63 Community and civil enforcement occupations</v>
      </c>
      <c r="M138" s="26">
        <f t="shared" si="127"/>
        <v>-0.54412575805036134</v>
      </c>
      <c r="N138" s="26">
        <f t="shared" si="127"/>
        <v>0.77211786766721824</v>
      </c>
      <c r="O138" s="26">
        <f t="shared" si="127"/>
        <v>-0.73805011157852429</v>
      </c>
      <c r="P138" s="26">
        <f t="shared" si="127"/>
        <v>0.23303671163453599</v>
      </c>
      <c r="Q138" s="26">
        <f t="shared" si="128"/>
        <v>-0.50501339994398831</v>
      </c>
      <c r="W138" t="str">
        <f t="shared" si="129"/>
        <v>63 Community and civil enforcement occupations</v>
      </c>
      <c r="X138" s="26">
        <f t="shared" si="130"/>
        <v>0.11214962847552368</v>
      </c>
      <c r="Y138" s="26">
        <f t="shared" si="130"/>
        <v>-6.8947063231621253E-2</v>
      </c>
      <c r="Z138" s="26">
        <f t="shared" si="130"/>
        <v>0.1655389803911026</v>
      </c>
      <c r="AA138" s="26">
        <f t="shared" si="130"/>
        <v>-1.6968879140801918E-2</v>
      </c>
      <c r="AB138" s="26">
        <f t="shared" si="131"/>
        <v>0.14857010125030068</v>
      </c>
    </row>
    <row r="139" spans="1:28" x14ac:dyDescent="0.2">
      <c r="A139" t="str">
        <f t="shared" si="123"/>
        <v>71 Sales occupations</v>
      </c>
      <c r="B139" s="26">
        <f t="shared" si="124"/>
        <v>-1.2149005704766012</v>
      </c>
      <c r="C139" s="26">
        <f t="shared" si="124"/>
        <v>-6.2793332635439185</v>
      </c>
      <c r="D139" s="26">
        <f t="shared" si="124"/>
        <v>-15.899238937706315</v>
      </c>
      <c r="E139" s="26">
        <f t="shared" si="124"/>
        <v>-9.7560091080389384</v>
      </c>
      <c r="F139" s="26">
        <f t="shared" si="125"/>
        <v>-25.655248045745253</v>
      </c>
      <c r="L139" t="str">
        <f t="shared" si="126"/>
        <v>71 Sales occupations</v>
      </c>
      <c r="M139" s="26">
        <f t="shared" si="127"/>
        <v>7.7474817383688048</v>
      </c>
      <c r="N139" s="26">
        <f t="shared" si="127"/>
        <v>-3.5870665291826498</v>
      </c>
      <c r="O139" s="26">
        <f t="shared" si="127"/>
        <v>-4.9777067569019238</v>
      </c>
      <c r="P139" s="26">
        <f t="shared" si="127"/>
        <v>-1.3532443698865961</v>
      </c>
      <c r="Q139" s="26">
        <f t="shared" si="128"/>
        <v>-6.3309511267885199</v>
      </c>
      <c r="W139" t="str">
        <f t="shared" si="129"/>
        <v>71 Sales occupations</v>
      </c>
      <c r="X139" s="26">
        <f t="shared" si="130"/>
        <v>-8.9623823088458465</v>
      </c>
      <c r="Y139" s="26">
        <f t="shared" si="130"/>
        <v>-2.6922667343614108</v>
      </c>
      <c r="Z139" s="26">
        <f t="shared" si="130"/>
        <v>-10.921532180804007</v>
      </c>
      <c r="AA139" s="26">
        <f t="shared" si="130"/>
        <v>-8.4027647381529533</v>
      </c>
      <c r="AB139" s="26">
        <f t="shared" si="131"/>
        <v>-19.324296918956961</v>
      </c>
    </row>
    <row r="140" spans="1:28" x14ac:dyDescent="0.2">
      <c r="A140" t="str">
        <f t="shared" si="123"/>
        <v>72 Customer service occupations</v>
      </c>
      <c r="B140" s="26">
        <f t="shared" si="124"/>
        <v>1.7853421688960651</v>
      </c>
      <c r="C140" s="26">
        <f t="shared" si="124"/>
        <v>3.5816667257270538</v>
      </c>
      <c r="D140" s="26">
        <f t="shared" si="124"/>
        <v>15.517038269350834</v>
      </c>
      <c r="E140" s="26">
        <f t="shared" si="124"/>
        <v>10.660059084147932</v>
      </c>
      <c r="F140" s="26">
        <f t="shared" si="125"/>
        <v>26.177097353498766</v>
      </c>
      <c r="L140" t="str">
        <f t="shared" si="126"/>
        <v>72 Customer service occupations</v>
      </c>
      <c r="M140" s="26">
        <f t="shared" si="127"/>
        <v>-1.6927335585955632</v>
      </c>
      <c r="N140" s="26">
        <f t="shared" si="127"/>
        <v>4.3417809002672385</v>
      </c>
      <c r="O140" s="26">
        <f t="shared" si="127"/>
        <v>9.4925546819621971</v>
      </c>
      <c r="P140" s="26">
        <f t="shared" si="127"/>
        <v>6.692612060341645</v>
      </c>
      <c r="Q140" s="26">
        <f t="shared" si="128"/>
        <v>16.185166742303842</v>
      </c>
      <c r="W140" t="str">
        <f t="shared" si="129"/>
        <v>72 Customer service occupations</v>
      </c>
      <c r="X140" s="26">
        <f t="shared" si="130"/>
        <v>3.478075727491408</v>
      </c>
      <c r="Y140" s="26">
        <f t="shared" si="130"/>
        <v>-0.76011417454022023</v>
      </c>
      <c r="Z140" s="26">
        <f t="shared" si="130"/>
        <v>6.0244835873887723</v>
      </c>
      <c r="AA140" s="26">
        <f t="shared" si="130"/>
        <v>3.9674470238063151</v>
      </c>
      <c r="AB140" s="26">
        <f t="shared" si="131"/>
        <v>9.9919306111950874</v>
      </c>
    </row>
    <row r="141" spans="1:28" x14ac:dyDescent="0.2">
      <c r="A141" t="str">
        <f t="shared" si="123"/>
        <v>81 Process, plant and machine operatives</v>
      </c>
      <c r="B141" s="26">
        <f t="shared" si="124"/>
        <v>-5.5320503732228303</v>
      </c>
      <c r="C141" s="26">
        <f t="shared" si="124"/>
        <v>-7.50622261150734</v>
      </c>
      <c r="D141" s="26">
        <f t="shared" si="124"/>
        <v>16.136779679872447</v>
      </c>
      <c r="E141" s="26">
        <f t="shared" si="124"/>
        <v>-5.463697859354582</v>
      </c>
      <c r="F141" s="26">
        <f t="shared" si="125"/>
        <v>10.673081820517865</v>
      </c>
      <c r="L141" t="str">
        <f t="shared" si="126"/>
        <v>81 Process, plant and machine operatives</v>
      </c>
      <c r="M141" s="26">
        <f t="shared" si="127"/>
        <v>-5.591640148463199</v>
      </c>
      <c r="N141" s="26">
        <f t="shared" si="127"/>
        <v>-4.4273866889270721</v>
      </c>
      <c r="O141" s="26">
        <f t="shared" si="127"/>
        <v>10.267540297356561</v>
      </c>
      <c r="P141" s="26">
        <f t="shared" si="127"/>
        <v>-4.8859714348641887</v>
      </c>
      <c r="Q141" s="26">
        <f t="shared" si="128"/>
        <v>5.3815688624923723</v>
      </c>
      <c r="W141" t="str">
        <f t="shared" si="129"/>
        <v>81 Process, plant and machine operatives</v>
      </c>
      <c r="X141" s="26">
        <f t="shared" si="130"/>
        <v>5.9589775240493026E-2</v>
      </c>
      <c r="Y141" s="26">
        <f t="shared" si="130"/>
        <v>-3.0788359225803745</v>
      </c>
      <c r="Z141" s="26">
        <f t="shared" si="130"/>
        <v>5.869239382516227</v>
      </c>
      <c r="AA141" s="26">
        <f t="shared" si="130"/>
        <v>-0.57772642449031864</v>
      </c>
      <c r="AB141" s="26">
        <f t="shared" si="131"/>
        <v>5.2915129580259084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-3.0086991820859197</v>
      </c>
      <c r="C142" s="26">
        <f t="shared" si="124"/>
        <v>-6.0819379587704248</v>
      </c>
      <c r="D142" s="26">
        <f t="shared" si="124"/>
        <v>5.16651026331418</v>
      </c>
      <c r="E142" s="26">
        <f t="shared" si="124"/>
        <v>-3.795989495001578</v>
      </c>
      <c r="F142" s="26">
        <f t="shared" si="125"/>
        <v>1.3705207683126019</v>
      </c>
      <c r="L142" t="str">
        <f t="shared" si="126"/>
        <v>82 Transport and mobile machine drivers and operatives</v>
      </c>
      <c r="M142" s="26">
        <f t="shared" si="127"/>
        <v>-2.5258026944174077</v>
      </c>
      <c r="N142" s="26">
        <f t="shared" si="127"/>
        <v>-6.1154738470392687</v>
      </c>
      <c r="O142" s="26">
        <f t="shared" si="127"/>
        <v>2.6506178047853979</v>
      </c>
      <c r="P142" s="26">
        <f t="shared" si="127"/>
        <v>-4.9134801176379455</v>
      </c>
      <c r="Q142" s="26">
        <f t="shared" si="128"/>
        <v>-2.2628623128525476</v>
      </c>
      <c r="W142" t="str">
        <f t="shared" si="129"/>
        <v>82 Transport and mobile machine drivers and operatives</v>
      </c>
      <c r="X142" s="26">
        <f t="shared" si="130"/>
        <v>-0.48289648766862481</v>
      </c>
      <c r="Y142" s="26">
        <f t="shared" si="130"/>
        <v>3.3535888268857228E-2</v>
      </c>
      <c r="Z142" s="26">
        <f t="shared" si="130"/>
        <v>2.515892458528711</v>
      </c>
      <c r="AA142" s="26">
        <f t="shared" si="130"/>
        <v>1.1174906226362635</v>
      </c>
      <c r="AB142" s="26">
        <f t="shared" si="131"/>
        <v>3.6333830811649745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-8.263149426406045</v>
      </c>
      <c r="C143" s="26">
        <f t="shared" si="124"/>
        <v>-4.2496984402422555</v>
      </c>
      <c r="D143" s="26">
        <f t="shared" si="124"/>
        <v>-8.87762338793857</v>
      </c>
      <c r="E143" s="26">
        <f t="shared" si="124"/>
        <v>-3.6017411861954614</v>
      </c>
      <c r="F143" s="26">
        <f t="shared" si="125"/>
        <v>-12.479364574134031</v>
      </c>
      <c r="L143" t="str">
        <f t="shared" si="126"/>
        <v>91 Elementary trades and related occupations</v>
      </c>
      <c r="M143" s="26">
        <f t="shared" si="127"/>
        <v>-5.9914239623887795</v>
      </c>
      <c r="N143" s="26">
        <f t="shared" si="127"/>
        <v>-1.5733438216478177</v>
      </c>
      <c r="O143" s="26">
        <f t="shared" si="127"/>
        <v>-7.0554371773023945</v>
      </c>
      <c r="P143" s="26">
        <f t="shared" si="127"/>
        <v>-2.8910973315081705</v>
      </c>
      <c r="Q143" s="26">
        <f t="shared" si="128"/>
        <v>-9.946534508810565</v>
      </c>
      <c r="W143" t="str">
        <f t="shared" si="129"/>
        <v>91 Elementary trades and related occupations</v>
      </c>
      <c r="X143" s="26">
        <f t="shared" si="130"/>
        <v>-2.2717254640175621</v>
      </c>
      <c r="Y143" s="26">
        <f t="shared" si="130"/>
        <v>-2.6763546185943046</v>
      </c>
      <c r="Z143" s="26">
        <f t="shared" si="130"/>
        <v>-1.8221862106362146</v>
      </c>
      <c r="AA143" s="26">
        <f t="shared" si="130"/>
        <v>-0.71064385468723756</v>
      </c>
      <c r="AB143" s="26">
        <f t="shared" si="131"/>
        <v>-2.5328300653234521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-13.665438589934212</v>
      </c>
      <c r="C144" s="26">
        <f t="shared" si="124"/>
        <v>-20.170666620208976</v>
      </c>
      <c r="D144" s="26">
        <f t="shared" si="124"/>
        <v>-1.6548814945541039</v>
      </c>
      <c r="E144" s="26">
        <f t="shared" si="124"/>
        <v>-19.241399104937926</v>
      </c>
      <c r="F144" s="26">
        <f t="shared" si="125"/>
        <v>-20.89628059949203</v>
      </c>
      <c r="L144" t="str">
        <f t="shared" si="126"/>
        <v>92 Elementary administration and service occupations</v>
      </c>
      <c r="M144" s="26">
        <f t="shared" si="127"/>
        <v>-9.790992175524849</v>
      </c>
      <c r="N144" s="26">
        <f t="shared" si="127"/>
        <v>-4.9132684110473974</v>
      </c>
      <c r="O144" s="26">
        <f t="shared" si="127"/>
        <v>6.2988869915131005</v>
      </c>
      <c r="P144" s="26">
        <f t="shared" si="127"/>
        <v>-6.7951432270556893</v>
      </c>
      <c r="Q144" s="26">
        <f t="shared" si="128"/>
        <v>-0.4962562355425888</v>
      </c>
      <c r="W144" t="str">
        <f t="shared" si="129"/>
        <v>92 Elementary administration and service occupations</v>
      </c>
      <c r="X144" s="26">
        <f t="shared" si="130"/>
        <v>-3.8744464144092632</v>
      </c>
      <c r="Y144" s="26">
        <f t="shared" si="130"/>
        <v>-15.257398209161238</v>
      </c>
      <c r="Z144" s="26">
        <f t="shared" si="130"/>
        <v>-7.9537684860674034</v>
      </c>
      <c r="AA144" s="26">
        <f t="shared" si="130"/>
        <v>-12.446255877882294</v>
      </c>
      <c r="AB144" s="26">
        <f t="shared" si="131"/>
        <v>-20.400024363949697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70.673000002248045</v>
      </c>
      <c r="C146" s="28">
        <f t="shared" ref="C146" si="132">D35-C35</f>
        <v>25.869999997964442</v>
      </c>
      <c r="D146" s="28">
        <f>E35-D35</f>
        <v>31.056000002176006</v>
      </c>
      <c r="E146" s="28">
        <f>F35-E35</f>
        <v>77.359999999455795</v>
      </c>
      <c r="F146" s="28">
        <f t="shared" ref="F146" si="133">F35-D35</f>
        <v>108.4160000016318</v>
      </c>
      <c r="L146" s="23" t="str">
        <f>L35</f>
        <v>All occupations</v>
      </c>
      <c r="M146" s="28">
        <f>N35-M35</f>
        <v>31.137000001954675</v>
      </c>
      <c r="N146" s="28">
        <f t="shared" ref="N146" si="134">O35-N35</f>
        <v>14.96999999859645</v>
      </c>
      <c r="O146" s="28">
        <f>P35-O35</f>
        <v>8.6960000009794385</v>
      </c>
      <c r="P146" s="28">
        <f>Q35-P35</f>
        <v>21.937999999983504</v>
      </c>
      <c r="Q146" s="28">
        <f t="shared" ref="Q146" si="135">Q35-O35</f>
        <v>30.634000000962942</v>
      </c>
      <c r="W146" s="23" t="str">
        <f>W35</f>
        <v>All occupations</v>
      </c>
      <c r="X146" s="28">
        <f>Y35-X35</f>
        <v>39.536000000292006</v>
      </c>
      <c r="Y146" s="28">
        <f t="shared" ref="Y146" si="136">Z35-Y35</f>
        <v>10.89999999936822</v>
      </c>
      <c r="Z146" s="28">
        <f>AA35-Z35</f>
        <v>22.360000001197022</v>
      </c>
      <c r="AA146" s="28">
        <f>AB35-AA35</f>
        <v>55.421999999471154</v>
      </c>
      <c r="AB146" s="28">
        <f t="shared" ref="AB146" si="137">AB35-Z35</f>
        <v>77.782000000668177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150.45309327458287</v>
      </c>
      <c r="C153" s="11">
        <f t="shared" ref="C153:F153" si="142">C8</f>
        <v>176.88544645243937</v>
      </c>
      <c r="D153" s="11">
        <f t="shared" si="142"/>
        <v>190.2095537814634</v>
      </c>
      <c r="E153" s="11">
        <f t="shared" si="142"/>
        <v>175.72980352440197</v>
      </c>
      <c r="F153" s="11">
        <f t="shared" si="142"/>
        <v>192.06062572471259</v>
      </c>
      <c r="H153" s="39">
        <f>IF(D$151-B$151 &lt;&gt; 0,(EXP(LN(D153/B153)/(D$151-B$151))-1)*100,0)</f>
        <v>4.8011965404406887</v>
      </c>
      <c r="I153" s="39">
        <f>IF(F$151-D$151 &lt;&gt; 0,(EXP(LN(F153/D153)/(F$151-D$151))-1)*100,0)</f>
        <v>6.4585528363436673E-2</v>
      </c>
      <c r="L153" s="10" t="str">
        <f>L8</f>
        <v>11 Corporate managers and directors</v>
      </c>
      <c r="M153" s="11">
        <f>M8</f>
        <v>102.06097756701601</v>
      </c>
      <c r="N153" s="11">
        <f t="shared" ref="N153:Q153" si="143">N8</f>
        <v>116.8332238985886</v>
      </c>
      <c r="O153" s="11">
        <f t="shared" si="143"/>
        <v>125.31409487177376</v>
      </c>
      <c r="P153" s="11">
        <f t="shared" si="143"/>
        <v>111.09335584647245</v>
      </c>
      <c r="Q153" s="11">
        <f t="shared" si="143"/>
        <v>115.03313772080153</v>
      </c>
      <c r="S153" s="39">
        <f>IF(O$151-M$151 &lt;&gt; 0,(EXP(LN(O153/M153)/(O$151-M$151))-1)*100,0)</f>
        <v>4.1904801805220604</v>
      </c>
      <c r="T153" s="39">
        <f>IF(Q$151-O$151 &lt;&gt; 0,(EXP(LN(Q153/O153)/(Q$151-O$151))-1)*100,0)</f>
        <v>-0.56906203053116444</v>
      </c>
      <c r="W153" s="10" t="str">
        <f>W8</f>
        <v>11 Corporate managers and directors</v>
      </c>
      <c r="X153" s="11">
        <f>X8</f>
        <v>48.392115707567143</v>
      </c>
      <c r="Y153" s="11">
        <f t="shared" ref="Y153:AB153" si="144">Y8</f>
        <v>60.052222553851415</v>
      </c>
      <c r="Z153" s="11">
        <f t="shared" si="144"/>
        <v>64.895458909689765</v>
      </c>
      <c r="AA153" s="11">
        <f t="shared" si="144"/>
        <v>64.636447677929183</v>
      </c>
      <c r="AB153" s="11">
        <f t="shared" si="144"/>
        <v>77.027488003910435</v>
      </c>
      <c r="AD153" s="39">
        <f>IF(Z$151-X$151 &lt;&gt; 0,(EXP(LN(Z153/X153)/(Z$151-X$151))-1)*100,0)</f>
        <v>6.0444489309928517</v>
      </c>
      <c r="AE153" s="39">
        <f>IF(AB$151-Z$151 &lt;&gt; 0,(EXP(LN(AB153/Z153)/(AB$151-Z$151))-1)*100,0)</f>
        <v>1.1491168304376576</v>
      </c>
    </row>
    <row r="154" spans="1:31" x14ac:dyDescent="0.2">
      <c r="A154" s="10" t="str">
        <f t="shared" si="141"/>
        <v>12 Other managers and proprietors</v>
      </c>
      <c r="B154" s="11">
        <f t="shared" si="141"/>
        <v>80.659404235174364</v>
      </c>
      <c r="C154" s="11">
        <f t="shared" ref="C154:F178" si="145">C9</f>
        <v>86.144943529943561</v>
      </c>
      <c r="D154" s="11">
        <f t="shared" si="145"/>
        <v>87.429062832680202</v>
      </c>
      <c r="E154" s="11">
        <f t="shared" si="145"/>
        <v>104.22165580011503</v>
      </c>
      <c r="F154" s="11">
        <f t="shared" si="145"/>
        <v>119.73983318186821</v>
      </c>
      <c r="H154" s="39">
        <f t="shared" ref="H154:H180" si="146">IF(D$151-B$151 &lt;&gt; 0,(EXP(LN(D154/B154)/(D$151-B$151))-1)*100,0)</f>
        <v>1.6249073461695573</v>
      </c>
      <c r="I154" s="39">
        <f t="shared" ref="I154:I180" si="147">IF(F$151-D$151 &lt;&gt; 0,(EXP(LN(F154/D154)/(F$151-D$151))-1)*100,0)</f>
        <v>2.1187574282309996</v>
      </c>
      <c r="L154" s="10" t="str">
        <f t="shared" ref="L154:Q154" si="148">L9</f>
        <v>12 Other managers and proprietors</v>
      </c>
      <c r="M154" s="11">
        <f t="shared" si="148"/>
        <v>47.56473300794373</v>
      </c>
      <c r="N154" s="11">
        <f t="shared" si="148"/>
        <v>48.605609583386041</v>
      </c>
      <c r="O154" s="11">
        <f t="shared" si="148"/>
        <v>49.536790040627366</v>
      </c>
      <c r="P154" s="11">
        <f t="shared" si="148"/>
        <v>60.729530784849636</v>
      </c>
      <c r="Q154" s="11">
        <f t="shared" si="148"/>
        <v>68.888424956517028</v>
      </c>
      <c r="S154" s="39">
        <f t="shared" ref="S154:S177" si="149">IF(O$151-M$151 &lt;&gt; 0,(EXP(LN(O154/M154)/(O$151-M$151))-1)*100,0)</f>
        <v>0.81579044732880135</v>
      </c>
      <c r="T154" s="39">
        <f t="shared" ref="T154:T177" si="150">IF(Q$151-O$151 &lt;&gt; 0,(EXP(LN(Q154/O154)/(Q$151-O$151))-1)*100,0)</f>
        <v>2.2228283250537606</v>
      </c>
      <c r="W154" s="10" t="str">
        <f t="shared" ref="W154:AB154" si="151">W9</f>
        <v>12 Other managers and proprietors</v>
      </c>
      <c r="X154" s="11">
        <f t="shared" si="151"/>
        <v>33.094671227230791</v>
      </c>
      <c r="Y154" s="11">
        <f t="shared" si="151"/>
        <v>37.539333946557484</v>
      </c>
      <c r="Z154" s="11">
        <f t="shared" si="151"/>
        <v>37.892272792052772</v>
      </c>
      <c r="AA154" s="11">
        <f t="shared" si="151"/>
        <v>43.492125015265401</v>
      </c>
      <c r="AB154" s="11">
        <f t="shared" si="151"/>
        <v>50.851408225351193</v>
      </c>
      <c r="AD154" s="39">
        <f t="shared" ref="AD154:AD177" si="152">IF(Z$151-X$151 &lt;&gt; 0,(EXP(LN(Z154/X154)/(Z$151-X$151))-1)*100,0)</f>
        <v>2.7444843417891773</v>
      </c>
      <c r="AE154" s="39">
        <f t="shared" ref="AE154:AE177" si="153">IF(AB$151-Z$151 &lt;&gt; 0,(EXP(LN(AB154/Z154)/(AB$151-Z$151))-1)*100,0)</f>
        <v>1.9804260329099987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109.23439741877891</v>
      </c>
      <c r="C155" s="11">
        <f t="shared" si="145"/>
        <v>130.11914976362374</v>
      </c>
      <c r="D155" s="11">
        <f t="shared" si="145"/>
        <v>140.42874586042362</v>
      </c>
      <c r="E155" s="11">
        <f t="shared" si="145"/>
        <v>147.3922034114899</v>
      </c>
      <c r="F155" s="11">
        <f t="shared" si="145"/>
        <v>163.52522063725604</v>
      </c>
      <c r="H155" s="39">
        <f t="shared" si="146"/>
        <v>5.1524316016650973</v>
      </c>
      <c r="I155" s="39">
        <f t="shared" si="147"/>
        <v>1.0202832207139023</v>
      </c>
      <c r="L155" s="10" t="str">
        <f t="shared" ref="L155:Q155" si="154">L10</f>
        <v>21 Science, research, engineering and technology professionals</v>
      </c>
      <c r="M155" s="11">
        <f t="shared" si="154"/>
        <v>85.474939172197551</v>
      </c>
      <c r="N155" s="11">
        <f t="shared" si="154"/>
        <v>103.99410401568407</v>
      </c>
      <c r="O155" s="11">
        <f t="shared" si="154"/>
        <v>107.05892061511582</v>
      </c>
      <c r="P155" s="11">
        <f t="shared" si="154"/>
        <v>108.11747359887842</v>
      </c>
      <c r="Q155" s="11">
        <f t="shared" si="154"/>
        <v>115.31775163218907</v>
      </c>
      <c r="S155" s="39">
        <f t="shared" si="149"/>
        <v>4.606052137870309</v>
      </c>
      <c r="T155" s="39">
        <f t="shared" si="150"/>
        <v>0.49664275497440791</v>
      </c>
      <c r="W155" s="10" t="str">
        <f t="shared" ref="W155:AB155" si="155">W10</f>
        <v>21 Science, research, engineering and technology professionals</v>
      </c>
      <c r="X155" s="11">
        <f t="shared" si="155"/>
        <v>23.75945824658119</v>
      </c>
      <c r="Y155" s="11">
        <f t="shared" si="155"/>
        <v>26.125045747939449</v>
      </c>
      <c r="Z155" s="11">
        <f t="shared" si="155"/>
        <v>33.369825245307908</v>
      </c>
      <c r="AA155" s="11">
        <f t="shared" si="155"/>
        <v>39.274729812611376</v>
      </c>
      <c r="AB155" s="11">
        <f t="shared" si="155"/>
        <v>48.207469005067949</v>
      </c>
      <c r="AD155" s="39">
        <f t="shared" si="152"/>
        <v>7.0294958398772422</v>
      </c>
      <c r="AE155" s="39">
        <f t="shared" si="153"/>
        <v>2.4827317281749695</v>
      </c>
    </row>
    <row r="156" spans="1:31" x14ac:dyDescent="0.2">
      <c r="A156" s="10" t="str">
        <f t="shared" si="141"/>
        <v>22 Health professionals</v>
      </c>
      <c r="B156" s="11">
        <f t="shared" si="141"/>
        <v>105.99714195236231</v>
      </c>
      <c r="C156" s="11">
        <f t="shared" si="145"/>
        <v>120.60673493121814</v>
      </c>
      <c r="D156" s="11">
        <f t="shared" si="145"/>
        <v>123.12402955464066</v>
      </c>
      <c r="E156" s="11">
        <f t="shared" si="145"/>
        <v>132.75915534494752</v>
      </c>
      <c r="F156" s="11">
        <f t="shared" si="145"/>
        <v>147.2509473320616</v>
      </c>
      <c r="H156" s="39">
        <f t="shared" si="146"/>
        <v>3.0409212805690977</v>
      </c>
      <c r="I156" s="39">
        <f t="shared" si="147"/>
        <v>1.2001179004630602</v>
      </c>
      <c r="L156" s="10" t="str">
        <f t="shared" ref="L156:Q156" si="156">L11</f>
        <v>22 Health professionals</v>
      </c>
      <c r="M156" s="11">
        <f t="shared" si="156"/>
        <v>27.775824105228811</v>
      </c>
      <c r="N156" s="11">
        <f t="shared" si="156"/>
        <v>31.821786585398613</v>
      </c>
      <c r="O156" s="11">
        <f t="shared" si="156"/>
        <v>36.286570842370146</v>
      </c>
      <c r="P156" s="11">
        <f t="shared" si="156"/>
        <v>38.518935959764875</v>
      </c>
      <c r="Q156" s="11">
        <f t="shared" si="156"/>
        <v>41.991435375669987</v>
      </c>
      <c r="S156" s="39">
        <f t="shared" si="149"/>
        <v>5.4910937092744083</v>
      </c>
      <c r="T156" s="39">
        <f t="shared" si="150"/>
        <v>0.97820649429460893</v>
      </c>
      <c r="W156" s="10" t="str">
        <f t="shared" ref="W156:AB156" si="157">W11</f>
        <v>22 Health professionals</v>
      </c>
      <c r="X156" s="11">
        <f t="shared" si="157"/>
        <v>78.221317847133548</v>
      </c>
      <c r="Y156" s="11">
        <f t="shared" si="157"/>
        <v>88.784948345819529</v>
      </c>
      <c r="Z156" s="11">
        <f t="shared" si="157"/>
        <v>86.837458712270688</v>
      </c>
      <c r="AA156" s="11">
        <f t="shared" si="157"/>
        <v>94.240219385182698</v>
      </c>
      <c r="AB156" s="11">
        <f t="shared" si="157"/>
        <v>105.25951195639158</v>
      </c>
      <c r="AD156" s="39">
        <f t="shared" si="152"/>
        <v>2.1119089749299658</v>
      </c>
      <c r="AE156" s="39">
        <f t="shared" si="153"/>
        <v>1.290865743801306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113.92763254233786</v>
      </c>
      <c r="C157" s="11">
        <f t="shared" si="145"/>
        <v>120.50230196891802</v>
      </c>
      <c r="D157" s="11">
        <f t="shared" si="145"/>
        <v>125.88204386847865</v>
      </c>
      <c r="E157" s="11">
        <f t="shared" si="145"/>
        <v>129.3413110838066</v>
      </c>
      <c r="F157" s="11">
        <f t="shared" si="145"/>
        <v>139.68327717313022</v>
      </c>
      <c r="H157" s="39">
        <f t="shared" si="146"/>
        <v>2.0156832499158339</v>
      </c>
      <c r="I157" s="39">
        <f t="shared" si="147"/>
        <v>0.69595891671208054</v>
      </c>
      <c r="L157" s="10" t="str">
        <f t="shared" ref="L157:Q157" si="158">L12</f>
        <v>23 Teaching and other educational professionals</v>
      </c>
      <c r="M157" s="11">
        <f t="shared" si="158"/>
        <v>35.949970946568804</v>
      </c>
      <c r="N157" s="11">
        <f t="shared" si="158"/>
        <v>35.679514447075988</v>
      </c>
      <c r="O157" s="11">
        <f t="shared" si="158"/>
        <v>36.454637927183725</v>
      </c>
      <c r="P157" s="11">
        <f t="shared" si="158"/>
        <v>37.757053684297944</v>
      </c>
      <c r="Q157" s="11">
        <f t="shared" si="158"/>
        <v>38.726760777643435</v>
      </c>
      <c r="S157" s="39">
        <f t="shared" si="149"/>
        <v>0.27919733494381482</v>
      </c>
      <c r="T157" s="39">
        <f t="shared" si="150"/>
        <v>0.40389455018907672</v>
      </c>
      <c r="W157" s="10" t="str">
        <f t="shared" ref="W157:AB157" si="159">W12</f>
        <v>23 Teaching and other educational professionals</v>
      </c>
      <c r="X157" s="11">
        <f t="shared" si="159"/>
        <v>77.977661595769206</v>
      </c>
      <c r="Y157" s="11">
        <f t="shared" si="159"/>
        <v>84.822787521842216</v>
      </c>
      <c r="Z157" s="11">
        <f t="shared" si="159"/>
        <v>89.427405941295007</v>
      </c>
      <c r="AA157" s="11">
        <f t="shared" si="159"/>
        <v>91.584257399508772</v>
      </c>
      <c r="AB157" s="11">
        <f t="shared" si="159"/>
        <v>100.95651639548679</v>
      </c>
      <c r="AD157" s="39">
        <f t="shared" si="152"/>
        <v>2.7779817412939334</v>
      </c>
      <c r="AE157" s="39">
        <f t="shared" si="153"/>
        <v>0.81169454887151105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127.50895976705519</v>
      </c>
      <c r="C158" s="11">
        <f t="shared" si="145"/>
        <v>153.44258969492932</v>
      </c>
      <c r="D158" s="11">
        <f t="shared" si="145"/>
        <v>173.34080758619817</v>
      </c>
      <c r="E158" s="11">
        <f t="shared" si="145"/>
        <v>191.34664673878149</v>
      </c>
      <c r="F158" s="11">
        <f t="shared" si="145"/>
        <v>217.01435640712094</v>
      </c>
      <c r="H158" s="39">
        <f t="shared" si="146"/>
        <v>6.3339685112685284</v>
      </c>
      <c r="I158" s="39">
        <f t="shared" si="147"/>
        <v>1.5093024264836385</v>
      </c>
      <c r="L158" s="10" t="str">
        <f t="shared" ref="L158:Q158" si="160">L13</f>
        <v>24 Business, media and public service professionals</v>
      </c>
      <c r="M158" s="11">
        <f t="shared" si="160"/>
        <v>70.823816192176821</v>
      </c>
      <c r="N158" s="11">
        <f t="shared" si="160"/>
        <v>84.017316991708739</v>
      </c>
      <c r="O158" s="11">
        <f t="shared" si="160"/>
        <v>92.100018481073519</v>
      </c>
      <c r="P158" s="11">
        <f t="shared" si="160"/>
        <v>101.18626798491634</v>
      </c>
      <c r="Q158" s="11">
        <f t="shared" si="160"/>
        <v>109.18845629429215</v>
      </c>
      <c r="S158" s="39">
        <f t="shared" si="149"/>
        <v>5.3940463814186046</v>
      </c>
      <c r="T158" s="39">
        <f t="shared" si="150"/>
        <v>1.1411297890056682</v>
      </c>
      <c r="W158" s="10" t="str">
        <f t="shared" ref="W158:AB158" si="161">W13</f>
        <v>24 Business, media and public service professionals</v>
      </c>
      <c r="X158" s="11">
        <f t="shared" si="161"/>
        <v>56.685143574878296</v>
      </c>
      <c r="Y158" s="11">
        <f t="shared" si="161"/>
        <v>69.4252727032206</v>
      </c>
      <c r="Z158" s="11">
        <f t="shared" si="161"/>
        <v>81.240789105124946</v>
      </c>
      <c r="AA158" s="11">
        <f t="shared" si="161"/>
        <v>90.160378753864876</v>
      </c>
      <c r="AB158" s="11">
        <f t="shared" si="161"/>
        <v>107.82590011282846</v>
      </c>
      <c r="AD158" s="39">
        <f t="shared" si="152"/>
        <v>7.4634988479464148</v>
      </c>
      <c r="AE158" s="39">
        <f t="shared" si="153"/>
        <v>1.905259037584095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42.84208695588292</v>
      </c>
      <c r="C159" s="11">
        <f t="shared" si="145"/>
        <v>51.074349788948624</v>
      </c>
      <c r="D159" s="11">
        <f t="shared" si="145"/>
        <v>56.658834189130559</v>
      </c>
      <c r="E159" s="11">
        <f t="shared" si="145"/>
        <v>49.38507735914785</v>
      </c>
      <c r="F159" s="11">
        <f t="shared" si="145"/>
        <v>52.807547525363042</v>
      </c>
      <c r="H159" s="39">
        <f t="shared" si="146"/>
        <v>5.7497631081938616</v>
      </c>
      <c r="I159" s="39">
        <f t="shared" si="147"/>
        <v>-0.4681924964443418</v>
      </c>
      <c r="L159" s="10" t="str">
        <f t="shared" ref="L159:Q159" si="162">L14</f>
        <v>31 Science, engineering and technology associate professionals</v>
      </c>
      <c r="M159" s="11">
        <f t="shared" si="162"/>
        <v>31.427812438989466</v>
      </c>
      <c r="N159" s="11">
        <f t="shared" si="162"/>
        <v>39.271807760510178</v>
      </c>
      <c r="O159" s="11">
        <f t="shared" si="162"/>
        <v>41.738014170967396</v>
      </c>
      <c r="P159" s="11">
        <f t="shared" si="162"/>
        <v>33.989736698647476</v>
      </c>
      <c r="Q159" s="11">
        <f t="shared" si="162"/>
        <v>34.575582991365458</v>
      </c>
      <c r="S159" s="39">
        <f t="shared" si="149"/>
        <v>5.8384633821019438</v>
      </c>
      <c r="T159" s="39">
        <f t="shared" si="150"/>
        <v>-1.2472537387855587</v>
      </c>
      <c r="W159" s="10" t="str">
        <f t="shared" ref="W159:AB159" si="163">W14</f>
        <v>31 Science, engineering and technology associate professionals</v>
      </c>
      <c r="X159" s="11">
        <f t="shared" si="163"/>
        <v>11.414274516893423</v>
      </c>
      <c r="Y159" s="11">
        <f t="shared" si="163"/>
        <v>11.802542028438385</v>
      </c>
      <c r="Z159" s="11">
        <f t="shared" si="163"/>
        <v>14.920820018163276</v>
      </c>
      <c r="AA159" s="11">
        <f t="shared" si="163"/>
        <v>15.395340660500398</v>
      </c>
      <c r="AB159" s="11">
        <f t="shared" si="163"/>
        <v>18.23196453399753</v>
      </c>
      <c r="AD159" s="39">
        <f t="shared" si="152"/>
        <v>5.5039879101645539</v>
      </c>
      <c r="AE159" s="39">
        <f t="shared" si="153"/>
        <v>1.3450913246185525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44.447039101619502</v>
      </c>
      <c r="C160" s="11">
        <f t="shared" si="145"/>
        <v>49.562596525670109</v>
      </c>
      <c r="D160" s="11">
        <f t="shared" si="145"/>
        <v>51.709616830246517</v>
      </c>
      <c r="E160" s="11">
        <f t="shared" si="145"/>
        <v>52.108895950361394</v>
      </c>
      <c r="F160" s="11">
        <f t="shared" si="145"/>
        <v>58.127841582768738</v>
      </c>
      <c r="H160" s="39">
        <f t="shared" si="146"/>
        <v>3.0731851853402326</v>
      </c>
      <c r="I160" s="39">
        <f t="shared" si="147"/>
        <v>0.78305646715588484</v>
      </c>
      <c r="L160" s="10" t="str">
        <f t="shared" ref="L160:Q160" si="164">L15</f>
        <v>32 Health and social care associate professionals</v>
      </c>
      <c r="M160" s="11">
        <f t="shared" si="164"/>
        <v>11.231067930727679</v>
      </c>
      <c r="N160" s="11">
        <f t="shared" si="164"/>
        <v>12.021409745488956</v>
      </c>
      <c r="O160" s="11">
        <f t="shared" si="164"/>
        <v>13.424678336652855</v>
      </c>
      <c r="P160" s="11">
        <f t="shared" si="164"/>
        <v>12.404354493093717</v>
      </c>
      <c r="Q160" s="11">
        <f t="shared" si="164"/>
        <v>13.460163954136481</v>
      </c>
      <c r="S160" s="39">
        <f t="shared" si="149"/>
        <v>3.6326412219766846</v>
      </c>
      <c r="T160" s="39">
        <f t="shared" si="150"/>
        <v>1.760038136944253E-2</v>
      </c>
      <c r="W160" s="10" t="str">
        <f t="shared" ref="W160:AB160" si="165">W15</f>
        <v>32 Health and social care associate professionals</v>
      </c>
      <c r="X160" s="11">
        <f t="shared" si="165"/>
        <v>33.215971170891883</v>
      </c>
      <c r="Y160" s="11">
        <f t="shared" si="165"/>
        <v>37.541186780181135</v>
      </c>
      <c r="Z160" s="11">
        <f t="shared" si="165"/>
        <v>38.28493849359365</v>
      </c>
      <c r="AA160" s="11">
        <f t="shared" si="165"/>
        <v>39.704541457267666</v>
      </c>
      <c r="AB160" s="11">
        <f t="shared" si="165"/>
        <v>44.667677628632291</v>
      </c>
      <c r="AD160" s="39">
        <f t="shared" si="152"/>
        <v>2.8812423020687872</v>
      </c>
      <c r="AE160" s="39">
        <f t="shared" si="153"/>
        <v>1.0332588069102533</v>
      </c>
    </row>
    <row r="161" spans="1:31" x14ac:dyDescent="0.2">
      <c r="A161" s="10" t="str">
        <f t="shared" si="141"/>
        <v>33 Protective service occupations</v>
      </c>
      <c r="B161" s="11">
        <f t="shared" si="141"/>
        <v>26.772869784222721</v>
      </c>
      <c r="C161" s="11">
        <f t="shared" si="145"/>
        <v>27.289723676743563</v>
      </c>
      <c r="D161" s="11">
        <f t="shared" si="145"/>
        <v>29.652315725355134</v>
      </c>
      <c r="E161" s="11">
        <f t="shared" si="145"/>
        <v>35.034933954780008</v>
      </c>
      <c r="F161" s="11">
        <f t="shared" si="145"/>
        <v>39.903594792273097</v>
      </c>
      <c r="H161" s="39">
        <f t="shared" si="146"/>
        <v>2.0640359996704438</v>
      </c>
      <c r="I161" s="39">
        <f t="shared" si="147"/>
        <v>1.9992301137716995</v>
      </c>
      <c r="L161" s="10" t="str">
        <f t="shared" ref="L161:Q161" si="166">L16</f>
        <v>33 Protective service occupations</v>
      </c>
      <c r="M161" s="11">
        <f t="shared" si="166"/>
        <v>21.367116737505043</v>
      </c>
      <c r="N161" s="11">
        <f t="shared" si="166"/>
        <v>21.327834534390323</v>
      </c>
      <c r="O161" s="11">
        <f t="shared" si="166"/>
        <v>22.893620656435015</v>
      </c>
      <c r="P161" s="11">
        <f t="shared" si="166"/>
        <v>26.201172109948484</v>
      </c>
      <c r="Q161" s="11">
        <f t="shared" si="166"/>
        <v>28.199391716284566</v>
      </c>
      <c r="S161" s="39">
        <f t="shared" si="149"/>
        <v>1.389670558469458</v>
      </c>
      <c r="T161" s="39">
        <f t="shared" si="150"/>
        <v>1.3993140788804537</v>
      </c>
      <c r="W161" s="10" t="str">
        <f t="shared" ref="W161:AB161" si="167">W16</f>
        <v>33 Protective service occupations</v>
      </c>
      <c r="X161" s="11">
        <f t="shared" si="167"/>
        <v>5.4057530467176651</v>
      </c>
      <c r="Y161" s="11">
        <f t="shared" si="167"/>
        <v>5.9618891423532592</v>
      </c>
      <c r="Z161" s="11">
        <f t="shared" si="167"/>
        <v>6.7586950689201055</v>
      </c>
      <c r="AA161" s="11">
        <f t="shared" si="167"/>
        <v>8.8337618448314963</v>
      </c>
      <c r="AB161" s="11">
        <f t="shared" si="167"/>
        <v>11.704203075988454</v>
      </c>
      <c r="AD161" s="39">
        <f t="shared" si="152"/>
        <v>4.5686088243677148</v>
      </c>
      <c r="AE161" s="39">
        <f t="shared" si="153"/>
        <v>3.7286199053468971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33.460412659863486</v>
      </c>
      <c r="C162" s="11">
        <f t="shared" si="145"/>
        <v>38.275275447356442</v>
      </c>
      <c r="D162" s="11">
        <f t="shared" si="145"/>
        <v>41.844174533265196</v>
      </c>
      <c r="E162" s="11">
        <f t="shared" si="145"/>
        <v>38.256047487748596</v>
      </c>
      <c r="F162" s="11">
        <f t="shared" si="145"/>
        <v>41.451728407108263</v>
      </c>
      <c r="H162" s="39">
        <f t="shared" si="146"/>
        <v>4.5732829638110095</v>
      </c>
      <c r="I162" s="39">
        <f t="shared" si="147"/>
        <v>-6.2800333690182786E-2</v>
      </c>
      <c r="L162" s="10" t="str">
        <f t="shared" ref="L162:Q162" si="168">L17</f>
        <v>34 Culture, media and sports occupations</v>
      </c>
      <c r="M162" s="11">
        <f t="shared" si="168"/>
        <v>16.838745022317955</v>
      </c>
      <c r="N162" s="11">
        <f t="shared" si="168"/>
        <v>19.786781966492207</v>
      </c>
      <c r="O162" s="11">
        <f t="shared" si="168"/>
        <v>19.884957907096268</v>
      </c>
      <c r="P162" s="11">
        <f t="shared" si="168"/>
        <v>17.417386527729668</v>
      </c>
      <c r="Q162" s="11">
        <f t="shared" si="168"/>
        <v>18.060905588523468</v>
      </c>
      <c r="S162" s="39">
        <f t="shared" si="149"/>
        <v>3.3815385233532336</v>
      </c>
      <c r="T162" s="39">
        <f t="shared" si="150"/>
        <v>-0.63937306779265901</v>
      </c>
      <c r="W162" s="10" t="str">
        <f t="shared" ref="W162:AB162" si="169">W17</f>
        <v>34 Culture, media and sports occupations</v>
      </c>
      <c r="X162" s="11">
        <f t="shared" si="169"/>
        <v>16.621667637545549</v>
      </c>
      <c r="Y162" s="11">
        <f t="shared" si="169"/>
        <v>18.488493480864314</v>
      </c>
      <c r="Z162" s="11">
        <f t="shared" si="169"/>
        <v>21.959216626168899</v>
      </c>
      <c r="AA162" s="11">
        <f t="shared" si="169"/>
        <v>20.83866096001891</v>
      </c>
      <c r="AB162" s="11">
        <f t="shared" si="169"/>
        <v>23.390822818584741</v>
      </c>
      <c r="AD162" s="39">
        <f t="shared" si="152"/>
        <v>5.7276184768880967</v>
      </c>
      <c r="AE162" s="39">
        <f t="shared" si="153"/>
        <v>0.42193307466495966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135.04472565282867</v>
      </c>
      <c r="C163" s="11">
        <f t="shared" si="145"/>
        <v>144.27630357373411</v>
      </c>
      <c r="D163" s="11">
        <f t="shared" si="145"/>
        <v>155.91756017882571</v>
      </c>
      <c r="E163" s="11">
        <f t="shared" si="145"/>
        <v>148.7395973348645</v>
      </c>
      <c r="F163" s="11">
        <f t="shared" si="145"/>
        <v>156.28444566707793</v>
      </c>
      <c r="H163" s="39">
        <f t="shared" si="146"/>
        <v>2.9161380065281906</v>
      </c>
      <c r="I163" s="39">
        <f t="shared" si="147"/>
        <v>1.5669957054798012E-2</v>
      </c>
      <c r="L163" s="10" t="str">
        <f t="shared" ref="L163:Q163" si="170">L18</f>
        <v>35 Business and public service associate professionals</v>
      </c>
      <c r="M163" s="11">
        <f t="shared" si="170"/>
        <v>67.81830329869014</v>
      </c>
      <c r="N163" s="11">
        <f t="shared" si="170"/>
        <v>72.5391548892201</v>
      </c>
      <c r="O163" s="11">
        <f t="shared" si="170"/>
        <v>78.91751219296853</v>
      </c>
      <c r="P163" s="11">
        <f t="shared" si="170"/>
        <v>72.474110239017506</v>
      </c>
      <c r="Q163" s="11">
        <f t="shared" si="170"/>
        <v>72.101544871229365</v>
      </c>
      <c r="S163" s="39">
        <f t="shared" si="149"/>
        <v>3.0778361643711838</v>
      </c>
      <c r="T163" s="39">
        <f t="shared" si="150"/>
        <v>-0.60037508040057253</v>
      </c>
      <c r="W163" s="10" t="str">
        <f t="shared" ref="W163:AB163" si="171">W18</f>
        <v>35 Business and public service associate professionals</v>
      </c>
      <c r="X163" s="11">
        <f t="shared" si="171"/>
        <v>67.226422354138123</v>
      </c>
      <c r="Y163" s="11">
        <f t="shared" si="171"/>
        <v>71.737148684513883</v>
      </c>
      <c r="Z163" s="11">
        <f t="shared" si="171"/>
        <v>77.000047985857378</v>
      </c>
      <c r="AA163" s="11">
        <f t="shared" si="171"/>
        <v>76.265487095846808</v>
      </c>
      <c r="AB163" s="11">
        <f t="shared" si="171"/>
        <v>84.182900795848198</v>
      </c>
      <c r="AD163" s="39">
        <f t="shared" si="152"/>
        <v>2.7519799717343307</v>
      </c>
      <c r="AE163" s="39">
        <f t="shared" si="153"/>
        <v>0.5963429344280291</v>
      </c>
    </row>
    <row r="164" spans="1:31" x14ac:dyDescent="0.2">
      <c r="A164" s="10" t="str">
        <f t="shared" si="141"/>
        <v>41 Administrative occupations</v>
      </c>
      <c r="B164" s="11">
        <f t="shared" si="141"/>
        <v>268.40444704467103</v>
      </c>
      <c r="C164" s="11">
        <f t="shared" si="145"/>
        <v>257.25681890854725</v>
      </c>
      <c r="D164" s="11">
        <f t="shared" si="145"/>
        <v>278.40677004994058</v>
      </c>
      <c r="E164" s="11">
        <f t="shared" si="145"/>
        <v>258.09582154723398</v>
      </c>
      <c r="F164" s="11">
        <f t="shared" si="145"/>
        <v>250.78227946371584</v>
      </c>
      <c r="H164" s="39">
        <f t="shared" si="146"/>
        <v>0.73444938989202235</v>
      </c>
      <c r="I164" s="39">
        <f t="shared" si="147"/>
        <v>-0.69423296254272904</v>
      </c>
      <c r="L164" s="10" t="str">
        <f t="shared" ref="L164:Q164" si="172">L19</f>
        <v>41 Administrative occupations</v>
      </c>
      <c r="M164" s="11">
        <f t="shared" si="172"/>
        <v>95.254658068408247</v>
      </c>
      <c r="N164" s="11">
        <f t="shared" si="172"/>
        <v>91.215323747461397</v>
      </c>
      <c r="O164" s="11">
        <f t="shared" si="172"/>
        <v>110.07788595618609</v>
      </c>
      <c r="P164" s="11">
        <f t="shared" si="172"/>
        <v>106.54006020097617</v>
      </c>
      <c r="Q164" s="11">
        <f t="shared" si="172"/>
        <v>117.8708349682058</v>
      </c>
      <c r="S164" s="39">
        <f t="shared" si="149"/>
        <v>2.9349295431819966</v>
      </c>
      <c r="T164" s="39">
        <f t="shared" si="150"/>
        <v>0.45704954400884734</v>
      </c>
      <c r="W164" s="10" t="str">
        <f t="shared" ref="W164:AB164" si="173">W19</f>
        <v>41 Administrative occupations</v>
      </c>
      <c r="X164" s="11">
        <f t="shared" si="173"/>
        <v>173.14978897626301</v>
      </c>
      <c r="Y164" s="11">
        <f t="shared" si="173"/>
        <v>166.04149516108552</v>
      </c>
      <c r="Z164" s="11">
        <f t="shared" si="173"/>
        <v>168.32888409375437</v>
      </c>
      <c r="AA164" s="11">
        <f t="shared" si="173"/>
        <v>151.55576134625787</v>
      </c>
      <c r="AB164" s="11">
        <f t="shared" si="173"/>
        <v>132.91144449550967</v>
      </c>
      <c r="AD164" s="39">
        <f t="shared" si="152"/>
        <v>-0.56315516233128582</v>
      </c>
      <c r="AE164" s="39">
        <f t="shared" si="153"/>
        <v>-1.5625740184918913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66.086244451123761</v>
      </c>
      <c r="C165" s="11">
        <f t="shared" si="145"/>
        <v>58.510005284755962</v>
      </c>
      <c r="D165" s="11">
        <f t="shared" si="145"/>
        <v>58.778420611806546</v>
      </c>
      <c r="E165" s="11">
        <f t="shared" si="145"/>
        <v>63.549016091408824</v>
      </c>
      <c r="F165" s="11">
        <f t="shared" si="145"/>
        <v>50.095796790715582</v>
      </c>
      <c r="H165" s="39">
        <f t="shared" si="146"/>
        <v>-2.3164649168599061</v>
      </c>
      <c r="I165" s="39">
        <f t="shared" si="147"/>
        <v>-1.0599273129815234</v>
      </c>
      <c r="L165" s="10" t="str">
        <f t="shared" ref="L165:Q165" si="174">L20</f>
        <v>42 Secretarial and related occupations</v>
      </c>
      <c r="M165" s="11">
        <f t="shared" si="174"/>
        <v>5.8146321070900049</v>
      </c>
      <c r="N165" s="11">
        <f t="shared" si="174"/>
        <v>4.4781048942888084</v>
      </c>
      <c r="O165" s="11">
        <f t="shared" si="174"/>
        <v>4.4521670685618728</v>
      </c>
      <c r="P165" s="11">
        <f t="shared" si="174"/>
        <v>5.915775186020209</v>
      </c>
      <c r="Q165" s="11">
        <f t="shared" si="174"/>
        <v>7.2435934283857755</v>
      </c>
      <c r="S165" s="39">
        <f t="shared" si="149"/>
        <v>-5.1996715136524818</v>
      </c>
      <c r="T165" s="39">
        <f t="shared" si="150"/>
        <v>3.2980621222382878</v>
      </c>
      <c r="W165" s="10" t="str">
        <f t="shared" ref="W165:AB165" si="175">W20</f>
        <v>42 Secretarial and related occupations</v>
      </c>
      <c r="X165" s="11">
        <f t="shared" si="175"/>
        <v>60.271612344033812</v>
      </c>
      <c r="Y165" s="11">
        <f t="shared" si="175"/>
        <v>54.03190039046715</v>
      </c>
      <c r="Z165" s="11">
        <f t="shared" si="175"/>
        <v>54.326253543244704</v>
      </c>
      <c r="AA165" s="11">
        <f t="shared" si="175"/>
        <v>57.633240905388661</v>
      </c>
      <c r="AB165" s="11">
        <f t="shared" si="175"/>
        <v>42.852203362329817</v>
      </c>
      <c r="AD165" s="39">
        <f t="shared" si="152"/>
        <v>-2.0556497968369558</v>
      </c>
      <c r="AE165" s="39">
        <f t="shared" si="153"/>
        <v>-1.569227528035988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34.424047443125509</v>
      </c>
      <c r="C166" s="11">
        <f t="shared" si="145"/>
        <v>33.328972402477852</v>
      </c>
      <c r="D166" s="11">
        <f t="shared" si="145"/>
        <v>27.986818233193752</v>
      </c>
      <c r="E166" s="11">
        <f t="shared" si="145"/>
        <v>28.3783202234603</v>
      </c>
      <c r="F166" s="11">
        <f t="shared" si="145"/>
        <v>31.532058557050984</v>
      </c>
      <c r="H166" s="39">
        <f t="shared" si="146"/>
        <v>-4.0558898850517888</v>
      </c>
      <c r="I166" s="39">
        <f t="shared" si="147"/>
        <v>0.79831056306209902</v>
      </c>
      <c r="L166" s="10" t="str">
        <f t="shared" ref="L166:Q166" si="176">L21</f>
        <v>51 Skilled agricultural and related trades</v>
      </c>
      <c r="M166" s="11">
        <f t="shared" si="176"/>
        <v>29.535139943675428</v>
      </c>
      <c r="N166" s="11">
        <f t="shared" si="176"/>
        <v>26.79366080397288</v>
      </c>
      <c r="O166" s="11">
        <f t="shared" si="176"/>
        <v>23.095583327945938</v>
      </c>
      <c r="P166" s="11">
        <f t="shared" si="176"/>
        <v>22.900476144429412</v>
      </c>
      <c r="Q166" s="11">
        <f t="shared" si="176"/>
        <v>24.309094375586671</v>
      </c>
      <c r="S166" s="39">
        <f t="shared" si="149"/>
        <v>-4.7997737417602826</v>
      </c>
      <c r="T166" s="39">
        <f t="shared" si="150"/>
        <v>0.3419776347792336</v>
      </c>
      <c r="W166" s="10" t="str">
        <f t="shared" ref="W166:AB166" si="177">W21</f>
        <v>51 Skilled agricultural and related trades</v>
      </c>
      <c r="X166" s="11">
        <f t="shared" si="177"/>
        <v>4.8889074994501405</v>
      </c>
      <c r="Y166" s="11">
        <f t="shared" si="177"/>
        <v>6.5353115985049905</v>
      </c>
      <c r="Z166" s="11">
        <f t="shared" si="177"/>
        <v>4.8912349052478987</v>
      </c>
      <c r="AA166" s="11">
        <f t="shared" si="177"/>
        <v>5.4778440790309606</v>
      </c>
      <c r="AB166" s="11">
        <f t="shared" si="177"/>
        <v>7.2229641814643317</v>
      </c>
      <c r="AD166" s="39">
        <f t="shared" si="152"/>
        <v>9.5193567563933712E-3</v>
      </c>
      <c r="AE166" s="39">
        <f t="shared" si="153"/>
        <v>2.6328674305237998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104.42712964741982</v>
      </c>
      <c r="C167" s="11">
        <f t="shared" si="145"/>
        <v>103.72513233862668</v>
      </c>
      <c r="D167" s="11">
        <f t="shared" si="145"/>
        <v>95.452536470509131</v>
      </c>
      <c r="E167" s="11">
        <f t="shared" si="145"/>
        <v>92.471517923282221</v>
      </c>
      <c r="F167" s="11">
        <f t="shared" si="145"/>
        <v>85.048511308351436</v>
      </c>
      <c r="H167" s="39">
        <f t="shared" si="146"/>
        <v>-1.7811541508240492</v>
      </c>
      <c r="I167" s="39">
        <f t="shared" si="147"/>
        <v>-0.7664298900252664</v>
      </c>
      <c r="L167" s="10" t="str">
        <f t="shared" ref="L167:Q167" si="178">L22</f>
        <v>52 Skilled metal, electrical and electronic trades</v>
      </c>
      <c r="M167" s="11">
        <f t="shared" si="178"/>
        <v>102.73195353560671</v>
      </c>
      <c r="N167" s="11">
        <f t="shared" si="178"/>
        <v>101.01747087057596</v>
      </c>
      <c r="O167" s="11">
        <f t="shared" si="178"/>
        <v>93.245068381645339</v>
      </c>
      <c r="P167" s="11">
        <f t="shared" si="178"/>
        <v>87.522381724787039</v>
      </c>
      <c r="Q167" s="11">
        <f t="shared" si="178"/>
        <v>78.831009818829102</v>
      </c>
      <c r="S167" s="39">
        <f t="shared" si="149"/>
        <v>-1.9191852092199424</v>
      </c>
      <c r="T167" s="39">
        <f t="shared" si="150"/>
        <v>-1.1132551116685985</v>
      </c>
      <c r="W167" s="10" t="str">
        <f t="shared" ref="W167:AB167" si="179">W22</f>
        <v>52 Skilled metal, electrical and electronic trades</v>
      </c>
      <c r="X167" s="11">
        <f t="shared" si="179"/>
        <v>1.6951761118131463</v>
      </c>
      <c r="Y167" s="11">
        <f t="shared" si="179"/>
        <v>2.7076614680505782</v>
      </c>
      <c r="Z167" s="11">
        <f t="shared" si="179"/>
        <v>2.2074680888635263</v>
      </c>
      <c r="AA167" s="11">
        <f t="shared" si="179"/>
        <v>4.9491361984952453</v>
      </c>
      <c r="AB167" s="11">
        <f t="shared" si="179"/>
        <v>6.2175014895225855</v>
      </c>
      <c r="AD167" s="39">
        <f t="shared" si="152"/>
        <v>5.4231338501759208</v>
      </c>
      <c r="AE167" s="39">
        <f t="shared" si="153"/>
        <v>7.1473491395184219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99.474807740419351</v>
      </c>
      <c r="C168" s="11">
        <f t="shared" si="145"/>
        <v>93.887416645597298</v>
      </c>
      <c r="D168" s="11">
        <f t="shared" si="145"/>
        <v>81.551775227244804</v>
      </c>
      <c r="E168" s="11">
        <f t="shared" si="145"/>
        <v>80.89267902877144</v>
      </c>
      <c r="F168" s="11">
        <f t="shared" si="145"/>
        <v>70.888090475535634</v>
      </c>
      <c r="H168" s="39">
        <f t="shared" si="146"/>
        <v>-3.8954250718384875</v>
      </c>
      <c r="I168" s="39">
        <f t="shared" si="147"/>
        <v>-0.92988725362869173</v>
      </c>
      <c r="L168" s="10" t="str">
        <f t="shared" ref="L168:Q168" si="180">L23</f>
        <v>53 Skilled construction and building trades</v>
      </c>
      <c r="M168" s="11">
        <f t="shared" si="180"/>
        <v>98.619261876715115</v>
      </c>
      <c r="N168" s="11">
        <f t="shared" si="180"/>
        <v>92.939574241955683</v>
      </c>
      <c r="O168" s="11">
        <f t="shared" si="180"/>
        <v>79.961893883961167</v>
      </c>
      <c r="P168" s="11">
        <f t="shared" si="180"/>
        <v>79.352095989922333</v>
      </c>
      <c r="Q168" s="11">
        <f t="shared" si="180"/>
        <v>69.176692685753892</v>
      </c>
      <c r="S168" s="39">
        <f t="shared" si="149"/>
        <v>-4.1075831079720011</v>
      </c>
      <c r="T168" s="39">
        <f t="shared" si="150"/>
        <v>-0.9612580903697987</v>
      </c>
      <c r="W168" s="10" t="str">
        <f t="shared" ref="W168:AB168" si="181">W23</f>
        <v>53 Skilled construction and building trades</v>
      </c>
      <c r="X168" s="11">
        <f t="shared" si="181"/>
        <v>0.85554586370409402</v>
      </c>
      <c r="Y168" s="11">
        <f t="shared" si="181"/>
        <v>0.9478424036416776</v>
      </c>
      <c r="Z168" s="11">
        <f t="shared" si="181"/>
        <v>1.5898813432836114</v>
      </c>
      <c r="AA168" s="11">
        <f t="shared" si="181"/>
        <v>1.5405830388491895</v>
      </c>
      <c r="AB168" s="11">
        <f t="shared" si="181"/>
        <v>1.7113977897819752</v>
      </c>
      <c r="AD168" s="39">
        <f t="shared" si="152"/>
        <v>13.194228404151144</v>
      </c>
      <c r="AE168" s="39">
        <f t="shared" si="153"/>
        <v>0.49221455508849932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61.146021283497348</v>
      </c>
      <c r="C169" s="11">
        <f t="shared" si="145"/>
        <v>51.688533534629101</v>
      </c>
      <c r="D169" s="11">
        <f t="shared" si="145"/>
        <v>51.109611341432448</v>
      </c>
      <c r="E169" s="11">
        <f t="shared" si="145"/>
        <v>48.465214443104941</v>
      </c>
      <c r="F169" s="11">
        <f t="shared" si="145"/>
        <v>45.339297758114867</v>
      </c>
      <c r="H169" s="39">
        <f t="shared" si="146"/>
        <v>-3.5223147533601673</v>
      </c>
      <c r="I169" s="39">
        <f t="shared" si="147"/>
        <v>-0.79547529441064135</v>
      </c>
      <c r="L169" s="10" t="str">
        <f t="shared" ref="L169:Q169" si="182">L24</f>
        <v>54 Textiles, printing and other skilled trades</v>
      </c>
      <c r="M169" s="11">
        <f t="shared" si="182"/>
        <v>38.55492963241722</v>
      </c>
      <c r="N169" s="11">
        <f t="shared" si="182"/>
        <v>31.514098665940093</v>
      </c>
      <c r="O169" s="11">
        <f t="shared" si="182"/>
        <v>29.703678352536272</v>
      </c>
      <c r="P169" s="11">
        <f t="shared" si="182"/>
        <v>27.962888840202236</v>
      </c>
      <c r="Q169" s="11">
        <f t="shared" si="182"/>
        <v>25.21524472472769</v>
      </c>
      <c r="S169" s="39">
        <f t="shared" si="149"/>
        <v>-5.082549662466751</v>
      </c>
      <c r="T169" s="39">
        <f t="shared" si="150"/>
        <v>-1.086205237442861</v>
      </c>
      <c r="W169" s="10" t="str">
        <f t="shared" ref="W169:AB169" si="183">W24</f>
        <v>54 Textiles, printing and other skilled trades</v>
      </c>
      <c r="X169" s="11">
        <f t="shared" si="183"/>
        <v>22.591091651080095</v>
      </c>
      <c r="Y169" s="11">
        <f t="shared" si="183"/>
        <v>20.174434868688937</v>
      </c>
      <c r="Z169" s="11">
        <f t="shared" si="183"/>
        <v>21.405932988896229</v>
      </c>
      <c r="AA169" s="11">
        <f t="shared" si="183"/>
        <v>20.502325602902662</v>
      </c>
      <c r="AB169" s="11">
        <f t="shared" si="183"/>
        <v>20.124053033387153</v>
      </c>
      <c r="AD169" s="39">
        <f t="shared" si="152"/>
        <v>-1.0719636321927295</v>
      </c>
      <c r="AE169" s="39">
        <f t="shared" si="153"/>
        <v>-0.41083613720591661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208.23287507806003</v>
      </c>
      <c r="C170" s="11">
        <f t="shared" si="145"/>
        <v>208.74508357320477</v>
      </c>
      <c r="D170" s="11">
        <f t="shared" si="145"/>
        <v>205.06687843257353</v>
      </c>
      <c r="E170" s="11">
        <f t="shared" si="145"/>
        <v>222.41276319158717</v>
      </c>
      <c r="F170" s="11">
        <f t="shared" si="145"/>
        <v>246.86232184663382</v>
      </c>
      <c r="H170" s="39">
        <f t="shared" si="146"/>
        <v>-0.30594867934479186</v>
      </c>
      <c r="I170" s="39">
        <f t="shared" si="147"/>
        <v>1.2443086789085012</v>
      </c>
      <c r="L170" s="10" t="str">
        <f t="shared" ref="L170:Q170" si="184">L25</f>
        <v>61 Caring personal service occupations</v>
      </c>
      <c r="M170" s="11">
        <f t="shared" si="184"/>
        <v>27.199714871819793</v>
      </c>
      <c r="N170" s="11">
        <f t="shared" si="184"/>
        <v>29.124833860706875</v>
      </c>
      <c r="O170" s="11">
        <f t="shared" si="184"/>
        <v>28.547216405457174</v>
      </c>
      <c r="P170" s="11">
        <f t="shared" si="184"/>
        <v>35.362281959252812</v>
      </c>
      <c r="Q170" s="11">
        <f t="shared" si="184"/>
        <v>41.506843616883756</v>
      </c>
      <c r="S170" s="39">
        <f t="shared" si="149"/>
        <v>0.97174996019022686</v>
      </c>
      <c r="T170" s="39">
        <f t="shared" si="150"/>
        <v>2.5267197571953171</v>
      </c>
      <c r="W170" s="10" t="str">
        <f t="shared" ref="W170:AB170" si="185">W25</f>
        <v>61 Caring personal service occupations</v>
      </c>
      <c r="X170" s="11">
        <f t="shared" si="185"/>
        <v>181.03316020624032</v>
      </c>
      <c r="Y170" s="11">
        <f t="shared" si="185"/>
        <v>179.62024971249792</v>
      </c>
      <c r="Z170" s="11">
        <f t="shared" si="185"/>
        <v>176.51966202711634</v>
      </c>
      <c r="AA170" s="11">
        <f t="shared" si="185"/>
        <v>187.05048123233439</v>
      </c>
      <c r="AB170" s="11">
        <f t="shared" si="185"/>
        <v>205.35547822975008</v>
      </c>
      <c r="AD170" s="39">
        <f t="shared" si="152"/>
        <v>-0.50368623102654553</v>
      </c>
      <c r="AE170" s="39">
        <f t="shared" si="153"/>
        <v>1.0138398672634663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57.255673428618522</v>
      </c>
      <c r="C171" s="11">
        <f t="shared" si="145"/>
        <v>65.481503525332371</v>
      </c>
      <c r="D171" s="11">
        <f t="shared" si="145"/>
        <v>62.126347621362008</v>
      </c>
      <c r="E171" s="11">
        <f t="shared" si="145"/>
        <v>59.33516923050184</v>
      </c>
      <c r="F171" s="11">
        <f t="shared" si="145"/>
        <v>57.860764875279784</v>
      </c>
      <c r="H171" s="39">
        <f t="shared" si="146"/>
        <v>1.6462729517490837</v>
      </c>
      <c r="I171" s="39">
        <f t="shared" si="147"/>
        <v>-0.47308180882645878</v>
      </c>
      <c r="L171" s="10" t="str">
        <f t="shared" ref="L171:Q171" si="186">L26</f>
        <v>62 Leisure, travel and related personal service occupations</v>
      </c>
      <c r="M171" s="11">
        <f t="shared" si="186"/>
        <v>16.085962602033479</v>
      </c>
      <c r="N171" s="11">
        <f t="shared" si="186"/>
        <v>18.674184115308385</v>
      </c>
      <c r="O171" s="11">
        <f t="shared" si="186"/>
        <v>19.435126728102357</v>
      </c>
      <c r="P171" s="11">
        <f t="shared" si="186"/>
        <v>19.440692444598614</v>
      </c>
      <c r="Q171" s="11">
        <f t="shared" si="186"/>
        <v>21.040448629740204</v>
      </c>
      <c r="S171" s="39">
        <f t="shared" si="149"/>
        <v>3.855156480377353</v>
      </c>
      <c r="T171" s="39">
        <f t="shared" si="150"/>
        <v>0.53049969575746925</v>
      </c>
      <c r="W171" s="10" t="str">
        <f t="shared" ref="W171:AB171" si="187">W26</f>
        <v>62 Leisure, travel and related personal service occupations</v>
      </c>
      <c r="X171" s="11">
        <f t="shared" si="187"/>
        <v>41.169710826584975</v>
      </c>
      <c r="Y171" s="11">
        <f t="shared" si="187"/>
        <v>46.807319410023965</v>
      </c>
      <c r="Z171" s="11">
        <f t="shared" si="187"/>
        <v>42.691220893259732</v>
      </c>
      <c r="AA171" s="11">
        <f t="shared" si="187"/>
        <v>39.894476785903329</v>
      </c>
      <c r="AB171" s="11">
        <f t="shared" si="187"/>
        <v>36.820316245539715</v>
      </c>
      <c r="AD171" s="39">
        <f t="shared" si="152"/>
        <v>0.72845013388123103</v>
      </c>
      <c r="AE171" s="39">
        <f t="shared" si="153"/>
        <v>-0.98144234026634747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2.6473576092467175</v>
      </c>
      <c r="C172" s="11">
        <f t="shared" si="145"/>
        <v>2.2153814796718687</v>
      </c>
      <c r="D172" s="11">
        <f t="shared" si="145"/>
        <v>2.9185522841074665</v>
      </c>
      <c r="E172" s="11">
        <f t="shared" si="145"/>
        <v>2.3460411529200456</v>
      </c>
      <c r="F172" s="11">
        <f t="shared" si="145"/>
        <v>2.5621089854137824</v>
      </c>
      <c r="H172" s="39">
        <f t="shared" si="146"/>
        <v>1.9696605288014535</v>
      </c>
      <c r="I172" s="39">
        <f t="shared" si="147"/>
        <v>-0.86462019652193689</v>
      </c>
      <c r="L172" s="10" t="str">
        <f t="shared" ref="L172:Q172" si="188">L27</f>
        <v>63 Community and civil enforcement occupations</v>
      </c>
      <c r="M172" s="11">
        <f t="shared" si="188"/>
        <v>2.1020016336097012</v>
      </c>
      <c r="N172" s="11">
        <f t="shared" si="188"/>
        <v>1.5578758755593398</v>
      </c>
      <c r="O172" s="11">
        <f t="shared" si="188"/>
        <v>2.3299937432265581</v>
      </c>
      <c r="P172" s="11">
        <f t="shared" si="188"/>
        <v>1.5919436316480338</v>
      </c>
      <c r="Q172" s="11">
        <f t="shared" si="188"/>
        <v>1.8249803432825698</v>
      </c>
      <c r="S172" s="39">
        <f t="shared" si="149"/>
        <v>2.0808649192948003</v>
      </c>
      <c r="T172" s="39">
        <f t="shared" si="150"/>
        <v>-1.6154517663337198</v>
      </c>
      <c r="W172" s="10" t="str">
        <f t="shared" ref="W172:AB172" si="189">W27</f>
        <v>63 Community and civil enforcement occupations</v>
      </c>
      <c r="X172" s="11">
        <f t="shared" si="189"/>
        <v>0.54535597563700844</v>
      </c>
      <c r="Y172" s="11">
        <f t="shared" si="189"/>
        <v>0.65750560411253212</v>
      </c>
      <c r="Z172" s="11">
        <f t="shared" si="189"/>
        <v>0.58855854088091086</v>
      </c>
      <c r="AA172" s="11">
        <f t="shared" si="189"/>
        <v>0.75409752127201346</v>
      </c>
      <c r="AB172" s="11">
        <f t="shared" si="189"/>
        <v>0.73712864213121154</v>
      </c>
      <c r="AD172" s="39">
        <f t="shared" si="152"/>
        <v>1.5364366397348839</v>
      </c>
      <c r="AE172" s="39">
        <f t="shared" si="153"/>
        <v>1.5118886564142953</v>
      </c>
    </row>
    <row r="173" spans="1:31" x14ac:dyDescent="0.2">
      <c r="A173" s="10" t="str">
        <f t="shared" si="141"/>
        <v>71 Sales occupations</v>
      </c>
      <c r="B173" s="11">
        <f t="shared" si="141"/>
        <v>184.3353731448137</v>
      </c>
      <c r="C173" s="11">
        <f t="shared" si="145"/>
        <v>183.1204725743371</v>
      </c>
      <c r="D173" s="11">
        <f t="shared" si="145"/>
        <v>176.84113931079318</v>
      </c>
      <c r="E173" s="11">
        <f t="shared" si="145"/>
        <v>160.94190037308687</v>
      </c>
      <c r="F173" s="11">
        <f t="shared" si="145"/>
        <v>151.18589126504793</v>
      </c>
      <c r="H173" s="39">
        <f t="shared" si="146"/>
        <v>-0.82666353151736871</v>
      </c>
      <c r="I173" s="39">
        <f t="shared" si="147"/>
        <v>-1.0395038485120467</v>
      </c>
      <c r="L173" s="10" t="str">
        <f t="shared" ref="L173:Q173" si="190">L28</f>
        <v>71 Sales occupations</v>
      </c>
      <c r="M173" s="11">
        <f t="shared" si="190"/>
        <v>68.316489812609277</v>
      </c>
      <c r="N173" s="11">
        <f t="shared" si="190"/>
        <v>76.063971550978081</v>
      </c>
      <c r="O173" s="11">
        <f t="shared" si="190"/>
        <v>72.476905021795432</v>
      </c>
      <c r="P173" s="11">
        <f t="shared" si="190"/>
        <v>67.499198264893508</v>
      </c>
      <c r="Q173" s="11">
        <f t="shared" si="190"/>
        <v>66.145953895006912</v>
      </c>
      <c r="S173" s="39">
        <f t="shared" si="149"/>
        <v>1.1893530211695369</v>
      </c>
      <c r="T173" s="39">
        <f t="shared" si="150"/>
        <v>-0.60750873513281123</v>
      </c>
      <c r="W173" s="10" t="str">
        <f t="shared" ref="W173:AB173" si="191">W28</f>
        <v>71 Sales occupations</v>
      </c>
      <c r="X173" s="11">
        <f t="shared" si="191"/>
        <v>116.01888333220471</v>
      </c>
      <c r="Y173" s="11">
        <f t="shared" si="191"/>
        <v>107.05650102335886</v>
      </c>
      <c r="Z173" s="11">
        <f t="shared" si="191"/>
        <v>104.36423428899745</v>
      </c>
      <c r="AA173" s="11">
        <f t="shared" si="191"/>
        <v>93.442702108193444</v>
      </c>
      <c r="AB173" s="11">
        <f t="shared" si="191"/>
        <v>85.039937370040491</v>
      </c>
      <c r="AD173" s="39">
        <f t="shared" si="152"/>
        <v>-2.0950608131985016</v>
      </c>
      <c r="AE173" s="39">
        <f t="shared" si="153"/>
        <v>-1.355831574768096</v>
      </c>
    </row>
    <row r="174" spans="1:31" x14ac:dyDescent="0.2">
      <c r="A174" s="10" t="str">
        <f t="shared" si="141"/>
        <v>72 Customer service occupations</v>
      </c>
      <c r="B174" s="11">
        <f t="shared" si="141"/>
        <v>47.597963949577881</v>
      </c>
      <c r="C174" s="11">
        <f t="shared" si="145"/>
        <v>49.383306118473946</v>
      </c>
      <c r="D174" s="11">
        <f t="shared" si="145"/>
        <v>52.964972844201</v>
      </c>
      <c r="E174" s="11">
        <f t="shared" si="145"/>
        <v>68.482011113551835</v>
      </c>
      <c r="F174" s="11">
        <f t="shared" si="145"/>
        <v>79.142070197699766</v>
      </c>
      <c r="H174" s="39">
        <f t="shared" si="146"/>
        <v>2.1598097884978795</v>
      </c>
      <c r="I174" s="39">
        <f t="shared" si="147"/>
        <v>2.7135903326490407</v>
      </c>
      <c r="L174" s="10" t="str">
        <f t="shared" ref="L174:Q174" si="192">L29</f>
        <v>72 Customer service occupations</v>
      </c>
      <c r="M174" s="11">
        <f t="shared" si="192"/>
        <v>21.518575440409407</v>
      </c>
      <c r="N174" s="11">
        <f t="shared" si="192"/>
        <v>19.825841881813844</v>
      </c>
      <c r="O174" s="11">
        <f t="shared" si="192"/>
        <v>24.167622782081082</v>
      </c>
      <c r="P174" s="11">
        <f t="shared" si="192"/>
        <v>33.660177464043279</v>
      </c>
      <c r="Q174" s="11">
        <f t="shared" si="192"/>
        <v>40.352789524384924</v>
      </c>
      <c r="S174" s="39">
        <f t="shared" si="149"/>
        <v>2.349113020624638</v>
      </c>
      <c r="T174" s="39">
        <f t="shared" si="150"/>
        <v>3.4767171129826524</v>
      </c>
      <c r="W174" s="10" t="str">
        <f t="shared" ref="W174:AB174" si="193">W29</f>
        <v>72 Customer service occupations</v>
      </c>
      <c r="X174" s="11">
        <f t="shared" si="193"/>
        <v>26.079388509168723</v>
      </c>
      <c r="Y174" s="11">
        <f t="shared" si="193"/>
        <v>29.557464236660131</v>
      </c>
      <c r="Z174" s="11">
        <f t="shared" si="193"/>
        <v>28.797350062119911</v>
      </c>
      <c r="AA174" s="11">
        <f t="shared" si="193"/>
        <v>34.821833649508683</v>
      </c>
      <c r="AB174" s="11">
        <f t="shared" si="193"/>
        <v>38.789280673314998</v>
      </c>
      <c r="AD174" s="39">
        <f t="shared" si="152"/>
        <v>2.0025489026350263</v>
      </c>
      <c r="AE174" s="39">
        <f t="shared" si="153"/>
        <v>2.0055840172725325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103.9598639562319</v>
      </c>
      <c r="C175" s="11">
        <f t="shared" si="145"/>
        <v>98.427813583009069</v>
      </c>
      <c r="D175" s="11">
        <f t="shared" si="145"/>
        <v>90.921590971501729</v>
      </c>
      <c r="E175" s="11">
        <f t="shared" si="145"/>
        <v>107.05837065137418</v>
      </c>
      <c r="F175" s="11">
        <f t="shared" si="145"/>
        <v>101.59467279201959</v>
      </c>
      <c r="H175" s="39">
        <f t="shared" si="146"/>
        <v>-2.6445508348386104</v>
      </c>
      <c r="I175" s="39">
        <f t="shared" si="147"/>
        <v>0.74270180419202525</v>
      </c>
      <c r="L175" s="10" t="str">
        <f t="shared" ref="L175:Q175" si="194">L30</f>
        <v>81 Process, plant and machine operatives</v>
      </c>
      <c r="M175" s="11">
        <f t="shared" si="194"/>
        <v>77.429001559304467</v>
      </c>
      <c r="N175" s="11">
        <f t="shared" si="194"/>
        <v>71.837361410841268</v>
      </c>
      <c r="O175" s="11">
        <f t="shared" si="194"/>
        <v>67.409974721914196</v>
      </c>
      <c r="P175" s="11">
        <f t="shared" si="194"/>
        <v>77.677515019270757</v>
      </c>
      <c r="Q175" s="11">
        <f t="shared" si="194"/>
        <v>72.791543584406568</v>
      </c>
      <c r="S175" s="39">
        <f t="shared" si="149"/>
        <v>-2.7333180595506379</v>
      </c>
      <c r="T175" s="39">
        <f t="shared" si="150"/>
        <v>0.51335845233573263</v>
      </c>
      <c r="W175" s="10" t="str">
        <f t="shared" ref="W175:AB175" si="195">W30</f>
        <v>81 Process, plant and machine operatives</v>
      </c>
      <c r="X175" s="11">
        <f t="shared" si="195"/>
        <v>26.530862396927272</v>
      </c>
      <c r="Y175" s="11">
        <f t="shared" si="195"/>
        <v>26.590452172167765</v>
      </c>
      <c r="Z175" s="11">
        <f t="shared" si="195"/>
        <v>23.511616249587391</v>
      </c>
      <c r="AA175" s="11">
        <f t="shared" si="195"/>
        <v>29.380855632103618</v>
      </c>
      <c r="AB175" s="11">
        <f t="shared" si="195"/>
        <v>28.803129207613299</v>
      </c>
      <c r="AD175" s="39">
        <f t="shared" si="152"/>
        <v>-2.387322961850602</v>
      </c>
      <c r="AE175" s="39">
        <f t="shared" si="153"/>
        <v>1.3624608911787073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108.32681939029982</v>
      </c>
      <c r="C176" s="11">
        <f t="shared" si="145"/>
        <v>105.3181202082139</v>
      </c>
      <c r="D176" s="11">
        <f t="shared" si="145"/>
        <v>99.236182249443473</v>
      </c>
      <c r="E176" s="11">
        <f t="shared" si="145"/>
        <v>104.40269251275765</v>
      </c>
      <c r="F176" s="11">
        <f t="shared" si="145"/>
        <v>100.60670301775608</v>
      </c>
      <c r="H176" s="39">
        <f t="shared" si="146"/>
        <v>-1.737725818773328</v>
      </c>
      <c r="I176" s="39">
        <f t="shared" si="147"/>
        <v>9.1483137879722065E-2</v>
      </c>
      <c r="L176" s="10" t="str">
        <f t="shared" ref="L176:Q176" si="196">L31</f>
        <v>82 Transport and mobile machine drivers and operatives</v>
      </c>
      <c r="M176" s="11">
        <f t="shared" si="196"/>
        <v>102.91480384083037</v>
      </c>
      <c r="N176" s="11">
        <f t="shared" si="196"/>
        <v>100.38900114641297</v>
      </c>
      <c r="O176" s="11">
        <f t="shared" si="196"/>
        <v>94.273527299373697</v>
      </c>
      <c r="P176" s="11">
        <f t="shared" si="196"/>
        <v>96.924145104159095</v>
      </c>
      <c r="Q176" s="11">
        <f t="shared" si="196"/>
        <v>92.010664986521149</v>
      </c>
      <c r="S176" s="39">
        <f t="shared" si="149"/>
        <v>-1.738728130937417</v>
      </c>
      <c r="T176" s="39">
        <f t="shared" si="150"/>
        <v>-0.16184174542759333</v>
      </c>
      <c r="W176" s="10" t="str">
        <f t="shared" ref="W176:AB176" si="197">W31</f>
        <v>82 Transport and mobile machine drivers and operatives</v>
      </c>
      <c r="X176" s="11">
        <f t="shared" si="197"/>
        <v>5.4120155494696727</v>
      </c>
      <c r="Y176" s="11">
        <f t="shared" si="197"/>
        <v>4.9291190618010479</v>
      </c>
      <c r="Z176" s="11">
        <f t="shared" si="197"/>
        <v>4.9626549500699051</v>
      </c>
      <c r="AA176" s="11">
        <f t="shared" si="197"/>
        <v>7.4785474085986161</v>
      </c>
      <c r="AB176" s="11">
        <f t="shared" si="197"/>
        <v>8.5960380312348796</v>
      </c>
      <c r="AD176" s="39">
        <f t="shared" si="152"/>
        <v>-1.7186736445475748</v>
      </c>
      <c r="AE176" s="39">
        <f t="shared" si="153"/>
        <v>3.730295848816656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60.860255957876412</v>
      </c>
      <c r="C177" s="11">
        <f t="shared" si="145"/>
        <v>52.597106531470367</v>
      </c>
      <c r="D177" s="11">
        <f t="shared" si="145"/>
        <v>48.347408091228111</v>
      </c>
      <c r="E177" s="11">
        <f t="shared" si="145"/>
        <v>39.469784703289541</v>
      </c>
      <c r="F177" s="11">
        <f t="shared" si="145"/>
        <v>35.86804351709408</v>
      </c>
      <c r="H177" s="39">
        <f>IF(D$151-B$151 &lt;&gt; 0,(EXP(LN(D177/B177)/(D$151-B$151))-1)*100,0)</f>
        <v>-4.4990076426395404</v>
      </c>
      <c r="I177" s="39">
        <f t="shared" si="147"/>
        <v>-1.9707606522478383</v>
      </c>
      <c r="L177" s="10" t="str">
        <f t="shared" ref="L177:Q178" si="198">L32</f>
        <v>91 Elementary trades and related occupations</v>
      </c>
      <c r="M177" s="11">
        <f t="shared" si="198"/>
        <v>44.285554353755707</v>
      </c>
      <c r="N177" s="11">
        <f t="shared" si="198"/>
        <v>38.294130391366927</v>
      </c>
      <c r="O177" s="11">
        <f t="shared" si="198"/>
        <v>36.72078656971911</v>
      </c>
      <c r="P177" s="11">
        <f t="shared" si="198"/>
        <v>29.665349392416715</v>
      </c>
      <c r="Q177" s="11">
        <f t="shared" si="198"/>
        <v>26.774252060908545</v>
      </c>
      <c r="S177" s="39">
        <f t="shared" si="149"/>
        <v>-3.6770049532684479</v>
      </c>
      <c r="T177" s="39">
        <f t="shared" si="150"/>
        <v>-2.0839937241167727</v>
      </c>
      <c r="W177" s="10" t="str">
        <f t="shared" ref="W177:AB178" si="199">W32</f>
        <v>91 Elementary trades and related occupations</v>
      </c>
      <c r="X177" s="11">
        <f t="shared" si="199"/>
        <v>16.574701604120861</v>
      </c>
      <c r="Y177" s="11">
        <f t="shared" si="199"/>
        <v>14.302976140103299</v>
      </c>
      <c r="Z177" s="11">
        <f t="shared" si="199"/>
        <v>11.626621521508994</v>
      </c>
      <c r="AA177" s="11">
        <f t="shared" si="199"/>
        <v>9.8044353108727798</v>
      </c>
      <c r="AB177" s="11">
        <f t="shared" si="199"/>
        <v>9.0937914561855422</v>
      </c>
      <c r="AD177" s="39">
        <f t="shared" si="152"/>
        <v>-6.8459881475188444</v>
      </c>
      <c r="AE177" s="39">
        <f t="shared" si="153"/>
        <v>-1.6246938276167855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266.94335652797173</v>
      </c>
      <c r="C178" s="11">
        <f t="shared" si="145"/>
        <v>253.27791793803752</v>
      </c>
      <c r="D178" s="11">
        <f t="shared" si="145"/>
        <v>233.10725131782854</v>
      </c>
      <c r="E178" s="11">
        <f t="shared" si="145"/>
        <v>231.45236982327444</v>
      </c>
      <c r="F178" s="11">
        <f t="shared" si="145"/>
        <v>212.21097071833651</v>
      </c>
      <c r="H178" s="39">
        <f>IF(D$151-B$151 &lt;&gt; 0,(EXP(LN(D178/B178)/(D$151-B$151))-1)*100,0)</f>
        <v>-2.6743454260164778</v>
      </c>
      <c r="I178" s="39">
        <f t="shared" ref="I178" si="200">IF(F$151-D$151 &lt;&gt; 0,(EXP(LN(F178/D178)/(F$151-D$151))-1)*100,0)</f>
        <v>-0.62416215787399754</v>
      </c>
      <c r="L178" s="10" t="str">
        <f t="shared" si="198"/>
        <v>92 Elementary administration and service occupations</v>
      </c>
      <c r="M178" s="11">
        <f t="shared" si="198"/>
        <v>135.18901430035592</v>
      </c>
      <c r="N178" s="11">
        <f t="shared" si="198"/>
        <v>125.39802212483107</v>
      </c>
      <c r="O178" s="11">
        <f t="shared" si="198"/>
        <v>120.48475371378368</v>
      </c>
      <c r="P178" s="11">
        <f t="shared" si="198"/>
        <v>126.78364070529678</v>
      </c>
      <c r="Q178" s="11">
        <f t="shared" si="198"/>
        <v>119.98849747824109</v>
      </c>
      <c r="S178" s="39">
        <f t="shared" ref="S178" si="201">IF(O$151-M$151 &lt;&gt; 0,(EXP(LN(O178/M178)/(O$151-M$151))-1)*100,0)</f>
        <v>-2.276696762130781</v>
      </c>
      <c r="T178" s="39">
        <f t="shared" ref="T178" si="202">IF(Q$151-O$151 &lt;&gt; 0,(EXP(LN(Q178/O178)/(Q$151-O$151))-1)*100,0)</f>
        <v>-2.7511787407985544E-2</v>
      </c>
      <c r="W178" s="10" t="str">
        <f t="shared" si="199"/>
        <v>92 Elementary administration and service occupations</v>
      </c>
      <c r="X178" s="11">
        <f t="shared" si="199"/>
        <v>131.75434222761518</v>
      </c>
      <c r="Y178" s="11">
        <f t="shared" si="199"/>
        <v>127.87989581320592</v>
      </c>
      <c r="Z178" s="11">
        <f t="shared" si="199"/>
        <v>112.62249760404468</v>
      </c>
      <c r="AA178" s="11">
        <f t="shared" si="199"/>
        <v>104.66872911797728</v>
      </c>
      <c r="AB178" s="11">
        <f t="shared" si="199"/>
        <v>92.222473240094985</v>
      </c>
      <c r="AD178" s="39">
        <f t="shared" ref="AD178" si="203">IF(Z$151-X$151 &lt;&gt; 0,(EXP(LN(Z178/X178)/(Z$151-X$151))-1)*100,0)</f>
        <v>-3.0892301808235878</v>
      </c>
      <c r="AE178" s="39">
        <f t="shared" ref="AE178" si="204">IF(AB$151-Z$151 &lt;&gt; 0,(EXP(LN(AB178/Z178)/(AB$151-Z$151))-1)*100,0)</f>
        <v>-1.323415825485863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2644.4699999976619</v>
      </c>
      <c r="C180" s="33">
        <f t="shared" si="205"/>
        <v>2715.14299999991</v>
      </c>
      <c r="D180" s="33">
        <f t="shared" si="205"/>
        <v>2741.0129999978744</v>
      </c>
      <c r="E180" s="33">
        <f t="shared" si="205"/>
        <v>2772.0690000000504</v>
      </c>
      <c r="F180" s="33">
        <f t="shared" si="205"/>
        <v>2849.4289999995062</v>
      </c>
      <c r="H180" s="42">
        <f t="shared" si="146"/>
        <v>0.71971545036828566</v>
      </c>
      <c r="I180" s="42">
        <f t="shared" si="147"/>
        <v>0.25894176474752229</v>
      </c>
      <c r="L180" s="231" t="str">
        <f t="shared" ref="L180:Q180" si="206">L35</f>
        <v>All occupations</v>
      </c>
      <c r="M180" s="33">
        <f t="shared" si="206"/>
        <v>1383.884999998003</v>
      </c>
      <c r="N180" s="33">
        <f t="shared" si="206"/>
        <v>1415.0219999999576</v>
      </c>
      <c r="O180" s="33">
        <f t="shared" si="206"/>
        <v>1429.9919999985541</v>
      </c>
      <c r="P180" s="33">
        <f t="shared" si="206"/>
        <v>1438.6879999995335</v>
      </c>
      <c r="Q180" s="33">
        <f t="shared" si="206"/>
        <v>1460.625999999517</v>
      </c>
      <c r="S180" s="42">
        <f t="shared" ref="S180" si="207">IF(O$151-M$151 &lt;&gt; 0,(EXP(LN(O180/M180)/(O$151-M$151))-1)*100,0)</f>
        <v>0.65763475520230763</v>
      </c>
      <c r="T180" s="42">
        <f t="shared" ref="T180" si="208">IF(Q$151-O$151 &lt;&gt; 0,(EXP(LN(Q180/O180)/(Q$151-O$151))-1)*100,0)</f>
        <v>0.1414082947026829</v>
      </c>
      <c r="W180" s="231" t="str">
        <f t="shared" ref="W180:AB180" si="209">W35</f>
        <v>All occupations</v>
      </c>
      <c r="X180" s="33">
        <f t="shared" si="209"/>
        <v>1260.5849999996597</v>
      </c>
      <c r="Y180" s="33">
        <f t="shared" si="209"/>
        <v>1300.1209999999517</v>
      </c>
      <c r="Z180" s="33">
        <f t="shared" si="209"/>
        <v>1311.0209999993199</v>
      </c>
      <c r="AA180" s="33">
        <f t="shared" si="209"/>
        <v>1333.3810000005169</v>
      </c>
      <c r="AB180" s="33">
        <f t="shared" si="209"/>
        <v>1388.8029999999881</v>
      </c>
      <c r="AD180" s="42">
        <f t="shared" ref="AD180" si="210">IF(Z$151-X$151 &lt;&gt; 0,(EXP(LN(Z180/X180)/(Z$151-X$151))-1)*100,0)</f>
        <v>0.78769258320552371</v>
      </c>
      <c r="AE180" s="42">
        <f t="shared" ref="AE180" si="211">IF(AB$151-Z$151 &lt;&gt; 0,(EXP(LN(AB180/Z180)/(AB$151-Z$151))-1)*100,0)</f>
        <v>0.3849791623429466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Yorkshire and the Humber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231.11249750975725</v>
      </c>
      <c r="C7" s="30">
        <f>'Occ T1'!C8</f>
        <v>263.03038998238293</v>
      </c>
      <c r="D7" s="30">
        <f>'Occ T1'!D8</f>
        <v>277.63861661414359</v>
      </c>
      <c r="E7" s="30">
        <f>'Occ T1'!E8</f>
        <v>279.95145932451703</v>
      </c>
      <c r="F7" s="30">
        <f>'Occ T1'!F8</f>
        <v>311.80045890658079</v>
      </c>
      <c r="H7" s="30">
        <f>C7-B7</f>
        <v>31.917892472625681</v>
      </c>
      <c r="I7" s="30">
        <f>D7-C7</f>
        <v>14.608226631760658</v>
      </c>
      <c r="J7" s="30">
        <f>E7-D7</f>
        <v>2.3128427103734452</v>
      </c>
      <c r="K7" s="30">
        <f>F7-E7</f>
        <v>31.848999582063755</v>
      </c>
      <c r="L7" s="30">
        <f>F7-D7</f>
        <v>34.1618422924372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150.45309327458287</v>
      </c>
      <c r="C8" s="31">
        <f>'Occ T2'!C8</f>
        <v>176.88544645243937</v>
      </c>
      <c r="D8" s="31">
        <f>'Occ T2'!D8</f>
        <v>190.2095537814634</v>
      </c>
      <c r="E8" s="31">
        <f>'Occ T2'!E8</f>
        <v>175.72980352440197</v>
      </c>
      <c r="F8" s="31">
        <f>'Occ T2'!F8</f>
        <v>192.06062572471259</v>
      </c>
      <c r="H8" s="30">
        <f t="shared" ref="H8:H9" si="0">C8-B8</f>
        <v>26.432353177856498</v>
      </c>
      <c r="I8" s="30">
        <f t="shared" ref="I8:I9" si="1">D8-C8</f>
        <v>13.324107329024031</v>
      </c>
      <c r="J8" s="30">
        <f t="shared" ref="J8:J9" si="2">E8-D8</f>
        <v>-14.479750257061426</v>
      </c>
      <c r="K8" s="30">
        <f t="shared" ref="K8:K9" si="3">F8-E8</f>
        <v>16.330822200310621</v>
      </c>
      <c r="L8" s="30">
        <f t="shared" ref="L8:L49" si="4">F8-D8</f>
        <v>1.8510719432491953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80.659404235174364</v>
      </c>
      <c r="C9" s="31">
        <f>'Occ T2'!C9</f>
        <v>86.144943529943561</v>
      </c>
      <c r="D9" s="31">
        <f>'Occ T2'!D9</f>
        <v>87.429062832680202</v>
      </c>
      <c r="E9" s="31">
        <f>'Occ T2'!E9</f>
        <v>104.22165580011503</v>
      </c>
      <c r="F9" s="31">
        <f>'Occ T2'!F9</f>
        <v>119.73983318186821</v>
      </c>
      <c r="H9" s="30">
        <f t="shared" si="0"/>
        <v>5.4855392947691968</v>
      </c>
      <c r="I9" s="30">
        <f t="shared" si="1"/>
        <v>1.2841193027366415</v>
      </c>
      <c r="J9" s="30">
        <f t="shared" si="2"/>
        <v>16.792592967434828</v>
      </c>
      <c r="K9" s="30">
        <f t="shared" si="3"/>
        <v>15.518177381753176</v>
      </c>
      <c r="L9" s="30">
        <f t="shared" si="4"/>
        <v>32.310770349188005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456.66813168053432</v>
      </c>
      <c r="C11" s="30">
        <f>'Occ T1'!C9</f>
        <v>524.67077635868918</v>
      </c>
      <c r="D11" s="30">
        <f>'Occ T1'!D9</f>
        <v>562.77562686974113</v>
      </c>
      <c r="E11" s="30">
        <f>'Occ T1'!E9</f>
        <v>600.83931657902554</v>
      </c>
      <c r="F11" s="30">
        <f>'Occ T1'!F9</f>
        <v>667.47380154956886</v>
      </c>
      <c r="H11" s="30">
        <f>C11-B11</f>
        <v>68.002644678154866</v>
      </c>
      <c r="I11" s="30">
        <f t="shared" ref="I11:I49" si="5">D11-C11</f>
        <v>38.10485051105195</v>
      </c>
      <c r="J11" s="30">
        <f>E11-D11</f>
        <v>38.063689709284404</v>
      </c>
      <c r="K11" s="30">
        <f>F11-E11</f>
        <v>66.634484970543326</v>
      </c>
      <c r="L11" s="30">
        <f t="shared" si="4"/>
        <v>104.69817467982773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109.23439741877891</v>
      </c>
      <c r="C12" s="10">
        <f>'Occ T2'!C10</f>
        <v>130.11914976362374</v>
      </c>
      <c r="D12" s="10">
        <f>'Occ T2'!D10</f>
        <v>140.42874586042362</v>
      </c>
      <c r="E12" s="10">
        <f>'Occ T2'!E10</f>
        <v>147.3922034114899</v>
      </c>
      <c r="F12" s="10">
        <f>'Occ T2'!F10</f>
        <v>163.52522063725604</v>
      </c>
      <c r="H12" s="11">
        <f t="shared" ref="H12:K14" si="6">C12-B12</f>
        <v>20.884752344844827</v>
      </c>
      <c r="I12" s="30">
        <f t="shared" si="5"/>
        <v>10.309596096799879</v>
      </c>
      <c r="J12" s="11">
        <f t="shared" si="6"/>
        <v>6.9634575510662842</v>
      </c>
      <c r="K12" s="11">
        <f t="shared" si="6"/>
        <v>16.133017225766139</v>
      </c>
      <c r="L12" s="30">
        <f t="shared" si="4"/>
        <v>23.096474776832423</v>
      </c>
    </row>
    <row r="13" spans="1:12" x14ac:dyDescent="0.2">
      <c r="A13" s="10" t="str">
        <f>'Occ T2'!A11</f>
        <v>22 Health professionals</v>
      </c>
      <c r="B13" s="10">
        <f>'Occ T2'!B11</f>
        <v>105.99714195236231</v>
      </c>
      <c r="C13" s="10">
        <f>'Occ T2'!C11</f>
        <v>120.60673493121814</v>
      </c>
      <c r="D13" s="10">
        <f>'Occ T2'!D11</f>
        <v>123.12402955464066</v>
      </c>
      <c r="E13" s="10">
        <f>'Occ T2'!E11</f>
        <v>132.75915534494752</v>
      </c>
      <c r="F13" s="10">
        <f>'Occ T2'!F11</f>
        <v>147.2509473320616</v>
      </c>
      <c r="H13" s="11">
        <f t="shared" si="6"/>
        <v>14.609592978855829</v>
      </c>
      <c r="I13" s="30">
        <f t="shared" si="5"/>
        <v>2.5172946234225151</v>
      </c>
      <c r="J13" s="11">
        <f t="shared" si="6"/>
        <v>9.6351257903068586</v>
      </c>
      <c r="K13" s="11">
        <f t="shared" si="6"/>
        <v>14.491791987114084</v>
      </c>
      <c r="L13" s="30">
        <f t="shared" si="4"/>
        <v>24.126917777420942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113.92763254233786</v>
      </c>
      <c r="C14" s="10">
        <f>'Occ T2'!C12</f>
        <v>120.50230196891802</v>
      </c>
      <c r="D14" s="10">
        <f>'Occ T2'!D12</f>
        <v>125.88204386847865</v>
      </c>
      <c r="E14" s="10">
        <f>'Occ T2'!E12</f>
        <v>129.3413110838066</v>
      </c>
      <c r="F14" s="10">
        <f>'Occ T2'!F12</f>
        <v>139.68327717313022</v>
      </c>
      <c r="H14" s="11">
        <f t="shared" si="6"/>
        <v>6.574669426580158</v>
      </c>
      <c r="I14" s="30">
        <f t="shared" si="5"/>
        <v>5.3797418995606279</v>
      </c>
      <c r="J14" s="11">
        <f t="shared" si="6"/>
        <v>3.4592672153279551</v>
      </c>
      <c r="K14" s="11">
        <f t="shared" si="6"/>
        <v>10.34196608932362</v>
      </c>
      <c r="L14" s="30">
        <f t="shared" si="4"/>
        <v>13.801233304651575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127.50895976705519</v>
      </c>
      <c r="C15" s="10">
        <f>'Occ T2'!C13</f>
        <v>153.44258969492932</v>
      </c>
      <c r="D15" s="10">
        <f>'Occ T2'!D13</f>
        <v>173.34080758619817</v>
      </c>
      <c r="E15" s="10">
        <f>'Occ T2'!E13</f>
        <v>191.34664673878149</v>
      </c>
      <c r="F15" s="10">
        <f>'Occ T2'!F13</f>
        <v>217.01435640712094</v>
      </c>
      <c r="H15" s="11">
        <f t="shared" ref="H15" si="7">C15-B15</f>
        <v>25.933629927874136</v>
      </c>
      <c r="I15" s="30">
        <f t="shared" si="5"/>
        <v>19.898217891268843</v>
      </c>
      <c r="J15" s="11">
        <f t="shared" ref="J15" si="8">E15-D15</f>
        <v>18.00583915258332</v>
      </c>
      <c r="K15" s="11">
        <f t="shared" ref="K15" si="9">F15-E15</f>
        <v>25.667709668339455</v>
      </c>
      <c r="L15" s="30">
        <f t="shared" si="4"/>
        <v>43.673548820922775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282.56713415441732</v>
      </c>
      <c r="C17" s="30">
        <f>'Occ T1'!C10</f>
        <v>310.47824901245286</v>
      </c>
      <c r="D17" s="30">
        <f>'Occ T1'!D10</f>
        <v>335.78250145682313</v>
      </c>
      <c r="E17" s="30">
        <f>'Occ T1'!E10</f>
        <v>323.5245520869023</v>
      </c>
      <c r="F17" s="30">
        <f>'Occ T1'!F10</f>
        <v>348.57515797459104</v>
      </c>
      <c r="H17" s="30">
        <f t="shared" ref="H17:K21" si="10">C17-B17</f>
        <v>27.911114858035546</v>
      </c>
      <c r="I17" s="30">
        <f t="shared" si="5"/>
        <v>25.304252444370263</v>
      </c>
      <c r="J17" s="30">
        <f t="shared" si="10"/>
        <v>-12.257949369920823</v>
      </c>
      <c r="K17" s="30">
        <f t="shared" si="10"/>
        <v>25.050605887688732</v>
      </c>
      <c r="L17" s="30">
        <f t="shared" si="4"/>
        <v>12.792656517767909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42.84208695588292</v>
      </c>
      <c r="C18" s="10">
        <f>'Occ T2'!C14</f>
        <v>51.074349788948624</v>
      </c>
      <c r="D18" s="10">
        <f>'Occ T2'!D14</f>
        <v>56.658834189130559</v>
      </c>
      <c r="E18" s="10">
        <f>'Occ T2'!E14</f>
        <v>49.38507735914785</v>
      </c>
      <c r="F18" s="10">
        <f>'Occ T2'!F14</f>
        <v>52.807547525363042</v>
      </c>
      <c r="H18" s="11">
        <f t="shared" si="10"/>
        <v>8.2322628330657039</v>
      </c>
      <c r="I18" s="30">
        <f t="shared" si="5"/>
        <v>5.5844844001819354</v>
      </c>
      <c r="J18" s="11">
        <f t="shared" si="10"/>
        <v>-7.2737568299827089</v>
      </c>
      <c r="K18" s="11">
        <f t="shared" si="10"/>
        <v>3.4224701662151915</v>
      </c>
      <c r="L18" s="30">
        <f t="shared" si="4"/>
        <v>-3.8512866637675174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44.447039101619502</v>
      </c>
      <c r="C19" s="10">
        <f>'Occ T2'!C15</f>
        <v>49.562596525670109</v>
      </c>
      <c r="D19" s="10">
        <f>'Occ T2'!D15</f>
        <v>51.709616830246517</v>
      </c>
      <c r="E19" s="10">
        <f>'Occ T2'!E15</f>
        <v>52.108895950361394</v>
      </c>
      <c r="F19" s="10">
        <f>'Occ T2'!F15</f>
        <v>58.127841582768738</v>
      </c>
      <c r="H19" s="11">
        <f t="shared" si="10"/>
        <v>5.115557424050607</v>
      </c>
      <c r="I19" s="30">
        <f t="shared" si="5"/>
        <v>2.147020304576408</v>
      </c>
      <c r="J19" s="11">
        <f t="shared" si="10"/>
        <v>0.39927912011487621</v>
      </c>
      <c r="K19" s="11">
        <f t="shared" si="10"/>
        <v>6.0189456324073447</v>
      </c>
      <c r="L19" s="30">
        <f t="shared" si="4"/>
        <v>6.4182247525222209</v>
      </c>
    </row>
    <row r="20" spans="1:12" x14ac:dyDescent="0.2">
      <c r="A20" s="10" t="str">
        <f>'Occ T2'!A16</f>
        <v>33 Protective service occupations</v>
      </c>
      <c r="B20" s="10">
        <f>'Occ T2'!B16</f>
        <v>26.772869784222721</v>
      </c>
      <c r="C20" s="10">
        <f>'Occ T2'!C16</f>
        <v>27.289723676743563</v>
      </c>
      <c r="D20" s="10">
        <f>'Occ T2'!D16</f>
        <v>29.652315725355134</v>
      </c>
      <c r="E20" s="10">
        <f>'Occ T2'!E16</f>
        <v>35.034933954780008</v>
      </c>
      <c r="F20" s="10">
        <f>'Occ T2'!F16</f>
        <v>39.903594792273097</v>
      </c>
      <c r="H20" s="11">
        <f t="shared" si="10"/>
        <v>0.51685389252084235</v>
      </c>
      <c r="I20" s="30">
        <f t="shared" si="5"/>
        <v>2.362592048611571</v>
      </c>
      <c r="J20" s="11">
        <f t="shared" si="10"/>
        <v>5.3826182294248746</v>
      </c>
      <c r="K20" s="11">
        <f t="shared" si="10"/>
        <v>4.8686608374930884</v>
      </c>
      <c r="L20" s="30">
        <f t="shared" si="4"/>
        <v>10.251279066917963</v>
      </c>
    </row>
    <row r="21" spans="1:12" x14ac:dyDescent="0.2">
      <c r="A21" s="10" t="str">
        <f>'Occ T2'!A17</f>
        <v>34 Culture, media and sports occupations</v>
      </c>
      <c r="B21" s="10">
        <f>'Occ T2'!B17</f>
        <v>33.460412659863486</v>
      </c>
      <c r="C21" s="10">
        <f>'Occ T2'!C17</f>
        <v>38.275275447356442</v>
      </c>
      <c r="D21" s="10">
        <f>'Occ T2'!D17</f>
        <v>41.844174533265196</v>
      </c>
      <c r="E21" s="10">
        <f>'Occ T2'!E17</f>
        <v>38.256047487748596</v>
      </c>
      <c r="F21" s="10">
        <f>'Occ T2'!F17</f>
        <v>41.451728407108263</v>
      </c>
      <c r="H21" s="11">
        <f t="shared" si="10"/>
        <v>4.8148627874929559</v>
      </c>
      <c r="I21" s="30">
        <f t="shared" si="5"/>
        <v>3.5688990859087539</v>
      </c>
      <c r="J21" s="11">
        <f t="shared" si="10"/>
        <v>-3.5881270455166003</v>
      </c>
      <c r="K21" s="11">
        <f t="shared" si="10"/>
        <v>3.1956809193596669</v>
      </c>
      <c r="L21" s="30">
        <f t="shared" si="4"/>
        <v>-0.39244612615693342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135.04472565282867</v>
      </c>
      <c r="C22" s="10">
        <f>'Occ T2'!C18</f>
        <v>144.27630357373411</v>
      </c>
      <c r="D22" s="10">
        <f>'Occ T2'!D18</f>
        <v>155.91756017882571</v>
      </c>
      <c r="E22" s="10">
        <f>'Occ T2'!E18</f>
        <v>148.7395973348645</v>
      </c>
      <c r="F22" s="10">
        <f>'Occ T2'!F18</f>
        <v>156.28444566707793</v>
      </c>
      <c r="H22" s="11">
        <f t="shared" ref="H22" si="11">C22-B22</f>
        <v>9.2315779209054369</v>
      </c>
      <c r="I22" s="30">
        <f t="shared" si="5"/>
        <v>11.641256605091598</v>
      </c>
      <c r="J22" s="11">
        <f t="shared" ref="J22" si="12">E22-D22</f>
        <v>-7.1779628439612111</v>
      </c>
      <c r="K22" s="11">
        <f t="shared" ref="K22" si="13">F22-E22</f>
        <v>7.5448483322134337</v>
      </c>
      <c r="L22" s="30">
        <f t="shared" si="4"/>
        <v>0.36688548825222256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334.49069149579481</v>
      </c>
      <c r="C24" s="30">
        <f>'Occ T1'!C11</f>
        <v>315.76682419330319</v>
      </c>
      <c r="D24" s="30">
        <f>'Occ T1'!D11</f>
        <v>337.18519066174713</v>
      </c>
      <c r="E24" s="30">
        <f>'Occ T1'!E11</f>
        <v>321.6448376386428</v>
      </c>
      <c r="F24" s="30">
        <f>'Occ T1'!F11</f>
        <v>300.87807625443145</v>
      </c>
      <c r="H24" s="30">
        <f t="shared" ref="H24:K26" si="14">C24-B24</f>
        <v>-18.723867302491612</v>
      </c>
      <c r="I24" s="30">
        <f t="shared" si="5"/>
        <v>21.418366468443935</v>
      </c>
      <c r="J24" s="30">
        <f t="shared" si="14"/>
        <v>-15.540353023104331</v>
      </c>
      <c r="K24" s="30">
        <f t="shared" si="14"/>
        <v>-20.76676138421135</v>
      </c>
      <c r="L24" s="30">
        <f t="shared" si="4"/>
        <v>-36.30711440731568</v>
      </c>
    </row>
    <row r="25" spans="1:12" x14ac:dyDescent="0.2">
      <c r="A25" t="str">
        <f>'Occ T2'!A19</f>
        <v>41 Administrative occupations</v>
      </c>
      <c r="B25" s="31">
        <f>'Occ T2'!B19</f>
        <v>268.40444704467103</v>
      </c>
      <c r="C25" s="31">
        <f>'Occ T2'!C19</f>
        <v>257.25681890854725</v>
      </c>
      <c r="D25" s="31">
        <f>'Occ T2'!D19</f>
        <v>278.40677004994058</v>
      </c>
      <c r="E25" s="31">
        <f>'Occ T2'!E19</f>
        <v>258.09582154723398</v>
      </c>
      <c r="F25" s="31">
        <f>'Occ T2'!F19</f>
        <v>250.78227946371584</v>
      </c>
      <c r="H25" s="11">
        <f t="shared" si="14"/>
        <v>-11.147628136123785</v>
      </c>
      <c r="I25" s="30">
        <f t="shared" si="5"/>
        <v>21.149951141393331</v>
      </c>
      <c r="J25" s="11">
        <f t="shared" si="14"/>
        <v>-20.310948502706594</v>
      </c>
      <c r="K25" s="11">
        <f t="shared" si="14"/>
        <v>-7.3135420835181435</v>
      </c>
      <c r="L25" s="30">
        <f t="shared" si="4"/>
        <v>-27.624490586224738</v>
      </c>
    </row>
    <row r="26" spans="1:12" x14ac:dyDescent="0.2">
      <c r="A26" t="str">
        <f>'Occ T2'!A20</f>
        <v>42 Secretarial and related occupations</v>
      </c>
      <c r="B26" s="31">
        <f>'Occ T2'!B20</f>
        <v>66.086244451123761</v>
      </c>
      <c r="C26" s="31">
        <f>'Occ T2'!C20</f>
        <v>58.510005284755962</v>
      </c>
      <c r="D26" s="31">
        <f>'Occ T2'!D20</f>
        <v>58.778420611806546</v>
      </c>
      <c r="E26" s="31">
        <f>'Occ T2'!E20</f>
        <v>63.549016091408824</v>
      </c>
      <c r="F26" s="31">
        <f>'Occ T2'!F20</f>
        <v>50.095796790715582</v>
      </c>
      <c r="H26" s="11">
        <f t="shared" si="14"/>
        <v>-7.5762391663677988</v>
      </c>
      <c r="I26" s="30">
        <f t="shared" si="5"/>
        <v>0.26841532705058313</v>
      </c>
      <c r="J26" s="11">
        <f t="shared" si="14"/>
        <v>4.770595479602278</v>
      </c>
      <c r="K26" s="11">
        <f t="shared" si="14"/>
        <v>-13.453219300693242</v>
      </c>
      <c r="L26" s="30">
        <f t="shared" si="4"/>
        <v>-8.6826238210909636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299.47200611446203</v>
      </c>
      <c r="C28" s="30">
        <f>'Occ T1'!C12</f>
        <v>282.63005492133095</v>
      </c>
      <c r="D28" s="30">
        <f>'Occ T1'!D12</f>
        <v>256.10074127238016</v>
      </c>
      <c r="E28" s="30">
        <f>'Occ T1'!E12</f>
        <v>250.20773161861891</v>
      </c>
      <c r="F28" s="30">
        <f>'Occ T1'!F12</f>
        <v>232.80795809905294</v>
      </c>
      <c r="H28" s="30">
        <f t="shared" ref="H28:K30" si="15">C28-B28</f>
        <v>-16.841951193131081</v>
      </c>
      <c r="I28" s="30">
        <f t="shared" si="5"/>
        <v>-26.52931364895079</v>
      </c>
      <c r="J28" s="30">
        <f t="shared" si="15"/>
        <v>-5.8930096537612542</v>
      </c>
      <c r="K28" s="30">
        <f t="shared" si="15"/>
        <v>-17.399773519565969</v>
      </c>
      <c r="L28" s="30">
        <f t="shared" si="4"/>
        <v>-23.292783173327223</v>
      </c>
    </row>
    <row r="29" spans="1:12" x14ac:dyDescent="0.2">
      <c r="A29" s="10" t="str">
        <f>'Occ T2'!A21</f>
        <v>51 Skilled agricultural and related trades</v>
      </c>
      <c r="B29" s="10">
        <f>'Occ T2'!B21</f>
        <v>34.424047443125509</v>
      </c>
      <c r="C29" s="10">
        <f>'Occ T2'!C21</f>
        <v>33.328972402477852</v>
      </c>
      <c r="D29" s="10">
        <f>'Occ T2'!D21</f>
        <v>27.986818233193752</v>
      </c>
      <c r="E29" s="10">
        <f>'Occ T2'!E21</f>
        <v>28.3783202234603</v>
      </c>
      <c r="F29" s="10">
        <f>'Occ T2'!F21</f>
        <v>31.532058557050984</v>
      </c>
      <c r="H29" s="11">
        <f t="shared" si="15"/>
        <v>-1.0950750406476573</v>
      </c>
      <c r="I29" s="30">
        <f t="shared" si="5"/>
        <v>-5.3421541692841004</v>
      </c>
      <c r="J29" s="11">
        <f t="shared" si="15"/>
        <v>0.39150199026654775</v>
      </c>
      <c r="K29" s="11">
        <f t="shared" si="15"/>
        <v>3.1537383335906846</v>
      </c>
      <c r="L29" s="30">
        <f t="shared" si="4"/>
        <v>3.5452403238572323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104.42712964741982</v>
      </c>
      <c r="C30" s="10">
        <f>'Occ T2'!C22</f>
        <v>103.72513233862668</v>
      </c>
      <c r="D30" s="10">
        <f>'Occ T2'!D22</f>
        <v>95.452536470509131</v>
      </c>
      <c r="E30" s="10">
        <f>'Occ T2'!E22</f>
        <v>92.471517923282221</v>
      </c>
      <c r="F30" s="10">
        <f>'Occ T2'!F22</f>
        <v>85.048511308351436</v>
      </c>
      <c r="H30" s="11">
        <f t="shared" si="15"/>
        <v>-0.70199730879313904</v>
      </c>
      <c r="I30" s="30">
        <f t="shared" si="5"/>
        <v>-8.2725958681175484</v>
      </c>
      <c r="J30" s="11">
        <f t="shared" si="15"/>
        <v>-2.9810185472269097</v>
      </c>
      <c r="K30" s="11">
        <f t="shared" si="15"/>
        <v>-7.4230066149307845</v>
      </c>
      <c r="L30" s="30">
        <f t="shared" si="4"/>
        <v>-10.404025162157694</v>
      </c>
    </row>
    <row r="31" spans="1:12" x14ac:dyDescent="0.2">
      <c r="A31" s="10" t="str">
        <f>'Occ T2'!A23</f>
        <v>53 Skilled construction and building trades</v>
      </c>
      <c r="B31" s="10">
        <f>'Occ T2'!B23</f>
        <v>99.474807740419351</v>
      </c>
      <c r="C31" s="10">
        <f>'Occ T2'!C23</f>
        <v>93.887416645597298</v>
      </c>
      <c r="D31" s="10">
        <f>'Occ T2'!D23</f>
        <v>81.551775227244804</v>
      </c>
      <c r="E31" s="10">
        <f>'Occ T2'!E23</f>
        <v>80.89267902877144</v>
      </c>
      <c r="F31" s="10">
        <f>'Occ T2'!F23</f>
        <v>70.888090475535634</v>
      </c>
      <c r="H31" s="11">
        <f t="shared" ref="H31:H32" si="16">C31-B31</f>
        <v>-5.5873910948220527</v>
      </c>
      <c r="I31" s="30">
        <f t="shared" si="5"/>
        <v>-12.335641418352495</v>
      </c>
      <c r="J31" s="11">
        <f t="shared" ref="J31:J32" si="17">E31-D31</f>
        <v>-0.65909619847336387</v>
      </c>
      <c r="K31" s="11">
        <f t="shared" ref="K31:K32" si="18">F31-E31</f>
        <v>-10.004588553235806</v>
      </c>
      <c r="L31" s="30">
        <f t="shared" si="4"/>
        <v>-10.66368475170917</v>
      </c>
    </row>
    <row r="32" spans="1:12" x14ac:dyDescent="0.2">
      <c r="A32" s="10" t="str">
        <f>'Occ T2'!A24</f>
        <v>54 Textiles, printing and other skilled trades</v>
      </c>
      <c r="B32" s="10">
        <f>'Occ T2'!B24</f>
        <v>61.146021283497348</v>
      </c>
      <c r="C32" s="10">
        <f>'Occ T2'!C24</f>
        <v>51.688533534629101</v>
      </c>
      <c r="D32" s="10">
        <f>'Occ T2'!D24</f>
        <v>51.109611341432448</v>
      </c>
      <c r="E32" s="10">
        <f>'Occ T2'!E24</f>
        <v>48.465214443104941</v>
      </c>
      <c r="F32" s="10">
        <f>'Occ T2'!F24</f>
        <v>45.339297758114867</v>
      </c>
      <c r="H32" s="11">
        <f t="shared" si="16"/>
        <v>-9.4574877488682461</v>
      </c>
      <c r="I32" s="30">
        <f t="shared" si="5"/>
        <v>-0.57892219319665372</v>
      </c>
      <c r="J32" s="11">
        <f t="shared" si="17"/>
        <v>-2.644396898327507</v>
      </c>
      <c r="K32" s="11">
        <f t="shared" si="18"/>
        <v>-3.1259166849900737</v>
      </c>
      <c r="L32" s="30">
        <f t="shared" si="4"/>
        <v>-5.7703135833175807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268.13590611592531</v>
      </c>
      <c r="C34" s="30">
        <f>'Occ T1'!C13</f>
        <v>276.44196857820901</v>
      </c>
      <c r="D34" s="30">
        <f>'Occ T1'!D13</f>
        <v>270.111778338043</v>
      </c>
      <c r="E34" s="30">
        <f>'Occ T1'!E13</f>
        <v>284.0939735750091</v>
      </c>
      <c r="F34" s="30">
        <f>'Occ T1'!F13</f>
        <v>307.28519570732738</v>
      </c>
      <c r="H34" s="30">
        <f t="shared" ref="H34:K36" si="19">C34-B34</f>
        <v>8.3060624622837054</v>
      </c>
      <c r="I34" s="30">
        <f t="shared" si="5"/>
        <v>-6.3301902401660186</v>
      </c>
      <c r="J34" s="30">
        <f t="shared" si="19"/>
        <v>13.982195236966106</v>
      </c>
      <c r="K34" s="30">
        <f t="shared" si="19"/>
        <v>23.191222132318273</v>
      </c>
      <c r="L34" s="30">
        <f t="shared" si="4"/>
        <v>37.17341736928438</v>
      </c>
    </row>
    <row r="35" spans="1:12" x14ac:dyDescent="0.2">
      <c r="A35" s="10" t="str">
        <f>'Occ T2'!A25</f>
        <v>61 Caring personal service occupations</v>
      </c>
      <c r="B35" s="10">
        <f>'Occ T2'!B25</f>
        <v>208.23287507806003</v>
      </c>
      <c r="C35" s="10">
        <f>'Occ T2'!C25</f>
        <v>208.74508357320477</v>
      </c>
      <c r="D35" s="10">
        <f>'Occ T2'!D25</f>
        <v>205.06687843257353</v>
      </c>
      <c r="E35" s="10">
        <f>'Occ T2'!E25</f>
        <v>222.41276319158717</v>
      </c>
      <c r="F35" s="10">
        <f>'Occ T2'!F25</f>
        <v>246.86232184663382</v>
      </c>
      <c r="G35" s="10"/>
      <c r="H35" s="11">
        <f t="shared" si="19"/>
        <v>0.51220849514473343</v>
      </c>
      <c r="I35" s="30">
        <f t="shared" si="5"/>
        <v>-3.6782051406312348</v>
      </c>
      <c r="J35" s="11">
        <f t="shared" si="19"/>
        <v>17.345884759013643</v>
      </c>
      <c r="K35" s="11">
        <f t="shared" si="19"/>
        <v>24.449558655046644</v>
      </c>
      <c r="L35" s="30">
        <f t="shared" si="4"/>
        <v>41.795443414060287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57.255673428618522</v>
      </c>
      <c r="C36" s="10">
        <f>'Occ T2'!C26</f>
        <v>65.481503525332371</v>
      </c>
      <c r="D36" s="10">
        <f>'Occ T2'!D26</f>
        <v>62.126347621362008</v>
      </c>
      <c r="E36" s="10">
        <f>'Occ T2'!E26</f>
        <v>59.33516923050184</v>
      </c>
      <c r="F36" s="10">
        <f>'Occ T2'!F26</f>
        <v>57.860764875279784</v>
      </c>
      <c r="G36" s="10"/>
      <c r="H36" s="11">
        <f t="shared" si="19"/>
        <v>8.2258300967138496</v>
      </c>
      <c r="I36" s="30">
        <f t="shared" si="5"/>
        <v>-3.3551559039703633</v>
      </c>
      <c r="J36" s="11">
        <f t="shared" si="19"/>
        <v>-2.7911783908601677</v>
      </c>
      <c r="K36" s="11">
        <f t="shared" si="19"/>
        <v>-1.474404355222056</v>
      </c>
      <c r="L36" s="30">
        <f t="shared" si="4"/>
        <v>-4.2655827460822238</v>
      </c>
    </row>
    <row r="37" spans="1:12" x14ac:dyDescent="0.2">
      <c r="A37" s="10" t="str">
        <f>'Occ T2'!A27</f>
        <v>63 Community and civil enforcement occupations</v>
      </c>
      <c r="B37" s="10">
        <f>'Occ T2'!B27</f>
        <v>2.6473576092467175</v>
      </c>
      <c r="C37" s="10">
        <f>'Occ T2'!C27</f>
        <v>2.2153814796718687</v>
      </c>
      <c r="D37" s="10">
        <f>'Occ T2'!D27</f>
        <v>2.9185522841074665</v>
      </c>
      <c r="E37" s="10">
        <f>'Occ T2'!E27</f>
        <v>2.3460411529200456</v>
      </c>
      <c r="F37" s="10">
        <f>'Occ T2'!F27</f>
        <v>2.5621089854137824</v>
      </c>
      <c r="G37" s="10"/>
      <c r="H37" s="11">
        <f t="shared" ref="H37" si="20">C37-B37</f>
        <v>-0.43197612957484877</v>
      </c>
      <c r="I37" s="30">
        <f t="shared" ref="I37" si="21">D37-C37</f>
        <v>0.70317080443559776</v>
      </c>
      <c r="J37" s="11">
        <f t="shared" ref="J37" si="22">E37-D37</f>
        <v>-0.57251113118742092</v>
      </c>
      <c r="K37" s="11">
        <f>F37-E37</f>
        <v>0.21606783249373684</v>
      </c>
      <c r="L37" s="30">
        <f t="shared" ref="L37" si="23">F37-D37</f>
        <v>-0.35644329869368407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231.93333709439159</v>
      </c>
      <c r="C39" s="30">
        <f>'Occ T1'!C14</f>
        <v>232.50377869281104</v>
      </c>
      <c r="D39" s="30">
        <f>'Occ T1'!D14</f>
        <v>229.8061121549942</v>
      </c>
      <c r="E39" s="30">
        <f>'Occ T1'!E14</f>
        <v>229.4239114866387</v>
      </c>
      <c r="F39" s="30">
        <f>'Occ T1'!F14</f>
        <v>230.32796146274768</v>
      </c>
      <c r="H39" s="30">
        <f>C39-B39</f>
        <v>0.57044159841944975</v>
      </c>
      <c r="I39" s="30">
        <f t="shared" si="5"/>
        <v>-2.6976665378168434</v>
      </c>
      <c r="J39" s="30">
        <f>E39-D39</f>
        <v>-0.3822006683554946</v>
      </c>
      <c r="K39" s="30">
        <f>F39-E39</f>
        <v>0.90404997610897908</v>
      </c>
      <c r="L39" s="30">
        <f t="shared" si="4"/>
        <v>0.52184930775348448</v>
      </c>
    </row>
    <row r="40" spans="1:12" s="29" customFormat="1" x14ac:dyDescent="0.2">
      <c r="A40" s="125" t="str">
        <f>'Occ T2'!A28</f>
        <v>71 Sales occupations</v>
      </c>
      <c r="B40" s="125">
        <f>'Occ T2'!B28</f>
        <v>184.3353731448137</v>
      </c>
      <c r="C40" s="125">
        <f>'Occ T2'!C28</f>
        <v>183.1204725743371</v>
      </c>
      <c r="D40" s="125">
        <f>'Occ T2'!D28</f>
        <v>176.84113931079318</v>
      </c>
      <c r="E40" s="125">
        <f>'Occ T2'!E28</f>
        <v>160.94190037308687</v>
      </c>
      <c r="F40" s="125">
        <f>'Occ T2'!F28</f>
        <v>151.18589126504793</v>
      </c>
      <c r="G40"/>
      <c r="H40" s="11">
        <f t="shared" ref="H40" si="24">C40-B40</f>
        <v>-1.2149005704766012</v>
      </c>
      <c r="I40" s="30">
        <f t="shared" si="5"/>
        <v>-6.2793332635439185</v>
      </c>
      <c r="J40" s="11">
        <f t="shared" ref="J40" si="25">E40-D40</f>
        <v>-15.899238937706315</v>
      </c>
      <c r="K40" s="11">
        <f t="shared" ref="K40" si="26">F40-E40</f>
        <v>-9.7560091080389384</v>
      </c>
      <c r="L40" s="30">
        <f t="shared" si="4"/>
        <v>-25.655248045745253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47.597963949577881</v>
      </c>
      <c r="C41" s="125">
        <f>'Occ T2'!C29</f>
        <v>49.383306118473946</v>
      </c>
      <c r="D41" s="125">
        <f>'Occ T2'!D29</f>
        <v>52.964972844201</v>
      </c>
      <c r="E41" s="125">
        <f>'Occ T2'!E29</f>
        <v>68.482011113551835</v>
      </c>
      <c r="F41" s="125">
        <f>'Occ T2'!F29</f>
        <v>79.142070197699766</v>
      </c>
      <c r="G41"/>
      <c r="H41" s="11">
        <f t="shared" ref="H41" si="27">C41-B41</f>
        <v>1.7853421688960651</v>
      </c>
      <c r="I41" s="30">
        <f t="shared" si="5"/>
        <v>3.5816667257270538</v>
      </c>
      <c r="J41" s="11">
        <f t="shared" ref="J41" si="28">E41-D41</f>
        <v>15.517038269350834</v>
      </c>
      <c r="K41" s="11">
        <f t="shared" ref="K41" si="29">F41-E41</f>
        <v>10.660059084147932</v>
      </c>
      <c r="L41" s="30">
        <f t="shared" si="4"/>
        <v>26.177097353498766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212.28668334653173</v>
      </c>
      <c r="C43" s="30">
        <f>'Occ T1'!C15</f>
        <v>203.74593379122297</v>
      </c>
      <c r="D43" s="30">
        <f>'Occ T1'!D15</f>
        <v>190.15777322094522</v>
      </c>
      <c r="E43" s="30">
        <f>'Occ T1'!E15</f>
        <v>211.46106316413182</v>
      </c>
      <c r="F43" s="30">
        <f>'Occ T1'!F15</f>
        <v>202.20137580977567</v>
      </c>
      <c r="H43" s="30">
        <f t="shared" ref="H43:K45" si="30">C43-B43</f>
        <v>-8.5407495553087642</v>
      </c>
      <c r="I43" s="30">
        <f t="shared" si="5"/>
        <v>-13.588160570277751</v>
      </c>
      <c r="J43" s="30">
        <f t="shared" si="30"/>
        <v>21.303289943186599</v>
      </c>
      <c r="K43" s="30">
        <f t="shared" si="30"/>
        <v>-9.2596873543561458</v>
      </c>
      <c r="L43" s="30">
        <f t="shared" si="4"/>
        <v>12.043602588830453</v>
      </c>
    </row>
    <row r="44" spans="1:12" x14ac:dyDescent="0.2">
      <c r="A44" s="10" t="str">
        <f>'Occ T2'!A30</f>
        <v>81 Process, plant and machine operatives</v>
      </c>
      <c r="B44" s="10">
        <f>'Occ T2'!B30</f>
        <v>103.9598639562319</v>
      </c>
      <c r="C44" s="10">
        <f>'Occ T2'!C30</f>
        <v>98.427813583009069</v>
      </c>
      <c r="D44" s="10">
        <f>'Occ T2'!D30</f>
        <v>90.921590971501729</v>
      </c>
      <c r="E44" s="10">
        <f>'Occ T2'!E30</f>
        <v>107.05837065137418</v>
      </c>
      <c r="F44" s="10">
        <f>'Occ T2'!F30</f>
        <v>101.59467279201959</v>
      </c>
      <c r="H44" s="11">
        <f t="shared" si="30"/>
        <v>-5.5320503732228303</v>
      </c>
      <c r="I44" s="30">
        <f t="shared" si="5"/>
        <v>-7.50622261150734</v>
      </c>
      <c r="J44" s="11">
        <f t="shared" si="30"/>
        <v>16.136779679872447</v>
      </c>
      <c r="K44" s="11">
        <f t="shared" si="30"/>
        <v>-5.463697859354582</v>
      </c>
      <c r="L44" s="30">
        <f t="shared" si="4"/>
        <v>10.673081820517865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108.32681939029982</v>
      </c>
      <c r="C45" s="10">
        <f>'Occ T2'!C31</f>
        <v>105.3181202082139</v>
      </c>
      <c r="D45" s="10">
        <f>'Occ T2'!D31</f>
        <v>99.236182249443473</v>
      </c>
      <c r="E45" s="10">
        <f>'Occ T2'!E31</f>
        <v>104.40269251275765</v>
      </c>
      <c r="F45" s="10">
        <f>'Occ T2'!F31</f>
        <v>100.60670301775608</v>
      </c>
      <c r="H45" s="11">
        <f t="shared" si="30"/>
        <v>-3.0086991820859197</v>
      </c>
      <c r="I45" s="30">
        <f t="shared" si="5"/>
        <v>-6.0819379587704248</v>
      </c>
      <c r="J45" s="11">
        <f t="shared" si="30"/>
        <v>5.16651026331418</v>
      </c>
      <c r="K45" s="11">
        <f t="shared" si="30"/>
        <v>-3.795989495001578</v>
      </c>
      <c r="L45" s="30">
        <f t="shared" si="4"/>
        <v>1.3705207683126019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327.80361248584813</v>
      </c>
      <c r="C47" s="30">
        <f>'Occ T1'!C16</f>
        <v>305.87502446950788</v>
      </c>
      <c r="D47" s="30">
        <f>'Occ T1'!D16</f>
        <v>281.45465940905666</v>
      </c>
      <c r="E47" s="30">
        <f>'Occ T1'!E16</f>
        <v>270.92215452656399</v>
      </c>
      <c r="F47" s="30">
        <f>'Occ T1'!F16</f>
        <v>248.07901423543058</v>
      </c>
      <c r="H47" s="30">
        <f t="shared" ref="H47:K49" si="31">C47-B47</f>
        <v>-21.928588016340257</v>
      </c>
      <c r="I47" s="30">
        <f t="shared" si="5"/>
        <v>-24.420365060451218</v>
      </c>
      <c r="J47" s="30">
        <f t="shared" si="31"/>
        <v>-10.532504882492674</v>
      </c>
      <c r="K47" s="30">
        <f t="shared" si="31"/>
        <v>-22.843140291133409</v>
      </c>
      <c r="L47" s="30">
        <f t="shared" si="4"/>
        <v>-33.375645173626083</v>
      </c>
    </row>
    <row r="48" spans="1:12" x14ac:dyDescent="0.2">
      <c r="A48" s="10" t="str">
        <f>'Occ T2'!A32</f>
        <v>91 Elementary trades and related occupations</v>
      </c>
      <c r="B48" s="10">
        <f>'Occ T2'!B32</f>
        <v>60.860255957876412</v>
      </c>
      <c r="C48" s="10">
        <f>'Occ T2'!C32</f>
        <v>52.597106531470367</v>
      </c>
      <c r="D48" s="10">
        <f>'Occ T2'!D32</f>
        <v>48.347408091228111</v>
      </c>
      <c r="E48" s="10">
        <f>'Occ T2'!E32</f>
        <v>39.469784703289541</v>
      </c>
      <c r="F48" s="10">
        <f>'Occ T2'!F32</f>
        <v>35.86804351709408</v>
      </c>
      <c r="H48" s="11">
        <f>C48-B48</f>
        <v>-8.263149426406045</v>
      </c>
      <c r="I48" s="30">
        <f t="shared" si="5"/>
        <v>-4.2496984402422555</v>
      </c>
      <c r="J48" s="11">
        <f t="shared" si="31"/>
        <v>-8.87762338793857</v>
      </c>
      <c r="K48" s="11">
        <f t="shared" si="31"/>
        <v>-3.6017411861954614</v>
      </c>
      <c r="L48" s="30">
        <f t="shared" si="4"/>
        <v>-12.479364574134031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266.94335652797173</v>
      </c>
      <c r="C49" s="10">
        <f>'Occ T2'!C33</f>
        <v>253.27791793803752</v>
      </c>
      <c r="D49" s="10">
        <f>'Occ T2'!D33</f>
        <v>233.10725131782854</v>
      </c>
      <c r="E49" s="10">
        <f>'Occ T2'!E33</f>
        <v>231.45236982327444</v>
      </c>
      <c r="F49" s="10">
        <f>'Occ T2'!F33</f>
        <v>212.21097071833651</v>
      </c>
      <c r="H49" s="11">
        <f t="shared" si="31"/>
        <v>-13.665438589934212</v>
      </c>
      <c r="I49" s="30">
        <f t="shared" si="5"/>
        <v>-20.170666620208976</v>
      </c>
      <c r="J49" s="11">
        <f t="shared" si="31"/>
        <v>-1.6548814945541039</v>
      </c>
      <c r="K49" s="11">
        <f t="shared" si="31"/>
        <v>-19.241399104937926</v>
      </c>
      <c r="L49" s="30">
        <f t="shared" si="4"/>
        <v>-20.89628059949203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2644.4699999976629</v>
      </c>
      <c r="C51" s="33">
        <f>'Occ T1'!C18</f>
        <v>2715.14299999991</v>
      </c>
      <c r="D51" s="33">
        <f>'Occ T1'!D18</f>
        <v>2741.0129999978744</v>
      </c>
      <c r="E51" s="33">
        <f>'Occ T1'!E18</f>
        <v>2772.0690000000504</v>
      </c>
      <c r="F51" s="33">
        <f>'Occ T1'!F18</f>
        <v>2849.4289999995062</v>
      </c>
      <c r="G51" s="23"/>
      <c r="H51" s="33">
        <f>C51-B51</f>
        <v>70.673000002247136</v>
      </c>
      <c r="I51" s="205">
        <f>D51-C51</f>
        <v>25.869999997964442</v>
      </c>
      <c r="J51" s="33">
        <f>E51-D51</f>
        <v>31.056000002176006</v>
      </c>
      <c r="K51" s="33">
        <f>F51-E51</f>
        <v>77.359999999455795</v>
      </c>
      <c r="L51" s="205">
        <f>F51-D51</f>
        <v>108.4160000016318</v>
      </c>
    </row>
    <row r="53" spans="1:12" ht="15.75" x14ac:dyDescent="0.25">
      <c r="A53" s="18" t="str">
        <f>CONCATENATE(A1," (Continued)")</f>
        <v>Occupation Table 3  Employment Change by Occupation in Occupation Group (SOC 2020), 2015-2035, Yorkshire and the Humber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3.2869907532820042</v>
      </c>
      <c r="C59" s="43">
        <f>IF(AND(D$5-C$5 &lt;&gt; 0,D7 &lt;&gt; 0,C7 &lt;&gt; 0),(EXP(LN(D7/C7)/(D$5-C$5))-1)*100,0)</f>
        <v>5.5538170447677393</v>
      </c>
      <c r="D59" s="43">
        <f>IF(AND(E$5-D$5 &lt;&gt; 0,E7 &lt;&gt; 0,D7 &lt;&gt; 0),(EXP(LN(E7/D7)/(E$5-D$5))-1)*100,0)</f>
        <v>0.16605573583592381</v>
      </c>
      <c r="E59" s="43">
        <f>IF(AND(F$5-E$5 &lt;&gt; 0,F7 &lt;&gt; 0,E7 &lt;&gt; 0),(EXP(LN(F7/E7)/(F$5-E$5))-1)*100,0)</f>
        <v>1.0832976322775911</v>
      </c>
      <c r="F59" s="43">
        <f>IF(AND(F$5-D$5 &lt;&gt; 0,F7 &lt;&gt; 0,D7 &lt;&gt; 0),(EXP(LN(F7/D7)/(F$5-D$5))-1)*100,0)</f>
        <v>0.7766208471961189</v>
      </c>
      <c r="H59" s="43">
        <f>(B7/B$51)*100</f>
        <v>8.7394637681638105</v>
      </c>
      <c r="I59" s="43">
        <f>(C7/C$51)*100</f>
        <v>9.6875335841387233</v>
      </c>
      <c r="J59" s="43">
        <f>(D7/D$51)*100</f>
        <v>10.129051435157692</v>
      </c>
      <c r="K59" s="43">
        <f>(E7/E$51)*100</f>
        <v>10.09900761216665</v>
      </c>
      <c r="L59" s="43">
        <f>(F7/F$51)*100</f>
        <v>10.94255933054078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4.1292511684325683</v>
      </c>
      <c r="C60" s="43">
        <f t="shared" si="32"/>
        <v>7.5326193286379795</v>
      </c>
      <c r="D60" s="43">
        <f t="shared" si="32"/>
        <v>-1.5711027867911342</v>
      </c>
      <c r="E60" s="43">
        <f t="shared" si="32"/>
        <v>0.89259481011159103</v>
      </c>
      <c r="F60" s="43">
        <f>IF(AND(F$5-D$5 &lt;&gt; 0,F8 &lt;&gt; 0,D8 &lt;&gt; 0),(EXP(LN(F8/D8)/(F$5-D$5))-1)*100,0)</f>
        <v>6.4585528363436673E-2</v>
      </c>
      <c r="H60" s="43">
        <f t="shared" ref="H60:L60" si="33">(B8/B$51)*100</f>
        <v>5.6893477057677275</v>
      </c>
      <c r="I60" s="43">
        <f t="shared" si="33"/>
        <v>6.5147745975974463</v>
      </c>
      <c r="J60" s="43">
        <f t="shared" si="33"/>
        <v>6.9393889697571982</v>
      </c>
      <c r="K60" s="43">
        <f t="shared" si="33"/>
        <v>6.3393012051431175</v>
      </c>
      <c r="L60" s="43">
        <f t="shared" si="33"/>
        <v>6.7403197526502989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1.658499510617828</v>
      </c>
      <c r="C61" s="43">
        <f>IF(AND(D$5-C$5 &lt;&gt; 0,D9 &lt;&gt; 0,C9 &lt;&gt; 0),(EXP(LN(D9/C9)/(D$5-C$5))-1)*100,0)</f>
        <v>1.490649654080145</v>
      </c>
      <c r="D61" s="43">
        <f t="shared" si="34"/>
        <v>3.5763086358894913</v>
      </c>
      <c r="E61" s="43">
        <f t="shared" si="34"/>
        <v>1.3976915917506494</v>
      </c>
      <c r="F61" s="43">
        <f>IF(AND(F$5-D$5 &lt;&gt; 0,F9 &lt;&gt; 0,D9 &lt;&gt; 0),(EXP(LN(F9/D9)/(F$5-D$5))-1)*100,0)</f>
        <v>2.1187574282309996</v>
      </c>
      <c r="H61" s="43">
        <f t="shared" ref="H61:L61" si="35">(B9/B$51)*100</f>
        <v>3.0501160623960812</v>
      </c>
      <c r="I61" s="43">
        <f t="shared" si="35"/>
        <v>3.1727589865412771</v>
      </c>
      <c r="J61" s="43">
        <f t="shared" si="35"/>
        <v>3.1896624654004926</v>
      </c>
      <c r="K61" s="43">
        <f t="shared" si="35"/>
        <v>3.7597064070235309</v>
      </c>
      <c r="L61" s="43">
        <f t="shared" si="35"/>
        <v>4.2022395778904809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3.5312702139578267</v>
      </c>
      <c r="C63" s="43">
        <f t="shared" si="36"/>
        <v>7.262621100322475</v>
      </c>
      <c r="D63" s="43">
        <f t="shared" si="36"/>
        <v>1.3175344193427252</v>
      </c>
      <c r="E63" s="43">
        <f t="shared" si="36"/>
        <v>1.0572761002939579</v>
      </c>
      <c r="F63" s="43">
        <f>IF(AND(F$5-D$5 &lt;&gt; 0,F11 &lt;&gt; 0,D11 &lt;&gt; 0),(EXP(LN(F11/D11)/(F$5-D$5))-1)*100,0)</f>
        <v>1.1439545066296075</v>
      </c>
      <c r="H63" s="43">
        <f>(B11/B$51)*100</f>
        <v>17.268796079401085</v>
      </c>
      <c r="I63" s="43">
        <f>(C11/C$51)*100</f>
        <v>19.323872678481631</v>
      </c>
      <c r="J63" s="43">
        <f>(D11/D$51)*100</f>
        <v>20.531665733441525</v>
      </c>
      <c r="K63" s="43">
        <f>(E11/E$51)*100</f>
        <v>21.674760497628835</v>
      </c>
      <c r="L63" s="43">
        <f>(F11/F$51)*100</f>
        <v>23.424826572260073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4.4709273713110065</v>
      </c>
      <c r="C64" s="43">
        <f t="shared" si="36"/>
        <v>7.9231966359513128</v>
      </c>
      <c r="D64" s="48">
        <f t="shared" si="36"/>
        <v>0.97263708605264121</v>
      </c>
      <c r="E64" s="48">
        <f t="shared" si="36"/>
        <v>1.0441147184558686</v>
      </c>
      <c r="F64" s="43">
        <f>IF(AND(F$5-D$5 &lt;&gt; 0,F12 &lt;&gt; 0,D12 &lt;&gt; 0),(EXP(LN(F12/D12)/(F$5-D$5))-1)*100,0)</f>
        <v>1.0202832207139023</v>
      </c>
      <c r="H64" s="39">
        <f t="shared" ref="H64:L67" si="37">(B12/B$11)*100</f>
        <v>23.919864304259065</v>
      </c>
      <c r="I64" s="39">
        <f t="shared" si="37"/>
        <v>24.800151947984286</v>
      </c>
      <c r="J64" s="39">
        <f t="shared" si="37"/>
        <v>24.952883379387529</v>
      </c>
      <c r="K64" s="39">
        <f t="shared" si="37"/>
        <v>24.531051704587327</v>
      </c>
      <c r="L64" s="39">
        <f t="shared" si="37"/>
        <v>24.499121951696871</v>
      </c>
    </row>
    <row r="65" spans="1:12" x14ac:dyDescent="0.2">
      <c r="A65" t="str">
        <f>A13</f>
        <v>22 Health professionals</v>
      </c>
      <c r="B65" s="48">
        <f t="shared" si="36"/>
        <v>3.2807424489819992</v>
      </c>
      <c r="C65" s="43">
        <f t="shared" si="36"/>
        <v>2.0871924149659771</v>
      </c>
      <c r="D65" s="48">
        <f t="shared" si="36"/>
        <v>1.51829894105453</v>
      </c>
      <c r="E65" s="48">
        <f t="shared" si="36"/>
        <v>1.0414015446859493</v>
      </c>
      <c r="F65" s="43">
        <f>IF(AND(F$5-D$5 &lt;&gt; 0,F13 &lt;&gt; 0,D13 &lt;&gt; 0),(EXP(LN(F13/D13)/(F$5-D$5))-1)*100,0)</f>
        <v>1.2001179004630602</v>
      </c>
      <c r="H65" s="39">
        <f t="shared" si="37"/>
        <v>23.210978520067485</v>
      </c>
      <c r="I65" s="39">
        <f t="shared" si="37"/>
        <v>22.987126473528953</v>
      </c>
      <c r="J65" s="39">
        <f t="shared" si="37"/>
        <v>21.877996074470847</v>
      </c>
      <c r="K65" s="39">
        <f t="shared" si="37"/>
        <v>22.095617194432769</v>
      </c>
      <c r="L65" s="39">
        <f t="shared" si="37"/>
        <v>22.060932877097535</v>
      </c>
    </row>
    <row r="66" spans="1:12" x14ac:dyDescent="0.2">
      <c r="A66" t="str">
        <f>A14</f>
        <v>23 Teaching and other educational professionals</v>
      </c>
      <c r="B66" s="48">
        <f t="shared" si="36"/>
        <v>1.4125183741804159</v>
      </c>
      <c r="C66" s="43">
        <f t="shared" si="36"/>
        <v>4.4644308130713295</v>
      </c>
      <c r="D66" s="48">
        <f t="shared" si="36"/>
        <v>0.54366098146412245</v>
      </c>
      <c r="E66" s="48">
        <f t="shared" si="36"/>
        <v>0.77219437216824449</v>
      </c>
      <c r="F66" s="43">
        <f>IF(AND(F$5-D$5 &lt;&gt; 0,F14 &lt;&gt; 0,D14 &lt;&gt; 0),(EXP(LN(F14/D14)/(F$5-D$5))-1)*100,0)</f>
        <v>0.69595891671208054</v>
      </c>
      <c r="H66" s="39">
        <f t="shared" si="37"/>
        <v>24.947576727783758</v>
      </c>
      <c r="I66" s="39">
        <f t="shared" si="37"/>
        <v>22.967221998760053</v>
      </c>
      <c r="J66" s="39">
        <f t="shared" si="37"/>
        <v>22.368069592611381</v>
      </c>
      <c r="K66" s="39">
        <f t="shared" si="37"/>
        <v>21.526772219273528</v>
      </c>
      <c r="L66" s="39">
        <f t="shared" si="37"/>
        <v>20.927155020743818</v>
      </c>
    </row>
    <row r="67" spans="1:12" x14ac:dyDescent="0.2">
      <c r="A67" t="str">
        <f>A15</f>
        <v>24 Business, media and public service professionals</v>
      </c>
      <c r="B67" s="48">
        <f t="shared" si="36"/>
        <v>4.7372831398960757</v>
      </c>
      <c r="C67" s="43">
        <f t="shared" si="36"/>
        <v>12.967858487548977</v>
      </c>
      <c r="D67" s="48">
        <f t="shared" si="36"/>
        <v>1.9962038008002558</v>
      </c>
      <c r="E67" s="48">
        <f t="shared" si="36"/>
        <v>1.2667240582129535</v>
      </c>
      <c r="F67" s="43">
        <f>IF(AND(F$5-D$5 &lt;&gt; 0,F15 &lt;&gt; 0,D15 &lt;&gt; 0),(EXP(LN(F15/D15)/(F$5-D$5))-1)*100,0)</f>
        <v>1.5093024264836385</v>
      </c>
      <c r="H67" s="39">
        <f t="shared" si="37"/>
        <v>27.921580447889681</v>
      </c>
      <c r="I67" s="39">
        <f t="shared" si="37"/>
        <v>29.245499579726715</v>
      </c>
      <c r="J67" s="39">
        <f t="shared" si="37"/>
        <v>30.801050953530236</v>
      </c>
      <c r="K67" s="39">
        <f t="shared" si="37"/>
        <v>31.846558881706365</v>
      </c>
      <c r="L67" s="39">
        <f t="shared" si="37"/>
        <v>32.512790150461768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2.3828897645645553</v>
      </c>
      <c r="C69" s="43">
        <f t="shared" si="39"/>
        <v>8.1500886212983339</v>
      </c>
      <c r="D69" s="43">
        <f t="shared" si="39"/>
        <v>-0.74101339767876917</v>
      </c>
      <c r="E69" s="43">
        <f t="shared" si="39"/>
        <v>0.74857655023958802</v>
      </c>
      <c r="F69" s="43">
        <f t="shared" ref="F69:F74" si="40">IF(AND(F$5-D$5 &lt;&gt; 0,F17 &lt;&gt; 0,D17 &lt;&gt; 0),(EXP(LN(F17/D17)/(F$5-D$5))-1)*100,0)</f>
        <v>0.2495791649710144</v>
      </c>
      <c r="H69" s="43">
        <f>(B17/B$51)*100</f>
        <v>10.685208535346101</v>
      </c>
      <c r="I69" s="43">
        <f>(C17/C$51)*100</f>
        <v>11.435060658405954</v>
      </c>
      <c r="J69" s="43">
        <f>(D17/D$51)*100</f>
        <v>12.250306782823852</v>
      </c>
      <c r="K69" s="43">
        <f>(E17/E$51)*100</f>
        <v>11.670869379041301</v>
      </c>
      <c r="L69" s="43">
        <f>(F17/F$51)*100</f>
        <v>12.233158221336677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4.4920036766010307</v>
      </c>
      <c r="C70" s="43">
        <f t="shared" si="39"/>
        <v>10.934029357707642</v>
      </c>
      <c r="D70" s="48">
        <f t="shared" si="39"/>
        <v>-2.7105785395714177</v>
      </c>
      <c r="E70" s="48">
        <f t="shared" si="39"/>
        <v>0.67230816517733771</v>
      </c>
      <c r="F70" s="43">
        <f t="shared" si="40"/>
        <v>-0.4681924964443418</v>
      </c>
      <c r="H70" s="39">
        <f t="shared" ref="H70:L74" si="41">(B18/B$17)*100</f>
        <v>15.161737434216455</v>
      </c>
      <c r="I70" s="39">
        <f t="shared" si="41"/>
        <v>16.450218316871563</v>
      </c>
      <c r="J70" s="39">
        <f t="shared" si="41"/>
        <v>16.873670886157267</v>
      </c>
      <c r="K70" s="39">
        <f t="shared" si="41"/>
        <v>15.264707744926408</v>
      </c>
      <c r="L70" s="39">
        <f t="shared" si="41"/>
        <v>15.149544170675636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2.7608774220390542</v>
      </c>
      <c r="C71" s="43">
        <f t="shared" si="39"/>
        <v>4.3319366923490366</v>
      </c>
      <c r="D71" s="48">
        <f t="shared" si="39"/>
        <v>0.1539564992114606</v>
      </c>
      <c r="E71" s="48">
        <f t="shared" si="39"/>
        <v>1.0990867474369281</v>
      </c>
      <c r="F71" s="43">
        <f t="shared" si="40"/>
        <v>0.78305646715588484</v>
      </c>
      <c r="H71" s="39">
        <f t="shared" si="41"/>
        <v>15.729727108790396</v>
      </c>
      <c r="I71" s="39">
        <f t="shared" si="41"/>
        <v>15.963307150602432</v>
      </c>
      <c r="J71" s="39">
        <f t="shared" si="41"/>
        <v>15.399735425729336</v>
      </c>
      <c r="K71" s="39">
        <f t="shared" si="41"/>
        <v>16.106627955817203</v>
      </c>
      <c r="L71" s="39">
        <f t="shared" si="41"/>
        <v>16.675841709582155</v>
      </c>
    </row>
    <row r="72" spans="1:12" x14ac:dyDescent="0.2">
      <c r="A72" t="str">
        <f t="shared" si="38"/>
        <v>33 Protective service occupations</v>
      </c>
      <c r="B72" s="48">
        <f t="shared" si="39"/>
        <v>0.47917327940050214</v>
      </c>
      <c r="C72" s="43">
        <f t="shared" si="39"/>
        <v>8.6574421807904969</v>
      </c>
      <c r="D72" s="48">
        <f t="shared" si="39"/>
        <v>3.3923811863294961</v>
      </c>
      <c r="E72" s="48">
        <f t="shared" si="39"/>
        <v>1.3097099236200505</v>
      </c>
      <c r="F72" s="43">
        <f t="shared" si="40"/>
        <v>1.9992301137716995</v>
      </c>
      <c r="H72" s="39">
        <f t="shared" si="41"/>
        <v>9.4748704106514658</v>
      </c>
      <c r="I72" s="39">
        <f t="shared" si="41"/>
        <v>8.7895766494254506</v>
      </c>
      <c r="J72" s="39">
        <f t="shared" si="41"/>
        <v>8.8308103003300786</v>
      </c>
      <c r="K72" s="39">
        <f t="shared" si="41"/>
        <v>10.829142248644311</v>
      </c>
      <c r="L72" s="39">
        <f t="shared" si="41"/>
        <v>11.447630124916079</v>
      </c>
    </row>
    <row r="73" spans="1:12" x14ac:dyDescent="0.2">
      <c r="A73" t="str">
        <f t="shared" si="38"/>
        <v>34 Culture, media and sports occupations</v>
      </c>
      <c r="B73" s="48">
        <f t="shared" si="39"/>
        <v>3.4181484293391406</v>
      </c>
      <c r="C73" s="43">
        <f t="shared" si="39"/>
        <v>9.3242936705116399</v>
      </c>
      <c r="D73" s="48">
        <f t="shared" si="39"/>
        <v>-1.7770397932535875</v>
      </c>
      <c r="E73" s="48">
        <f t="shared" si="39"/>
        <v>0.80550615677630333</v>
      </c>
      <c r="F73" s="43">
        <f t="shared" si="40"/>
        <v>-6.2800333690182786E-2</v>
      </c>
      <c r="H73" s="39">
        <f t="shared" si="41"/>
        <v>11.841579793061863</v>
      </c>
      <c r="I73" s="39">
        <f t="shared" si="41"/>
        <v>12.327844404269774</v>
      </c>
      <c r="J73" s="39">
        <f t="shared" si="41"/>
        <v>12.461690037962198</v>
      </c>
      <c r="K73" s="39">
        <f t="shared" si="41"/>
        <v>11.82477411404393</v>
      </c>
      <c r="L73" s="39">
        <f t="shared" si="41"/>
        <v>11.891762065881309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1.66684466963547</v>
      </c>
      <c r="C74" s="43">
        <f t="shared" si="39"/>
        <v>8.0687239115065026</v>
      </c>
      <c r="D74" s="48">
        <f t="shared" si="39"/>
        <v>-0.93817737702487358</v>
      </c>
      <c r="E74" s="48">
        <f t="shared" si="39"/>
        <v>0.49603227181791443</v>
      </c>
      <c r="F74" s="43">
        <f t="shared" si="40"/>
        <v>1.5669957054798012E-2</v>
      </c>
      <c r="H74" s="39">
        <f t="shared" si="41"/>
        <v>47.792085253279815</v>
      </c>
      <c r="I74" s="39">
        <f t="shared" si="41"/>
        <v>46.46905347883078</v>
      </c>
      <c r="J74" s="39">
        <f t="shared" si="41"/>
        <v>46.434093349821119</v>
      </c>
      <c r="K74" s="39">
        <f t="shared" si="41"/>
        <v>45.974747936568164</v>
      </c>
      <c r="L74" s="39">
        <f t="shared" si="41"/>
        <v>44.835221928944833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-1.4298049973037186</v>
      </c>
      <c r="C76" s="43">
        <f t="shared" si="42"/>
        <v>6.7829692125390029</v>
      </c>
      <c r="D76" s="43">
        <f t="shared" si="42"/>
        <v>-0.93924841622819999</v>
      </c>
      <c r="E76" s="43">
        <f t="shared" si="42"/>
        <v>-0.66520592136912748</v>
      </c>
      <c r="F76" s="43">
        <f>IF(AND(F$5-D$5 &lt;&gt; 0,F24 &lt;&gt; 0,D24 &lt;&gt; 0),(EXP(LN(F24/D24)/(F$5-D$5))-1)*100,0)</f>
        <v>-0.75663755108306141</v>
      </c>
      <c r="H76" s="43">
        <f>(B24/B$51)*100</f>
        <v>12.648685426421569</v>
      </c>
      <c r="I76" s="43">
        <f>(C24/C$51)*100</f>
        <v>11.629841381957181</v>
      </c>
      <c r="J76" s="43">
        <f>(D24/D$51)*100</f>
        <v>12.301480900017934</v>
      </c>
      <c r="K76" s="43">
        <f>(E24/E$51)*100</f>
        <v>11.603060300397896</v>
      </c>
      <c r="L76" s="43">
        <f>(F24/F$51)*100</f>
        <v>10.559241035817477</v>
      </c>
    </row>
    <row r="77" spans="1:12" x14ac:dyDescent="0.2">
      <c r="A77" t="str">
        <f>A25</f>
        <v>41 Administrative occupations</v>
      </c>
      <c r="B77" s="48">
        <f t="shared" si="42"/>
        <v>-1.0548988097925927</v>
      </c>
      <c r="C77" s="43">
        <f t="shared" si="42"/>
        <v>8.221337428926212</v>
      </c>
      <c r="D77" s="48">
        <f t="shared" si="42"/>
        <v>-1.5036274814990036</v>
      </c>
      <c r="E77" s="48">
        <f t="shared" si="42"/>
        <v>-0.28704490702249341</v>
      </c>
      <c r="F77" s="43">
        <f>IF(AND(F$5-D$5 &lt;&gt; 0,F25 &lt;&gt; 0,D25 &lt;&gt; 0),(EXP(LN(F25/D25)/(F$5-D$5))-1)*100,0)</f>
        <v>-0.69423296254272904</v>
      </c>
      <c r="H77" s="39">
        <f t="shared" ref="H77:L78" si="43">(B25/B$24)*100</f>
        <v>80.242725393763422</v>
      </c>
      <c r="I77" s="39">
        <f t="shared" si="43"/>
        <v>81.470502661502579</v>
      </c>
      <c r="J77" s="39">
        <f t="shared" si="43"/>
        <v>82.567911569173546</v>
      </c>
      <c r="K77" s="39">
        <f t="shared" si="43"/>
        <v>80.242488404926931</v>
      </c>
      <c r="L77" s="39">
        <f t="shared" si="43"/>
        <v>83.35013390993862</v>
      </c>
    </row>
    <row r="78" spans="1:12" x14ac:dyDescent="0.2">
      <c r="A78" t="str">
        <f>A26</f>
        <v>42 Secretarial and related occupations</v>
      </c>
      <c r="B78" s="48">
        <f t="shared" si="42"/>
        <v>-2.9982060421104406</v>
      </c>
      <c r="C78" s="43">
        <f t="shared" si="42"/>
        <v>0.45875115844591363</v>
      </c>
      <c r="D78" s="48">
        <f t="shared" si="42"/>
        <v>1.5729775503034782</v>
      </c>
      <c r="E78" s="48">
        <f t="shared" si="42"/>
        <v>-2.3506749569141117</v>
      </c>
      <c r="F78" s="43">
        <f>IF(AND(F$5-D$5 &lt;&gt; 0,F26 &lt;&gt; 0,D26 &lt;&gt; 0),(EXP(LN(F26/D26)/(F$5-D$5))-1)*100,0)</f>
        <v>-1.0599273129815234</v>
      </c>
      <c r="H78" s="39">
        <f t="shared" si="43"/>
        <v>19.757274606236567</v>
      </c>
      <c r="I78" s="39">
        <f t="shared" si="43"/>
        <v>18.529497338497428</v>
      </c>
      <c r="J78" s="39">
        <f t="shared" si="43"/>
        <v>17.432088430826457</v>
      </c>
      <c r="K78" s="39">
        <f t="shared" si="43"/>
        <v>19.757511595073076</v>
      </c>
      <c r="L78" s="39">
        <f t="shared" si="43"/>
        <v>16.649866090061373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-1.4366337142074803</v>
      </c>
      <c r="C80" s="43">
        <f t="shared" si="44"/>
        <v>-9.3865861705101139</v>
      </c>
      <c r="D80" s="43">
        <f t="shared" si="44"/>
        <v>-0.46450558745441128</v>
      </c>
      <c r="E80" s="43">
        <f t="shared" si="44"/>
        <v>-0.71818463712366443</v>
      </c>
      <c r="F80" s="43">
        <f>IF(AND(F$5-D$5 &lt;&gt; 0,F28 &lt;&gt; 0,D28 &lt;&gt; 0),(EXP(LN(F28/D28)/(F$5-D$5))-1)*100,0)</f>
        <v>-0.63369687248090445</v>
      </c>
      <c r="H80" s="43">
        <f>(B28/B$51)*100</f>
        <v>11.324462221720296</v>
      </c>
      <c r="I80" s="43">
        <f>(C28/C$51)*100</f>
        <v>10.409398507604951</v>
      </c>
      <c r="J80" s="43">
        <f>(D28/D$51)*100</f>
        <v>9.3432880935836042</v>
      </c>
      <c r="K80" s="43">
        <f>(E28/E$51)*100</f>
        <v>9.0260282705305812</v>
      </c>
      <c r="L80" s="43">
        <f>(F28/F$51)*100</f>
        <v>8.1703372184073828</v>
      </c>
    </row>
    <row r="81" spans="1:12" x14ac:dyDescent="0.2">
      <c r="A81" t="str">
        <f>A29</f>
        <v>51 Skilled agricultural and related trades</v>
      </c>
      <c r="B81" s="48">
        <f t="shared" si="44"/>
        <v>-0.80495060398791951</v>
      </c>
      <c r="C81" s="43">
        <f t="shared" si="44"/>
        <v>-16.028559491041904</v>
      </c>
      <c r="D81" s="48">
        <f t="shared" si="44"/>
        <v>0.27822351116972843</v>
      </c>
      <c r="E81" s="48">
        <f t="shared" si="44"/>
        <v>1.0593647415650054</v>
      </c>
      <c r="F81" s="43">
        <f>IF(AND(F$5-D$5 &lt;&gt; 0,F29 &lt;&gt; 0,D29 &lt;&gt; 0),(EXP(LN(F29/D29)/(F$5-D$5))-1)*100,0)</f>
        <v>0.79831056306209902</v>
      </c>
      <c r="H81" s="39">
        <f t="shared" ref="H81:L84" si="45">(B29/B$28)*100</f>
        <v>11.494913294155513</v>
      </c>
      <c r="I81" s="39">
        <f t="shared" si="45"/>
        <v>11.792437436193701</v>
      </c>
      <c r="J81" s="39">
        <f t="shared" si="45"/>
        <v>10.928050459419762</v>
      </c>
      <c r="K81" s="39">
        <f t="shared" si="45"/>
        <v>11.34190380124471</v>
      </c>
      <c r="L81" s="39">
        <f t="shared" si="45"/>
        <v>13.54423569302344</v>
      </c>
    </row>
    <row r="82" spans="1:12" x14ac:dyDescent="0.2">
      <c r="A82" t="str">
        <f>A30</f>
        <v>52 Skilled metal, electrical and electronic trades</v>
      </c>
      <c r="B82" s="48">
        <f t="shared" si="44"/>
        <v>-0.16848445867644335</v>
      </c>
      <c r="C82" s="43">
        <f t="shared" si="44"/>
        <v>-7.9754980124878365</v>
      </c>
      <c r="D82" s="48">
        <f t="shared" si="44"/>
        <v>-0.63255968155249143</v>
      </c>
      <c r="E82" s="48">
        <f t="shared" si="44"/>
        <v>-0.83329734662974664</v>
      </c>
      <c r="F82" s="43">
        <f>IF(AND(F$5-D$5 &lt;&gt; 0,F30 &lt;&gt; 0,D30 &lt;&gt; 0),(EXP(LN(F30/D30)/(F$5-D$5))-1)*100,0)</f>
        <v>-0.7664298900252664</v>
      </c>
      <c r="H82" s="39">
        <f t="shared" si="45"/>
        <v>34.870414434498578</v>
      </c>
      <c r="I82" s="39">
        <f t="shared" si="45"/>
        <v>36.699965390268986</v>
      </c>
      <c r="J82" s="39">
        <f t="shared" si="45"/>
        <v>37.271479963811984</v>
      </c>
      <c r="K82" s="39">
        <f t="shared" si="45"/>
        <v>36.957897873528808</v>
      </c>
      <c r="L82" s="39">
        <f t="shared" si="45"/>
        <v>36.531616875470299</v>
      </c>
    </row>
    <row r="83" spans="1:12" x14ac:dyDescent="0.2">
      <c r="A83" t="str">
        <f>A31</f>
        <v>53 Skilled construction and building trades</v>
      </c>
      <c r="B83" s="48">
        <f t="shared" si="44"/>
        <v>-1.4348084507511016</v>
      </c>
      <c r="C83" s="43">
        <f t="shared" si="44"/>
        <v>-13.13875901487056</v>
      </c>
      <c r="D83" s="48">
        <f t="shared" si="44"/>
        <v>-0.16216380252167539</v>
      </c>
      <c r="E83" s="48">
        <f t="shared" si="44"/>
        <v>-1.3115322962682252</v>
      </c>
      <c r="F83" s="43">
        <f>IF(AND(F$5-D$5 &lt;&gt; 0,F31 &lt;&gt; 0,D31 &lt;&gt; 0),(EXP(LN(F31/D31)/(F$5-D$5))-1)*100,0)</f>
        <v>-0.92988725362869173</v>
      </c>
      <c r="H83" s="39">
        <f t="shared" si="45"/>
        <v>33.216730014624076</v>
      </c>
      <c r="I83" s="39">
        <f t="shared" si="45"/>
        <v>33.219190602970556</v>
      </c>
      <c r="J83" s="39">
        <f t="shared" si="45"/>
        <v>31.843631073488016</v>
      </c>
      <c r="K83" s="39">
        <f t="shared" si="45"/>
        <v>32.330207586099988</v>
      </c>
      <c r="L83" s="39">
        <f t="shared" si="45"/>
        <v>30.449169802595339</v>
      </c>
    </row>
    <row r="84" spans="1:12" x14ac:dyDescent="0.2">
      <c r="A84" t="str">
        <f>A32</f>
        <v>54 Textiles, printing and other skilled trades</v>
      </c>
      <c r="B84" s="48">
        <f t="shared" si="44"/>
        <v>-4.1137129673650126</v>
      </c>
      <c r="C84" s="43">
        <f t="shared" si="44"/>
        <v>-1.1200205415168196</v>
      </c>
      <c r="D84" s="48">
        <f t="shared" si="44"/>
        <v>-1.0569002565980923</v>
      </c>
      <c r="E84" s="48">
        <f t="shared" si="44"/>
        <v>-0.66450390335333065</v>
      </c>
      <c r="F84" s="43">
        <f>IF(AND(F$5-D$5 &lt;&gt; 0,F32 &lt;&gt; 0,D32 &lt;&gt; 0),(EXP(LN(F32/D32)/(F$5-D$5))-1)*100,0)</f>
        <v>-0.79547529441064135</v>
      </c>
      <c r="H84" s="39">
        <f t="shared" si="45"/>
        <v>20.417942256721837</v>
      </c>
      <c r="I84" s="39">
        <f t="shared" si="45"/>
        <v>18.28840657056675</v>
      </c>
      <c r="J84" s="39">
        <f t="shared" si="45"/>
        <v>19.956838503280231</v>
      </c>
      <c r="K84" s="39">
        <f t="shared" si="45"/>
        <v>19.369990739126489</v>
      </c>
      <c r="L84" s="39">
        <f t="shared" si="45"/>
        <v>19.474977628910921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0.76558966600663858</v>
      </c>
      <c r="C86" s="43">
        <f t="shared" si="46"/>
        <v>-2.2898803219798092</v>
      </c>
      <c r="D86" s="43">
        <f t="shared" si="46"/>
        <v>1.0144956483090661</v>
      </c>
      <c r="E86" s="43">
        <f t="shared" si="46"/>
        <v>0.787799098161579</v>
      </c>
      <c r="F86" s="43">
        <f>IF(AND(F$5-D$5 &lt;&gt; 0,F34 &lt;&gt; 0,D34 &lt;&gt; 0),(EXP(LN(F34/D34)/(F$5-D$5))-1)*100,0)</f>
        <v>0.86330803042216075</v>
      </c>
      <c r="H86" s="43">
        <f>(B34/B$51)*100</f>
        <v>10.139495101708935</v>
      </c>
      <c r="I86" s="43">
        <f>(C34/C$51)*100</f>
        <v>10.181488362794084</v>
      </c>
      <c r="J86" s="43">
        <f>(D34/D$51)*100</f>
        <v>9.854450830340916</v>
      </c>
      <c r="K86" s="43">
        <f>(E34/E$51)*100</f>
        <v>10.248445243426623</v>
      </c>
      <c r="L86" s="43">
        <f>(F34/F$51)*100</f>
        <v>10.784097294839794</v>
      </c>
    </row>
    <row r="87" spans="1:12" x14ac:dyDescent="0.2">
      <c r="A87" t="str">
        <f>A35</f>
        <v>61 Caring personal service occupations</v>
      </c>
      <c r="B87" s="48">
        <f t="shared" si="46"/>
        <v>6.1438029459104371E-2</v>
      </c>
      <c r="C87" s="43">
        <f t="shared" si="46"/>
        <v>-1.76205593811809</v>
      </c>
      <c r="D87" s="48">
        <f t="shared" si="46"/>
        <v>1.637233898340007</v>
      </c>
      <c r="E87" s="48">
        <f t="shared" si="46"/>
        <v>1.0484160738221115</v>
      </c>
      <c r="F87" s="43">
        <f>IF(AND(F$5-D$5 &lt;&gt; 0,F35 &lt;&gt; 0,D35 &lt;&gt; 0),(EXP(LN(F35/D35)/(F$5-D$5))-1)*100,0)</f>
        <v>1.2443086789085012</v>
      </c>
      <c r="H87" s="39">
        <f t="shared" ref="H87:L89" si="47">(B35/B$34)*100</f>
        <v>77.659451915415261</v>
      </c>
      <c r="I87" s="39">
        <f t="shared" si="47"/>
        <v>75.511357644723205</v>
      </c>
      <c r="J87" s="39">
        <f t="shared" si="47"/>
        <v>75.919265607119797</v>
      </c>
      <c r="K87" s="39">
        <f t="shared" si="47"/>
        <v>78.288448147198636</v>
      </c>
      <c r="L87" s="39">
        <f t="shared" si="47"/>
        <v>80.336549008939855</v>
      </c>
    </row>
    <row r="88" spans="1:12" x14ac:dyDescent="0.2">
      <c r="A88" t="str">
        <f>A36</f>
        <v>62 Leisure, travel and related personal service occupations</v>
      </c>
      <c r="B88" s="48">
        <f t="shared" si="46"/>
        <v>3.4129742251838957</v>
      </c>
      <c r="C88" s="43">
        <f t="shared" si="46"/>
        <v>-5.1238223365967395</v>
      </c>
      <c r="D88" s="48">
        <f t="shared" si="46"/>
        <v>-0.91514627311096719</v>
      </c>
      <c r="E88" s="48">
        <f t="shared" si="46"/>
        <v>-0.25131052860491998</v>
      </c>
      <c r="F88" s="43">
        <f>IF(AND(F$5-D$5 &lt;&gt; 0,F36 &lt;&gt; 0,D36 &lt;&gt; 0),(EXP(LN(F36/D36)/(F$5-D$5))-1)*100,0)</f>
        <v>-0.47308180882645878</v>
      </c>
      <c r="H88" s="39">
        <f t="shared" si="47"/>
        <v>21.3532287629784</v>
      </c>
      <c r="I88" s="39">
        <f t="shared" si="47"/>
        <v>23.687251202165712</v>
      </c>
      <c r="J88" s="39">
        <f t="shared" si="47"/>
        <v>23.000236421979096</v>
      </c>
      <c r="K88" s="39">
        <f t="shared" si="47"/>
        <v>20.885754274838789</v>
      </c>
      <c r="L88" s="39">
        <f t="shared" si="47"/>
        <v>18.829662373448361</v>
      </c>
    </row>
    <row r="89" spans="1:12" x14ac:dyDescent="0.2">
      <c r="A89" t="str">
        <f>A37</f>
        <v>63 Community and civil enforcement occupations</v>
      </c>
      <c r="B89" s="48">
        <f t="shared" si="46"/>
        <v>-4.3557254206058378</v>
      </c>
      <c r="C89" s="43">
        <f t="shared" si="46"/>
        <v>31.740393737504213</v>
      </c>
      <c r="D89" s="48">
        <f t="shared" si="46"/>
        <v>-4.2731805429948704</v>
      </c>
      <c r="E89" s="48">
        <f t="shared" si="46"/>
        <v>0.88490685454889473</v>
      </c>
      <c r="F89" s="43">
        <f>IF(AND(F$5-D$5 &lt;&gt; 0,F37 &lt;&gt; 0,D37 &lt;&gt; 0),(EXP(LN(F37/D37)/(F$5-D$5))-1)*100,0)</f>
        <v>-0.86462019652193689</v>
      </c>
      <c r="H89" s="39">
        <f t="shared" si="47"/>
        <v>0.98731932160632163</v>
      </c>
      <c r="I89" s="39">
        <f t="shared" si="47"/>
        <v>0.80139115311107634</v>
      </c>
      <c r="J89" s="39">
        <f t="shared" si="47"/>
        <v>1.0804979709011129</v>
      </c>
      <c r="K89" s="39">
        <f t="shared" si="47"/>
        <v>0.82579757796256892</v>
      </c>
      <c r="L89" s="39">
        <f t="shared" si="47"/>
        <v>0.83378861761178158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6.1431037930348431E-2</v>
      </c>
      <c r="C91" s="43">
        <f t="shared" si="48"/>
        <v>-1.1602678257462085</v>
      </c>
      <c r="D91" s="43">
        <f t="shared" si="48"/>
        <v>-3.3285031516050445E-2</v>
      </c>
      <c r="E91" s="43">
        <f t="shared" si="48"/>
        <v>3.9335519417704745E-2</v>
      </c>
      <c r="F91" s="43">
        <f t="shared" ref="F91:F103" si="49">IF(AND(F$5-D$5 &lt;&gt; 0,F39 &lt;&gt; 0,D39 &lt;&gt; 0),(EXP(LN(F39/D39)/(F$5-D$5))-1)*100,0)</f>
        <v>1.512280933109178E-2</v>
      </c>
      <c r="H91" s="43">
        <f>(B39/B$51)*100</f>
        <v>8.7705036205589995</v>
      </c>
      <c r="I91" s="43">
        <f>(C39/C$51)*100</f>
        <v>8.5632240619672242</v>
      </c>
      <c r="J91" s="43">
        <f>(D39/D$51)*100</f>
        <v>8.3839847587432974</v>
      </c>
      <c r="K91" s="43">
        <f>(E39/E$51)*100</f>
        <v>8.2762698723096193</v>
      </c>
      <c r="L91" s="43">
        <f>(F39/F$51)*100</f>
        <v>8.0833023550608765</v>
      </c>
    </row>
    <row r="92" spans="1:12" s="29" customFormat="1" x14ac:dyDescent="0.2">
      <c r="A92" s="10" t="str">
        <f>A40</f>
        <v>71 Sales occupations</v>
      </c>
      <c r="B92" s="48">
        <f t="shared" si="48"/>
        <v>-0.16517649212504093</v>
      </c>
      <c r="C92" s="43">
        <f t="shared" si="48"/>
        <v>-3.429072225113905</v>
      </c>
      <c r="D92" s="48">
        <f t="shared" si="48"/>
        <v>-1.8665281009196066</v>
      </c>
      <c r="E92" s="48">
        <f t="shared" si="48"/>
        <v>-0.62338171284554988</v>
      </c>
      <c r="F92" s="43">
        <f t="shared" si="49"/>
        <v>-1.0395038485120467</v>
      </c>
      <c r="G92"/>
      <c r="H92" s="39">
        <f t="shared" ref="H92:L93" si="50">(B40/B$34)*100</f>
        <v>68.746993200201445</v>
      </c>
      <c r="I92" s="39">
        <f t="shared" si="50"/>
        <v>66.241921773368489</v>
      </c>
      <c r="J92" s="39">
        <f t="shared" si="50"/>
        <v>65.469614245950339</v>
      </c>
      <c r="K92" s="39">
        <f t="shared" si="50"/>
        <v>56.650937838564708</v>
      </c>
      <c r="L92" s="39">
        <f t="shared" si="50"/>
        <v>49.20051254569529</v>
      </c>
    </row>
    <row r="93" spans="1:12" s="29" customFormat="1" x14ac:dyDescent="0.2">
      <c r="A93" t="str">
        <f>A41</f>
        <v>72 Customer service occupations</v>
      </c>
      <c r="B93" s="48">
        <f t="shared" si="48"/>
        <v>0.92481139909663668</v>
      </c>
      <c r="C93" s="43">
        <f t="shared" si="48"/>
        <v>7.2527884567598289</v>
      </c>
      <c r="D93" s="48">
        <f t="shared" si="48"/>
        <v>5.2731335679212732</v>
      </c>
      <c r="E93" s="48">
        <f t="shared" si="48"/>
        <v>1.4572508110253901</v>
      </c>
      <c r="F93" s="43">
        <f t="shared" si="49"/>
        <v>2.7135903326490407</v>
      </c>
      <c r="G93"/>
      <c r="H93" s="39">
        <f t="shared" si="50"/>
        <v>17.751432338569188</v>
      </c>
      <c r="I93" s="39">
        <f t="shared" si="50"/>
        <v>17.863896127082736</v>
      </c>
      <c r="J93" s="39">
        <f t="shared" si="50"/>
        <v>19.608538794600697</v>
      </c>
      <c r="K93" s="39">
        <f t="shared" si="50"/>
        <v>24.105407887320279</v>
      </c>
      <c r="L93" s="39">
        <f t="shared" si="50"/>
        <v>25.755249944770632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-1.0213446384988001</v>
      </c>
      <c r="C95" s="43">
        <f t="shared" si="51"/>
        <v>-6.6691689583368241</v>
      </c>
      <c r="D95" s="43">
        <f t="shared" si="51"/>
        <v>2.1464471558934717</v>
      </c>
      <c r="E95" s="43">
        <f t="shared" si="51"/>
        <v>-0.44676673749484141</v>
      </c>
      <c r="F95" s="43">
        <f t="shared" si="49"/>
        <v>0.41023917196720827</v>
      </c>
      <c r="H95" s="43">
        <f>(B43/B$51)*100</f>
        <v>8.0275701122235965</v>
      </c>
      <c r="I95" s="43">
        <f>(C43/C$51)*100</f>
        <v>7.5040590418710806</v>
      </c>
      <c r="J95" s="43">
        <f>(D43/D$51)*100</f>
        <v>6.9374998666950018</v>
      </c>
      <c r="K95" s="43">
        <f>(E43/E$51)*100</f>
        <v>7.6282756007923309</v>
      </c>
      <c r="L95" s="43">
        <f>(F43/F$51)*100</f>
        <v>7.0962068474003281</v>
      </c>
    </row>
    <row r="96" spans="1:12" x14ac:dyDescent="0.2">
      <c r="A96" t="str">
        <f>A44</f>
        <v>81 Process, plant and machine operatives</v>
      </c>
      <c r="B96" s="48">
        <f t="shared" si="51"/>
        <v>-1.3577354498108041</v>
      </c>
      <c r="C96" s="43">
        <f t="shared" si="51"/>
        <v>-7.6261194252546964</v>
      </c>
      <c r="D96" s="48">
        <f t="shared" si="51"/>
        <v>3.3215042925092142</v>
      </c>
      <c r="E96" s="48">
        <f t="shared" si="51"/>
        <v>-0.52246144971455077</v>
      </c>
      <c r="F96" s="43">
        <f t="shared" si="49"/>
        <v>0.74270180419202525</v>
      </c>
      <c r="H96" s="39">
        <f t="shared" ref="H96:L97" si="52">(B44/B$43)*100</f>
        <v>48.971448570106631</v>
      </c>
      <c r="I96" s="39">
        <f t="shared" si="52"/>
        <v>48.309093463365684</v>
      </c>
      <c r="J96" s="39">
        <f t="shared" si="52"/>
        <v>47.813765081198916</v>
      </c>
      <c r="K96" s="39">
        <f t="shared" si="52"/>
        <v>50.627935492917494</v>
      </c>
      <c r="L96" s="39">
        <f t="shared" si="52"/>
        <v>50.244303425312239</v>
      </c>
    </row>
    <row r="97" spans="1:12" x14ac:dyDescent="0.2">
      <c r="A97" t="str">
        <f>A45</f>
        <v>82 Transport and mobile machine drivers and operatives</v>
      </c>
      <c r="B97" s="48">
        <f t="shared" si="51"/>
        <v>-0.70170837517538054</v>
      </c>
      <c r="C97" s="43">
        <f t="shared" si="51"/>
        <v>-5.7748257818753697</v>
      </c>
      <c r="D97" s="48">
        <f t="shared" si="51"/>
        <v>1.0202247091782191</v>
      </c>
      <c r="E97" s="48">
        <f t="shared" si="51"/>
        <v>-0.36968078809372917</v>
      </c>
      <c r="F97" s="43">
        <f t="shared" si="49"/>
        <v>9.1483137879722065E-2</v>
      </c>
      <c r="H97" s="39">
        <f t="shared" si="52"/>
        <v>51.028551429893362</v>
      </c>
      <c r="I97" s="39">
        <f t="shared" si="52"/>
        <v>51.690906536634316</v>
      </c>
      <c r="J97" s="39">
        <f t="shared" si="52"/>
        <v>52.186234918801077</v>
      </c>
      <c r="K97" s="39">
        <f t="shared" si="52"/>
        <v>49.372064507082506</v>
      </c>
      <c r="L97" s="39">
        <f t="shared" si="52"/>
        <v>49.755696574687761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-1.716057210936428</v>
      </c>
      <c r="C99" s="43">
        <f t="shared" si="53"/>
        <v>-7.9837721640740327</v>
      </c>
      <c r="D99" s="43">
        <f t="shared" si="53"/>
        <v>-0.75989488534528027</v>
      </c>
      <c r="E99" s="43">
        <f t="shared" si="53"/>
        <v>-0.87697420742215426</v>
      </c>
      <c r="F99" s="43">
        <f t="shared" si="49"/>
        <v>-0.83796312203626711</v>
      </c>
      <c r="H99" s="43">
        <f>(B47/B$51)*100</f>
        <v>12.395815134455594</v>
      </c>
      <c r="I99" s="43">
        <f>(C47/C$51)*100</f>
        <v>11.26552172277917</v>
      </c>
      <c r="J99" s="43">
        <f>(D47/D$51)*100</f>
        <v>10.26827159919617</v>
      </c>
      <c r="K99" s="43">
        <f>(E47/E$51)*100</f>
        <v>9.7732832237061587</v>
      </c>
      <c r="L99" s="43">
        <f>(F47/F$51)*100</f>
        <v>8.7062711243366149</v>
      </c>
    </row>
    <row r="100" spans="1:12" x14ac:dyDescent="0.2">
      <c r="A100" t="str">
        <f>A48</f>
        <v>91 Elementary trades and related occupations</v>
      </c>
      <c r="B100" s="48">
        <f t="shared" si="53"/>
        <v>-3.5822439752882795</v>
      </c>
      <c r="C100" s="43">
        <f t="shared" si="53"/>
        <v>-8.0797190577385436</v>
      </c>
      <c r="D100" s="48">
        <f t="shared" si="53"/>
        <v>-3.9763274308385776</v>
      </c>
      <c r="E100" s="48">
        <f t="shared" si="53"/>
        <v>-0.95232329139747218</v>
      </c>
      <c r="F100" s="43">
        <f t="shared" si="49"/>
        <v>-1.9707606522478383</v>
      </c>
      <c r="H100" s="39">
        <f t="shared" ref="H100:L101" si="54">(B48/B$47)*100</f>
        <v>18.566072379847203</v>
      </c>
      <c r="I100" s="39">
        <f t="shared" si="54"/>
        <v>17.195619885177539</v>
      </c>
      <c r="J100" s="39">
        <f t="shared" si="54"/>
        <v>17.177689718386087</v>
      </c>
      <c r="K100" s="39">
        <f t="shared" si="54"/>
        <v>14.568681093010987</v>
      </c>
      <c r="L100" s="39">
        <f t="shared" si="54"/>
        <v>14.458314270410147</v>
      </c>
    </row>
    <row r="101" spans="1:12" x14ac:dyDescent="0.2">
      <c r="A101" t="str">
        <f>A49</f>
        <v>92 Elementary administration and service occupations</v>
      </c>
      <c r="B101" s="48">
        <f t="shared" si="53"/>
        <v>-1.3051360702876158</v>
      </c>
      <c r="C101" s="43">
        <f t="shared" si="53"/>
        <v>-7.9638472964483125</v>
      </c>
      <c r="D101" s="48">
        <f t="shared" si="53"/>
        <v>-0.1423894756236499</v>
      </c>
      <c r="E101" s="48">
        <f t="shared" si="53"/>
        <v>-0.86417616229123029</v>
      </c>
      <c r="F101" s="43">
        <f t="shared" si="49"/>
        <v>-0.62416215787399754</v>
      </c>
      <c r="H101" s="39">
        <f t="shared" si="54"/>
        <v>81.433927620152801</v>
      </c>
      <c r="I101" s="39">
        <f t="shared" si="54"/>
        <v>82.804380114822465</v>
      </c>
      <c r="J101" s="39">
        <f t="shared" si="54"/>
        <v>82.822310281613909</v>
      </c>
      <c r="K101" s="39">
        <f t="shared" si="54"/>
        <v>85.431318906989006</v>
      </c>
      <c r="L101" s="39">
        <f t="shared" si="54"/>
        <v>85.541685729589858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0.66152736978308813</v>
      </c>
      <c r="C103" s="206">
        <f t="shared" ref="C103" si="56">IF(AND(D$5-C$5 &lt;&gt; 0,D51 &lt;&gt; 0,C51 &lt;&gt; 0),(EXP(LN(D51/C51)/(D$5-C$5))-1)*100,0)</f>
        <v>0.95280432735826981</v>
      </c>
      <c r="D103" s="49">
        <f>IF(AND(E$5-D$5 &lt;&gt; 0,E51 &lt;&gt; 0,D51 &lt;&gt; 0),(EXP(LN(E51/D51)/(E$5-D$5))-1)*100,0)</f>
        <v>0.22558230868399143</v>
      </c>
      <c r="E103" s="49">
        <f>IF(AND(F$5-E$5 &lt;&gt; 0,F51 &lt;&gt; 0,E51 &lt;&gt; 0),(EXP(LN(F51/E51)/(F$5-E$5))-1)*100,0)</f>
        <v>0.27562565635543823</v>
      </c>
      <c r="F103" s="206">
        <f t="shared" si="49"/>
        <v>0.25894176474752229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4" width="5.7109375" style="90" bestFit="1" customWidth="1"/>
    <col min="5" max="5" width="5" style="90" customWidth="1"/>
    <col min="6" max="8" width="5.7109375" style="90" bestFit="1" customWidth="1"/>
    <col min="9" max="9" width="5" style="90" customWidth="1"/>
    <col min="10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Yorkshire and the Humber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48.392115707567143</v>
      </c>
      <c r="C9" s="330">
        <v>102.06097756701601</v>
      </c>
      <c r="D9" s="330">
        <f>SUM(B9:C9)</f>
        <v>150.45309327458315</v>
      </c>
      <c r="E9" s="331"/>
      <c r="F9" s="330">
        <v>64.895458909689765</v>
      </c>
      <c r="G9" s="330">
        <v>125.31409487177376</v>
      </c>
      <c r="H9" s="330">
        <f>SUM(F9:G9)</f>
        <v>190.20955378146351</v>
      </c>
      <c r="I9" s="331"/>
      <c r="J9" s="330">
        <v>77.027488003910435</v>
      </c>
      <c r="K9" s="330">
        <v>115.03313772080153</v>
      </c>
      <c r="L9" s="330">
        <f>SUM(J9:K9)</f>
        <v>192.06062572471197</v>
      </c>
      <c r="M9" s="236"/>
      <c r="N9" s="328">
        <f>IF(B9&gt;0,(EXP(LN(F9/B9)/($F$6-$B$6))-1)*100,0)</f>
        <v>6.0444489309928517</v>
      </c>
      <c r="O9" s="328">
        <f>IF(F9&gt;0,(EXP(LN(J9/F9)/($J$6-$F$6))-1)*100,0)</f>
        <v>1.1491168304376576</v>
      </c>
      <c r="P9" s="328"/>
      <c r="Q9" s="328">
        <f>IF(C9&gt;0,(EXP(LN(G9/C9)/($F$6-$B$6))-1)*100,0)</f>
        <v>4.1904801805220604</v>
      </c>
      <c r="R9" s="328">
        <f>IF(G9&gt;0,(EXP(LN(K9/G9)/($J$6-$F$6))-1)*100,0)</f>
        <v>-0.56906203053116444</v>
      </c>
      <c r="S9" s="327"/>
      <c r="T9" s="328">
        <f>IF(D9&gt;0,(EXP(LN(H9/D9)/($F$6-$B$6))-1)*100,0)</f>
        <v>4.8011965404406665</v>
      </c>
      <c r="U9" s="328">
        <f>IF(H9&gt;0,(EXP(LN(L9/H9)/($J$6-$F$6))-1)*100,0)</f>
        <v>6.4585528363414468E-2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33.094671227230791</v>
      </c>
      <c r="C10" s="330">
        <v>47.56473300794373</v>
      </c>
      <c r="D10" s="330">
        <f t="shared" ref="D10:D34" si="0">SUM(B10:C10)</f>
        <v>80.65940423517452</v>
      </c>
      <c r="E10" s="331"/>
      <c r="F10" s="330">
        <v>37.892272792052772</v>
      </c>
      <c r="G10" s="330">
        <v>49.536790040627366</v>
      </c>
      <c r="H10" s="330">
        <f t="shared" ref="H10:H34" si="1">SUM(F10:G10)</f>
        <v>87.429062832680131</v>
      </c>
      <c r="I10" s="331"/>
      <c r="J10" s="330">
        <v>50.851408225351193</v>
      </c>
      <c r="K10" s="330">
        <v>68.888424956517028</v>
      </c>
      <c r="L10" s="330">
        <f t="shared" ref="L10:L34" si="2">SUM(J10:K10)</f>
        <v>119.73983318186822</v>
      </c>
      <c r="M10" s="236"/>
      <c r="N10" s="328">
        <f t="shared" ref="N10:N36" si="3">IF(B10&gt;0,(EXP(LN(F10/B10)/($F$6-$B$6))-1)*100,0)</f>
        <v>2.7444843417891773</v>
      </c>
      <c r="O10" s="328">
        <f t="shared" ref="O10:O36" si="4">IF(F10&gt;0,(EXP(LN(J10/F10)/($J$6-$F$6))-1)*100,0)</f>
        <v>1.9804260329099987</v>
      </c>
      <c r="P10" s="328"/>
      <c r="Q10" s="328">
        <f t="shared" ref="Q10:Q36" si="5">IF(C10&gt;0,(EXP(LN(G10/C10)/($F$6-$B$6))-1)*100,0)</f>
        <v>0.81579044732880135</v>
      </c>
      <c r="R10" s="328">
        <f t="shared" ref="R10:R36" si="6">IF(G10&gt;0,(EXP(LN(K10/G10)/($J$6-$F$6))-1)*100,0)</f>
        <v>2.2228283250537606</v>
      </c>
      <c r="S10" s="327"/>
      <c r="T10" s="328">
        <f t="shared" ref="T10:T36" si="7">IF(D10&gt;0,(EXP(LN(H10/D10)/($F$6-$B$6))-1)*100,0)</f>
        <v>1.6249073461695129</v>
      </c>
      <c r="U10" s="328">
        <f t="shared" ref="U10:U36" si="8">IF(H10&gt;0,(EXP(LN(L10/H10)/($J$6-$F$6))-1)*100,0)</f>
        <v>2.1187574282309996</v>
      </c>
    </row>
    <row r="11" spans="1:25" x14ac:dyDescent="0.2">
      <c r="A11" s="329" t="str">
        <f>name!D6</f>
        <v>21 Science, research, engineering and technology professionals</v>
      </c>
      <c r="B11" s="330">
        <v>23.75945824658119</v>
      </c>
      <c r="C11" s="330">
        <v>85.474939172197551</v>
      </c>
      <c r="D11" s="330">
        <f t="shared" si="0"/>
        <v>109.23439741877874</v>
      </c>
      <c r="E11" s="331"/>
      <c r="F11" s="330">
        <v>33.369825245307908</v>
      </c>
      <c r="G11" s="330">
        <v>107.05892061511582</v>
      </c>
      <c r="H11" s="330">
        <f t="shared" si="1"/>
        <v>140.42874586042373</v>
      </c>
      <c r="I11" s="331"/>
      <c r="J11" s="330">
        <v>48.207469005067949</v>
      </c>
      <c r="K11" s="330">
        <v>115.31775163218907</v>
      </c>
      <c r="L11" s="330">
        <f t="shared" si="2"/>
        <v>163.52522063725701</v>
      </c>
      <c r="M11" s="236"/>
      <c r="N11" s="328">
        <f t="shared" si="3"/>
        <v>7.0294958398772422</v>
      </c>
      <c r="O11" s="328">
        <f t="shared" si="4"/>
        <v>2.4827317281749695</v>
      </c>
      <c r="P11" s="328"/>
      <c r="Q11" s="328">
        <f t="shared" si="5"/>
        <v>4.606052137870309</v>
      </c>
      <c r="R11" s="328">
        <f t="shared" si="6"/>
        <v>0.49664275497440791</v>
      </c>
      <c r="S11" s="327"/>
      <c r="T11" s="328">
        <f t="shared" si="7"/>
        <v>5.1524316016651417</v>
      </c>
      <c r="U11" s="328">
        <f t="shared" si="8"/>
        <v>1.0202832207139245</v>
      </c>
    </row>
    <row r="12" spans="1:25" x14ac:dyDescent="0.2">
      <c r="A12" s="329" t="str">
        <f>name!D7</f>
        <v>22 Health professionals</v>
      </c>
      <c r="B12" s="330">
        <v>78.221317847133548</v>
      </c>
      <c r="C12" s="330">
        <v>27.775824105228811</v>
      </c>
      <c r="D12" s="330">
        <f t="shared" si="0"/>
        <v>105.99714195236236</v>
      </c>
      <c r="E12" s="331"/>
      <c r="F12" s="330">
        <v>86.837458712270688</v>
      </c>
      <c r="G12" s="330">
        <v>36.286570842370146</v>
      </c>
      <c r="H12" s="330">
        <f t="shared" si="1"/>
        <v>123.12402955464083</v>
      </c>
      <c r="I12" s="331"/>
      <c r="J12" s="330">
        <v>105.25951195639158</v>
      </c>
      <c r="K12" s="330">
        <v>41.991435375669987</v>
      </c>
      <c r="L12" s="330">
        <f t="shared" si="2"/>
        <v>147.25094733206157</v>
      </c>
      <c r="M12" s="236"/>
      <c r="N12" s="328">
        <f t="shared" si="3"/>
        <v>2.1119089749299658</v>
      </c>
      <c r="O12" s="328">
        <f t="shared" si="4"/>
        <v>1.290865743801306</v>
      </c>
      <c r="P12" s="328"/>
      <c r="Q12" s="328">
        <f t="shared" si="5"/>
        <v>5.4910937092744083</v>
      </c>
      <c r="R12" s="328">
        <f t="shared" si="6"/>
        <v>0.97820649429460893</v>
      </c>
      <c r="S12" s="327"/>
      <c r="T12" s="328">
        <f t="shared" si="7"/>
        <v>3.0409212805691199</v>
      </c>
      <c r="U12" s="328">
        <f t="shared" si="8"/>
        <v>1.2001179004630602</v>
      </c>
    </row>
    <row r="13" spans="1:25" x14ac:dyDescent="0.2">
      <c r="A13" s="329" t="str">
        <f>name!D8</f>
        <v>23 Teaching and other educational professionals</v>
      </c>
      <c r="B13" s="330">
        <v>77.977661595769206</v>
      </c>
      <c r="C13" s="330">
        <v>35.949970946568804</v>
      </c>
      <c r="D13" s="330">
        <f t="shared" si="0"/>
        <v>113.92763254233802</v>
      </c>
      <c r="E13" s="331"/>
      <c r="F13" s="330">
        <v>89.427405941295007</v>
      </c>
      <c r="G13" s="330">
        <v>36.454637927183725</v>
      </c>
      <c r="H13" s="330">
        <f t="shared" si="1"/>
        <v>125.88204386847873</v>
      </c>
      <c r="I13" s="331"/>
      <c r="J13" s="330">
        <v>100.95651639548679</v>
      </c>
      <c r="K13" s="330">
        <v>38.726760777643435</v>
      </c>
      <c r="L13" s="330">
        <f t="shared" si="2"/>
        <v>139.68327717313022</v>
      </c>
      <c r="M13" s="236"/>
      <c r="N13" s="328">
        <f t="shared" si="3"/>
        <v>2.7779817412939334</v>
      </c>
      <c r="O13" s="328">
        <f t="shared" si="4"/>
        <v>0.81169454887151105</v>
      </c>
      <c r="P13" s="328"/>
      <c r="Q13" s="328">
        <f t="shared" si="5"/>
        <v>0.27919733494381482</v>
      </c>
      <c r="R13" s="328">
        <f t="shared" si="6"/>
        <v>0.40389455018907672</v>
      </c>
      <c r="S13" s="327"/>
      <c r="T13" s="328">
        <f t="shared" si="7"/>
        <v>2.0156832499158117</v>
      </c>
      <c r="U13" s="328">
        <f t="shared" si="8"/>
        <v>0.69595891671208054</v>
      </c>
    </row>
    <row r="14" spans="1:25" x14ac:dyDescent="0.2">
      <c r="A14" s="329" t="str">
        <f>name!D9</f>
        <v>24 Business, media and public service professionals</v>
      </c>
      <c r="B14" s="330">
        <v>56.685143574878296</v>
      </c>
      <c r="C14" s="330">
        <v>70.823816192176821</v>
      </c>
      <c r="D14" s="330">
        <f t="shared" si="0"/>
        <v>127.50895976705512</v>
      </c>
      <c r="E14" s="331"/>
      <c r="F14" s="330">
        <v>81.240789105124946</v>
      </c>
      <c r="G14" s="330">
        <v>92.100018481073519</v>
      </c>
      <c r="H14" s="330">
        <f t="shared" si="1"/>
        <v>173.34080758619848</v>
      </c>
      <c r="I14" s="331"/>
      <c r="J14" s="330">
        <v>107.82590011282846</v>
      </c>
      <c r="K14" s="330">
        <v>109.18845629429215</v>
      </c>
      <c r="L14" s="330">
        <f t="shared" si="2"/>
        <v>217.0143564071206</v>
      </c>
      <c r="M14" s="236"/>
      <c r="N14" s="328">
        <f t="shared" si="3"/>
        <v>7.4634988479464148</v>
      </c>
      <c r="O14" s="328">
        <f t="shared" si="4"/>
        <v>1.905259037584095</v>
      </c>
      <c r="P14" s="328"/>
      <c r="Q14" s="328">
        <f t="shared" si="5"/>
        <v>5.3940463814186046</v>
      </c>
      <c r="R14" s="328">
        <f t="shared" si="6"/>
        <v>1.1411297890056682</v>
      </c>
      <c r="S14" s="327"/>
      <c r="T14" s="328">
        <f t="shared" si="7"/>
        <v>6.3339685112685951</v>
      </c>
      <c r="U14" s="328">
        <f t="shared" si="8"/>
        <v>1.5093024264836163</v>
      </c>
    </row>
    <row r="15" spans="1:25" x14ac:dyDescent="0.2">
      <c r="A15" s="329" t="str">
        <f>name!D10</f>
        <v>31 Science, engineering and technology associate professionals</v>
      </c>
      <c r="B15" s="330">
        <v>11.414274516893423</v>
      </c>
      <c r="C15" s="330">
        <v>31.427812438989466</v>
      </c>
      <c r="D15" s="330">
        <f t="shared" si="0"/>
        <v>42.842086955882891</v>
      </c>
      <c r="E15" s="331"/>
      <c r="F15" s="330">
        <v>14.920820018163276</v>
      </c>
      <c r="G15" s="330">
        <v>41.738014170967396</v>
      </c>
      <c r="H15" s="330">
        <f t="shared" si="1"/>
        <v>56.658834189130673</v>
      </c>
      <c r="I15" s="331"/>
      <c r="J15" s="330">
        <v>18.23196453399753</v>
      </c>
      <c r="K15" s="330">
        <v>34.575582991365458</v>
      </c>
      <c r="L15" s="330">
        <f t="shared" si="2"/>
        <v>52.807547525362992</v>
      </c>
      <c r="M15" s="236"/>
      <c r="N15" s="328">
        <f t="shared" si="3"/>
        <v>5.5039879101645539</v>
      </c>
      <c r="O15" s="328">
        <f t="shared" si="4"/>
        <v>1.3450913246185525</v>
      </c>
      <c r="P15" s="328"/>
      <c r="Q15" s="328">
        <f t="shared" si="5"/>
        <v>5.8384633821019438</v>
      </c>
      <c r="R15" s="328">
        <f t="shared" si="6"/>
        <v>-1.2472537387855587</v>
      </c>
      <c r="S15" s="327"/>
      <c r="T15" s="328">
        <f t="shared" si="7"/>
        <v>5.7497631081939282</v>
      </c>
      <c r="U15" s="328">
        <f t="shared" si="8"/>
        <v>-0.468192496444364</v>
      </c>
    </row>
    <row r="16" spans="1:25" x14ac:dyDescent="0.2">
      <c r="A16" s="329" t="str">
        <f>name!D11</f>
        <v>32 Health and social care associate professionals</v>
      </c>
      <c r="B16" s="330">
        <v>33.215971170891883</v>
      </c>
      <c r="C16" s="330">
        <v>11.231067930727679</v>
      </c>
      <c r="D16" s="330">
        <f t="shared" si="0"/>
        <v>44.447039101619566</v>
      </c>
      <c r="E16" s="331"/>
      <c r="F16" s="330">
        <v>38.28493849359365</v>
      </c>
      <c r="G16" s="330">
        <v>13.424678336652855</v>
      </c>
      <c r="H16" s="330">
        <f t="shared" si="1"/>
        <v>51.709616830246503</v>
      </c>
      <c r="I16" s="331"/>
      <c r="J16" s="330">
        <v>44.667677628632291</v>
      </c>
      <c r="K16" s="330">
        <v>13.460163954136481</v>
      </c>
      <c r="L16" s="330">
        <f t="shared" si="2"/>
        <v>58.127841582768774</v>
      </c>
      <c r="M16" s="236"/>
      <c r="N16" s="328">
        <f t="shared" si="3"/>
        <v>2.8812423020687872</v>
      </c>
      <c r="O16" s="328">
        <f t="shared" si="4"/>
        <v>1.0332588069102533</v>
      </c>
      <c r="P16" s="328"/>
      <c r="Q16" s="328">
        <f t="shared" si="5"/>
        <v>3.6326412219766846</v>
      </c>
      <c r="R16" s="328">
        <f t="shared" si="6"/>
        <v>1.760038136944253E-2</v>
      </c>
      <c r="S16" s="327"/>
      <c r="T16" s="328">
        <f t="shared" si="7"/>
        <v>3.0731851853401881</v>
      </c>
      <c r="U16" s="328">
        <f t="shared" si="8"/>
        <v>0.78305646715588484</v>
      </c>
    </row>
    <row r="17" spans="1:21" x14ac:dyDescent="0.2">
      <c r="A17" s="329" t="str">
        <f>name!D12</f>
        <v>33 Protective service occupations</v>
      </c>
      <c r="B17" s="330">
        <v>5.4057530467176651</v>
      </c>
      <c r="C17" s="330">
        <v>21.367116737505043</v>
      </c>
      <c r="D17" s="330">
        <f t="shared" si="0"/>
        <v>26.772869784222706</v>
      </c>
      <c r="E17" s="331"/>
      <c r="F17" s="330">
        <v>6.7586950689201055</v>
      </c>
      <c r="G17" s="330">
        <v>22.893620656435015</v>
      </c>
      <c r="H17" s="330">
        <f t="shared" si="1"/>
        <v>29.65231572535512</v>
      </c>
      <c r="I17" s="331"/>
      <c r="J17" s="330">
        <v>11.704203075988454</v>
      </c>
      <c r="K17" s="330">
        <v>28.199391716284566</v>
      </c>
      <c r="L17" s="330">
        <f t="shared" si="2"/>
        <v>39.903594792273019</v>
      </c>
      <c r="M17" s="236"/>
      <c r="N17" s="328">
        <f t="shared" si="3"/>
        <v>4.5686088243677148</v>
      </c>
      <c r="O17" s="328">
        <f t="shared" si="4"/>
        <v>3.7286199053468971</v>
      </c>
      <c r="P17" s="328"/>
      <c r="Q17" s="328">
        <f t="shared" si="5"/>
        <v>1.389670558469458</v>
      </c>
      <c r="R17" s="328">
        <f t="shared" si="6"/>
        <v>1.3993140788804537</v>
      </c>
      <c r="S17" s="327"/>
      <c r="T17" s="328">
        <f t="shared" si="7"/>
        <v>2.0640359996704438</v>
      </c>
      <c r="U17" s="328">
        <f t="shared" si="8"/>
        <v>1.9992301137716773</v>
      </c>
    </row>
    <row r="18" spans="1:21" x14ac:dyDescent="0.2">
      <c r="A18" s="329" t="str">
        <f>name!D13</f>
        <v>34 Culture, media and sports occupations</v>
      </c>
      <c r="B18" s="330">
        <v>16.621667637545549</v>
      </c>
      <c r="C18" s="330">
        <v>16.838745022317955</v>
      </c>
      <c r="D18" s="330">
        <f t="shared" si="0"/>
        <v>33.460412659863508</v>
      </c>
      <c r="E18" s="331"/>
      <c r="F18" s="330">
        <v>21.959216626168899</v>
      </c>
      <c r="G18" s="330">
        <v>19.884957907096268</v>
      </c>
      <c r="H18" s="330">
        <f t="shared" si="1"/>
        <v>41.844174533265168</v>
      </c>
      <c r="I18" s="331"/>
      <c r="J18" s="330">
        <v>23.390822818584741</v>
      </c>
      <c r="K18" s="330">
        <v>18.060905588523468</v>
      </c>
      <c r="L18" s="330">
        <f t="shared" si="2"/>
        <v>41.451728407108206</v>
      </c>
      <c r="M18" s="236"/>
      <c r="N18" s="328">
        <f t="shared" si="3"/>
        <v>5.7276184768880967</v>
      </c>
      <c r="O18" s="328">
        <f t="shared" si="4"/>
        <v>0.42193307466495966</v>
      </c>
      <c r="P18" s="328"/>
      <c r="Q18" s="328">
        <f t="shared" si="5"/>
        <v>3.3815385233532336</v>
      </c>
      <c r="R18" s="328">
        <f t="shared" si="6"/>
        <v>-0.63937306779265901</v>
      </c>
      <c r="S18" s="327"/>
      <c r="T18" s="328">
        <f t="shared" si="7"/>
        <v>4.5732829638109873</v>
      </c>
      <c r="U18" s="328">
        <f t="shared" si="8"/>
        <v>-6.2800333690182786E-2</v>
      </c>
    </row>
    <row r="19" spans="1:21" x14ac:dyDescent="0.2">
      <c r="A19" s="329" t="str">
        <f>name!D14</f>
        <v>35 Business and public service associate professionals</v>
      </c>
      <c r="B19" s="330">
        <v>67.226422354138123</v>
      </c>
      <c r="C19" s="330">
        <v>67.81830329869014</v>
      </c>
      <c r="D19" s="330">
        <f t="shared" si="0"/>
        <v>135.04472565282828</v>
      </c>
      <c r="E19" s="331"/>
      <c r="F19" s="330">
        <v>77.000047985857378</v>
      </c>
      <c r="G19" s="330">
        <v>78.91751219296853</v>
      </c>
      <c r="H19" s="330">
        <f t="shared" si="1"/>
        <v>155.91756017882591</v>
      </c>
      <c r="I19" s="331"/>
      <c r="J19" s="330">
        <v>84.182900795848198</v>
      </c>
      <c r="K19" s="330">
        <v>72.101544871229365</v>
      </c>
      <c r="L19" s="330">
        <f t="shared" si="2"/>
        <v>156.28444566707756</v>
      </c>
      <c r="M19" s="236"/>
      <c r="N19" s="328">
        <f t="shared" si="3"/>
        <v>2.7519799717343307</v>
      </c>
      <c r="O19" s="328">
        <f t="shared" si="4"/>
        <v>0.5963429344280291</v>
      </c>
      <c r="P19" s="328"/>
      <c r="Q19" s="328">
        <f t="shared" si="5"/>
        <v>3.0778361643711838</v>
      </c>
      <c r="R19" s="328">
        <f t="shared" si="6"/>
        <v>-0.60037508040057253</v>
      </c>
      <c r="S19" s="327"/>
      <c r="T19" s="328">
        <f t="shared" si="7"/>
        <v>2.9161380065282794</v>
      </c>
      <c r="U19" s="328">
        <f t="shared" si="8"/>
        <v>1.5669957054775807E-2</v>
      </c>
    </row>
    <row r="20" spans="1:21" x14ac:dyDescent="0.2">
      <c r="A20" s="329" t="str">
        <f>name!D15</f>
        <v>41 Administrative occupations</v>
      </c>
      <c r="B20" s="330">
        <v>173.14978897626301</v>
      </c>
      <c r="C20" s="330">
        <v>95.254658068408247</v>
      </c>
      <c r="D20" s="330">
        <f t="shared" si="0"/>
        <v>268.40444704467126</v>
      </c>
      <c r="E20" s="331"/>
      <c r="F20" s="330">
        <v>168.32888409375437</v>
      </c>
      <c r="G20" s="330">
        <v>110.07788595618609</v>
      </c>
      <c r="H20" s="330">
        <f t="shared" si="1"/>
        <v>278.40677004994046</v>
      </c>
      <c r="I20" s="331"/>
      <c r="J20" s="330">
        <v>132.91144449550967</v>
      </c>
      <c r="K20" s="330">
        <v>117.8708349682058</v>
      </c>
      <c r="L20" s="330">
        <f t="shared" si="2"/>
        <v>250.78227946371547</v>
      </c>
      <c r="M20" s="236"/>
      <c r="N20" s="328">
        <f t="shared" si="3"/>
        <v>-0.56315516233128582</v>
      </c>
      <c r="O20" s="328">
        <f t="shared" si="4"/>
        <v>-1.5625740184918913</v>
      </c>
      <c r="P20" s="328"/>
      <c r="Q20" s="328">
        <f t="shared" si="5"/>
        <v>2.9349295431819966</v>
      </c>
      <c r="R20" s="328">
        <f t="shared" si="6"/>
        <v>0.45704954400884734</v>
      </c>
      <c r="S20" s="327"/>
      <c r="T20" s="328">
        <f t="shared" si="7"/>
        <v>0.73444938989197794</v>
      </c>
      <c r="U20" s="328">
        <f t="shared" si="8"/>
        <v>-0.69423296254274014</v>
      </c>
    </row>
    <row r="21" spans="1:21" x14ac:dyDescent="0.2">
      <c r="A21" s="329" t="str">
        <f>name!D16</f>
        <v>42 Secretarial and related occupations</v>
      </c>
      <c r="B21" s="330">
        <v>60.271612344033812</v>
      </c>
      <c r="C21" s="330">
        <v>5.8146321070900049</v>
      </c>
      <c r="D21" s="330">
        <f t="shared" si="0"/>
        <v>66.086244451123818</v>
      </c>
      <c r="E21" s="331"/>
      <c r="F21" s="330">
        <v>54.326253543244704</v>
      </c>
      <c r="G21" s="330">
        <v>4.4521670685618728</v>
      </c>
      <c r="H21" s="330">
        <f t="shared" si="1"/>
        <v>58.778420611806574</v>
      </c>
      <c r="I21" s="331"/>
      <c r="J21" s="330">
        <v>42.852203362329817</v>
      </c>
      <c r="K21" s="330">
        <v>7.2435934283857755</v>
      </c>
      <c r="L21" s="330">
        <f t="shared" si="2"/>
        <v>50.095796790715596</v>
      </c>
      <c r="M21" s="236"/>
      <c r="N21" s="328">
        <f t="shared" si="3"/>
        <v>-2.0556497968369558</v>
      </c>
      <c r="O21" s="328">
        <f t="shared" si="4"/>
        <v>-1.569227528035988</v>
      </c>
      <c r="P21" s="328"/>
      <c r="Q21" s="328">
        <f t="shared" si="5"/>
        <v>-5.1996715136524818</v>
      </c>
      <c r="R21" s="328">
        <f t="shared" si="6"/>
        <v>3.2980621222382878</v>
      </c>
      <c r="S21" s="327"/>
      <c r="T21" s="328">
        <f t="shared" si="7"/>
        <v>-2.3164649168599172</v>
      </c>
      <c r="U21" s="328">
        <f t="shared" si="8"/>
        <v>-1.0599273129815234</v>
      </c>
    </row>
    <row r="22" spans="1:21" x14ac:dyDescent="0.2">
      <c r="A22" s="329" t="str">
        <f>name!D17</f>
        <v>51 Skilled agricultural and related trades</v>
      </c>
      <c r="B22" s="330">
        <v>4.8889074994501405</v>
      </c>
      <c r="C22" s="330">
        <v>29.535139943675428</v>
      </c>
      <c r="D22" s="330">
        <f t="shared" si="0"/>
        <v>34.424047443125566</v>
      </c>
      <c r="E22" s="331"/>
      <c r="F22" s="330">
        <v>4.8912349052478987</v>
      </c>
      <c r="G22" s="330">
        <v>23.095583327945938</v>
      </c>
      <c r="H22" s="330">
        <f t="shared" si="1"/>
        <v>27.986818233193837</v>
      </c>
      <c r="I22" s="331"/>
      <c r="J22" s="330">
        <v>7.2229641814643317</v>
      </c>
      <c r="K22" s="330">
        <v>24.309094375586671</v>
      </c>
      <c r="L22" s="330">
        <f t="shared" si="2"/>
        <v>31.532058557051002</v>
      </c>
      <c r="M22" s="236"/>
      <c r="N22" s="328">
        <f t="shared" si="3"/>
        <v>9.5193567563933712E-3</v>
      </c>
      <c r="O22" s="328">
        <f t="shared" si="4"/>
        <v>2.6328674305237998</v>
      </c>
      <c r="P22" s="328"/>
      <c r="Q22" s="328">
        <f t="shared" si="5"/>
        <v>-4.7997737417602826</v>
      </c>
      <c r="R22" s="328">
        <f t="shared" si="6"/>
        <v>0.3419776347792336</v>
      </c>
      <c r="S22" s="327"/>
      <c r="T22" s="328">
        <f t="shared" si="7"/>
        <v>-4.0558898850517666</v>
      </c>
      <c r="U22" s="328">
        <f t="shared" si="8"/>
        <v>0.79831056306209902</v>
      </c>
    </row>
    <row r="23" spans="1:21" x14ac:dyDescent="0.2">
      <c r="A23" s="329" t="str">
        <f>name!D18</f>
        <v>52 Skilled metal, electrical and electronic trades</v>
      </c>
      <c r="B23" s="330">
        <v>1.6951761118131463</v>
      </c>
      <c r="C23" s="330">
        <v>102.73195353560671</v>
      </c>
      <c r="D23" s="330">
        <f t="shared" si="0"/>
        <v>104.42712964741985</v>
      </c>
      <c r="E23" s="331"/>
      <c r="F23" s="330">
        <v>2.2074680888635263</v>
      </c>
      <c r="G23" s="330">
        <v>93.245068381645339</v>
      </c>
      <c r="H23" s="330">
        <f t="shared" si="1"/>
        <v>95.452536470508861</v>
      </c>
      <c r="I23" s="331"/>
      <c r="J23" s="330">
        <v>6.2175014895225855</v>
      </c>
      <c r="K23" s="330">
        <v>78.831009818829102</v>
      </c>
      <c r="L23" s="330">
        <f t="shared" si="2"/>
        <v>85.048511308351692</v>
      </c>
      <c r="M23" s="236"/>
      <c r="N23" s="328">
        <f t="shared" si="3"/>
        <v>5.4231338501759208</v>
      </c>
      <c r="O23" s="328">
        <f t="shared" si="4"/>
        <v>7.1473491395184219</v>
      </c>
      <c r="P23" s="328"/>
      <c r="Q23" s="328">
        <f t="shared" si="5"/>
        <v>-1.9191852092199424</v>
      </c>
      <c r="R23" s="328">
        <f t="shared" si="6"/>
        <v>-1.1132551116685985</v>
      </c>
      <c r="S23" s="327"/>
      <c r="T23" s="328">
        <f t="shared" si="7"/>
        <v>-1.7811541508241047</v>
      </c>
      <c r="U23" s="328">
        <f t="shared" si="8"/>
        <v>-0.76642989002522199</v>
      </c>
    </row>
    <row r="24" spans="1:21" x14ac:dyDescent="0.2">
      <c r="A24" s="329" t="str">
        <f>name!D19</f>
        <v>53 Skilled construction and building trades</v>
      </c>
      <c r="B24" s="330">
        <v>0.85554586370409402</v>
      </c>
      <c r="C24" s="330">
        <v>98.619261876715115</v>
      </c>
      <c r="D24" s="330">
        <f t="shared" si="0"/>
        <v>99.474807740419209</v>
      </c>
      <c r="E24" s="331"/>
      <c r="F24" s="330">
        <v>1.5898813432836114</v>
      </c>
      <c r="G24" s="330">
        <v>79.961893883961167</v>
      </c>
      <c r="H24" s="330">
        <f t="shared" si="1"/>
        <v>81.551775227244775</v>
      </c>
      <c r="I24" s="331"/>
      <c r="J24" s="330">
        <v>1.7113977897819752</v>
      </c>
      <c r="K24" s="330">
        <v>69.176692685753892</v>
      </c>
      <c r="L24" s="330">
        <f t="shared" si="2"/>
        <v>70.888090475535861</v>
      </c>
      <c r="M24" s="236"/>
      <c r="N24" s="328">
        <f t="shared" si="3"/>
        <v>13.194228404151144</v>
      </c>
      <c r="O24" s="328">
        <f t="shared" si="4"/>
        <v>0.49221455508849932</v>
      </c>
      <c r="P24" s="328"/>
      <c r="Q24" s="328">
        <f t="shared" si="5"/>
        <v>-4.1075831079720011</v>
      </c>
      <c r="R24" s="328">
        <f t="shared" si="6"/>
        <v>-0.9612580903697987</v>
      </c>
      <c r="S24" s="327"/>
      <c r="T24" s="328">
        <f t="shared" si="7"/>
        <v>-3.8954250718384653</v>
      </c>
      <c r="U24" s="328">
        <f t="shared" si="8"/>
        <v>-0.92988725362866953</v>
      </c>
    </row>
    <row r="25" spans="1:21" x14ac:dyDescent="0.2">
      <c r="A25" s="329" t="str">
        <f>name!D20</f>
        <v>54 Textiles, printing and other skilled trades</v>
      </c>
      <c r="B25" s="330">
        <v>22.591091651080095</v>
      </c>
      <c r="C25" s="330">
        <v>38.55492963241722</v>
      </c>
      <c r="D25" s="330">
        <f t="shared" si="0"/>
        <v>61.146021283497319</v>
      </c>
      <c r="E25" s="331"/>
      <c r="F25" s="330">
        <v>21.405932988896229</v>
      </c>
      <c r="G25" s="330">
        <v>29.703678352536272</v>
      </c>
      <c r="H25" s="330">
        <f t="shared" si="1"/>
        <v>51.109611341432498</v>
      </c>
      <c r="I25" s="331"/>
      <c r="J25" s="330">
        <v>20.124053033387153</v>
      </c>
      <c r="K25" s="330">
        <v>25.21524472472769</v>
      </c>
      <c r="L25" s="330">
        <f t="shared" si="2"/>
        <v>45.339297758114839</v>
      </c>
      <c r="M25" s="236"/>
      <c r="N25" s="328">
        <f t="shared" si="3"/>
        <v>-1.0719636321927295</v>
      </c>
      <c r="O25" s="328">
        <f t="shared" si="4"/>
        <v>-0.41083613720591661</v>
      </c>
      <c r="P25" s="328"/>
      <c r="Q25" s="328">
        <f t="shared" si="5"/>
        <v>-5.082549662466751</v>
      </c>
      <c r="R25" s="328">
        <f t="shared" si="6"/>
        <v>-1.086205237442861</v>
      </c>
      <c r="S25" s="327"/>
      <c r="T25" s="328">
        <f t="shared" si="7"/>
        <v>-3.522314753360134</v>
      </c>
      <c r="U25" s="328">
        <f t="shared" si="8"/>
        <v>-0.79547529441065246</v>
      </c>
    </row>
    <row r="26" spans="1:21" x14ac:dyDescent="0.2">
      <c r="A26" s="329" t="str">
        <f>name!D21</f>
        <v>61 Caring personal service occupations</v>
      </c>
      <c r="B26" s="330">
        <v>181.03316020624032</v>
      </c>
      <c r="C26" s="330">
        <v>27.199714871819793</v>
      </c>
      <c r="D26" s="330">
        <f t="shared" si="0"/>
        <v>208.23287507806012</v>
      </c>
      <c r="E26" s="331"/>
      <c r="F26" s="330">
        <v>176.51966202711634</v>
      </c>
      <c r="G26" s="330">
        <v>28.547216405457174</v>
      </c>
      <c r="H26" s="330">
        <f t="shared" si="1"/>
        <v>205.0668784325735</v>
      </c>
      <c r="I26" s="331"/>
      <c r="J26" s="330">
        <v>205.35547822975008</v>
      </c>
      <c r="K26" s="330">
        <v>41.506843616883756</v>
      </c>
      <c r="L26" s="330">
        <f t="shared" si="2"/>
        <v>246.86232184663385</v>
      </c>
      <c r="M26" s="236"/>
      <c r="N26" s="328">
        <f t="shared" si="3"/>
        <v>-0.50368623102654553</v>
      </c>
      <c r="O26" s="328">
        <f t="shared" si="4"/>
        <v>1.0138398672634663</v>
      </c>
      <c r="P26" s="328"/>
      <c r="Q26" s="328">
        <f t="shared" si="5"/>
        <v>0.97174996019022686</v>
      </c>
      <c r="R26" s="328">
        <f t="shared" si="6"/>
        <v>2.5267197571953171</v>
      </c>
      <c r="S26" s="327"/>
      <c r="T26" s="328">
        <f t="shared" si="7"/>
        <v>-0.30594867934480297</v>
      </c>
      <c r="U26" s="328">
        <f t="shared" si="8"/>
        <v>1.2443086789085012</v>
      </c>
    </row>
    <row r="27" spans="1:21" x14ac:dyDescent="0.2">
      <c r="A27" s="329" t="str">
        <f>name!D22</f>
        <v>62 Leisure, travel and related personal service occupations</v>
      </c>
      <c r="B27" s="330">
        <v>41.169710826584975</v>
      </c>
      <c r="C27" s="330">
        <v>16.085962602033479</v>
      </c>
      <c r="D27" s="330">
        <f t="shared" si="0"/>
        <v>57.255673428618451</v>
      </c>
      <c r="E27" s="331"/>
      <c r="F27" s="330">
        <v>42.691220893259732</v>
      </c>
      <c r="G27" s="330">
        <v>19.435126728102357</v>
      </c>
      <c r="H27" s="330">
        <f t="shared" si="1"/>
        <v>62.126347621362086</v>
      </c>
      <c r="I27" s="331"/>
      <c r="J27" s="330">
        <v>36.820316245539715</v>
      </c>
      <c r="K27" s="330">
        <v>21.040448629740204</v>
      </c>
      <c r="L27" s="330">
        <f t="shared" si="2"/>
        <v>57.860764875279919</v>
      </c>
      <c r="M27" s="236"/>
      <c r="N27" s="328">
        <f t="shared" si="3"/>
        <v>0.72845013388123103</v>
      </c>
      <c r="O27" s="328">
        <f t="shared" si="4"/>
        <v>-0.98144234026634747</v>
      </c>
      <c r="P27" s="328"/>
      <c r="Q27" s="328">
        <f t="shared" si="5"/>
        <v>3.855156480377353</v>
      </c>
      <c r="R27" s="328">
        <f t="shared" si="6"/>
        <v>0.53049969575746925</v>
      </c>
      <c r="S27" s="327"/>
      <c r="T27" s="328">
        <f t="shared" si="7"/>
        <v>1.6462729517491503</v>
      </c>
      <c r="U27" s="328">
        <f t="shared" si="8"/>
        <v>-0.47308180882644768</v>
      </c>
    </row>
    <row r="28" spans="1:21" x14ac:dyDescent="0.2">
      <c r="A28" s="329" t="str">
        <f>name!D23</f>
        <v>63 Community and civil enforcement occupations</v>
      </c>
      <c r="B28" s="330">
        <v>0.54535597563700844</v>
      </c>
      <c r="C28" s="330">
        <v>2.1020016336097012</v>
      </c>
      <c r="D28" s="330">
        <f t="shared" si="0"/>
        <v>2.6473576092467095</v>
      </c>
      <c r="E28" s="331"/>
      <c r="F28" s="330">
        <v>0.58855854088091086</v>
      </c>
      <c r="G28" s="330">
        <v>2.3299937432265581</v>
      </c>
      <c r="H28" s="330">
        <f t="shared" si="1"/>
        <v>2.9185522841074691</v>
      </c>
      <c r="I28" s="331"/>
      <c r="J28" s="330">
        <v>0.73712864213121154</v>
      </c>
      <c r="K28" s="330">
        <v>1.8249803432825698</v>
      </c>
      <c r="L28" s="330">
        <f>SUM(J28:K28)</f>
        <v>2.5621089854137811</v>
      </c>
      <c r="M28" s="236"/>
      <c r="N28" s="328">
        <f t="shared" si="3"/>
        <v>1.5364366397348839</v>
      </c>
      <c r="O28" s="328">
        <f t="shared" si="4"/>
        <v>1.5118886564142953</v>
      </c>
      <c r="P28" s="328"/>
      <c r="Q28" s="328">
        <f t="shared" si="5"/>
        <v>2.0808649192948003</v>
      </c>
      <c r="R28" s="328">
        <f t="shared" si="6"/>
        <v>-1.6154517663337198</v>
      </c>
      <c r="S28" s="327"/>
      <c r="T28" s="328">
        <f t="shared" si="7"/>
        <v>1.9696605288015423</v>
      </c>
      <c r="U28" s="328">
        <f t="shared" si="8"/>
        <v>-0.86462019652194799</v>
      </c>
    </row>
    <row r="29" spans="1:21" x14ac:dyDescent="0.2">
      <c r="A29" s="329" t="str">
        <f>name!D24</f>
        <v>71 Sales occupations</v>
      </c>
      <c r="B29" s="330">
        <v>116.01888333220471</v>
      </c>
      <c r="C29" s="330">
        <v>68.316489812609277</v>
      </c>
      <c r="D29" s="330">
        <f t="shared" si="0"/>
        <v>184.33537314481399</v>
      </c>
      <c r="E29" s="331"/>
      <c r="F29" s="330">
        <v>104.36423428899745</v>
      </c>
      <c r="G29" s="330">
        <v>72.476905021795432</v>
      </c>
      <c r="H29" s="330">
        <f t="shared" si="1"/>
        <v>176.84113931079287</v>
      </c>
      <c r="I29" s="331"/>
      <c r="J29" s="330">
        <v>85.039937370040491</v>
      </c>
      <c r="K29" s="330">
        <v>66.145953895006912</v>
      </c>
      <c r="L29" s="330">
        <f t="shared" si="2"/>
        <v>151.18589126504742</v>
      </c>
      <c r="M29" s="236"/>
      <c r="N29" s="328">
        <f t="shared" si="3"/>
        <v>-2.0950608131985016</v>
      </c>
      <c r="O29" s="328">
        <f t="shared" si="4"/>
        <v>-1.355831574768096</v>
      </c>
      <c r="P29" s="328"/>
      <c r="Q29" s="328">
        <f t="shared" si="5"/>
        <v>1.1893530211695369</v>
      </c>
      <c r="R29" s="328">
        <f t="shared" si="6"/>
        <v>-0.60750873513281123</v>
      </c>
      <c r="S29" s="327"/>
      <c r="T29" s="328">
        <f t="shared" si="7"/>
        <v>-0.82666353151743532</v>
      </c>
      <c r="U29" s="328">
        <f t="shared" si="8"/>
        <v>-1.0395038485120578</v>
      </c>
    </row>
    <row r="30" spans="1:21" x14ac:dyDescent="0.2">
      <c r="A30" s="329" t="str">
        <f>name!D25</f>
        <v>72 Customer service occupations</v>
      </c>
      <c r="B30" s="330">
        <v>26.079388509168723</v>
      </c>
      <c r="C30" s="330">
        <v>21.518575440409407</v>
      </c>
      <c r="D30" s="330">
        <f t="shared" si="0"/>
        <v>47.59796394957813</v>
      </c>
      <c r="E30" s="331"/>
      <c r="F30" s="330">
        <v>28.797350062119911</v>
      </c>
      <c r="G30" s="330">
        <v>24.167622782081082</v>
      </c>
      <c r="H30" s="330">
        <f t="shared" si="1"/>
        <v>52.964972844200993</v>
      </c>
      <c r="I30" s="331"/>
      <c r="J30" s="330">
        <v>38.789280673314998</v>
      </c>
      <c r="K30" s="330">
        <v>40.352789524384924</v>
      </c>
      <c r="L30" s="330">
        <f t="shared" si="2"/>
        <v>79.142070197699923</v>
      </c>
      <c r="M30" s="236"/>
      <c r="N30" s="328">
        <f t="shared" si="3"/>
        <v>2.0025489026350263</v>
      </c>
      <c r="O30" s="328">
        <f t="shared" si="4"/>
        <v>2.0055840172725325</v>
      </c>
      <c r="P30" s="328"/>
      <c r="Q30" s="328">
        <f t="shared" si="5"/>
        <v>2.349113020624638</v>
      </c>
      <c r="R30" s="328">
        <f t="shared" si="6"/>
        <v>3.4767171129826524</v>
      </c>
      <c r="S30" s="327"/>
      <c r="T30" s="328">
        <f t="shared" si="7"/>
        <v>2.1598097884977907</v>
      </c>
      <c r="U30" s="328">
        <f t="shared" si="8"/>
        <v>2.7135903326490407</v>
      </c>
    </row>
    <row r="31" spans="1:21" x14ac:dyDescent="0.2">
      <c r="A31" s="329" t="str">
        <f>name!D26</f>
        <v>81 Process, plant and machine operatives</v>
      </c>
      <c r="B31" s="330">
        <v>26.530862396927272</v>
      </c>
      <c r="C31" s="330">
        <v>77.429001559304467</v>
      </c>
      <c r="D31" s="330">
        <f t="shared" si="0"/>
        <v>103.95986395623174</v>
      </c>
      <c r="E31" s="331"/>
      <c r="F31" s="330">
        <v>23.511616249587391</v>
      </c>
      <c r="G31" s="330">
        <v>67.409974721914196</v>
      </c>
      <c r="H31" s="330">
        <f t="shared" si="1"/>
        <v>90.921590971501587</v>
      </c>
      <c r="I31" s="331"/>
      <c r="J31" s="330">
        <v>28.803129207613299</v>
      </c>
      <c r="K31" s="330">
        <v>72.791543584406568</v>
      </c>
      <c r="L31" s="330">
        <f t="shared" si="2"/>
        <v>101.59467279201986</v>
      </c>
      <c r="M31" s="236"/>
      <c r="N31" s="328">
        <f t="shared" si="3"/>
        <v>-2.387322961850602</v>
      </c>
      <c r="O31" s="328">
        <f t="shared" si="4"/>
        <v>1.3624608911787073</v>
      </c>
      <c r="P31" s="328"/>
      <c r="Q31" s="328">
        <f t="shared" si="5"/>
        <v>-2.7333180595506379</v>
      </c>
      <c r="R31" s="328">
        <f t="shared" si="6"/>
        <v>0.51335845233573263</v>
      </c>
      <c r="S31" s="327"/>
      <c r="T31" s="328">
        <f t="shared" si="7"/>
        <v>-2.6445508348386104</v>
      </c>
      <c r="U31" s="328">
        <f t="shared" si="8"/>
        <v>0.74270180419204745</v>
      </c>
    </row>
    <row r="32" spans="1:21" x14ac:dyDescent="0.2">
      <c r="A32" s="329" t="str">
        <f>name!D27</f>
        <v>82 Transport and mobile machine drivers and operatives</v>
      </c>
      <c r="B32" s="330">
        <v>5.4120155494696727</v>
      </c>
      <c r="C32" s="330">
        <v>102.91480384083037</v>
      </c>
      <c r="D32" s="330">
        <f t="shared" si="0"/>
        <v>108.32681939030005</v>
      </c>
      <c r="E32" s="331"/>
      <c r="F32" s="330">
        <v>4.9626549500699051</v>
      </c>
      <c r="G32" s="330">
        <v>94.273527299373697</v>
      </c>
      <c r="H32" s="330">
        <f t="shared" si="1"/>
        <v>99.236182249443601</v>
      </c>
      <c r="I32" s="331"/>
      <c r="J32" s="330">
        <v>8.5960380312348796</v>
      </c>
      <c r="K32" s="330">
        <v>92.010664986521149</v>
      </c>
      <c r="L32" s="330">
        <f t="shared" si="2"/>
        <v>100.60670301775603</v>
      </c>
      <c r="M32" s="236"/>
      <c r="N32" s="328">
        <f t="shared" si="3"/>
        <v>-1.7186736445475748</v>
      </c>
      <c r="O32" s="328">
        <f t="shared" si="4"/>
        <v>3.730295848816656</v>
      </c>
      <c r="P32" s="328"/>
      <c r="Q32" s="328">
        <f t="shared" si="5"/>
        <v>-1.738728130937417</v>
      </c>
      <c r="R32" s="328">
        <f t="shared" si="6"/>
        <v>-0.16184174542759333</v>
      </c>
      <c r="S32" s="327"/>
      <c r="T32" s="328">
        <f t="shared" si="7"/>
        <v>-1.7377258187733391</v>
      </c>
      <c r="U32" s="328">
        <f t="shared" si="8"/>
        <v>9.1483137879722065E-2</v>
      </c>
    </row>
    <row r="33" spans="1:21" x14ac:dyDescent="0.2">
      <c r="A33" s="329" t="str">
        <f>name!D28</f>
        <v>91 Elementary trades and related occupations</v>
      </c>
      <c r="B33" s="330">
        <v>16.574701604120861</v>
      </c>
      <c r="C33" s="330">
        <v>44.285554353755707</v>
      </c>
      <c r="D33" s="330">
        <f t="shared" si="0"/>
        <v>60.860255957876568</v>
      </c>
      <c r="E33" s="331"/>
      <c r="F33" s="330">
        <v>11.626621521508994</v>
      </c>
      <c r="G33" s="330">
        <v>36.72078656971911</v>
      </c>
      <c r="H33" s="330">
        <f t="shared" si="1"/>
        <v>48.347408091228104</v>
      </c>
      <c r="I33" s="331"/>
      <c r="J33" s="330">
        <v>9.0937914561855422</v>
      </c>
      <c r="K33" s="330">
        <v>26.774252060908545</v>
      </c>
      <c r="L33" s="330">
        <f t="shared" si="2"/>
        <v>35.868043517094087</v>
      </c>
      <c r="M33" s="236"/>
      <c r="N33" s="328">
        <f t="shared" si="3"/>
        <v>-6.8459881475188444</v>
      </c>
      <c r="O33" s="328">
        <f t="shared" si="4"/>
        <v>-1.6246938276167855</v>
      </c>
      <c r="P33" s="328"/>
      <c r="Q33" s="328">
        <f t="shared" si="5"/>
        <v>-3.6770049532684479</v>
      </c>
      <c r="R33" s="328">
        <f t="shared" si="6"/>
        <v>-2.0839937241167727</v>
      </c>
      <c r="S33" s="327"/>
      <c r="T33" s="328">
        <f t="shared" si="7"/>
        <v>-4.4990076426395964</v>
      </c>
      <c r="U33" s="328">
        <f t="shared" si="8"/>
        <v>-1.9707606522478383</v>
      </c>
    </row>
    <row r="34" spans="1:21" x14ac:dyDescent="0.2">
      <c r="A34" s="329" t="str">
        <f>name!D29</f>
        <v>92 Elementary administration and service occupations</v>
      </c>
      <c r="B34" s="330">
        <v>131.75434222761518</v>
      </c>
      <c r="C34" s="330">
        <v>135.18901430035592</v>
      </c>
      <c r="D34" s="330">
        <f t="shared" si="0"/>
        <v>266.9433565279711</v>
      </c>
      <c r="E34" s="331"/>
      <c r="F34" s="330">
        <v>112.62249760404468</v>
      </c>
      <c r="G34" s="330">
        <v>120.48475371378368</v>
      </c>
      <c r="H34" s="330">
        <f t="shared" si="1"/>
        <v>233.10725131782834</v>
      </c>
      <c r="I34" s="331"/>
      <c r="J34" s="330">
        <v>92.222473240094985</v>
      </c>
      <c r="K34" s="330">
        <v>119.98849747824109</v>
      </c>
      <c r="L34" s="330">
        <f t="shared" si="2"/>
        <v>212.21097071833606</v>
      </c>
      <c r="M34" s="236"/>
      <c r="N34" s="328">
        <f t="shared" si="3"/>
        <v>-3.0892301808235878</v>
      </c>
      <c r="O34" s="328">
        <f t="shared" si="4"/>
        <v>-1.323415825485863</v>
      </c>
      <c r="P34" s="328"/>
      <c r="Q34" s="328">
        <f t="shared" si="5"/>
        <v>-2.276696762130781</v>
      </c>
      <c r="R34" s="328">
        <f t="shared" si="6"/>
        <v>-2.7511787407985544E-2</v>
      </c>
      <c r="S34" s="327"/>
      <c r="T34" s="328">
        <f t="shared" si="7"/>
        <v>-2.6743454260164445</v>
      </c>
      <c r="U34" s="328">
        <f t="shared" si="8"/>
        <v>-0.62416215787400864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1260.5849999996597</v>
      </c>
      <c r="C36" s="333">
        <f t="shared" ref="C36:D36" si="9">SUM(C9:C34)</f>
        <v>1383.884999998003</v>
      </c>
      <c r="D36" s="333">
        <f t="shared" si="9"/>
        <v>2644.4699999976629</v>
      </c>
      <c r="E36" s="333"/>
      <c r="F36" s="333">
        <f>SUM(F9:F34)</f>
        <v>1311.0209999993199</v>
      </c>
      <c r="G36" s="333">
        <f t="shared" ref="G36:H36" si="10">SUM(G9:G34)</f>
        <v>1429.9919999985541</v>
      </c>
      <c r="H36" s="333">
        <f t="shared" si="10"/>
        <v>2741.0129999978749</v>
      </c>
      <c r="I36" s="333"/>
      <c r="J36" s="333">
        <f>SUM(J9:J34)</f>
        <v>1388.8029999999881</v>
      </c>
      <c r="K36" s="333">
        <f t="shared" ref="K36:L36" si="11">SUM(K9:K34)</f>
        <v>1460.625999999517</v>
      </c>
      <c r="L36" s="333">
        <f t="shared" si="11"/>
        <v>2849.4289999995053</v>
      </c>
      <c r="M36" s="258"/>
      <c r="N36" s="334">
        <f t="shared" si="3"/>
        <v>0.78769258320552371</v>
      </c>
      <c r="O36" s="334">
        <f t="shared" si="4"/>
        <v>0.3849791623429466</v>
      </c>
      <c r="P36" s="334"/>
      <c r="Q36" s="334">
        <f t="shared" si="5"/>
        <v>0.65763475520230763</v>
      </c>
      <c r="R36" s="334">
        <f t="shared" si="6"/>
        <v>0.1414082947026829</v>
      </c>
      <c r="S36" s="334"/>
      <c r="T36" s="334">
        <f t="shared" si="7"/>
        <v>0.71971545036828566</v>
      </c>
      <c r="U36" s="334">
        <f t="shared" si="8"/>
        <v>0.25894176474752229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2" width="5.7109375" bestFit="1" customWidth="1"/>
    <col min="3" max="4" width="4.140625" bestFit="1" customWidth="1"/>
    <col min="5" max="5" width="5.7109375" bestFit="1" customWidth="1"/>
    <col min="6" max="6" width="2.85546875" customWidth="1"/>
    <col min="7" max="7" width="5.7109375" bestFit="1" customWidth="1"/>
    <col min="8" max="9" width="4.140625" bestFit="1" customWidth="1"/>
    <col min="10" max="10" width="5.7109375" bestFit="1" customWidth="1"/>
    <col min="11" max="11" width="2.85546875" customWidth="1"/>
    <col min="12" max="12" width="5.7109375" bestFit="1" customWidth="1"/>
    <col min="13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Yorkshire and the Humber</v>
      </c>
      <c r="Q1" s="18" t="str">
        <f>CONCATENATE("Occupation Table 5.1  Males: Employment Change by Status (SOC 2020), ",B$5,"-",L$5,", ",Info!B5)</f>
        <v>Occupation Table 5.1  Males: Employment Change by Status (SOC 2020), 2015-2035, Yorkshire and the Humber</v>
      </c>
      <c r="AG1" s="18" t="str">
        <f>CONCATENATE("Occupation Table 5.2  Females: Employment Change by Status (SOC 2020), ",R$5,"-",AB$5,", ",Info!B5)</f>
        <v>Occupation Table 5.2  Females: Employment Change by Status (SOC 2020), 2015-2035, Yorkshire and the Humber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159.76917005825041</v>
      </c>
      <c r="C8" s="11">
        <v>21.751578733883427</v>
      </c>
      <c r="D8" s="11">
        <v>49.591748717623716</v>
      </c>
      <c r="E8" s="11">
        <f>SUM(B8:D8)</f>
        <v>231.11249750975756</v>
      </c>
      <c r="F8" s="11"/>
      <c r="G8" s="11">
        <v>191.65243149595315</v>
      </c>
      <c r="H8" s="11">
        <v>33.976956178838968</v>
      </c>
      <c r="I8" s="11">
        <v>52.009228939351871</v>
      </c>
      <c r="J8" s="11">
        <f>SUM(G8:I8)</f>
        <v>277.63861661414398</v>
      </c>
      <c r="K8" s="11"/>
      <c r="L8" s="11">
        <v>210.37355348396164</v>
      </c>
      <c r="M8" s="11">
        <v>43.044669794721706</v>
      </c>
      <c r="N8" s="11">
        <v>58.382235627896584</v>
      </c>
      <c r="O8" s="11">
        <f>SUM(L8:N8)</f>
        <v>311.80045890657993</v>
      </c>
      <c r="Q8" s="10" t="str">
        <f>name!E4</f>
        <v>Managers, directors and senior officials</v>
      </c>
      <c r="R8" s="11">
        <v>108.84819575945379</v>
      </c>
      <c r="S8" s="11">
        <v>7.6642172498169678</v>
      </c>
      <c r="T8" s="11">
        <v>33.113297565689102</v>
      </c>
      <c r="U8" s="11">
        <f>SUM(R8:T8)</f>
        <v>149.62571057495987</v>
      </c>
      <c r="V8" s="11"/>
      <c r="W8" s="11">
        <v>130.3302585500501</v>
      </c>
      <c r="X8" s="11">
        <v>12.665804201231317</v>
      </c>
      <c r="Y8" s="11">
        <v>31.85482216111998</v>
      </c>
      <c r="Z8" s="11">
        <f>SUM(W8:Y8)</f>
        <v>174.8508849124014</v>
      </c>
      <c r="AA8" s="11"/>
      <c r="AB8" s="11">
        <v>130.38744963217215</v>
      </c>
      <c r="AC8" s="11">
        <v>17.436988538593759</v>
      </c>
      <c r="AD8" s="11">
        <v>36.097124506552746</v>
      </c>
      <c r="AE8" s="11">
        <f>SUM(AB8:AD8)</f>
        <v>183.92156267731866</v>
      </c>
      <c r="AG8" s="10" t="str">
        <f>name!E4</f>
        <v>Managers, directors and senior officials</v>
      </c>
      <c r="AH8" s="11">
        <v>50.920974298796892</v>
      </c>
      <c r="AI8" s="11">
        <v>14.087361484066459</v>
      </c>
      <c r="AJ8" s="11">
        <v>16.478451151934657</v>
      </c>
      <c r="AK8" s="11">
        <f>SUM(AH8:AJ8)</f>
        <v>81.486786934798005</v>
      </c>
      <c r="AL8" s="11"/>
      <c r="AM8" s="11">
        <v>61.32217294590302</v>
      </c>
      <c r="AN8" s="11">
        <v>21.311151977607686</v>
      </c>
      <c r="AO8" s="11">
        <v>20.154406778231881</v>
      </c>
      <c r="AP8" s="11">
        <f>SUM(AM8:AO8)</f>
        <v>102.78773170174259</v>
      </c>
      <c r="AQ8" s="11"/>
      <c r="AR8" s="11">
        <v>79.986103851789721</v>
      </c>
      <c r="AS8" s="11">
        <v>25.607681256127936</v>
      </c>
      <c r="AT8" s="11">
        <v>22.285111121343832</v>
      </c>
      <c r="AU8" s="11">
        <f>SUM(AR8:AT8)</f>
        <v>127.87889622926149</v>
      </c>
    </row>
    <row r="9" spans="1:47" x14ac:dyDescent="0.2">
      <c r="A9" t="str">
        <f>name!E5</f>
        <v>Professional occupations</v>
      </c>
      <c r="B9" s="11">
        <v>314.97261806489365</v>
      </c>
      <c r="C9" s="11">
        <v>90.088317096545453</v>
      </c>
      <c r="D9" s="11">
        <v>51.607196519095233</v>
      </c>
      <c r="E9" s="11">
        <f t="shared" ref="E9:E18" si="0">SUM(B9:D9)</f>
        <v>456.66813168053432</v>
      </c>
      <c r="F9" s="11"/>
      <c r="G9" s="11">
        <v>395.08481163648042</v>
      </c>
      <c r="H9" s="11">
        <v>109.8839986756858</v>
      </c>
      <c r="I9" s="11">
        <v>57.806816557574955</v>
      </c>
      <c r="J9" s="11">
        <f t="shared" ref="J9:J16" si="1">SUM(G9:I9)</f>
        <v>562.77562686974113</v>
      </c>
      <c r="K9" s="11"/>
      <c r="L9" s="11">
        <v>477.47544312818826</v>
      </c>
      <c r="M9" s="11">
        <v>133.61123936194082</v>
      </c>
      <c r="N9" s="11">
        <v>56.387119059439932</v>
      </c>
      <c r="O9" s="11">
        <f t="shared" ref="O9:O16" si="2">SUM(L9:N9)</f>
        <v>667.47380154956898</v>
      </c>
      <c r="Q9" s="10" t="str">
        <f>name!E5</f>
        <v>Professional occupations</v>
      </c>
      <c r="R9" s="11">
        <v>171.27551590468698</v>
      </c>
      <c r="S9" s="11">
        <v>15.033470840815184</v>
      </c>
      <c r="T9" s="11">
        <v>33.7155636706701</v>
      </c>
      <c r="U9" s="11">
        <f t="shared" ref="U9:U16" si="3">SUM(R9:T9)</f>
        <v>220.02455041617227</v>
      </c>
      <c r="V9" s="11"/>
      <c r="W9" s="11">
        <v>216.15674412072013</v>
      </c>
      <c r="X9" s="11">
        <v>22.043180318972137</v>
      </c>
      <c r="Y9" s="11">
        <v>33.700223426051025</v>
      </c>
      <c r="Z9" s="11">
        <f t="shared" ref="Z9:Z16" si="4">SUM(W9:Y9)</f>
        <v>271.90014786574329</v>
      </c>
      <c r="AA9" s="11"/>
      <c r="AB9" s="11">
        <v>247.74468579653416</v>
      </c>
      <c r="AC9" s="11">
        <v>27.282217945027035</v>
      </c>
      <c r="AD9" s="11">
        <v>30.197500338233262</v>
      </c>
      <c r="AE9" s="11">
        <f t="shared" ref="AE9:AE16" si="5">SUM(AB9:AD9)</f>
        <v>305.22440407979445</v>
      </c>
      <c r="AG9" s="10" t="str">
        <f>name!E5</f>
        <v>Professional occupations</v>
      </c>
      <c r="AH9" s="11">
        <v>143.69710216020655</v>
      </c>
      <c r="AI9" s="11">
        <v>75.054846255730226</v>
      </c>
      <c r="AJ9" s="11">
        <v>17.891632848425139</v>
      </c>
      <c r="AK9" s="11">
        <f t="shared" ref="AK9:AK18" si="6">SUM(AH9:AJ9)</f>
        <v>236.64358126436193</v>
      </c>
      <c r="AL9" s="11"/>
      <c r="AM9" s="11">
        <v>178.92806751576066</v>
      </c>
      <c r="AN9" s="11">
        <v>87.84081835671364</v>
      </c>
      <c r="AO9" s="11">
        <v>24.106593131523894</v>
      </c>
      <c r="AP9" s="11">
        <f t="shared" ref="AP9:AP18" si="7">SUM(AM9:AO9)</f>
        <v>290.87547900399818</v>
      </c>
      <c r="AQ9" s="11"/>
      <c r="AR9" s="11">
        <v>229.73075733165413</v>
      </c>
      <c r="AS9" s="11">
        <v>106.32902141691382</v>
      </c>
      <c r="AT9" s="11">
        <v>26.189618721206713</v>
      </c>
      <c r="AU9" s="11">
        <f t="shared" ref="AU9:AU18" si="8">SUM(AR9:AT9)</f>
        <v>362.24939746977469</v>
      </c>
    </row>
    <row r="10" spans="1:47" x14ac:dyDescent="0.2">
      <c r="A10" t="str">
        <f>name!E6</f>
        <v>Associate professional occupations</v>
      </c>
      <c r="B10" s="11">
        <v>189.95210581982406</v>
      </c>
      <c r="C10" s="11">
        <v>57.132771604349301</v>
      </c>
      <c r="D10" s="11">
        <v>35.482256730243677</v>
      </c>
      <c r="E10" s="11">
        <f t="shared" si="0"/>
        <v>282.56713415441703</v>
      </c>
      <c r="F10" s="11"/>
      <c r="G10" s="11">
        <v>227.93744893035057</v>
      </c>
      <c r="H10" s="11">
        <v>67.947021557502879</v>
      </c>
      <c r="I10" s="11">
        <v>39.898030968969941</v>
      </c>
      <c r="J10" s="11">
        <f t="shared" si="1"/>
        <v>335.78250145682335</v>
      </c>
      <c r="K10" s="11"/>
      <c r="L10" s="11">
        <v>236.44307280400366</v>
      </c>
      <c r="M10" s="11">
        <v>72.799735893923284</v>
      </c>
      <c r="N10" s="11">
        <v>39.332349276663614</v>
      </c>
      <c r="O10" s="11">
        <f t="shared" si="2"/>
        <v>348.57515797459052</v>
      </c>
      <c r="Q10" s="10" t="str">
        <f>name!E6</f>
        <v>Associate professional occupations</v>
      </c>
      <c r="R10" s="11">
        <v>116.12816755101662</v>
      </c>
      <c r="S10" s="11">
        <v>12.886826648188217</v>
      </c>
      <c r="T10" s="11">
        <v>19.668051229025355</v>
      </c>
      <c r="U10" s="11">
        <f t="shared" si="3"/>
        <v>148.6830454282302</v>
      </c>
      <c r="V10" s="11"/>
      <c r="W10" s="11">
        <v>137.7340065871542</v>
      </c>
      <c r="X10" s="11">
        <v>18.381817582630841</v>
      </c>
      <c r="Y10" s="11">
        <v>20.742959094335127</v>
      </c>
      <c r="Z10" s="11">
        <f t="shared" si="4"/>
        <v>176.85878326412018</v>
      </c>
      <c r="AA10" s="11"/>
      <c r="AB10" s="11">
        <v>130.61266401753511</v>
      </c>
      <c r="AC10" s="11">
        <v>16.864500103225001</v>
      </c>
      <c r="AD10" s="11">
        <v>18.920425000778998</v>
      </c>
      <c r="AE10" s="11">
        <f t="shared" si="5"/>
        <v>166.39758912153911</v>
      </c>
      <c r="AG10" s="10" t="str">
        <f>name!E6</f>
        <v>Associate professional occupations</v>
      </c>
      <c r="AH10" s="11">
        <v>73.823938268807325</v>
      </c>
      <c r="AI10" s="11">
        <v>44.245944956161068</v>
      </c>
      <c r="AJ10" s="11">
        <v>15.814205501218337</v>
      </c>
      <c r="AK10" s="11">
        <f t="shared" si="6"/>
        <v>133.88408872618672</v>
      </c>
      <c r="AL10" s="11"/>
      <c r="AM10" s="11">
        <v>90.20344234319613</v>
      </c>
      <c r="AN10" s="11">
        <v>49.565203974872013</v>
      </c>
      <c r="AO10" s="11">
        <v>19.155071874634835</v>
      </c>
      <c r="AP10" s="11">
        <f t="shared" si="7"/>
        <v>158.92371819270298</v>
      </c>
      <c r="AQ10" s="11"/>
      <c r="AR10" s="11">
        <v>105.83040878646854</v>
      </c>
      <c r="AS10" s="11">
        <v>55.93523579069825</v>
      </c>
      <c r="AT10" s="11">
        <v>20.411924275884633</v>
      </c>
      <c r="AU10" s="11">
        <f t="shared" si="8"/>
        <v>182.17756885305144</v>
      </c>
    </row>
    <row r="11" spans="1:47" x14ac:dyDescent="0.2">
      <c r="A11" t="str">
        <f>name!E7</f>
        <v>Administrative and secretarial occupations</v>
      </c>
      <c r="B11" s="11">
        <v>186.8386437966287</v>
      </c>
      <c r="C11" s="11">
        <v>137.66015361257072</v>
      </c>
      <c r="D11" s="11">
        <v>9.9918940865960728</v>
      </c>
      <c r="E11" s="11">
        <f t="shared" si="0"/>
        <v>334.49069149579549</v>
      </c>
      <c r="F11" s="11"/>
      <c r="G11" s="11">
        <v>191.2578019935832</v>
      </c>
      <c r="H11" s="11">
        <v>135.79479969457645</v>
      </c>
      <c r="I11" s="11">
        <v>10.132588973587383</v>
      </c>
      <c r="J11" s="11">
        <f t="shared" si="1"/>
        <v>337.18519066174701</v>
      </c>
      <c r="K11" s="11"/>
      <c r="L11" s="11">
        <v>169.53919458581265</v>
      </c>
      <c r="M11" s="11">
        <v>121.69019739903702</v>
      </c>
      <c r="N11" s="11">
        <v>9.648684269581512</v>
      </c>
      <c r="O11" s="11">
        <f t="shared" si="2"/>
        <v>300.87807625443116</v>
      </c>
      <c r="Q11" s="10" t="str">
        <f>name!E7</f>
        <v>Administrative and secretarial occupations</v>
      </c>
      <c r="R11" s="11">
        <v>76.282926318930862</v>
      </c>
      <c r="S11" s="11">
        <v>22.012485690543517</v>
      </c>
      <c r="T11" s="11">
        <v>2.7738781660238563</v>
      </c>
      <c r="U11" s="11">
        <f t="shared" si="3"/>
        <v>101.06929017549824</v>
      </c>
      <c r="V11" s="11"/>
      <c r="W11" s="11">
        <v>85.980477831279686</v>
      </c>
      <c r="X11" s="11">
        <v>26.036720801027503</v>
      </c>
      <c r="Y11" s="11">
        <v>2.5128543924406217</v>
      </c>
      <c r="Z11" s="11">
        <f t="shared" si="4"/>
        <v>114.5300530247478</v>
      </c>
      <c r="AA11" s="11"/>
      <c r="AB11" s="11">
        <v>93.854744385258428</v>
      </c>
      <c r="AC11" s="11">
        <v>27.82584069184481</v>
      </c>
      <c r="AD11" s="11">
        <v>3.4338433194883113</v>
      </c>
      <c r="AE11" s="11">
        <f t="shared" si="5"/>
        <v>125.11442839659156</v>
      </c>
      <c r="AG11" s="10" t="str">
        <f>name!E7</f>
        <v>Administrative and secretarial occupations</v>
      </c>
      <c r="AH11" s="11">
        <v>110.55571747769783</v>
      </c>
      <c r="AI11" s="11">
        <v>115.64766792202718</v>
      </c>
      <c r="AJ11" s="11">
        <v>7.2180159205722161</v>
      </c>
      <c r="AK11" s="11">
        <f t="shared" si="6"/>
        <v>233.42140132029721</v>
      </c>
      <c r="AL11" s="11"/>
      <c r="AM11" s="11">
        <v>105.27732416230346</v>
      </c>
      <c r="AN11" s="11">
        <v>109.7580788935489</v>
      </c>
      <c r="AO11" s="11">
        <v>7.6197345811467683</v>
      </c>
      <c r="AP11" s="11">
        <f t="shared" si="7"/>
        <v>222.65513763699911</v>
      </c>
      <c r="AQ11" s="11"/>
      <c r="AR11" s="11">
        <v>75.684450200554053</v>
      </c>
      <c r="AS11" s="11">
        <v>93.864356707192172</v>
      </c>
      <c r="AT11" s="11">
        <v>6.2148409500931958</v>
      </c>
      <c r="AU11" s="11">
        <f t="shared" si="8"/>
        <v>175.7636478578394</v>
      </c>
    </row>
    <row r="12" spans="1:47" x14ac:dyDescent="0.2">
      <c r="A12" t="str">
        <f>name!E8</f>
        <v>Skilled trades occupations</v>
      </c>
      <c r="B12" s="11">
        <v>170.25985867929342</v>
      </c>
      <c r="C12" s="11">
        <v>26.347536065109416</v>
      </c>
      <c r="D12" s="11">
        <v>102.86461137005946</v>
      </c>
      <c r="E12" s="11">
        <f t="shared" si="0"/>
        <v>299.47200611446226</v>
      </c>
      <c r="F12" s="11"/>
      <c r="G12" s="11">
        <v>151.76256486220711</v>
      </c>
      <c r="H12" s="11">
        <v>23.183218826784564</v>
      </c>
      <c r="I12" s="11">
        <v>81.154957583388565</v>
      </c>
      <c r="J12" s="11">
        <f t="shared" si="1"/>
        <v>256.10074127238022</v>
      </c>
      <c r="K12" s="11"/>
      <c r="L12" s="11">
        <v>122.68428540239442</v>
      </c>
      <c r="M12" s="11">
        <v>25.242603751230249</v>
      </c>
      <c r="N12" s="11">
        <v>84.881068945428709</v>
      </c>
      <c r="O12" s="11">
        <f t="shared" si="2"/>
        <v>232.80795809905339</v>
      </c>
      <c r="Q12" s="10" t="str">
        <f>name!E8</f>
        <v>Skilled trades occupations</v>
      </c>
      <c r="R12" s="11">
        <v>158.86989128776696</v>
      </c>
      <c r="S12" s="11">
        <v>17.005263546571413</v>
      </c>
      <c r="T12" s="11">
        <v>93.566130154076419</v>
      </c>
      <c r="U12" s="11">
        <f t="shared" si="3"/>
        <v>269.44128498841479</v>
      </c>
      <c r="V12" s="11"/>
      <c r="W12" s="11">
        <v>140.03839193535725</v>
      </c>
      <c r="X12" s="11">
        <v>14.813767892201955</v>
      </c>
      <c r="Y12" s="11">
        <v>71.154064118529661</v>
      </c>
      <c r="Z12" s="11">
        <f t="shared" si="4"/>
        <v>226.00622394608888</v>
      </c>
      <c r="AA12" s="11"/>
      <c r="AB12" s="11">
        <v>109.32636382740282</v>
      </c>
      <c r="AC12" s="11">
        <v>16.326341348434571</v>
      </c>
      <c r="AD12" s="11">
        <v>71.87933642905989</v>
      </c>
      <c r="AE12" s="11">
        <f t="shared" si="5"/>
        <v>197.53204160489727</v>
      </c>
      <c r="AG12" s="10" t="str">
        <f>name!E8</f>
        <v>Skilled trades occupations</v>
      </c>
      <c r="AH12" s="11">
        <v>11.389967391526524</v>
      </c>
      <c r="AI12" s="11">
        <v>9.3422725185380049</v>
      </c>
      <c r="AJ12" s="11">
        <v>9.2984812159829904</v>
      </c>
      <c r="AK12" s="11">
        <f t="shared" si="6"/>
        <v>30.030721126047517</v>
      </c>
      <c r="AL12" s="11"/>
      <c r="AM12" s="11">
        <v>11.724172926849723</v>
      </c>
      <c r="AN12" s="11">
        <v>8.3694509345826145</v>
      </c>
      <c r="AO12" s="11">
        <v>10.000893464858917</v>
      </c>
      <c r="AP12" s="11">
        <f t="shared" si="7"/>
        <v>30.094517326291253</v>
      </c>
      <c r="AQ12" s="11"/>
      <c r="AR12" s="11">
        <v>13.357921574991659</v>
      </c>
      <c r="AS12" s="11">
        <v>8.9162624027956934</v>
      </c>
      <c r="AT12" s="11">
        <v>13.001732516368731</v>
      </c>
      <c r="AU12" s="11">
        <f t="shared" si="8"/>
        <v>35.275916494156085</v>
      </c>
    </row>
    <row r="13" spans="1:47" x14ac:dyDescent="0.2">
      <c r="A13" t="str">
        <f>name!E9</f>
        <v>Caring, leisure and other service occupations</v>
      </c>
      <c r="B13" s="11">
        <v>123.42053945100432</v>
      </c>
      <c r="C13" s="11">
        <v>123.35416675038188</v>
      </c>
      <c r="D13" s="11">
        <v>21.361199914538755</v>
      </c>
      <c r="E13" s="11">
        <f t="shared" si="0"/>
        <v>268.13590611592497</v>
      </c>
      <c r="F13" s="11"/>
      <c r="G13" s="11">
        <v>124.90451197974124</v>
      </c>
      <c r="H13" s="11">
        <v>119.39085424503504</v>
      </c>
      <c r="I13" s="11">
        <v>25.816412113266711</v>
      </c>
      <c r="J13" s="11">
        <f t="shared" si="1"/>
        <v>270.111778338043</v>
      </c>
      <c r="K13" s="11"/>
      <c r="L13" s="11">
        <v>149.74274489923718</v>
      </c>
      <c r="M13" s="11">
        <v>130.33738706985739</v>
      </c>
      <c r="N13" s="11">
        <v>27.205063738232877</v>
      </c>
      <c r="O13" s="11">
        <f t="shared" si="2"/>
        <v>307.28519570732743</v>
      </c>
      <c r="Q13" s="10" t="str">
        <f>name!E9</f>
        <v>Caring, leisure and other service occupations</v>
      </c>
      <c r="R13" s="11">
        <v>28.03425465205725</v>
      </c>
      <c r="S13" s="11">
        <v>13.13636254120955</v>
      </c>
      <c r="T13" s="11">
        <v>4.2170619141962069</v>
      </c>
      <c r="U13" s="11">
        <f t="shared" si="3"/>
        <v>45.387679107463008</v>
      </c>
      <c r="V13" s="11"/>
      <c r="W13" s="11">
        <v>31.337488443844283</v>
      </c>
      <c r="X13" s="11">
        <v>14.877680826740312</v>
      </c>
      <c r="Y13" s="11">
        <v>4.0971676062013849</v>
      </c>
      <c r="Z13" s="11">
        <f t="shared" si="4"/>
        <v>50.312336876785977</v>
      </c>
      <c r="AA13" s="11"/>
      <c r="AB13" s="11">
        <v>40.213254288187926</v>
      </c>
      <c r="AC13" s="11">
        <v>18.371016873348271</v>
      </c>
      <c r="AD13" s="11">
        <v>5.7880014283704035</v>
      </c>
      <c r="AE13" s="11">
        <f t="shared" si="5"/>
        <v>64.372272589906601</v>
      </c>
      <c r="AG13" s="10" t="str">
        <f>name!E9</f>
        <v>Caring, leisure and other service occupations</v>
      </c>
      <c r="AH13" s="11">
        <v>95.386284798947102</v>
      </c>
      <c r="AI13" s="11">
        <v>110.21780420917233</v>
      </c>
      <c r="AJ13" s="11">
        <v>17.14413800034254</v>
      </c>
      <c r="AK13" s="11">
        <f t="shared" si="6"/>
        <v>222.74822700846198</v>
      </c>
      <c r="AL13" s="11"/>
      <c r="AM13" s="11">
        <v>93.567023535896993</v>
      </c>
      <c r="AN13" s="11">
        <v>104.51317341829471</v>
      </c>
      <c r="AO13" s="11">
        <v>21.719244507065319</v>
      </c>
      <c r="AP13" s="11">
        <f t="shared" si="7"/>
        <v>219.79944146125703</v>
      </c>
      <c r="AQ13" s="11"/>
      <c r="AR13" s="11">
        <v>109.52949061104916</v>
      </c>
      <c r="AS13" s="11">
        <v>111.96637019650912</v>
      </c>
      <c r="AT13" s="11">
        <v>21.417062309862494</v>
      </c>
      <c r="AU13" s="11">
        <f t="shared" si="8"/>
        <v>242.91292311742077</v>
      </c>
    </row>
    <row r="14" spans="1:47" x14ac:dyDescent="0.2">
      <c r="A14" t="str">
        <f>name!E10</f>
        <v>Sales and customer service occupations</v>
      </c>
      <c r="B14" s="11">
        <v>89.714554337284966</v>
      </c>
      <c r="C14" s="11">
        <v>126.15272972916448</v>
      </c>
      <c r="D14" s="11">
        <v>16.066053027942495</v>
      </c>
      <c r="E14" s="11">
        <f t="shared" si="0"/>
        <v>231.93333709439193</v>
      </c>
      <c r="F14" s="11"/>
      <c r="G14" s="11">
        <v>89.231264171402145</v>
      </c>
      <c r="H14" s="11">
        <v>129.55072974501465</v>
      </c>
      <c r="I14" s="11">
        <v>11.024118238576897</v>
      </c>
      <c r="J14" s="11">
        <f t="shared" si="1"/>
        <v>229.80611215499371</v>
      </c>
      <c r="K14" s="11"/>
      <c r="L14" s="11">
        <v>92.023204874769249</v>
      </c>
      <c r="M14" s="11">
        <v>129.47802132744192</v>
      </c>
      <c r="N14" s="11">
        <v>8.826735260536374</v>
      </c>
      <c r="O14" s="11">
        <f t="shared" si="2"/>
        <v>230.32796146274754</v>
      </c>
      <c r="Q14" s="10" t="str">
        <f>name!E10</f>
        <v>Sales and customer service occupations</v>
      </c>
      <c r="R14" s="11">
        <v>46.807148086405313</v>
      </c>
      <c r="S14" s="11">
        <v>33.667647849004354</v>
      </c>
      <c r="T14" s="11">
        <v>9.3602693176089797</v>
      </c>
      <c r="U14" s="11">
        <f t="shared" si="3"/>
        <v>89.835065253018655</v>
      </c>
      <c r="V14" s="11"/>
      <c r="W14" s="11">
        <v>50.415749343343691</v>
      </c>
      <c r="X14" s="11">
        <v>39.615857979303463</v>
      </c>
      <c r="Y14" s="11">
        <v>6.6129204812292688</v>
      </c>
      <c r="Z14" s="11">
        <f t="shared" si="4"/>
        <v>96.644527803876414</v>
      </c>
      <c r="AA14" s="11"/>
      <c r="AB14" s="11">
        <v>58.759951234873007</v>
      </c>
      <c r="AC14" s="11">
        <v>42.302592563291704</v>
      </c>
      <c r="AD14" s="11">
        <v>5.4361996212272983</v>
      </c>
      <c r="AE14" s="11">
        <f t="shared" si="5"/>
        <v>106.49874341939201</v>
      </c>
      <c r="AG14" s="10" t="str">
        <f>name!E10</f>
        <v>Sales and customer service occupations</v>
      </c>
      <c r="AH14" s="11">
        <v>42.90740625087966</v>
      </c>
      <c r="AI14" s="11">
        <v>92.485081880160124</v>
      </c>
      <c r="AJ14" s="11">
        <v>6.7057837103335114</v>
      </c>
      <c r="AK14" s="11">
        <f t="shared" si="6"/>
        <v>142.0982718413733</v>
      </c>
      <c r="AL14" s="11"/>
      <c r="AM14" s="11">
        <v>38.815514828058483</v>
      </c>
      <c r="AN14" s="11">
        <v>89.934871765711122</v>
      </c>
      <c r="AO14" s="11">
        <v>4.4111977573476207</v>
      </c>
      <c r="AP14" s="11">
        <f t="shared" si="7"/>
        <v>133.16158435111723</v>
      </c>
      <c r="AQ14" s="11"/>
      <c r="AR14" s="11">
        <v>33.263253639896256</v>
      </c>
      <c r="AS14" s="11">
        <v>87.175428764150297</v>
      </c>
      <c r="AT14" s="11">
        <v>3.3905356393090766</v>
      </c>
      <c r="AU14" s="11">
        <f t="shared" si="8"/>
        <v>123.82921804335562</v>
      </c>
    </row>
    <row r="15" spans="1:47" x14ac:dyDescent="0.2">
      <c r="A15" t="str">
        <f>name!E11</f>
        <v>Process, plant and machine operatives</v>
      </c>
      <c r="B15" s="11">
        <v>154.70154430352494</v>
      </c>
      <c r="C15" s="11">
        <v>25.380753037629614</v>
      </c>
      <c r="D15" s="11">
        <v>32.204386005377373</v>
      </c>
      <c r="E15" s="11">
        <f t="shared" si="0"/>
        <v>212.2866833465319</v>
      </c>
      <c r="F15" s="11"/>
      <c r="G15" s="11">
        <v>135.95887798975031</v>
      </c>
      <c r="H15" s="11">
        <v>29.044726668135258</v>
      </c>
      <c r="I15" s="11">
        <v>25.154168563059613</v>
      </c>
      <c r="J15" s="11">
        <f t="shared" si="1"/>
        <v>190.15777322094519</v>
      </c>
      <c r="K15" s="11"/>
      <c r="L15" s="11">
        <v>133.35446108124512</v>
      </c>
      <c r="M15" s="11">
        <v>38.00263958545051</v>
      </c>
      <c r="N15" s="11">
        <v>30.844275143080122</v>
      </c>
      <c r="O15" s="11">
        <f t="shared" si="2"/>
        <v>202.20137580977575</v>
      </c>
      <c r="Q15" s="10" t="str">
        <f>name!E11</f>
        <v>Process, plant and machine operatives</v>
      </c>
      <c r="R15" s="11">
        <v>133.40737272366084</v>
      </c>
      <c r="S15" s="11">
        <v>17.546994518211211</v>
      </c>
      <c r="T15" s="11">
        <v>29.389438158262937</v>
      </c>
      <c r="U15" s="11">
        <f t="shared" si="3"/>
        <v>180.34380540013501</v>
      </c>
      <c r="V15" s="11"/>
      <c r="W15" s="11">
        <v>117.89777080683449</v>
      </c>
      <c r="X15" s="11">
        <v>21.797394214479493</v>
      </c>
      <c r="Y15" s="11">
        <v>21.988336999974102</v>
      </c>
      <c r="Z15" s="11">
        <f t="shared" si="4"/>
        <v>161.68350202128809</v>
      </c>
      <c r="AA15" s="11"/>
      <c r="AB15" s="11">
        <v>112.25772015577193</v>
      </c>
      <c r="AC15" s="11">
        <v>24.94344700159737</v>
      </c>
      <c r="AD15" s="11">
        <v>27.601041413558448</v>
      </c>
      <c r="AE15" s="11">
        <f t="shared" si="5"/>
        <v>164.80220857092775</v>
      </c>
      <c r="AG15" s="10" t="str">
        <f>name!E11</f>
        <v>Process, plant and machine operatives</v>
      </c>
      <c r="AH15" s="11">
        <v>21.294171579864038</v>
      </c>
      <c r="AI15" s="11">
        <v>7.8337585194183976</v>
      </c>
      <c r="AJ15" s="11">
        <v>2.8149478471144858</v>
      </c>
      <c r="AK15" s="11">
        <f t="shared" si="6"/>
        <v>31.942877946396923</v>
      </c>
      <c r="AL15" s="11"/>
      <c r="AM15" s="11">
        <v>18.061107182915997</v>
      </c>
      <c r="AN15" s="11">
        <v>7.247332453655793</v>
      </c>
      <c r="AO15" s="11">
        <v>3.165831563085503</v>
      </c>
      <c r="AP15" s="11">
        <f t="shared" si="7"/>
        <v>28.474271199657295</v>
      </c>
      <c r="AQ15" s="11"/>
      <c r="AR15" s="11">
        <v>21.096740925473345</v>
      </c>
      <c r="AS15" s="11">
        <v>13.059192583853157</v>
      </c>
      <c r="AT15" s="11">
        <v>3.2432337295216804</v>
      </c>
      <c r="AU15" s="11">
        <f t="shared" si="8"/>
        <v>37.399167238848179</v>
      </c>
    </row>
    <row r="16" spans="1:47" x14ac:dyDescent="0.2">
      <c r="A16" t="str">
        <f>name!E12</f>
        <v>Elementary occupations</v>
      </c>
      <c r="B16" s="11">
        <v>142.61196548551098</v>
      </c>
      <c r="C16" s="11">
        <v>164.92999337286957</v>
      </c>
      <c r="D16" s="11">
        <v>20.261653627467659</v>
      </c>
      <c r="E16" s="11">
        <f t="shared" si="0"/>
        <v>327.80361248584819</v>
      </c>
      <c r="F16" s="11"/>
      <c r="G16" s="11">
        <v>126.60628693443958</v>
      </c>
      <c r="H16" s="11">
        <v>139.36569441454841</v>
      </c>
      <c r="I16" s="11">
        <v>15.482678060068618</v>
      </c>
      <c r="J16" s="11">
        <f t="shared" si="1"/>
        <v>281.4546594090566</v>
      </c>
      <c r="K16" s="11"/>
      <c r="L16" s="11">
        <v>115.98603974637008</v>
      </c>
      <c r="M16" s="11">
        <v>113.23350580872328</v>
      </c>
      <c r="N16" s="11">
        <v>18.859468680336974</v>
      </c>
      <c r="O16" s="11">
        <f t="shared" si="2"/>
        <v>248.07901423543035</v>
      </c>
      <c r="Q16" s="10" t="str">
        <f>name!E12</f>
        <v>Elementary occupations</v>
      </c>
      <c r="R16" s="11">
        <v>111.91052771435329</v>
      </c>
      <c r="S16" s="11">
        <v>53.634731115990512</v>
      </c>
      <c r="T16" s="11">
        <v>13.929309823767932</v>
      </c>
      <c r="U16" s="11">
        <f t="shared" si="3"/>
        <v>179.47456865411175</v>
      </c>
      <c r="V16" s="11"/>
      <c r="W16" s="11">
        <v>99.308112379680466</v>
      </c>
      <c r="X16" s="11">
        <v>47.891776183908981</v>
      </c>
      <c r="Y16" s="11">
        <v>10.00565171991348</v>
      </c>
      <c r="Z16" s="11">
        <f t="shared" si="4"/>
        <v>157.20554028350293</v>
      </c>
      <c r="AA16" s="11"/>
      <c r="AB16" s="11">
        <v>90.807166662858563</v>
      </c>
      <c r="AC16" s="11">
        <v>42.411054934365865</v>
      </c>
      <c r="AD16" s="11">
        <v>13.544527941925214</v>
      </c>
      <c r="AE16" s="11">
        <f t="shared" si="5"/>
        <v>146.76274953914967</v>
      </c>
      <c r="AG16" s="10" t="str">
        <f>name!E12</f>
        <v>Elementary occupations</v>
      </c>
      <c r="AH16" s="11">
        <v>30.701437771157597</v>
      </c>
      <c r="AI16" s="11">
        <v>111.2952622568788</v>
      </c>
      <c r="AJ16" s="11">
        <v>6.3323438036997137</v>
      </c>
      <c r="AK16" s="11">
        <f t="shared" si="6"/>
        <v>148.3290438317361</v>
      </c>
      <c r="AL16" s="11"/>
      <c r="AM16" s="11">
        <v>27.298174554759125</v>
      </c>
      <c r="AN16" s="11">
        <v>91.473918230639384</v>
      </c>
      <c r="AO16" s="11">
        <v>5.4770263401551205</v>
      </c>
      <c r="AP16" s="11">
        <f t="shared" si="7"/>
        <v>124.24911912555363</v>
      </c>
      <c r="AQ16" s="11"/>
      <c r="AR16" s="11">
        <v>25.178873083511526</v>
      </c>
      <c r="AS16" s="11">
        <v>70.822450874357344</v>
      </c>
      <c r="AT16" s="11">
        <v>5.3149407384117566</v>
      </c>
      <c r="AU16" s="11">
        <f t="shared" si="8"/>
        <v>101.31626469628063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1532.2409999962156</v>
      </c>
      <c r="C18" s="33">
        <f t="shared" ref="C18:D18" si="9">SUM(C8:C16)</f>
        <v>772.79800000250384</v>
      </c>
      <c r="D18" s="33">
        <f t="shared" si="9"/>
        <v>339.4309999989444</v>
      </c>
      <c r="E18" s="33">
        <f t="shared" si="0"/>
        <v>2644.4699999976638</v>
      </c>
      <c r="F18" s="33"/>
      <c r="G18" s="33">
        <f>SUM(G8:G16)</f>
        <v>1634.3959999939079</v>
      </c>
      <c r="H18" s="33">
        <f t="shared" ref="H18:I18" si="10">SUM(H8:H16)</f>
        <v>788.13800000612207</v>
      </c>
      <c r="I18" s="33">
        <f t="shared" si="10"/>
        <v>318.47899999784454</v>
      </c>
      <c r="J18" s="33">
        <f t="shared" ref="J18" si="11">SUM(G18:I18)</f>
        <v>2741.0129999978744</v>
      </c>
      <c r="K18" s="33"/>
      <c r="L18" s="33">
        <f>SUM(L8:L16)</f>
        <v>1707.6220000059823</v>
      </c>
      <c r="M18" s="33">
        <f t="shared" ref="M18:N18" si="12">SUM(M8:M16)</f>
        <v>807.43999999232631</v>
      </c>
      <c r="N18" s="33">
        <f t="shared" si="12"/>
        <v>334.36700000119669</v>
      </c>
      <c r="O18" s="33">
        <f t="shared" ref="O18" si="13">SUM(L18:N18)</f>
        <v>2849.4289999995053</v>
      </c>
      <c r="Q18" s="231" t="str">
        <f>name!E3</f>
        <v>All occupations</v>
      </c>
      <c r="R18" s="33">
        <f>SUM(R8:R16)</f>
        <v>951.56399999833184</v>
      </c>
      <c r="S18" s="33">
        <f t="shared" ref="S18:T18" si="14">SUM(S8:S16)</f>
        <v>192.58800000035095</v>
      </c>
      <c r="T18" s="33">
        <f t="shared" si="14"/>
        <v>239.7329999993209</v>
      </c>
      <c r="U18" s="33">
        <f t="shared" ref="U18" si="15">SUM(R18:T18)</f>
        <v>1383.8849999980039</v>
      </c>
      <c r="V18" s="33"/>
      <c r="W18" s="33">
        <f>SUM(W8:W16)</f>
        <v>1009.1989999982644</v>
      </c>
      <c r="X18" s="33">
        <f t="shared" ref="X18:Y18" si="16">SUM(X8:X16)</f>
        <v>218.12400000049598</v>
      </c>
      <c r="Y18" s="33">
        <f t="shared" si="16"/>
        <v>202.66899999979469</v>
      </c>
      <c r="Z18" s="33">
        <f t="shared" ref="Z18" si="17">SUM(W18:Y18)</f>
        <v>1429.9919999985552</v>
      </c>
      <c r="AA18" s="33"/>
      <c r="AB18" s="33">
        <f>SUM(AB8:AB16)</f>
        <v>1013.9640000005942</v>
      </c>
      <c r="AC18" s="33">
        <f t="shared" ref="AC18:AD18" si="18">SUM(AC8:AC16)</f>
        <v>233.76399999972838</v>
      </c>
      <c r="AD18" s="33">
        <f t="shared" si="18"/>
        <v>212.89799999919458</v>
      </c>
      <c r="AE18" s="33">
        <f t="shared" ref="AE18" si="19">SUM(AB18:AD18)</f>
        <v>1460.625999999517</v>
      </c>
      <c r="AG18" s="231" t="str">
        <f>name!E3</f>
        <v>All occupations</v>
      </c>
      <c r="AH18" s="33">
        <f>SUM(AH8:AH16)</f>
        <v>580.67699999788351</v>
      </c>
      <c r="AI18" s="33">
        <f t="shared" ref="AI18:AJ18" si="20">SUM(AI8:AI16)</f>
        <v>580.21000000215258</v>
      </c>
      <c r="AJ18" s="33">
        <f t="shared" si="20"/>
        <v>99.697999999623576</v>
      </c>
      <c r="AK18" s="33">
        <f t="shared" si="6"/>
        <v>1260.5849999996597</v>
      </c>
      <c r="AL18" s="33"/>
      <c r="AM18" s="33">
        <f>SUM(AM8:AM16)</f>
        <v>625.19699999564352</v>
      </c>
      <c r="AN18" s="33">
        <f t="shared" ref="AN18:AO18" si="21">SUM(AN8:AN16)</f>
        <v>570.01400000562592</v>
      </c>
      <c r="AO18" s="33">
        <f t="shared" si="21"/>
        <v>115.80999999804986</v>
      </c>
      <c r="AP18" s="33">
        <f t="shared" si="7"/>
        <v>1311.0209999993192</v>
      </c>
      <c r="AQ18" s="33"/>
      <c r="AR18" s="33">
        <f>SUM(AR8:AR16)</f>
        <v>693.65800000538843</v>
      </c>
      <c r="AS18" s="33">
        <f t="shared" ref="AS18:AT18" si="22">SUM(AS8:AS16)</f>
        <v>573.67599999259778</v>
      </c>
      <c r="AT18" s="33">
        <f t="shared" si="22"/>
        <v>121.4690000020021</v>
      </c>
      <c r="AU18" s="33">
        <f t="shared" si="8"/>
        <v>1388.8029999999883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10.427156697846163</v>
      </c>
      <c r="C26" s="17">
        <f t="shared" ref="C26:O26" si="23">C8/C$18*100</f>
        <v>2.8146525655880259</v>
      </c>
      <c r="D26" s="17">
        <f t="shared" si="23"/>
        <v>14.610259144797599</v>
      </c>
      <c r="E26" s="17">
        <f t="shared" si="23"/>
        <v>8.7394637681638194</v>
      </c>
      <c r="F26" s="17"/>
      <c r="G26" s="17">
        <f t="shared" si="23"/>
        <v>11.726193131693147</v>
      </c>
      <c r="H26" s="17">
        <f t="shared" si="23"/>
        <v>4.3110414900150786</v>
      </c>
      <c r="I26" s="17">
        <f t="shared" si="23"/>
        <v>16.330504975117314</v>
      </c>
      <c r="J26" s="17">
        <f t="shared" si="23"/>
        <v>10.129051435157706</v>
      </c>
      <c r="K26" s="17"/>
      <c r="L26" s="17">
        <f t="shared" si="23"/>
        <v>12.319679266443313</v>
      </c>
      <c r="M26" s="17">
        <f t="shared" si="23"/>
        <v>5.331005374409342</v>
      </c>
      <c r="N26" s="17">
        <f t="shared" si="23"/>
        <v>17.460525598425573</v>
      </c>
      <c r="O26" s="17">
        <f t="shared" si="23"/>
        <v>10.942559330540751</v>
      </c>
      <c r="Q26" t="str">
        <f>$A$8</f>
        <v>Managers, directors and senior officials</v>
      </c>
      <c r="R26" s="17">
        <f>R8/R$18*100</f>
        <v>11.438872819867566</v>
      </c>
      <c r="S26" s="17">
        <f t="shared" ref="S26:U26" si="24">S8/S$18*100</f>
        <v>3.979592316137559</v>
      </c>
      <c r="T26" s="17">
        <f t="shared" si="24"/>
        <v>13.812573807436983</v>
      </c>
      <c r="U26" s="17">
        <f t="shared" si="24"/>
        <v>10.812004651772055</v>
      </c>
      <c r="V26" s="17"/>
      <c r="W26" s="17">
        <f t="shared" ref="W26:Z26" si="25">W8/W$18*100</f>
        <v>12.914227872825304</v>
      </c>
      <c r="X26" s="17">
        <f t="shared" si="25"/>
        <v>5.8066990341285312</v>
      </c>
      <c r="Y26" s="17">
        <f t="shared" si="25"/>
        <v>15.717658922258584</v>
      </c>
      <c r="Z26" s="17">
        <f t="shared" si="25"/>
        <v>12.227403014323022</v>
      </c>
      <c r="AA26" s="17"/>
      <c r="AB26" s="17">
        <f t="shared" ref="AB26:AE26" si="26">AB8/AB$18*100</f>
        <v>12.859179382314927</v>
      </c>
      <c r="AC26" s="17">
        <f t="shared" si="26"/>
        <v>7.4592274852475233</v>
      </c>
      <c r="AD26" s="17">
        <f t="shared" si="26"/>
        <v>16.955126166844831</v>
      </c>
      <c r="AE26" s="17">
        <f t="shared" si="26"/>
        <v>12.591968284651886</v>
      </c>
      <c r="AG26" t="str">
        <f>$A$8</f>
        <v>Managers, directors and senior officials</v>
      </c>
      <c r="AH26" s="17">
        <f>AH8/AH$18*100</f>
        <v>8.7692425046940894</v>
      </c>
      <c r="AI26" s="17">
        <f t="shared" ref="AI26:AK26" si="27">AI8/AI$18*100</f>
        <v>2.4279763333989757</v>
      </c>
      <c r="AJ26" s="17">
        <f t="shared" si="27"/>
        <v>16.528366819792648</v>
      </c>
      <c r="AK26" s="17">
        <f t="shared" si="27"/>
        <v>6.4642040746811995</v>
      </c>
      <c r="AL26" s="17"/>
      <c r="AM26" s="17">
        <f t="shared" ref="AM26:AP26" si="28">AM8/AM$18*100</f>
        <v>9.8084560460671302</v>
      </c>
      <c r="AN26" s="17">
        <f t="shared" si="28"/>
        <v>3.738706764640404</v>
      </c>
      <c r="AO26" s="17">
        <f t="shared" si="28"/>
        <v>17.40299350537196</v>
      </c>
      <c r="AP26" s="17">
        <f t="shared" si="28"/>
        <v>7.8402811016601541</v>
      </c>
      <c r="AQ26" s="17"/>
      <c r="AR26" s="17">
        <f t="shared" ref="AR26:AU26" si="29">AR8/AR$18*100</f>
        <v>11.531057646732018</v>
      </c>
      <c r="AS26" s="17">
        <f t="shared" si="29"/>
        <v>4.4637881411211824</v>
      </c>
      <c r="AT26" s="17">
        <f t="shared" si="29"/>
        <v>18.346336201809944</v>
      </c>
      <c r="AU26" s="17">
        <f t="shared" si="29"/>
        <v>9.2078499419473143</v>
      </c>
    </row>
    <row r="27" spans="1:47" x14ac:dyDescent="0.2">
      <c r="A27" t="str">
        <f>$A$9</f>
        <v>Professional occupations</v>
      </c>
      <c r="B27" s="17">
        <f t="shared" ref="B27:B34" si="30">B9/B$18*100</f>
        <v>20.556336638013967</v>
      </c>
      <c r="C27" s="17">
        <f t="shared" ref="C27:O27" si="31">C9/C$18*100</f>
        <v>11.657421097913499</v>
      </c>
      <c r="D27" s="17">
        <f t="shared" si="31"/>
        <v>15.204031605615198</v>
      </c>
      <c r="E27" s="17">
        <f t="shared" si="31"/>
        <v>17.268796079401081</v>
      </c>
      <c r="F27" s="17"/>
      <c r="G27" s="17">
        <f t="shared" si="31"/>
        <v>24.173138678628256</v>
      </c>
      <c r="H27" s="17">
        <f t="shared" si="31"/>
        <v>13.94222822333554</v>
      </c>
      <c r="I27" s="17">
        <f t="shared" si="31"/>
        <v>18.150903688458637</v>
      </c>
      <c r="J27" s="17">
        <f t="shared" si="31"/>
        <v>20.531665733441525</v>
      </c>
      <c r="K27" s="17"/>
      <c r="L27" s="17">
        <f t="shared" si="31"/>
        <v>27.961424901208552</v>
      </c>
      <c r="M27" s="17">
        <f t="shared" si="31"/>
        <v>16.547513049045207</v>
      </c>
      <c r="N27" s="17">
        <f t="shared" si="31"/>
        <v>16.863840946994806</v>
      </c>
      <c r="O27" s="17">
        <f t="shared" si="31"/>
        <v>23.424826572260084</v>
      </c>
      <c r="Q27" t="str">
        <f>$A$9</f>
        <v>Professional occupations</v>
      </c>
      <c r="R27" s="17">
        <f t="shared" ref="R27:U27" si="32">R9/R$18*100</f>
        <v>17.999369028776545</v>
      </c>
      <c r="S27" s="17">
        <f t="shared" si="32"/>
        <v>7.8060267725859296</v>
      </c>
      <c r="T27" s="17">
        <f t="shared" si="32"/>
        <v>14.063797504209102</v>
      </c>
      <c r="U27" s="17">
        <f t="shared" si="32"/>
        <v>15.899048722725489</v>
      </c>
      <c r="V27" s="17"/>
      <c r="W27" s="17">
        <f t="shared" ref="W27:Z27" si="33">W9/W$18*100</f>
        <v>21.418644303164378</v>
      </c>
      <c r="X27" s="17">
        <f t="shared" si="33"/>
        <v>10.105802350462129</v>
      </c>
      <c r="Y27" s="17">
        <f t="shared" si="33"/>
        <v>16.628208273630975</v>
      </c>
      <c r="Z27" s="17">
        <f t="shared" si="33"/>
        <v>19.014102726869663</v>
      </c>
      <c r="AA27" s="17"/>
      <c r="AB27" s="17">
        <f t="shared" ref="AB27:AE27" si="34">AB9/AB$18*100</f>
        <v>24.433282226626289</v>
      </c>
      <c r="AC27" s="17">
        <f t="shared" si="34"/>
        <v>11.670838086727954</v>
      </c>
      <c r="AD27" s="17">
        <f t="shared" si="34"/>
        <v>14.184022554625924</v>
      </c>
      <c r="AE27" s="17">
        <f t="shared" si="34"/>
        <v>20.896821231437439</v>
      </c>
      <c r="AG27" t="str">
        <f>$A$9</f>
        <v>Professional occupations</v>
      </c>
      <c r="AH27" s="17">
        <f t="shared" ref="AH27:AK27" si="35">AH9/AH$18*100</f>
        <v>24.74647732917445</v>
      </c>
      <c r="AI27" s="17">
        <f t="shared" si="35"/>
        <v>12.935807079411207</v>
      </c>
      <c r="AJ27" s="17">
        <f t="shared" si="35"/>
        <v>17.945829252836258</v>
      </c>
      <c r="AK27" s="17">
        <f t="shared" si="35"/>
        <v>18.772520795061485</v>
      </c>
      <c r="AL27" s="17"/>
      <c r="AM27" s="17">
        <f t="shared" ref="AM27:AP27" si="36">AM9/AM$18*100</f>
        <v>28.619469945794279</v>
      </c>
      <c r="AN27" s="17">
        <f t="shared" si="36"/>
        <v>15.410291388605661</v>
      </c>
      <c r="AO27" s="17">
        <f t="shared" si="36"/>
        <v>20.815640386779922</v>
      </c>
      <c r="AP27" s="17">
        <f t="shared" si="36"/>
        <v>22.186942772400229</v>
      </c>
      <c r="AQ27" s="17"/>
      <c r="AR27" s="17">
        <f t="shared" ref="AR27:AU27" si="37">AR9/AR$18*100</f>
        <v>33.118735360922749</v>
      </c>
      <c r="AS27" s="17">
        <f t="shared" si="37"/>
        <v>18.534681844505574</v>
      </c>
      <c r="AT27" s="17">
        <f t="shared" si="37"/>
        <v>21.560742840374946</v>
      </c>
      <c r="AU27" s="17">
        <f t="shared" si="37"/>
        <v>26.083569625769655</v>
      </c>
    </row>
    <row r="28" spans="1:47" x14ac:dyDescent="0.2">
      <c r="A28" t="str">
        <f>$A$10</f>
        <v>Associate professional occupations</v>
      </c>
      <c r="B28" s="17">
        <f t="shared" si="30"/>
        <v>12.397012338156543</v>
      </c>
      <c r="C28" s="17">
        <f t="shared" ref="C28:O28" si="38">C10/C$18*100</f>
        <v>7.39297612107746</v>
      </c>
      <c r="D28" s="17">
        <f t="shared" si="38"/>
        <v>10.453452021280915</v>
      </c>
      <c r="E28" s="17">
        <f t="shared" si="38"/>
        <v>10.685208535346087</v>
      </c>
      <c r="F28" s="17"/>
      <c r="G28" s="17">
        <f t="shared" si="38"/>
        <v>13.946280395399901</v>
      </c>
      <c r="H28" s="17">
        <f t="shared" si="38"/>
        <v>8.6212086661187612</v>
      </c>
      <c r="I28" s="17">
        <f t="shared" si="38"/>
        <v>12.527680308353132</v>
      </c>
      <c r="J28" s="17">
        <f t="shared" si="38"/>
        <v>12.250306782823859</v>
      </c>
      <c r="K28" s="17"/>
      <c r="L28" s="17">
        <f t="shared" si="38"/>
        <v>13.846335594363115</v>
      </c>
      <c r="M28" s="17">
        <f t="shared" si="38"/>
        <v>9.0161170978171938</v>
      </c>
      <c r="N28" s="17">
        <f t="shared" si="38"/>
        <v>11.763227015980299</v>
      </c>
      <c r="O28" s="17">
        <f t="shared" si="38"/>
        <v>12.233158221336662</v>
      </c>
      <c r="Q28" t="str">
        <f>$A$10</f>
        <v>Associate professional occupations</v>
      </c>
      <c r="R28" s="17">
        <f t="shared" ref="R28:U28" si="39">R10/R$18*100</f>
        <v>12.203926120704461</v>
      </c>
      <c r="S28" s="17">
        <f t="shared" si="39"/>
        <v>6.6913964775399988</v>
      </c>
      <c r="T28" s="17">
        <f t="shared" si="39"/>
        <v>8.2041484606128776</v>
      </c>
      <c r="U28" s="17">
        <f t="shared" si="39"/>
        <v>10.74388734818606</v>
      </c>
      <c r="V28" s="17"/>
      <c r="W28" s="17">
        <f t="shared" ref="W28:Z28" si="40">W10/W$18*100</f>
        <v>13.647854049339237</v>
      </c>
      <c r="X28" s="17">
        <f t="shared" si="40"/>
        <v>8.4272329420829646</v>
      </c>
      <c r="Y28" s="17">
        <f t="shared" si="40"/>
        <v>10.234894875070259</v>
      </c>
      <c r="Z28" s="17">
        <f t="shared" si="40"/>
        <v>12.367816272000045</v>
      </c>
      <c r="AA28" s="17"/>
      <c r="AB28" s="17">
        <f t="shared" ref="AB28:AE28" si="41">AB10/AB$18*100</f>
        <v>12.881390662534228</v>
      </c>
      <c r="AC28" s="17">
        <f t="shared" si="41"/>
        <v>7.2143273144045255</v>
      </c>
      <c r="AD28" s="17">
        <f t="shared" si="41"/>
        <v>8.8870844258051171</v>
      </c>
      <c r="AE28" s="17">
        <f t="shared" si="41"/>
        <v>11.392210539973554</v>
      </c>
      <c r="AG28" t="str">
        <f>$A$10</f>
        <v>Associate professional occupations</v>
      </c>
      <c r="AH28" s="17">
        <f t="shared" ref="AH28:AK28" si="42">AH10/AH$18*100</f>
        <v>12.713425582393722</v>
      </c>
      <c r="AI28" s="17">
        <f t="shared" si="42"/>
        <v>7.6258501156472507</v>
      </c>
      <c r="AJ28" s="17">
        <f t="shared" si="42"/>
        <v>15.862109070671474</v>
      </c>
      <c r="AK28" s="17">
        <f t="shared" si="42"/>
        <v>10.620790246292227</v>
      </c>
      <c r="AL28" s="17"/>
      <c r="AM28" s="17">
        <f t="shared" ref="AM28:AP28" si="43">AM10/AM$18*100</f>
        <v>14.428003068444776</v>
      </c>
      <c r="AN28" s="17">
        <f t="shared" si="43"/>
        <v>8.6954362479487894</v>
      </c>
      <c r="AO28" s="17">
        <f t="shared" si="43"/>
        <v>16.540084513390372</v>
      </c>
      <c r="AP28" s="17">
        <f t="shared" si="43"/>
        <v>12.122133679993341</v>
      </c>
      <c r="AQ28" s="17"/>
      <c r="AR28" s="17">
        <f t="shared" ref="AR28:AU28" si="44">AR10/AR$18*100</f>
        <v>15.256856950492381</v>
      </c>
      <c r="AS28" s="17">
        <f t="shared" si="44"/>
        <v>9.7503182617749378</v>
      </c>
      <c r="AT28" s="17">
        <f t="shared" si="44"/>
        <v>16.804225173129105</v>
      </c>
      <c r="AU28" s="17">
        <f t="shared" si="44"/>
        <v>13.117596149565703</v>
      </c>
    </row>
    <row r="29" spans="1:47" x14ac:dyDescent="0.2">
      <c r="A29" t="str">
        <f>$A$11</f>
        <v>Administrative and secretarial occupations</v>
      </c>
      <c r="B29" s="17">
        <f t="shared" si="30"/>
        <v>12.193815711568231</v>
      </c>
      <c r="C29" s="17">
        <f t="shared" ref="C29:O29" si="45">C11/C$18*100</f>
        <v>17.813212975722596</v>
      </c>
      <c r="D29" s="17">
        <f t="shared" si="45"/>
        <v>2.9437187783753243</v>
      </c>
      <c r="E29" s="17">
        <f t="shared" si="45"/>
        <v>12.648685426421588</v>
      </c>
      <c r="F29" s="17"/>
      <c r="G29" s="17">
        <f t="shared" si="45"/>
        <v>11.702047850967336</v>
      </c>
      <c r="H29" s="17">
        <f t="shared" si="45"/>
        <v>17.229825194765592</v>
      </c>
      <c r="I29" s="17">
        <f t="shared" si="45"/>
        <v>3.1815563894812411</v>
      </c>
      <c r="J29" s="17">
        <f t="shared" si="45"/>
        <v>12.30148090001793</v>
      </c>
      <c r="K29" s="17"/>
      <c r="L29" s="17">
        <f t="shared" si="45"/>
        <v>9.9283796171060512</v>
      </c>
      <c r="M29" s="17">
        <f t="shared" si="45"/>
        <v>15.071113321137611</v>
      </c>
      <c r="N29" s="17">
        <f t="shared" si="45"/>
        <v>2.8856568589445071</v>
      </c>
      <c r="O29" s="17">
        <f t="shared" si="45"/>
        <v>10.559241035817472</v>
      </c>
      <c r="Q29" t="str">
        <f>$A$11</f>
        <v>Administrative and secretarial occupations</v>
      </c>
      <c r="R29" s="17">
        <f t="shared" ref="R29:U29" si="46">R11/R$18*100</f>
        <v>8.0165838891619039</v>
      </c>
      <c r="S29" s="17">
        <f t="shared" si="46"/>
        <v>11.429832435304071</v>
      </c>
      <c r="T29" s="17">
        <f t="shared" si="46"/>
        <v>1.1570698093427747</v>
      </c>
      <c r="U29" s="17">
        <f t="shared" si="46"/>
        <v>7.3033012263044998</v>
      </c>
      <c r="V29" s="17"/>
      <c r="W29" s="17">
        <f t="shared" ref="W29:Z29" si="47">W11/W$18*100</f>
        <v>8.5196752901486779</v>
      </c>
      <c r="X29" s="17">
        <f t="shared" si="47"/>
        <v>11.936660248743054</v>
      </c>
      <c r="Y29" s="17">
        <f t="shared" si="47"/>
        <v>1.2398809844836494</v>
      </c>
      <c r="Z29" s="17">
        <f t="shared" si="47"/>
        <v>8.0091394234977198</v>
      </c>
      <c r="AA29" s="17"/>
      <c r="AB29" s="17">
        <f t="shared" ref="AB29:AE29" si="48">AB11/AB$18*100</f>
        <v>9.256220574419153</v>
      </c>
      <c r="AC29" s="17">
        <f t="shared" si="48"/>
        <v>11.903390039474488</v>
      </c>
      <c r="AD29" s="17">
        <f t="shared" si="48"/>
        <v>1.6129053910799076</v>
      </c>
      <c r="AE29" s="17">
        <f t="shared" si="48"/>
        <v>8.5658086598919194</v>
      </c>
      <c r="AG29" t="str">
        <f>$A$11</f>
        <v>Administrative and secretarial occupations</v>
      </c>
      <c r="AH29" s="17">
        <f t="shared" ref="AH29:AK29" si="49">AH11/AH$18*100</f>
        <v>19.039107365730139</v>
      </c>
      <c r="AI29" s="17">
        <f t="shared" si="49"/>
        <v>19.932036318160343</v>
      </c>
      <c r="AJ29" s="17">
        <f t="shared" si="49"/>
        <v>7.2398803592845073</v>
      </c>
      <c r="AK29" s="17">
        <f t="shared" si="49"/>
        <v>18.51691090409296</v>
      </c>
      <c r="AL29" s="17"/>
      <c r="AM29" s="17">
        <f t="shared" ref="AM29:AP29" si="50">AM11/AM$18*100</f>
        <v>16.839064193052277</v>
      </c>
      <c r="AN29" s="17">
        <f t="shared" si="50"/>
        <v>19.25533037652858</v>
      </c>
      <c r="AO29" s="17">
        <f t="shared" si="50"/>
        <v>6.5795134973448564</v>
      </c>
      <c r="AP29" s="17">
        <f t="shared" si="50"/>
        <v>16.983338759418405</v>
      </c>
      <c r="AQ29" s="17"/>
      <c r="AR29" s="17">
        <f t="shared" ref="AR29:AU29" si="51">AR11/AR$18*100</f>
        <v>10.910917224333335</v>
      </c>
      <c r="AS29" s="17">
        <f t="shared" si="51"/>
        <v>16.361911027897857</v>
      </c>
      <c r="AT29" s="17">
        <f t="shared" si="51"/>
        <v>5.1164008512383905</v>
      </c>
      <c r="AU29" s="17">
        <f t="shared" si="51"/>
        <v>12.655765278289351</v>
      </c>
    </row>
    <row r="30" spans="1:47" x14ac:dyDescent="0.2">
      <c r="A30" t="str">
        <f>$A$12</f>
        <v>Skilled trades occupations</v>
      </c>
      <c r="B30" s="17">
        <f t="shared" si="30"/>
        <v>11.111819790732264</v>
      </c>
      <c r="C30" s="17">
        <f t="shared" ref="C30:O30" si="52">C12/C$18*100</f>
        <v>3.4093690802802348</v>
      </c>
      <c r="D30" s="17">
        <f t="shared" si="52"/>
        <v>30.305013793784113</v>
      </c>
      <c r="E30" s="17">
        <f t="shared" si="52"/>
        <v>11.324462221720301</v>
      </c>
      <c r="F30" s="17"/>
      <c r="G30" s="17">
        <f t="shared" si="52"/>
        <v>9.285544315011343</v>
      </c>
      <c r="H30" s="17">
        <f t="shared" si="52"/>
        <v>2.9415177071280008</v>
      </c>
      <c r="I30" s="17">
        <f t="shared" si="52"/>
        <v>25.48204358338786</v>
      </c>
      <c r="J30" s="17">
        <f t="shared" si="52"/>
        <v>9.343288093583606</v>
      </c>
      <c r="K30" s="17"/>
      <c r="L30" s="17">
        <f t="shared" si="52"/>
        <v>7.1845107056458994</v>
      </c>
      <c r="M30" s="17">
        <f t="shared" si="52"/>
        <v>3.1262513315503506</v>
      </c>
      <c r="N30" s="17">
        <f t="shared" si="52"/>
        <v>25.385599938129339</v>
      </c>
      <c r="O30" s="17">
        <f t="shared" si="52"/>
        <v>8.1703372184074006</v>
      </c>
      <c r="Q30" t="str">
        <f>$A$12</f>
        <v>Skilled trades occupations</v>
      </c>
      <c r="R30" s="17">
        <f t="shared" ref="R30:U30" si="53">R12/R$18*100</f>
        <v>16.695660122497856</v>
      </c>
      <c r="S30" s="17">
        <f t="shared" si="53"/>
        <v>8.8298666306002573</v>
      </c>
      <c r="T30" s="17">
        <f t="shared" si="53"/>
        <v>39.029307669090805</v>
      </c>
      <c r="U30" s="17">
        <f t="shared" si="53"/>
        <v>19.469918742439106</v>
      </c>
      <c r="V30" s="17"/>
      <c r="W30" s="17">
        <f t="shared" ref="W30:Z30" si="54">W12/W$18*100</f>
        <v>13.876192102409743</v>
      </c>
      <c r="X30" s="17">
        <f t="shared" si="54"/>
        <v>6.7914433497314697</v>
      </c>
      <c r="Y30" s="17">
        <f t="shared" si="54"/>
        <v>35.10850900660769</v>
      </c>
      <c r="Z30" s="17">
        <f t="shared" si="54"/>
        <v>15.804719463207991</v>
      </c>
      <c r="AA30" s="17"/>
      <c r="AB30" s="17">
        <f t="shared" ref="AB30:AE30" si="55">AB12/AB$18*100</f>
        <v>10.782075480721085</v>
      </c>
      <c r="AC30" s="17">
        <f t="shared" si="55"/>
        <v>6.9841127583603724</v>
      </c>
      <c r="AD30" s="17">
        <f t="shared" si="55"/>
        <v>33.762335216550568</v>
      </c>
      <c r="AE30" s="17">
        <f t="shared" si="55"/>
        <v>13.523793332787626</v>
      </c>
      <c r="AG30" t="str">
        <f>$A$12</f>
        <v>Skilled trades occupations</v>
      </c>
      <c r="AH30" s="17">
        <f t="shared" ref="AH30:AK30" si="56">AH12/AH$18*100</f>
        <v>1.9614979397441328</v>
      </c>
      <c r="AI30" s="17">
        <f t="shared" si="56"/>
        <v>1.6101536544532749</v>
      </c>
      <c r="AJ30" s="17">
        <f t="shared" si="56"/>
        <v>9.3266476920480823</v>
      </c>
      <c r="AK30" s="17">
        <f t="shared" si="56"/>
        <v>2.3822845048969823</v>
      </c>
      <c r="AL30" s="17"/>
      <c r="AM30" s="17">
        <f t="shared" ref="AM30:AP30" si="57">AM12/AM$18*100</f>
        <v>1.8752765811306547</v>
      </c>
      <c r="AN30" s="17">
        <f t="shared" si="57"/>
        <v>1.4682886621205811</v>
      </c>
      <c r="AO30" s="17">
        <f t="shared" si="57"/>
        <v>8.635604408105797</v>
      </c>
      <c r="AP30" s="17">
        <f t="shared" si="57"/>
        <v>2.2955023089871847</v>
      </c>
      <c r="AQ30" s="17"/>
      <c r="AR30" s="17">
        <f t="shared" ref="AR30:AU30" si="58">AR12/AR$18*100</f>
        <v>1.9257215479224477</v>
      </c>
      <c r="AS30" s="17">
        <f t="shared" si="58"/>
        <v>1.5542331216419618</v>
      </c>
      <c r="AT30" s="17">
        <f t="shared" si="58"/>
        <v>10.703745413360142</v>
      </c>
      <c r="AU30" s="17">
        <f t="shared" si="58"/>
        <v>2.5400230626054512</v>
      </c>
    </row>
    <row r="31" spans="1:47" x14ac:dyDescent="0.2">
      <c r="A31" t="str">
        <f>$A$13</f>
        <v>Caring, leisure and other service occupations</v>
      </c>
      <c r="B31" s="17">
        <f t="shared" si="30"/>
        <v>8.0549038598568465</v>
      </c>
      <c r="C31" s="17">
        <f t="shared" ref="C31:O31" si="59">C13/C$18*100</f>
        <v>15.962019408691821</v>
      </c>
      <c r="D31" s="17">
        <f t="shared" si="59"/>
        <v>6.2932377757497662</v>
      </c>
      <c r="E31" s="17">
        <f t="shared" si="59"/>
        <v>10.139495101708919</v>
      </c>
      <c r="F31" s="17"/>
      <c r="G31" s="17">
        <f t="shared" si="59"/>
        <v>7.6422428823985626</v>
      </c>
      <c r="H31" s="17">
        <f t="shared" si="59"/>
        <v>15.14847073026648</v>
      </c>
      <c r="I31" s="17">
        <f t="shared" si="59"/>
        <v>8.1061583694502417</v>
      </c>
      <c r="J31" s="17">
        <f t="shared" si="59"/>
        <v>9.854450830340916</v>
      </c>
      <c r="K31" s="17"/>
      <c r="L31" s="17">
        <f t="shared" si="59"/>
        <v>8.7690803291778039</v>
      </c>
      <c r="M31" s="17">
        <f t="shared" si="59"/>
        <v>16.142052297520074</v>
      </c>
      <c r="N31" s="17">
        <f t="shared" si="59"/>
        <v>8.1362884908305873</v>
      </c>
      <c r="O31" s="17">
        <f t="shared" si="59"/>
        <v>10.7840972948398</v>
      </c>
      <c r="Q31" t="str">
        <f>$A$13</f>
        <v>Caring, leisure and other service occupations</v>
      </c>
      <c r="R31" s="17">
        <f t="shared" ref="R31:U31" si="60">R13/R$18*100</f>
        <v>2.9461239235728125</v>
      </c>
      <c r="S31" s="17">
        <f t="shared" si="60"/>
        <v>6.8209662809653837</v>
      </c>
      <c r="T31" s="17">
        <f t="shared" si="60"/>
        <v>1.7590660919473551</v>
      </c>
      <c r="U31" s="17">
        <f t="shared" si="60"/>
        <v>3.2797291037570662</v>
      </c>
      <c r="V31" s="17"/>
      <c r="W31" s="17">
        <f t="shared" ref="W31:Z31" si="61">W13/W$18*100</f>
        <v>3.1051842544332855</v>
      </c>
      <c r="X31" s="17">
        <f t="shared" si="61"/>
        <v>6.8207445428776676</v>
      </c>
      <c r="Y31" s="17">
        <f t="shared" si="61"/>
        <v>2.0216054779988726</v>
      </c>
      <c r="Z31" s="17">
        <f t="shared" si="61"/>
        <v>3.5183649193028224</v>
      </c>
      <c r="AA31" s="17"/>
      <c r="AB31" s="17">
        <f t="shared" ref="AB31:AE31" si="62">AB13/AB$18*100</f>
        <v>3.9659449732105245</v>
      </c>
      <c r="AC31" s="17">
        <f t="shared" si="62"/>
        <v>7.8587878686921924</v>
      </c>
      <c r="AD31" s="17">
        <f t="shared" si="62"/>
        <v>2.7186734625934958</v>
      </c>
      <c r="AE31" s="17">
        <f t="shared" si="62"/>
        <v>4.4071701167806054</v>
      </c>
      <c r="AG31" t="str">
        <f>$A$13</f>
        <v>Caring, leisure and other service occupations</v>
      </c>
      <c r="AH31" s="17">
        <f t="shared" ref="AH31:AK31" si="63">AH13/AH$18*100</f>
        <v>16.426737204899585</v>
      </c>
      <c r="AI31" s="17">
        <f t="shared" si="63"/>
        <v>18.996191759666917</v>
      </c>
      <c r="AJ31" s="17">
        <f t="shared" si="63"/>
        <v>17.196070132206533</v>
      </c>
      <c r="AK31" s="17">
        <f t="shared" si="63"/>
        <v>17.670226681145827</v>
      </c>
      <c r="AL31" s="17"/>
      <c r="AM31" s="17">
        <f t="shared" ref="AM31:AP31" si="64">AM13/AM$18*100</f>
        <v>14.96600648060515</v>
      </c>
      <c r="AN31" s="17">
        <f t="shared" si="64"/>
        <v>18.335194121067762</v>
      </c>
      <c r="AO31" s="17">
        <f t="shared" si="64"/>
        <v>18.754204738305027</v>
      </c>
      <c r="AP31" s="17">
        <f t="shared" si="64"/>
        <v>16.765516453311669</v>
      </c>
      <c r="AQ31" s="17"/>
      <c r="AR31" s="17">
        <f t="shared" ref="AR31:AU31" si="65">AR13/AR$18*100</f>
        <v>15.79012865276524</v>
      </c>
      <c r="AS31" s="17">
        <f t="shared" si="65"/>
        <v>19.51735303515466</v>
      </c>
      <c r="AT31" s="17">
        <f t="shared" si="65"/>
        <v>17.631710403073615</v>
      </c>
      <c r="AU31" s="17">
        <f t="shared" si="65"/>
        <v>17.490812096274478</v>
      </c>
    </row>
    <row r="32" spans="1:47" x14ac:dyDescent="0.2">
      <c r="A32" t="str">
        <f>$A$14</f>
        <v>Sales and customer service occupations</v>
      </c>
      <c r="B32" s="17">
        <f t="shared" si="30"/>
        <v>5.8551203327352912</v>
      </c>
      <c r="C32" s="17">
        <f t="shared" ref="C32:O32" si="66">C14/C$18*100</f>
        <v>16.324153236519212</v>
      </c>
      <c r="D32" s="17">
        <f t="shared" si="66"/>
        <v>4.7332309152647989</v>
      </c>
      <c r="E32" s="17">
        <f t="shared" si="66"/>
        <v>8.7705036205590083</v>
      </c>
      <c r="F32" s="17"/>
      <c r="G32" s="17">
        <f t="shared" si="66"/>
        <v>5.4595865488984767</v>
      </c>
      <c r="H32" s="17">
        <f t="shared" si="66"/>
        <v>16.437569276447565</v>
      </c>
      <c r="I32" s="17">
        <f t="shared" si="66"/>
        <v>3.4614898434909391</v>
      </c>
      <c r="J32" s="17">
        <f t="shared" si="66"/>
        <v>8.3839847587432796</v>
      </c>
      <c r="K32" s="17"/>
      <c r="L32" s="17">
        <f t="shared" si="66"/>
        <v>5.3889681015146715</v>
      </c>
      <c r="M32" s="17">
        <f t="shared" si="66"/>
        <v>16.035621387183252</v>
      </c>
      <c r="N32" s="17">
        <f t="shared" si="66"/>
        <v>2.63983445151728</v>
      </c>
      <c r="O32" s="17">
        <f t="shared" si="66"/>
        <v>8.0833023550608747</v>
      </c>
      <c r="Q32" t="str">
        <f>$A$14</f>
        <v>Sales and customer service occupations</v>
      </c>
      <c r="R32" s="17">
        <f t="shared" ref="R32:U32" si="67">R14/R$18*100</f>
        <v>4.9189700415828437</v>
      </c>
      <c r="S32" s="17">
        <f t="shared" si="67"/>
        <v>17.481695561999192</v>
      </c>
      <c r="T32" s="17">
        <f t="shared" si="67"/>
        <v>3.9044559228956777</v>
      </c>
      <c r="U32" s="17">
        <f t="shared" si="67"/>
        <v>6.4915123188088772</v>
      </c>
      <c r="V32" s="17"/>
      <c r="W32" s="17">
        <f t="shared" ref="W32:Z32" si="68">W14/W$18*100</f>
        <v>4.9956202239033525</v>
      </c>
      <c r="X32" s="17">
        <f t="shared" si="68"/>
        <v>18.162081191988676</v>
      </c>
      <c r="Y32" s="17">
        <f t="shared" si="68"/>
        <v>3.2629166183461544</v>
      </c>
      <c r="Z32" s="17">
        <f t="shared" si="68"/>
        <v>6.7583963969011061</v>
      </c>
      <c r="AA32" s="17"/>
      <c r="AB32" s="17">
        <f t="shared" ref="AB32:AE32" si="69">AB14/AB$18*100</f>
        <v>5.7950727279113039</v>
      </c>
      <c r="AC32" s="17">
        <f t="shared" si="69"/>
        <v>18.096281961012327</v>
      </c>
      <c r="AD32" s="17">
        <f t="shared" si="69"/>
        <v>2.5534291638474125</v>
      </c>
      <c r="AE32" s="17">
        <f t="shared" si="69"/>
        <v>7.2913082075375373</v>
      </c>
      <c r="AG32" t="str">
        <f>$A$14</f>
        <v>Sales and customer service occupations</v>
      </c>
      <c r="AH32" s="17">
        <f t="shared" ref="AH32:AK32" si="70">AH14/AH$18*100</f>
        <v>7.3892036796766618</v>
      </c>
      <c r="AI32" s="17">
        <f t="shared" si="70"/>
        <v>15.939932417541408</v>
      </c>
      <c r="AJ32" s="17">
        <f t="shared" si="70"/>
        <v>6.7260965218548314</v>
      </c>
      <c r="AK32" s="17">
        <f t="shared" si="70"/>
        <v>11.272407004796319</v>
      </c>
      <c r="AL32" s="17"/>
      <c r="AM32" s="17">
        <f t="shared" ref="AM32:AP32" si="71">AM14/AM$18*100</f>
        <v>6.2085254453122705</v>
      </c>
      <c r="AN32" s="17">
        <f t="shared" si="71"/>
        <v>15.77766015656168</v>
      </c>
      <c r="AO32" s="17">
        <f t="shared" si="71"/>
        <v>3.8089955594697362</v>
      </c>
      <c r="AP32" s="17">
        <f t="shared" si="71"/>
        <v>10.157090111537983</v>
      </c>
      <c r="AQ32" s="17"/>
      <c r="AR32" s="17">
        <f t="shared" ref="AR32:AU32" si="72">AR14/AR$18*100</f>
        <v>4.7953391497882043</v>
      </c>
      <c r="AS32" s="17">
        <f t="shared" si="72"/>
        <v>15.19593442383421</v>
      </c>
      <c r="AT32" s="17">
        <f t="shared" si="72"/>
        <v>2.7912764896831228</v>
      </c>
      <c r="AU32" s="17">
        <f t="shared" si="72"/>
        <v>8.9162550803358478</v>
      </c>
    </row>
    <row r="33" spans="1:47" x14ac:dyDescent="0.2">
      <c r="A33" t="str">
        <f>$A$15</f>
        <v>Process, plant and machine operatives</v>
      </c>
      <c r="B33" s="17">
        <f t="shared" si="30"/>
        <v>10.096423754742696</v>
      </c>
      <c r="C33" s="17">
        <f t="shared" ref="C33:O33" si="73">C15/C$18*100</f>
        <v>3.2842674330869617</v>
      </c>
      <c r="D33" s="17">
        <f t="shared" si="73"/>
        <v>9.4877562760848377</v>
      </c>
      <c r="E33" s="17">
        <f t="shared" si="73"/>
        <v>8.0275701122236001</v>
      </c>
      <c r="F33" s="17"/>
      <c r="G33" s="17">
        <f t="shared" si="73"/>
        <v>8.3186007546675995</v>
      </c>
      <c r="H33" s="17">
        <f t="shared" si="73"/>
        <v>3.6852336352148538</v>
      </c>
      <c r="I33" s="17">
        <f t="shared" si="73"/>
        <v>7.8982188977074959</v>
      </c>
      <c r="J33" s="17">
        <f t="shared" si="73"/>
        <v>6.9374998666950018</v>
      </c>
      <c r="K33" s="17"/>
      <c r="L33" s="17">
        <f t="shared" si="73"/>
        <v>7.8093665390102691</v>
      </c>
      <c r="M33" s="17">
        <f t="shared" si="73"/>
        <v>4.7065589499915381</v>
      </c>
      <c r="N33" s="17">
        <f t="shared" si="73"/>
        <v>9.2246768200718776</v>
      </c>
      <c r="O33" s="17">
        <f t="shared" si="73"/>
        <v>7.0962068474003344</v>
      </c>
      <c r="Q33" t="str">
        <f>$A$15</f>
        <v>Process, plant and machine operatives</v>
      </c>
      <c r="R33" s="17">
        <f t="shared" ref="R33:U33" si="74">R15/R$18*100</f>
        <v>14.019800320724062</v>
      </c>
      <c r="S33" s="17">
        <f t="shared" si="74"/>
        <v>9.1111567274073337</v>
      </c>
      <c r="T33" s="17">
        <f t="shared" si="74"/>
        <v>12.259237634512642</v>
      </c>
      <c r="U33" s="17">
        <f t="shared" si="74"/>
        <v>13.031704614212536</v>
      </c>
      <c r="V33" s="17"/>
      <c r="W33" s="17">
        <f t="shared" ref="W33:Z33" si="75">W15/W$18*100</f>
        <v>11.682311497240608</v>
      </c>
      <c r="X33" s="17">
        <f t="shared" si="75"/>
        <v>9.9931205252195667</v>
      </c>
      <c r="Y33" s="17">
        <f t="shared" si="75"/>
        <v>10.84938347749107</v>
      </c>
      <c r="Z33" s="17">
        <f t="shared" si="75"/>
        <v>11.306601856615382</v>
      </c>
      <c r="AA33" s="17"/>
      <c r="AB33" s="17">
        <f t="shared" ref="AB33:AE33" si="76">AB15/AB$18*100</f>
        <v>11.071174139881313</v>
      </c>
      <c r="AC33" s="17">
        <f t="shared" si="76"/>
        <v>10.670354289636707</v>
      </c>
      <c r="AD33" s="17">
        <f t="shared" si="76"/>
        <v>12.96444373064231</v>
      </c>
      <c r="AE33" s="17">
        <f t="shared" si="76"/>
        <v>11.282984731956178</v>
      </c>
      <c r="AG33" t="str">
        <f>$A$15</f>
        <v>Process, plant and machine operatives</v>
      </c>
      <c r="AH33" s="17">
        <f t="shared" ref="AH33:AK33" si="77">AH15/AH$18*100</f>
        <v>3.6671284690011232</v>
      </c>
      <c r="AI33" s="17">
        <f t="shared" si="77"/>
        <v>1.3501591698504567</v>
      </c>
      <c r="AJ33" s="17">
        <f t="shared" si="77"/>
        <v>2.8234747408424585</v>
      </c>
      <c r="AK33" s="17">
        <f t="shared" si="77"/>
        <v>2.5339725561073267</v>
      </c>
      <c r="AL33" s="17"/>
      <c r="AM33" s="17">
        <f t="shared" ref="AM33:AP33" si="78">AM15/AM$18*100</f>
        <v>2.8888665785411396</v>
      </c>
      <c r="AN33" s="17">
        <f t="shared" si="78"/>
        <v>1.271430605842008</v>
      </c>
      <c r="AO33" s="17">
        <f t="shared" si="78"/>
        <v>2.7336426587849174</v>
      </c>
      <c r="AP33" s="17">
        <f t="shared" si="78"/>
        <v>2.1719157206232458</v>
      </c>
      <c r="AQ33" s="17"/>
      <c r="AR33" s="17">
        <f t="shared" ref="AR33:AU33" si="79">AR15/AR$18*100</f>
        <v>3.0413749895927769</v>
      </c>
      <c r="AS33" s="17">
        <f t="shared" si="79"/>
        <v>2.2764055989829908</v>
      </c>
      <c r="AT33" s="17">
        <f t="shared" si="79"/>
        <v>2.6700094093704765</v>
      </c>
      <c r="AU33" s="17">
        <f t="shared" si="79"/>
        <v>2.6929065705394137</v>
      </c>
    </row>
    <row r="34" spans="1:47" x14ac:dyDescent="0.2">
      <c r="A34" t="str">
        <f>$A$16</f>
        <v>Elementary occupations</v>
      </c>
      <c r="B34" s="17">
        <f t="shared" si="30"/>
        <v>9.3074108763479906</v>
      </c>
      <c r="C34" s="17">
        <f t="shared" ref="C34:O34" si="80">C16/C$18*100</f>
        <v>21.341928081120191</v>
      </c>
      <c r="D34" s="17">
        <f t="shared" si="80"/>
        <v>5.9692996890474559</v>
      </c>
      <c r="E34" s="17">
        <f t="shared" si="80"/>
        <v>12.395815134455592</v>
      </c>
      <c r="F34" s="17"/>
      <c r="G34" s="17">
        <f t="shared" si="80"/>
        <v>7.7463654423353638</v>
      </c>
      <c r="H34" s="17">
        <f t="shared" si="80"/>
        <v>17.682905076708121</v>
      </c>
      <c r="I34" s="17">
        <f t="shared" si="80"/>
        <v>4.8614439445531437</v>
      </c>
      <c r="J34" s="17">
        <f t="shared" si="80"/>
        <v>10.268271599196169</v>
      </c>
      <c r="K34" s="17"/>
      <c r="L34" s="17">
        <f t="shared" si="80"/>
        <v>6.7922549455303196</v>
      </c>
      <c r="M34" s="17">
        <f t="shared" si="80"/>
        <v>14.023767191345415</v>
      </c>
      <c r="N34" s="17">
        <f t="shared" si="80"/>
        <v>5.6403498791057363</v>
      </c>
      <c r="O34" s="17">
        <f t="shared" si="80"/>
        <v>8.7062711243366095</v>
      </c>
      <c r="Q34" t="str">
        <f>$A$16</f>
        <v>Elementary occupations</v>
      </c>
      <c r="R34" s="17">
        <f t="shared" ref="R34:U34" si="81">R16/R$18*100</f>
        <v>11.760693733111959</v>
      </c>
      <c r="S34" s="17">
        <f t="shared" si="81"/>
        <v>27.849466797460266</v>
      </c>
      <c r="T34" s="17">
        <f t="shared" si="81"/>
        <v>5.8103430999517762</v>
      </c>
      <c r="U34" s="17">
        <f t="shared" si="81"/>
        <v>12.968893271794304</v>
      </c>
      <c r="V34" s="17"/>
      <c r="W34" s="17">
        <f t="shared" ref="W34:Z34" si="82">W16/W$18*100</f>
        <v>9.8402904065354058</v>
      </c>
      <c r="X34" s="17">
        <f t="shared" si="82"/>
        <v>21.956215814765951</v>
      </c>
      <c r="Y34" s="17">
        <f t="shared" si="82"/>
        <v>4.9369423641127241</v>
      </c>
      <c r="Z34" s="17">
        <f t="shared" si="82"/>
        <v>10.993455927282234</v>
      </c>
      <c r="AA34" s="17"/>
      <c r="AB34" s="17">
        <f t="shared" ref="AB34:AE34" si="83">AB16/AB$18*100</f>
        <v>8.9556598323811638</v>
      </c>
      <c r="AC34" s="17">
        <f t="shared" si="83"/>
        <v>18.142680196443912</v>
      </c>
      <c r="AD34" s="17">
        <f t="shared" si="83"/>
        <v>6.3619798880104339</v>
      </c>
      <c r="AE34" s="17">
        <f t="shared" si="83"/>
        <v>10.047934894983261</v>
      </c>
      <c r="AG34" t="str">
        <f>$A$16</f>
        <v>Elementary occupations</v>
      </c>
      <c r="AH34" s="17">
        <f t="shared" ref="AH34:AK34" si="84">AH16/AH$18*100</f>
        <v>5.2871799246860984</v>
      </c>
      <c r="AI34" s="17">
        <f t="shared" si="84"/>
        <v>19.181893151870167</v>
      </c>
      <c r="AJ34" s="17">
        <f t="shared" si="84"/>
        <v>6.3515254104632213</v>
      </c>
      <c r="AK34" s="17">
        <f t="shared" si="84"/>
        <v>11.766683232925677</v>
      </c>
      <c r="AL34" s="17"/>
      <c r="AM34" s="17">
        <f t="shared" ref="AM34:AP34" si="85">AM16/AM$18*100</f>
        <v>4.3663316610523317</v>
      </c>
      <c r="AN34" s="17">
        <f t="shared" si="85"/>
        <v>16.04766167668453</v>
      </c>
      <c r="AO34" s="17">
        <f t="shared" si="85"/>
        <v>4.7293207324474125</v>
      </c>
      <c r="AP34" s="17">
        <f t="shared" si="85"/>
        <v>9.4772790920677981</v>
      </c>
      <c r="AQ34" s="17"/>
      <c r="AR34" s="17">
        <f t="shared" ref="AR34:AU34" si="86">AR16/AR$18*100</f>
        <v>3.6298684774508381</v>
      </c>
      <c r="AS34" s="17">
        <f t="shared" si="86"/>
        <v>12.345374545086631</v>
      </c>
      <c r="AT34" s="17">
        <f t="shared" si="86"/>
        <v>4.3755532179602641</v>
      </c>
      <c r="AU34" s="17">
        <f t="shared" si="86"/>
        <v>7.2952221946727844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31.883261437702743</v>
      </c>
      <c r="C44" s="26">
        <f t="shared" ref="C44:E44" si="94">H8-C8</f>
        <v>12.225377444955541</v>
      </c>
      <c r="D44" s="26">
        <f t="shared" si="94"/>
        <v>2.4174802217281552</v>
      </c>
      <c r="E44" s="26">
        <f t="shared" si="94"/>
        <v>46.526119104386424</v>
      </c>
      <c r="F44" s="26"/>
      <c r="G44" s="26">
        <f>L8-G8</f>
        <v>18.721121988008491</v>
      </c>
      <c r="H44" s="26">
        <f t="shared" ref="H44:J44" si="95">M8-H8</f>
        <v>9.0677136158827381</v>
      </c>
      <c r="I44" s="26">
        <f t="shared" si="95"/>
        <v>6.373006688544713</v>
      </c>
      <c r="J44" s="26">
        <f t="shared" si="95"/>
        <v>34.161842292435949</v>
      </c>
      <c r="K44" s="26"/>
      <c r="L44" s="26">
        <f>L8-B8</f>
        <v>50.604383425711234</v>
      </c>
      <c r="M44" s="26">
        <f t="shared" ref="M44:O44" si="96">M8-C8</f>
        <v>21.293091060838279</v>
      </c>
      <c r="N44" s="26">
        <f t="shared" si="96"/>
        <v>8.7904869102728682</v>
      </c>
      <c r="O44" s="26">
        <f t="shared" si="96"/>
        <v>80.687961396822374</v>
      </c>
      <c r="Q44" t="str">
        <f>$A$8</f>
        <v>Managers, directors and senior officials</v>
      </c>
      <c r="R44" s="26">
        <f>W8-R8</f>
        <v>21.482062790596316</v>
      </c>
      <c r="S44" s="26">
        <f t="shared" ref="S44:S52" si="97">X8-S8</f>
        <v>5.0015869514143496</v>
      </c>
      <c r="T44" s="26">
        <f t="shared" ref="T44:T52" si="98">Y8-T8</f>
        <v>-1.258475404569122</v>
      </c>
      <c r="U44" s="26">
        <f t="shared" ref="U44:U52" si="99">Z8-U8</f>
        <v>25.22517433744153</v>
      </c>
      <c r="V44" s="26"/>
      <c r="W44" s="26">
        <f>AB8-W8</f>
        <v>5.71910821220456E-2</v>
      </c>
      <c r="X44" s="26">
        <f t="shared" ref="X44:X52" si="100">AC8-X8</f>
        <v>4.7711843373624419</v>
      </c>
      <c r="Y44" s="26">
        <f t="shared" ref="Y44:Y52" si="101">AD8-Y8</f>
        <v>4.2423023454327655</v>
      </c>
      <c r="Z44" s="26">
        <f t="shared" ref="Z44:Z52" si="102">AE8-Z8</f>
        <v>9.0706777649172636</v>
      </c>
      <c r="AA44" s="26"/>
      <c r="AB44" s="26">
        <f>AB8-R8</f>
        <v>21.539253872718362</v>
      </c>
      <c r="AC44" s="26">
        <f t="shared" ref="AC44:AC52" si="103">AC8-S8</f>
        <v>9.7727712887767915</v>
      </c>
      <c r="AD44" s="26">
        <f t="shared" ref="AD44:AD52" si="104">AD8-T8</f>
        <v>2.9838269408636435</v>
      </c>
      <c r="AE44" s="26">
        <f t="shared" ref="AE44:AE52" si="105">AE8-U8</f>
        <v>34.295852102358793</v>
      </c>
      <c r="AG44" t="str">
        <f>$A$8</f>
        <v>Managers, directors and senior officials</v>
      </c>
      <c r="AH44" s="26">
        <f>AM8-AH8</f>
        <v>10.401198647106128</v>
      </c>
      <c r="AI44" s="26">
        <f t="shared" ref="AI44:AI52" si="106">AN8-AI8</f>
        <v>7.2237904935412267</v>
      </c>
      <c r="AJ44" s="26">
        <f t="shared" ref="AJ44:AJ52" si="107">AO8-AJ8</f>
        <v>3.6759556262972239</v>
      </c>
      <c r="AK44" s="26">
        <f t="shared" ref="AK44:AK52" si="108">AP8-AK8</f>
        <v>21.300944766944582</v>
      </c>
      <c r="AL44" s="26"/>
      <c r="AM44" s="26">
        <f>AR8-AM8</f>
        <v>18.663930905886701</v>
      </c>
      <c r="AN44" s="26">
        <f t="shared" ref="AN44:AN52" si="109">AS8-AN8</f>
        <v>4.29652927852025</v>
      </c>
      <c r="AO44" s="26">
        <f t="shared" ref="AO44:AO52" si="110">AT8-AO8</f>
        <v>2.130704343111951</v>
      </c>
      <c r="AP44" s="26">
        <f t="shared" ref="AP44:AP52" si="111">AU8-AP8</f>
        <v>25.091164527518899</v>
      </c>
      <c r="AQ44" s="26"/>
      <c r="AR44" s="26">
        <f>AR8-AH8</f>
        <v>29.065129552992829</v>
      </c>
      <c r="AS44" s="26">
        <f t="shared" ref="AS44:AS52" si="112">AS8-AI8</f>
        <v>11.520319772061477</v>
      </c>
      <c r="AT44" s="26">
        <f t="shared" ref="AT44:AT52" si="113">AT8-AJ8</f>
        <v>5.8066599694091749</v>
      </c>
      <c r="AU44" s="26">
        <f t="shared" ref="AU44:AU52" si="114">AU8-AK8</f>
        <v>46.392109294463481</v>
      </c>
    </row>
    <row r="45" spans="1:47" x14ac:dyDescent="0.2">
      <c r="A45" t="str">
        <f>$A$9</f>
        <v>Professional occupations</v>
      </c>
      <c r="B45" s="26">
        <f t="shared" ref="B45:B54" si="115">G9-B9</f>
        <v>80.112193571586772</v>
      </c>
      <c r="C45" s="26">
        <f t="shared" ref="C45:C54" si="116">H9-C9</f>
        <v>19.79568157914035</v>
      </c>
      <c r="D45" s="26">
        <f t="shared" ref="D45:D54" si="117">I9-D9</f>
        <v>6.199620038479722</v>
      </c>
      <c r="E45" s="26">
        <f t="shared" ref="E45:E54" si="118">J9-E9</f>
        <v>106.10749518920682</v>
      </c>
      <c r="F45" s="26"/>
      <c r="G45" s="26">
        <f t="shared" ref="G45:G54" si="119">L9-G9</f>
        <v>82.390631491707836</v>
      </c>
      <c r="H45" s="26">
        <f t="shared" ref="H45:H54" si="120">M9-H9</f>
        <v>23.727240686255016</v>
      </c>
      <c r="I45" s="26">
        <f t="shared" ref="I45:I54" si="121">N9-I9</f>
        <v>-1.4196974981350223</v>
      </c>
      <c r="J45" s="26">
        <f t="shared" ref="J45:J54" si="122">O9-J9</f>
        <v>104.69817467982784</v>
      </c>
      <c r="K45" s="26"/>
      <c r="L45" s="26">
        <f t="shared" ref="L45:L54" si="123">L9-B9</f>
        <v>162.50282506329461</v>
      </c>
      <c r="M45" s="26">
        <f t="shared" ref="M45:M54" si="124">M9-C9</f>
        <v>43.522922265395366</v>
      </c>
      <c r="N45" s="26">
        <f t="shared" ref="N45:N54" si="125">N9-D9</f>
        <v>4.7799225403446997</v>
      </c>
      <c r="O45" s="26">
        <f t="shared" ref="O45:O54" si="126">O9-E9</f>
        <v>210.80566986903466</v>
      </c>
      <c r="Q45" t="str">
        <f>$A$9</f>
        <v>Professional occupations</v>
      </c>
      <c r="R45" s="26">
        <f t="shared" ref="R45:R52" si="127">W9-R9</f>
        <v>44.881228216033151</v>
      </c>
      <c r="S45" s="26">
        <f t="shared" si="97"/>
        <v>7.0097094781569531</v>
      </c>
      <c r="T45" s="26">
        <f t="shared" si="98"/>
        <v>-1.5340244619075349E-2</v>
      </c>
      <c r="U45" s="26">
        <f t="shared" si="99"/>
        <v>51.875597449571018</v>
      </c>
      <c r="V45" s="26"/>
      <c r="W45" s="26">
        <f t="shared" ref="W45:W52" si="128">AB9-W9</f>
        <v>31.587941675814022</v>
      </c>
      <c r="X45" s="26">
        <f t="shared" si="100"/>
        <v>5.2390376260548983</v>
      </c>
      <c r="Y45" s="26">
        <f t="shared" si="101"/>
        <v>-3.5027230878177633</v>
      </c>
      <c r="Z45" s="26">
        <f t="shared" si="102"/>
        <v>33.324256214051161</v>
      </c>
      <c r="AA45" s="26"/>
      <c r="AB45" s="26">
        <f t="shared" ref="AB45:AB52" si="129">AB9-R9</f>
        <v>76.469169891847173</v>
      </c>
      <c r="AC45" s="26">
        <f t="shared" si="103"/>
        <v>12.248747104211851</v>
      </c>
      <c r="AD45" s="26">
        <f t="shared" si="104"/>
        <v>-3.5180633324368387</v>
      </c>
      <c r="AE45" s="26">
        <f t="shared" si="105"/>
        <v>85.199853663622179</v>
      </c>
      <c r="AG45" t="str">
        <f>$A$9</f>
        <v>Professional occupations</v>
      </c>
      <c r="AH45" s="26">
        <f t="shared" ref="AH45:AH52" si="130">AM9-AH9</f>
        <v>35.230965355554105</v>
      </c>
      <c r="AI45" s="26">
        <f t="shared" si="106"/>
        <v>12.785972100983415</v>
      </c>
      <c r="AJ45" s="26">
        <f t="shared" si="107"/>
        <v>6.2149602830987547</v>
      </c>
      <c r="AK45" s="26">
        <f t="shared" si="108"/>
        <v>54.231897739636253</v>
      </c>
      <c r="AL45" s="26"/>
      <c r="AM45" s="26">
        <f t="shared" ref="AM45:AM52" si="131">AR9-AM9</f>
        <v>50.802689815893473</v>
      </c>
      <c r="AN45" s="26">
        <f t="shared" si="109"/>
        <v>18.488203060200178</v>
      </c>
      <c r="AO45" s="26">
        <f t="shared" si="110"/>
        <v>2.0830255896828191</v>
      </c>
      <c r="AP45" s="26">
        <f t="shared" si="111"/>
        <v>71.373918465776512</v>
      </c>
      <c r="AQ45" s="26"/>
      <c r="AR45" s="26">
        <f t="shared" ref="AR45:AR52" si="132">AR9-AH9</f>
        <v>86.033655171447577</v>
      </c>
      <c r="AS45" s="26">
        <f t="shared" si="112"/>
        <v>31.274175161183592</v>
      </c>
      <c r="AT45" s="26">
        <f t="shared" si="113"/>
        <v>8.2979858727815738</v>
      </c>
      <c r="AU45" s="26">
        <f t="shared" si="114"/>
        <v>125.60581620541276</v>
      </c>
    </row>
    <row r="46" spans="1:47" x14ac:dyDescent="0.2">
      <c r="A46" t="str">
        <f>$A$10</f>
        <v>Associate professional occupations</v>
      </c>
      <c r="B46" s="26">
        <f t="shared" si="115"/>
        <v>37.985343110526514</v>
      </c>
      <c r="C46" s="26">
        <f t="shared" si="116"/>
        <v>10.814249953153578</v>
      </c>
      <c r="D46" s="26">
        <f t="shared" si="117"/>
        <v>4.4157742387262644</v>
      </c>
      <c r="E46" s="26">
        <f t="shared" si="118"/>
        <v>53.215367302406321</v>
      </c>
      <c r="F46" s="26"/>
      <c r="G46" s="26">
        <f t="shared" si="119"/>
        <v>8.5056238736530929</v>
      </c>
      <c r="H46" s="26">
        <f t="shared" si="120"/>
        <v>4.8527143364204051</v>
      </c>
      <c r="I46" s="26">
        <f t="shared" si="121"/>
        <v>-0.56568169230632748</v>
      </c>
      <c r="J46" s="26">
        <f t="shared" si="122"/>
        <v>12.79265651776717</v>
      </c>
      <c r="K46" s="26"/>
      <c r="L46" s="26">
        <f t="shared" si="123"/>
        <v>46.490966984179607</v>
      </c>
      <c r="M46" s="26">
        <f t="shared" si="124"/>
        <v>15.666964289573983</v>
      </c>
      <c r="N46" s="26">
        <f t="shared" si="125"/>
        <v>3.8500925464199369</v>
      </c>
      <c r="O46" s="26">
        <f t="shared" si="126"/>
        <v>66.008023820173491</v>
      </c>
      <c r="Q46" t="str">
        <f>$A$10</f>
        <v>Associate professional occupations</v>
      </c>
      <c r="R46" s="26">
        <f t="shared" si="127"/>
        <v>21.605839036137581</v>
      </c>
      <c r="S46" s="26">
        <f t="shared" si="97"/>
        <v>5.4949909344426242</v>
      </c>
      <c r="T46" s="26">
        <f t="shared" si="98"/>
        <v>1.0749078653097719</v>
      </c>
      <c r="U46" s="26">
        <f t="shared" si="99"/>
        <v>28.175737835889976</v>
      </c>
      <c r="V46" s="26"/>
      <c r="W46" s="26">
        <f t="shared" si="128"/>
        <v>-7.1213425696190882</v>
      </c>
      <c r="X46" s="26">
        <f t="shared" si="100"/>
        <v>-1.5173174794058397</v>
      </c>
      <c r="Y46" s="26">
        <f t="shared" si="101"/>
        <v>-1.8225340935561292</v>
      </c>
      <c r="Z46" s="26">
        <f t="shared" si="102"/>
        <v>-10.461194142581064</v>
      </c>
      <c r="AA46" s="26"/>
      <c r="AB46" s="26">
        <f t="shared" si="129"/>
        <v>14.484496466518493</v>
      </c>
      <c r="AC46" s="26">
        <f t="shared" si="103"/>
        <v>3.9776734550367845</v>
      </c>
      <c r="AD46" s="26">
        <f t="shared" si="104"/>
        <v>-0.74762622824635727</v>
      </c>
      <c r="AE46" s="26">
        <f t="shared" si="105"/>
        <v>17.714543693308912</v>
      </c>
      <c r="AG46" t="str">
        <f>$A$10</f>
        <v>Associate professional occupations</v>
      </c>
      <c r="AH46" s="26">
        <f t="shared" si="130"/>
        <v>16.379504074388805</v>
      </c>
      <c r="AI46" s="26">
        <f t="shared" si="106"/>
        <v>5.3192590187109445</v>
      </c>
      <c r="AJ46" s="26">
        <f t="shared" si="107"/>
        <v>3.3408663734164978</v>
      </c>
      <c r="AK46" s="26">
        <f t="shared" si="108"/>
        <v>25.03962946651626</v>
      </c>
      <c r="AL46" s="26"/>
      <c r="AM46" s="26">
        <f t="shared" si="131"/>
        <v>15.626966443272408</v>
      </c>
      <c r="AN46" s="26">
        <f t="shared" si="109"/>
        <v>6.3700318158262377</v>
      </c>
      <c r="AO46" s="26">
        <f t="shared" si="110"/>
        <v>1.2568524012497981</v>
      </c>
      <c r="AP46" s="26">
        <f t="shared" si="111"/>
        <v>23.253850660348462</v>
      </c>
      <c r="AQ46" s="26"/>
      <c r="AR46" s="26">
        <f t="shared" si="132"/>
        <v>32.006470517661214</v>
      </c>
      <c r="AS46" s="26">
        <f t="shared" si="112"/>
        <v>11.689290834537182</v>
      </c>
      <c r="AT46" s="26">
        <f t="shared" si="113"/>
        <v>4.597718774666296</v>
      </c>
      <c r="AU46" s="26">
        <f t="shared" si="114"/>
        <v>48.293480126864722</v>
      </c>
    </row>
    <row r="47" spans="1:47" x14ac:dyDescent="0.2">
      <c r="A47" t="str">
        <f>$A$11</f>
        <v>Administrative and secretarial occupations</v>
      </c>
      <c r="B47" s="26">
        <f t="shared" si="115"/>
        <v>4.4191581969544984</v>
      </c>
      <c r="C47" s="26">
        <f t="shared" si="116"/>
        <v>-1.8653539179942698</v>
      </c>
      <c r="D47" s="26">
        <f t="shared" si="117"/>
        <v>0.1406948869913105</v>
      </c>
      <c r="E47" s="26">
        <f t="shared" si="118"/>
        <v>2.6944991659515267</v>
      </c>
      <c r="F47" s="26"/>
      <c r="G47" s="26">
        <f t="shared" si="119"/>
        <v>-21.718607407770548</v>
      </c>
      <c r="H47" s="26">
        <f t="shared" si="120"/>
        <v>-14.104602295539436</v>
      </c>
      <c r="I47" s="26">
        <f t="shared" si="121"/>
        <v>-0.48390470400587127</v>
      </c>
      <c r="J47" s="26">
        <f t="shared" si="122"/>
        <v>-36.307114407315851</v>
      </c>
      <c r="K47" s="26"/>
      <c r="L47" s="26">
        <f t="shared" si="123"/>
        <v>-17.29944921081605</v>
      </c>
      <c r="M47" s="26">
        <f t="shared" si="124"/>
        <v>-15.969956213533706</v>
      </c>
      <c r="N47" s="26">
        <f t="shared" si="125"/>
        <v>-0.34320981701456077</v>
      </c>
      <c r="O47" s="26">
        <f t="shared" si="126"/>
        <v>-33.612615241364324</v>
      </c>
      <c r="Q47" t="str">
        <f>$A$11</f>
        <v>Administrative and secretarial occupations</v>
      </c>
      <c r="R47" s="26">
        <f t="shared" si="127"/>
        <v>9.6975515123488236</v>
      </c>
      <c r="S47" s="26">
        <f t="shared" si="97"/>
        <v>4.0242351104839855</v>
      </c>
      <c r="T47" s="26">
        <f t="shared" si="98"/>
        <v>-0.26102377358323459</v>
      </c>
      <c r="U47" s="26">
        <f t="shared" si="99"/>
        <v>13.460762849249562</v>
      </c>
      <c r="V47" s="26"/>
      <c r="W47" s="26">
        <f t="shared" si="128"/>
        <v>7.8742665539787424</v>
      </c>
      <c r="X47" s="26">
        <f t="shared" si="100"/>
        <v>1.7891198908173074</v>
      </c>
      <c r="Y47" s="26">
        <f t="shared" si="101"/>
        <v>0.92098892704768964</v>
      </c>
      <c r="Z47" s="26">
        <f t="shared" si="102"/>
        <v>10.584375371843763</v>
      </c>
      <c r="AA47" s="26"/>
      <c r="AB47" s="26">
        <f t="shared" si="129"/>
        <v>17.571818066327566</v>
      </c>
      <c r="AC47" s="26">
        <f t="shared" si="103"/>
        <v>5.8133550013012929</v>
      </c>
      <c r="AD47" s="26">
        <f t="shared" si="104"/>
        <v>0.65996515346445506</v>
      </c>
      <c r="AE47" s="26">
        <f t="shared" si="105"/>
        <v>24.045138221093325</v>
      </c>
      <c r="AG47" t="str">
        <f>$A$11</f>
        <v>Administrative and secretarial occupations</v>
      </c>
      <c r="AH47" s="26">
        <f t="shared" si="130"/>
        <v>-5.2783933153943678</v>
      </c>
      <c r="AI47" s="26">
        <f t="shared" si="106"/>
        <v>-5.8895890284782837</v>
      </c>
      <c r="AJ47" s="26">
        <f t="shared" si="107"/>
        <v>0.40171866057455219</v>
      </c>
      <c r="AK47" s="26">
        <f t="shared" si="108"/>
        <v>-10.766263683298092</v>
      </c>
      <c r="AL47" s="26"/>
      <c r="AM47" s="26">
        <f t="shared" si="131"/>
        <v>-29.592873961749405</v>
      </c>
      <c r="AN47" s="26">
        <f t="shared" si="109"/>
        <v>-15.893722186356726</v>
      </c>
      <c r="AO47" s="26">
        <f t="shared" si="110"/>
        <v>-1.4048936310535725</v>
      </c>
      <c r="AP47" s="26">
        <f t="shared" si="111"/>
        <v>-46.891489779159713</v>
      </c>
      <c r="AQ47" s="26"/>
      <c r="AR47" s="26">
        <f t="shared" si="132"/>
        <v>-34.871267277143772</v>
      </c>
      <c r="AS47" s="26">
        <f t="shared" si="112"/>
        <v>-21.78331121483501</v>
      </c>
      <c r="AT47" s="26">
        <f t="shared" si="113"/>
        <v>-1.0031749704790203</v>
      </c>
      <c r="AU47" s="26">
        <f t="shared" si="114"/>
        <v>-57.657753462457805</v>
      </c>
    </row>
    <row r="48" spans="1:47" x14ac:dyDescent="0.2">
      <c r="A48" t="str">
        <f>$A$12</f>
        <v>Skilled trades occupations</v>
      </c>
      <c r="B48" s="26">
        <f t="shared" si="115"/>
        <v>-18.497293817086302</v>
      </c>
      <c r="C48" s="26">
        <f t="shared" si="116"/>
        <v>-3.1643172383248519</v>
      </c>
      <c r="D48" s="26">
        <f t="shared" si="117"/>
        <v>-21.709653786670899</v>
      </c>
      <c r="E48" s="26">
        <f t="shared" si="118"/>
        <v>-43.371264842082041</v>
      </c>
      <c r="F48" s="26"/>
      <c r="G48" s="26">
        <f t="shared" si="119"/>
        <v>-29.078279459812691</v>
      </c>
      <c r="H48" s="26">
        <f t="shared" si="120"/>
        <v>2.0593849244456841</v>
      </c>
      <c r="I48" s="26">
        <f t="shared" si="121"/>
        <v>3.7261113620401431</v>
      </c>
      <c r="J48" s="26">
        <f t="shared" si="122"/>
        <v>-23.292783173326825</v>
      </c>
      <c r="K48" s="26"/>
      <c r="L48" s="26">
        <f t="shared" si="123"/>
        <v>-47.575573276898993</v>
      </c>
      <c r="M48" s="26">
        <f t="shared" si="124"/>
        <v>-1.1049323138791678</v>
      </c>
      <c r="N48" s="26">
        <f t="shared" si="125"/>
        <v>-17.983542424630755</v>
      </c>
      <c r="O48" s="26">
        <f t="shared" si="126"/>
        <v>-66.664048015408866</v>
      </c>
      <c r="Q48" t="str">
        <f>$A$12</f>
        <v>Skilled trades occupations</v>
      </c>
      <c r="R48" s="26">
        <f t="shared" si="127"/>
        <v>-18.831499352409708</v>
      </c>
      <c r="S48" s="26">
        <f t="shared" si="97"/>
        <v>-2.1914956543694579</v>
      </c>
      <c r="T48" s="26">
        <f t="shared" si="98"/>
        <v>-22.412066035546758</v>
      </c>
      <c r="U48" s="26">
        <f t="shared" si="99"/>
        <v>-43.435061042325913</v>
      </c>
      <c r="V48" s="26"/>
      <c r="W48" s="26">
        <f t="shared" si="128"/>
        <v>-30.712028107954438</v>
      </c>
      <c r="X48" s="26">
        <f t="shared" si="100"/>
        <v>1.5125734562326159</v>
      </c>
      <c r="Y48" s="26">
        <f t="shared" si="101"/>
        <v>0.72527231053022945</v>
      </c>
      <c r="Z48" s="26">
        <f t="shared" si="102"/>
        <v>-28.474182341191607</v>
      </c>
      <c r="AA48" s="26"/>
      <c r="AB48" s="26">
        <f t="shared" si="129"/>
        <v>-49.543527460364146</v>
      </c>
      <c r="AC48" s="26">
        <f t="shared" si="103"/>
        <v>-0.67892219813684207</v>
      </c>
      <c r="AD48" s="26">
        <f t="shared" si="104"/>
        <v>-21.686793725016528</v>
      </c>
      <c r="AE48" s="26">
        <f t="shared" si="105"/>
        <v>-71.90924338351752</v>
      </c>
      <c r="AG48" t="str">
        <f>$A$12</f>
        <v>Skilled trades occupations</v>
      </c>
      <c r="AH48" s="26">
        <f t="shared" si="130"/>
        <v>0.33420553532319985</v>
      </c>
      <c r="AI48" s="26">
        <f t="shared" si="106"/>
        <v>-0.97282158395539042</v>
      </c>
      <c r="AJ48" s="26">
        <f t="shared" si="107"/>
        <v>0.70241224887592679</v>
      </c>
      <c r="AK48" s="26">
        <f t="shared" si="108"/>
        <v>6.3796200243736223E-2</v>
      </c>
      <c r="AL48" s="26"/>
      <c r="AM48" s="26">
        <f t="shared" si="131"/>
        <v>1.6337486481419354</v>
      </c>
      <c r="AN48" s="26">
        <f t="shared" si="109"/>
        <v>0.54681146821307891</v>
      </c>
      <c r="AO48" s="26">
        <f t="shared" si="110"/>
        <v>3.0008390515098142</v>
      </c>
      <c r="AP48" s="26">
        <f t="shared" si="111"/>
        <v>5.1813991678648321</v>
      </c>
      <c r="AQ48" s="26"/>
      <c r="AR48" s="26">
        <f t="shared" si="132"/>
        <v>1.9679541834651353</v>
      </c>
      <c r="AS48" s="26">
        <f t="shared" si="112"/>
        <v>-0.42601011574231151</v>
      </c>
      <c r="AT48" s="26">
        <f t="shared" si="113"/>
        <v>3.703251300385741</v>
      </c>
      <c r="AU48" s="26">
        <f t="shared" si="114"/>
        <v>5.2451953681085683</v>
      </c>
    </row>
    <row r="49" spans="1:47" x14ac:dyDescent="0.2">
      <c r="A49" t="str">
        <f>$A$13</f>
        <v>Caring, leisure and other service occupations</v>
      </c>
      <c r="B49" s="26">
        <f t="shared" si="115"/>
        <v>1.4839725287369276</v>
      </c>
      <c r="C49" s="26">
        <f t="shared" si="116"/>
        <v>-3.9633125053468348</v>
      </c>
      <c r="D49" s="26">
        <f t="shared" si="117"/>
        <v>4.4552121987279563</v>
      </c>
      <c r="E49" s="26">
        <f t="shared" si="118"/>
        <v>1.9758722221180278</v>
      </c>
      <c r="F49" s="26"/>
      <c r="G49" s="26">
        <f t="shared" si="119"/>
        <v>24.838232919495937</v>
      </c>
      <c r="H49" s="26">
        <f t="shared" si="120"/>
        <v>10.946532824822341</v>
      </c>
      <c r="I49" s="26">
        <f t="shared" si="121"/>
        <v>1.3886516249661653</v>
      </c>
      <c r="J49" s="26">
        <f t="shared" si="122"/>
        <v>37.173417369284437</v>
      </c>
      <c r="K49" s="26"/>
      <c r="L49" s="26">
        <f t="shared" si="123"/>
        <v>26.322205448232864</v>
      </c>
      <c r="M49" s="26">
        <f t="shared" si="124"/>
        <v>6.9832203194755067</v>
      </c>
      <c r="N49" s="26">
        <f t="shared" si="125"/>
        <v>5.8438638236941216</v>
      </c>
      <c r="O49" s="26">
        <f t="shared" si="126"/>
        <v>39.149289591402464</v>
      </c>
      <c r="Q49" t="str">
        <f>$A$13</f>
        <v>Caring, leisure and other service occupations</v>
      </c>
      <c r="R49" s="26">
        <f t="shared" si="127"/>
        <v>3.3032337917870329</v>
      </c>
      <c r="S49" s="26">
        <f t="shared" si="97"/>
        <v>1.7413182855307614</v>
      </c>
      <c r="T49" s="26">
        <f t="shared" si="98"/>
        <v>-0.11989430799482204</v>
      </c>
      <c r="U49" s="26">
        <f t="shared" si="99"/>
        <v>4.9246577693229696</v>
      </c>
      <c r="V49" s="26"/>
      <c r="W49" s="26">
        <f t="shared" si="128"/>
        <v>8.8757658443436434</v>
      </c>
      <c r="X49" s="26">
        <f t="shared" si="100"/>
        <v>3.4933360466079595</v>
      </c>
      <c r="Y49" s="26">
        <f t="shared" si="101"/>
        <v>1.6908338221690187</v>
      </c>
      <c r="Z49" s="26">
        <f t="shared" si="102"/>
        <v>14.059935713120623</v>
      </c>
      <c r="AA49" s="26"/>
      <c r="AB49" s="26">
        <f t="shared" si="129"/>
        <v>12.178999636130676</v>
      </c>
      <c r="AC49" s="26">
        <f t="shared" si="103"/>
        <v>5.2346543321387209</v>
      </c>
      <c r="AD49" s="26">
        <f t="shared" si="104"/>
        <v>1.5709395141741966</v>
      </c>
      <c r="AE49" s="26">
        <f t="shared" si="105"/>
        <v>18.984593482443593</v>
      </c>
      <c r="AG49" t="str">
        <f>$A$13</f>
        <v>Caring, leisure and other service occupations</v>
      </c>
      <c r="AH49" s="26">
        <f t="shared" si="130"/>
        <v>-1.8192612630501088</v>
      </c>
      <c r="AI49" s="26">
        <f t="shared" si="106"/>
        <v>-5.7046307908776157</v>
      </c>
      <c r="AJ49" s="26">
        <f t="shared" si="107"/>
        <v>4.5751065067227792</v>
      </c>
      <c r="AK49" s="26">
        <f t="shared" si="108"/>
        <v>-2.9487855472049489</v>
      </c>
      <c r="AL49" s="26"/>
      <c r="AM49" s="26">
        <f t="shared" si="131"/>
        <v>15.962467075152162</v>
      </c>
      <c r="AN49" s="26">
        <f t="shared" si="109"/>
        <v>7.4531967782144051</v>
      </c>
      <c r="AO49" s="26">
        <f t="shared" si="110"/>
        <v>-0.30218219720282491</v>
      </c>
      <c r="AP49" s="26">
        <f t="shared" si="111"/>
        <v>23.113481656163742</v>
      </c>
      <c r="AQ49" s="26"/>
      <c r="AR49" s="26">
        <f t="shared" si="132"/>
        <v>14.143205812102053</v>
      </c>
      <c r="AS49" s="26">
        <f t="shared" si="112"/>
        <v>1.7485659873367894</v>
      </c>
      <c r="AT49" s="26">
        <f t="shared" si="113"/>
        <v>4.2729243095199543</v>
      </c>
      <c r="AU49" s="26">
        <f t="shared" si="114"/>
        <v>20.164696108958793</v>
      </c>
    </row>
    <row r="50" spans="1:47" x14ac:dyDescent="0.2">
      <c r="A50" t="str">
        <f>$A$14</f>
        <v>Sales and customer service occupations</v>
      </c>
      <c r="B50" s="26">
        <f t="shared" si="115"/>
        <v>-0.48329016588282059</v>
      </c>
      <c r="C50" s="26">
        <f t="shared" si="116"/>
        <v>3.3980000158501724</v>
      </c>
      <c r="D50" s="26">
        <f t="shared" si="117"/>
        <v>-5.0419347893655981</v>
      </c>
      <c r="E50" s="26">
        <f t="shared" si="118"/>
        <v>-2.1272249393982179</v>
      </c>
      <c r="F50" s="26"/>
      <c r="G50" s="26">
        <f t="shared" si="119"/>
        <v>2.7919407033671035</v>
      </c>
      <c r="H50" s="26">
        <f t="shared" si="120"/>
        <v>-7.2708417572727058E-2</v>
      </c>
      <c r="I50" s="26">
        <f t="shared" si="121"/>
        <v>-2.1973829780405225</v>
      </c>
      <c r="J50" s="26">
        <f t="shared" si="122"/>
        <v>0.52184930775382554</v>
      </c>
      <c r="K50" s="26"/>
      <c r="L50" s="26">
        <f t="shared" si="123"/>
        <v>2.3086505374842829</v>
      </c>
      <c r="M50" s="26">
        <f t="shared" si="124"/>
        <v>3.3252915982774454</v>
      </c>
      <c r="N50" s="26">
        <f t="shared" si="125"/>
        <v>-7.2393177674061207</v>
      </c>
      <c r="O50" s="26">
        <f t="shared" si="126"/>
        <v>-1.6053756316443923</v>
      </c>
      <c r="Q50" t="str">
        <f>$A$14</f>
        <v>Sales and customer service occupations</v>
      </c>
      <c r="R50" s="26">
        <f t="shared" si="127"/>
        <v>3.6086012569383783</v>
      </c>
      <c r="S50" s="26">
        <f t="shared" si="97"/>
        <v>5.9482101302991097</v>
      </c>
      <c r="T50" s="26">
        <f t="shared" si="98"/>
        <v>-2.7473488363797109</v>
      </c>
      <c r="U50" s="26">
        <f t="shared" si="99"/>
        <v>6.8094625508577593</v>
      </c>
      <c r="V50" s="26"/>
      <c r="W50" s="26">
        <f t="shared" si="128"/>
        <v>8.3442018915293161</v>
      </c>
      <c r="X50" s="26">
        <f t="shared" si="100"/>
        <v>2.6867345839882404</v>
      </c>
      <c r="Y50" s="26">
        <f t="shared" si="101"/>
        <v>-1.1767208600019705</v>
      </c>
      <c r="Z50" s="26">
        <f t="shared" si="102"/>
        <v>9.8542156155155993</v>
      </c>
      <c r="AA50" s="26"/>
      <c r="AB50" s="26">
        <f t="shared" si="129"/>
        <v>11.952803148467694</v>
      </c>
      <c r="AC50" s="26">
        <f t="shared" si="103"/>
        <v>8.6349447142873501</v>
      </c>
      <c r="AD50" s="26">
        <f t="shared" si="104"/>
        <v>-3.9240696963816815</v>
      </c>
      <c r="AE50" s="26">
        <f t="shared" si="105"/>
        <v>16.663678166373359</v>
      </c>
      <c r="AG50" t="str">
        <f>$A$14</f>
        <v>Sales and customer service occupations</v>
      </c>
      <c r="AH50" s="26">
        <f t="shared" si="130"/>
        <v>-4.0918914228211776</v>
      </c>
      <c r="AI50" s="26">
        <f t="shared" si="106"/>
        <v>-2.5502101144490013</v>
      </c>
      <c r="AJ50" s="26">
        <f t="shared" si="107"/>
        <v>-2.2945859529858907</v>
      </c>
      <c r="AK50" s="26">
        <f t="shared" si="108"/>
        <v>-8.9366874902560767</v>
      </c>
      <c r="AL50" s="26"/>
      <c r="AM50" s="26">
        <f t="shared" si="131"/>
        <v>-5.5522611881622268</v>
      </c>
      <c r="AN50" s="26">
        <f t="shared" si="109"/>
        <v>-2.7594430015608253</v>
      </c>
      <c r="AO50" s="26">
        <f t="shared" si="110"/>
        <v>-1.020662118038544</v>
      </c>
      <c r="AP50" s="26">
        <f t="shared" si="111"/>
        <v>-9.3323663077616033</v>
      </c>
      <c r="AQ50" s="26"/>
      <c r="AR50" s="26">
        <f t="shared" si="132"/>
        <v>-9.6441526109834044</v>
      </c>
      <c r="AS50" s="26">
        <f t="shared" si="112"/>
        <v>-5.3096531160098266</v>
      </c>
      <c r="AT50" s="26">
        <f t="shared" si="113"/>
        <v>-3.3152480710244348</v>
      </c>
      <c r="AU50" s="26">
        <f t="shared" si="114"/>
        <v>-18.26905379801768</v>
      </c>
    </row>
    <row r="51" spans="1:47" x14ac:dyDescent="0.2">
      <c r="A51" t="str">
        <f>$A$15</f>
        <v>Process, plant and machine operatives</v>
      </c>
      <c r="B51" s="26">
        <f t="shared" si="115"/>
        <v>-18.742666313774635</v>
      </c>
      <c r="C51" s="26">
        <f t="shared" si="116"/>
        <v>3.6639736305056445</v>
      </c>
      <c r="D51" s="26">
        <f t="shared" si="117"/>
        <v>-7.0502174423177593</v>
      </c>
      <c r="E51" s="26">
        <f t="shared" si="118"/>
        <v>-22.128910125586714</v>
      </c>
      <c r="F51" s="26"/>
      <c r="G51" s="26">
        <f t="shared" si="119"/>
        <v>-2.6044169085051863</v>
      </c>
      <c r="H51" s="26">
        <f t="shared" si="120"/>
        <v>8.9579129173152516</v>
      </c>
      <c r="I51" s="26">
        <f t="shared" si="121"/>
        <v>5.6901065800205082</v>
      </c>
      <c r="J51" s="26">
        <f t="shared" si="122"/>
        <v>12.043602588830566</v>
      </c>
      <c r="K51" s="26"/>
      <c r="L51" s="26">
        <f t="shared" si="123"/>
        <v>-21.347083222279821</v>
      </c>
      <c r="M51" s="26">
        <f t="shared" si="124"/>
        <v>12.621886547820896</v>
      </c>
      <c r="N51" s="26">
        <f t="shared" si="125"/>
        <v>-1.3601108622972511</v>
      </c>
      <c r="O51" s="26">
        <f t="shared" si="126"/>
        <v>-10.085307536756147</v>
      </c>
      <c r="Q51" t="str">
        <f>$A$15</f>
        <v>Process, plant and machine operatives</v>
      </c>
      <c r="R51" s="26">
        <f t="shared" si="127"/>
        <v>-15.509601916826355</v>
      </c>
      <c r="S51" s="26">
        <f t="shared" si="97"/>
        <v>4.250399696268282</v>
      </c>
      <c r="T51" s="26">
        <f t="shared" si="98"/>
        <v>-7.4011011582888351</v>
      </c>
      <c r="U51" s="26">
        <f t="shared" si="99"/>
        <v>-18.660303378846919</v>
      </c>
      <c r="V51" s="26"/>
      <c r="W51" s="26">
        <f t="shared" si="128"/>
        <v>-5.6400506510625519</v>
      </c>
      <c r="X51" s="26">
        <f t="shared" si="100"/>
        <v>3.1460527871178776</v>
      </c>
      <c r="Y51" s="26">
        <f t="shared" si="101"/>
        <v>5.6127044135843462</v>
      </c>
      <c r="Z51" s="26">
        <f t="shared" si="102"/>
        <v>3.1187065496396542</v>
      </c>
      <c r="AA51" s="26"/>
      <c r="AB51" s="26">
        <f t="shared" si="129"/>
        <v>-21.149652567888907</v>
      </c>
      <c r="AC51" s="26">
        <f t="shared" si="103"/>
        <v>7.3964524833861596</v>
      </c>
      <c r="AD51" s="26">
        <f t="shared" si="104"/>
        <v>-1.7883967447044888</v>
      </c>
      <c r="AE51" s="26">
        <f t="shared" si="105"/>
        <v>-15.541596829207265</v>
      </c>
      <c r="AG51" t="str">
        <f>$A$15</f>
        <v>Process, plant and machine operatives</v>
      </c>
      <c r="AH51" s="26">
        <f t="shared" si="130"/>
        <v>-3.2330643969480413</v>
      </c>
      <c r="AI51" s="26">
        <f t="shared" si="106"/>
        <v>-0.58642606576260459</v>
      </c>
      <c r="AJ51" s="26">
        <f t="shared" si="107"/>
        <v>0.3508837159710172</v>
      </c>
      <c r="AK51" s="26">
        <f t="shared" si="108"/>
        <v>-3.4686067467396278</v>
      </c>
      <c r="AL51" s="26"/>
      <c r="AM51" s="26">
        <f t="shared" si="131"/>
        <v>3.0356337425573479</v>
      </c>
      <c r="AN51" s="26">
        <f t="shared" si="109"/>
        <v>5.8118601301973642</v>
      </c>
      <c r="AO51" s="26">
        <f t="shared" si="110"/>
        <v>7.7402166436177477E-2</v>
      </c>
      <c r="AP51" s="26">
        <f t="shared" si="111"/>
        <v>8.9248960391908838</v>
      </c>
      <c r="AQ51" s="26"/>
      <c r="AR51" s="26">
        <f t="shared" si="132"/>
        <v>-0.19743065439069341</v>
      </c>
      <c r="AS51" s="26">
        <f t="shared" si="112"/>
        <v>5.2254340644347597</v>
      </c>
      <c r="AT51" s="26">
        <f t="shared" si="113"/>
        <v>0.42828588240719467</v>
      </c>
      <c r="AU51" s="26">
        <f t="shared" si="114"/>
        <v>5.456289292451256</v>
      </c>
    </row>
    <row r="52" spans="1:47" x14ac:dyDescent="0.2">
      <c r="A52" t="str">
        <f>$A$16</f>
        <v>Elementary occupations</v>
      </c>
      <c r="B52" s="26">
        <f t="shared" si="115"/>
        <v>-16.005678551071398</v>
      </c>
      <c r="C52" s="26">
        <f t="shared" si="116"/>
        <v>-25.56429895832116</v>
      </c>
      <c r="D52" s="26">
        <f t="shared" si="117"/>
        <v>-4.7789755673990406</v>
      </c>
      <c r="E52" s="26">
        <f t="shared" si="118"/>
        <v>-46.348953076791588</v>
      </c>
      <c r="F52" s="26"/>
      <c r="G52" s="26">
        <f t="shared" si="119"/>
        <v>-10.620247188069499</v>
      </c>
      <c r="H52" s="26">
        <f t="shared" si="120"/>
        <v>-26.132188605825135</v>
      </c>
      <c r="I52" s="26">
        <f t="shared" si="121"/>
        <v>3.3767906202683555</v>
      </c>
      <c r="J52" s="26">
        <f t="shared" si="122"/>
        <v>-33.375645173626253</v>
      </c>
      <c r="K52" s="26"/>
      <c r="L52" s="26">
        <f t="shared" si="123"/>
        <v>-26.625925739140897</v>
      </c>
      <c r="M52" s="26">
        <f t="shared" si="124"/>
        <v>-51.696487564146295</v>
      </c>
      <c r="N52" s="26">
        <f t="shared" si="125"/>
        <v>-1.4021849471306851</v>
      </c>
      <c r="O52" s="26">
        <f t="shared" si="126"/>
        <v>-79.724598250417841</v>
      </c>
      <c r="Q52" t="str">
        <f>$A$16</f>
        <v>Elementary occupations</v>
      </c>
      <c r="R52" s="26">
        <f t="shared" si="127"/>
        <v>-12.602415334672827</v>
      </c>
      <c r="S52" s="26">
        <f t="shared" si="97"/>
        <v>-5.7429549320815312</v>
      </c>
      <c r="T52" s="26">
        <f t="shared" si="98"/>
        <v>-3.9236581038544518</v>
      </c>
      <c r="U52" s="26">
        <f t="shared" si="99"/>
        <v>-22.269028370608822</v>
      </c>
      <c r="V52" s="26"/>
      <c r="W52" s="26">
        <f t="shared" si="128"/>
        <v>-8.5009457168219029</v>
      </c>
      <c r="X52" s="26">
        <f t="shared" si="100"/>
        <v>-5.4807212495431159</v>
      </c>
      <c r="Y52" s="26">
        <f t="shared" si="101"/>
        <v>3.5388762220117336</v>
      </c>
      <c r="Z52" s="26">
        <f t="shared" si="102"/>
        <v>-10.44279074435326</v>
      </c>
      <c r="AA52" s="26"/>
      <c r="AB52" s="26">
        <f t="shared" si="129"/>
        <v>-21.10336105149473</v>
      </c>
      <c r="AC52" s="26">
        <f t="shared" si="103"/>
        <v>-11.223676181624647</v>
      </c>
      <c r="AD52" s="26">
        <f t="shared" si="104"/>
        <v>-0.38478188184271822</v>
      </c>
      <c r="AE52" s="26">
        <f t="shared" si="105"/>
        <v>-32.711819114962083</v>
      </c>
      <c r="AG52" t="str">
        <f>$A$16</f>
        <v>Elementary occupations</v>
      </c>
      <c r="AH52" s="26">
        <f t="shared" si="130"/>
        <v>-3.4032632163984715</v>
      </c>
      <c r="AI52" s="26">
        <f t="shared" si="106"/>
        <v>-19.821344026239416</v>
      </c>
      <c r="AJ52" s="26">
        <f t="shared" si="107"/>
        <v>-0.85531746354459326</v>
      </c>
      <c r="AK52" s="26">
        <f t="shared" si="108"/>
        <v>-24.079924706182467</v>
      </c>
      <c r="AL52" s="26"/>
      <c r="AM52" s="26">
        <f t="shared" si="131"/>
        <v>-2.1193014712475993</v>
      </c>
      <c r="AN52" s="26">
        <f t="shared" si="109"/>
        <v>-20.651467356282041</v>
      </c>
      <c r="AO52" s="26">
        <f t="shared" si="110"/>
        <v>-0.16208560174336384</v>
      </c>
      <c r="AP52" s="26">
        <f t="shared" si="111"/>
        <v>-22.932854429273007</v>
      </c>
      <c r="AQ52" s="26"/>
      <c r="AR52" s="26">
        <f t="shared" si="132"/>
        <v>-5.5225646876460708</v>
      </c>
      <c r="AS52" s="26">
        <f t="shared" si="112"/>
        <v>-40.472811382521456</v>
      </c>
      <c r="AT52" s="26">
        <f t="shared" si="113"/>
        <v>-1.0174030652879571</v>
      </c>
      <c r="AU52" s="26">
        <f t="shared" si="114"/>
        <v>-47.012779135455474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102.15499999769236</v>
      </c>
      <c r="C54" s="28">
        <f t="shared" si="116"/>
        <v>15.340000003618229</v>
      </c>
      <c r="D54" s="28">
        <f t="shared" si="117"/>
        <v>-20.952000001099861</v>
      </c>
      <c r="E54" s="28">
        <f t="shared" si="118"/>
        <v>96.543000000210668</v>
      </c>
      <c r="F54" s="28"/>
      <c r="G54" s="28">
        <f t="shared" si="119"/>
        <v>73.226000012074337</v>
      </c>
      <c r="H54" s="28">
        <f t="shared" si="120"/>
        <v>19.301999986204237</v>
      </c>
      <c r="I54" s="28">
        <f t="shared" si="121"/>
        <v>15.888000003352147</v>
      </c>
      <c r="J54" s="28">
        <f t="shared" si="122"/>
        <v>108.41600000163089</v>
      </c>
      <c r="K54" s="28"/>
      <c r="L54" s="28">
        <f t="shared" si="123"/>
        <v>175.38100000976669</v>
      </c>
      <c r="M54" s="28">
        <f t="shared" si="124"/>
        <v>34.641999989822466</v>
      </c>
      <c r="N54" s="28">
        <f t="shared" si="125"/>
        <v>-5.0639999977477146</v>
      </c>
      <c r="O54" s="28">
        <f t="shared" si="126"/>
        <v>204.95900000184156</v>
      </c>
      <c r="Q54" s="23" t="str">
        <f>$A$18</f>
        <v>All occupations</v>
      </c>
      <c r="R54" s="28">
        <f t="shared" ref="R54" si="133">W18-R18</f>
        <v>57.634999999932575</v>
      </c>
      <c r="S54" s="28">
        <f t="shared" ref="S54" si="134">X18-S18</f>
        <v>25.536000000145037</v>
      </c>
      <c r="T54" s="28">
        <f t="shared" ref="T54" si="135">Y18-T18</f>
        <v>-37.063999999526203</v>
      </c>
      <c r="U54" s="28">
        <f t="shared" ref="U54" si="136">Z18-U18</f>
        <v>46.107000000551352</v>
      </c>
      <c r="V54" s="28"/>
      <c r="W54" s="28">
        <f t="shared" ref="W54" si="137">AB18-W18</f>
        <v>4.7650000023297707</v>
      </c>
      <c r="X54" s="28">
        <f t="shared" ref="X54" si="138">AC18-X18</f>
        <v>15.639999999232401</v>
      </c>
      <c r="Y54" s="28">
        <f t="shared" ref="Y54" si="139">AD18-Y18</f>
        <v>10.228999999399889</v>
      </c>
      <c r="Z54" s="28">
        <f t="shared" ref="Z54" si="140">AE18-Z18</f>
        <v>30.634000000961805</v>
      </c>
      <c r="AA54" s="28"/>
      <c r="AB54" s="28">
        <f t="shared" ref="AB54" si="141">AB18-R18</f>
        <v>62.400000002262345</v>
      </c>
      <c r="AC54" s="28">
        <f t="shared" ref="AC54" si="142">AC18-S18</f>
        <v>41.175999999377439</v>
      </c>
      <c r="AD54" s="28">
        <f t="shared" ref="AD54" si="143">AD18-T18</f>
        <v>-26.835000000126314</v>
      </c>
      <c r="AE54" s="28">
        <f t="shared" ref="AE54" si="144">AE18-U18</f>
        <v>76.741000001513157</v>
      </c>
      <c r="AG54" s="23" t="str">
        <f>$A$18</f>
        <v>All occupations</v>
      </c>
      <c r="AH54" s="28">
        <f t="shared" ref="AH54" si="145">AM18-AH18</f>
        <v>44.51999999776001</v>
      </c>
      <c r="AI54" s="28">
        <f t="shared" ref="AI54" si="146">AN18-AI18</f>
        <v>-10.195999996526666</v>
      </c>
      <c r="AJ54" s="28">
        <f t="shared" ref="AJ54" si="147">AO18-AJ18</f>
        <v>16.111999998426285</v>
      </c>
      <c r="AK54" s="28">
        <f t="shared" ref="AK54" si="148">AP18-AK18</f>
        <v>50.435999999659543</v>
      </c>
      <c r="AL54" s="28"/>
      <c r="AM54" s="28">
        <f t="shared" ref="AM54" si="149">AR18-AM18</f>
        <v>68.461000009744907</v>
      </c>
      <c r="AN54" s="28">
        <f t="shared" ref="AN54" si="150">AS18-AN18</f>
        <v>3.661999986971864</v>
      </c>
      <c r="AO54" s="28">
        <f t="shared" ref="AO54" si="151">AT18-AO18</f>
        <v>5.6590000039522437</v>
      </c>
      <c r="AP54" s="28">
        <f t="shared" ref="AP54" si="152">AU18-AP18</f>
        <v>77.782000000669086</v>
      </c>
      <c r="AQ54" s="28"/>
      <c r="AR54" s="28">
        <f t="shared" ref="AR54" si="153">AR18-AH18</f>
        <v>112.98100000750492</v>
      </c>
      <c r="AS54" s="28">
        <f t="shared" ref="AS54" si="154">AS18-AI18</f>
        <v>-6.5340000095548021</v>
      </c>
      <c r="AT54" s="28">
        <f t="shared" ref="AT54" si="155">AT18-AJ18</f>
        <v>21.771000002378528</v>
      </c>
      <c r="AU54" s="28">
        <f t="shared" ref="AU54" si="156">AU18-AK18</f>
        <v>128.21800000032863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Yorkshire and the Humber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0.71971545036828566</v>
      </c>
      <c r="N7" s="90">
        <f>'Occ T2'!I180</f>
        <v>0.25894176474752229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-2.6743454260164778</v>
      </c>
      <c r="N9" s="90">
        <f>'Occ T2'!I178</f>
        <v>-0.62416215787399754</v>
      </c>
    </row>
    <row r="10" spans="1:14" x14ac:dyDescent="0.2">
      <c r="L10" s="90" t="str">
        <f>'Occ T3'!A48</f>
        <v>91 Elementary trades and related occupations</v>
      </c>
      <c r="M10" s="90">
        <f>'Occ T2'!H177</f>
        <v>-4.4990076426395404</v>
      </c>
      <c r="N10" s="90">
        <f>'Occ T2'!I177</f>
        <v>-1.9707606522478383</v>
      </c>
    </row>
    <row r="11" spans="1:14" x14ac:dyDescent="0.2">
      <c r="L11" s="113" t="str">
        <f>"["&amp;'Occ T3'!A47&amp;"]"</f>
        <v>[Elementary occupations]</v>
      </c>
      <c r="M11" s="90">
        <f>'Occ T1'!H88</f>
        <v>-3.002857237123302</v>
      </c>
      <c r="N11" s="90">
        <f>'Occ T1'!I88</f>
        <v>-0.83796312203626711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-1.737725818773328</v>
      </c>
      <c r="N13" s="90">
        <f>'Occ T2'!I176</f>
        <v>9.1483137879722065E-2</v>
      </c>
    </row>
    <row r="14" spans="1:14" x14ac:dyDescent="0.2">
      <c r="L14" s="90" t="str">
        <f>'Occ T3'!A44</f>
        <v>81 Process, plant and machine operatives</v>
      </c>
      <c r="M14" s="90">
        <f>'Occ T2'!H175</f>
        <v>-2.6445508348386104</v>
      </c>
      <c r="N14" s="90">
        <f>'Occ T2'!I175</f>
        <v>0.74270180419202525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-2.1776106931066352</v>
      </c>
      <c r="N15" s="90">
        <f>'Occ T1'!I87</f>
        <v>0.41023917196720827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2.1598097884978795</v>
      </c>
      <c r="N17" s="90">
        <f>'Occ T2'!I174</f>
        <v>2.7135903326490407</v>
      </c>
    </row>
    <row r="18" spans="12:14" x14ac:dyDescent="0.2">
      <c r="L18" s="90" t="str">
        <f>'Occ T3'!A40</f>
        <v>71 Sales occupations</v>
      </c>
      <c r="M18" s="90">
        <f>'Occ T2'!H173</f>
        <v>-0.82666353151736871</v>
      </c>
      <c r="N18" s="90">
        <f>'Occ T2'!I173</f>
        <v>-1.0395038485120467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-0.18411085743806899</v>
      </c>
      <c r="N19" s="90">
        <f>'Occ T1'!I86</f>
        <v>1.512280933109178E-2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1.9696605288014535</v>
      </c>
      <c r="N21" s="90">
        <f>'Occ T2'!I172</f>
        <v>-0.86462019652193689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1.6462729517490837</v>
      </c>
      <c r="N22" s="90">
        <f>'Occ T2'!I171</f>
        <v>-0.47308180882645878</v>
      </c>
    </row>
    <row r="23" spans="12:14" x14ac:dyDescent="0.2">
      <c r="L23" s="90" t="str">
        <f>'Occ T3'!A35</f>
        <v>61 Caring personal service occupations</v>
      </c>
      <c r="M23" s="90">
        <f>'Occ T2'!H170</f>
        <v>-0.30594867934479186</v>
      </c>
      <c r="N23" s="90">
        <f>'Occ T2'!I170</f>
        <v>1.2443086789085012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0.14694591637054444</v>
      </c>
      <c r="N24" s="90">
        <f>'Occ T1'!I85</f>
        <v>0.86330803042216075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-3.5223147533601673</v>
      </c>
      <c r="N26" s="90">
        <f>'Occ T2'!I169</f>
        <v>-0.79547529441064135</v>
      </c>
    </row>
    <row r="27" spans="12:14" x14ac:dyDescent="0.2">
      <c r="L27" s="90" t="str">
        <f>'Occ T3'!A31</f>
        <v>53 Skilled construction and building trades</v>
      </c>
      <c r="M27" s="90">
        <f>'Occ T2'!H168</f>
        <v>-3.8954250718384875</v>
      </c>
      <c r="N27" s="90">
        <f>'Occ T2'!I168</f>
        <v>-0.92988725362869173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-1.7811541508240492</v>
      </c>
      <c r="N28" s="90">
        <f>'Occ T2'!I167</f>
        <v>-0.7664298900252664</v>
      </c>
    </row>
    <row r="29" spans="12:14" x14ac:dyDescent="0.2">
      <c r="L29" s="90" t="str">
        <f>'Occ T3'!A29</f>
        <v>51 Skilled agricultural and related trades</v>
      </c>
      <c r="M29" s="90">
        <f>'Occ T2'!H166</f>
        <v>-4.0558898850517888</v>
      </c>
      <c r="N29" s="90">
        <f>'Occ T2'!I166</f>
        <v>0.79831056306209902</v>
      </c>
    </row>
    <row r="30" spans="12:14" x14ac:dyDescent="0.2">
      <c r="L30" s="113" t="str">
        <f>"["&amp;'Occ T3'!A28&amp;"]"</f>
        <v>[Skilled trades occupations]</v>
      </c>
      <c r="M30" s="90">
        <f>'Occ T1'!H84</f>
        <v>-3.0805545085408781</v>
      </c>
      <c r="N30" s="90">
        <f>'Occ T1'!I84</f>
        <v>-0.63369687248090445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-2.3164649168599061</v>
      </c>
      <c r="N32" s="90">
        <f>'Occ T2'!I165</f>
        <v>-1.0599273129815234</v>
      </c>
    </row>
    <row r="33" spans="12:14" x14ac:dyDescent="0.2">
      <c r="L33" s="90" t="str">
        <f>'Occ T3'!A25</f>
        <v>41 Administrative occupations</v>
      </c>
      <c r="M33" s="90">
        <f>'Occ T2'!H164</f>
        <v>0.73444938989202235</v>
      </c>
      <c r="N33" s="90">
        <f>'Occ T2'!I164</f>
        <v>-0.69423296254272904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0.16059392488869673</v>
      </c>
      <c r="N34" s="90">
        <f>'Occ T1'!I83</f>
        <v>-0.75663755108306141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2.9161380065281906</v>
      </c>
      <c r="N36" s="90">
        <f>'Occ T2'!I163</f>
        <v>1.5669957054798012E-2</v>
      </c>
    </row>
    <row r="37" spans="12:14" x14ac:dyDescent="0.2">
      <c r="L37" s="90" t="str">
        <f>'Occ T3'!A21</f>
        <v>34 Culture, media and sports occupations</v>
      </c>
      <c r="M37" s="90">
        <f>'Occ T2'!H162</f>
        <v>4.5732829638110095</v>
      </c>
      <c r="N37" s="90">
        <f>'Occ T2'!I162</f>
        <v>-6.2800333690182786E-2</v>
      </c>
    </row>
    <row r="38" spans="12:14" x14ac:dyDescent="0.2">
      <c r="L38" s="90" t="str">
        <f>'Occ T3'!A20</f>
        <v>33 Protective service occupations</v>
      </c>
      <c r="M38" s="90">
        <f>'Occ T2'!H161</f>
        <v>2.0640359996704438</v>
      </c>
      <c r="N38" s="90">
        <f>'Occ T2'!I161</f>
        <v>1.9992301137716995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3.0731851853402326</v>
      </c>
      <c r="N39" s="90">
        <f>'Occ T2'!I160</f>
        <v>0.78305646715588484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5.7497631081938616</v>
      </c>
      <c r="N40" s="90">
        <f>'Occ T2'!I159</f>
        <v>-0.4681924964443418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3.5111855244997825</v>
      </c>
      <c r="N41" s="90">
        <f>'Occ T1'!I82</f>
        <v>0.2495791649710144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6.3339685112685284</v>
      </c>
      <c r="N43" s="90">
        <f>'Occ T2'!I158</f>
        <v>1.5093024264836385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2.0156832499158339</v>
      </c>
      <c r="N44" s="90">
        <f>'Occ T2'!I157</f>
        <v>0.69595891671208054</v>
      </c>
    </row>
    <row r="45" spans="12:14" x14ac:dyDescent="0.2">
      <c r="L45" s="90" t="str">
        <f>'Occ T3'!A13</f>
        <v>22 Health professionals</v>
      </c>
      <c r="M45" s="90">
        <f>'Occ T2'!H156</f>
        <v>3.0409212805690977</v>
      </c>
      <c r="N45" s="90">
        <f>'Occ T2'!I156</f>
        <v>1.2001179004630602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5.1524316016650973</v>
      </c>
      <c r="N46" s="90">
        <f>'Occ T2'!I155</f>
        <v>1.0202832207139023</v>
      </c>
    </row>
    <row r="47" spans="12:14" x14ac:dyDescent="0.2">
      <c r="L47" s="113" t="str">
        <f>"["&amp;'Occ T3'!A11&amp;"]"</f>
        <v>[Professional occupations]</v>
      </c>
      <c r="M47" s="90">
        <f>'Occ T1'!H81</f>
        <v>4.267008851803622</v>
      </c>
      <c r="N47" s="90">
        <f>'Occ T1'!I81</f>
        <v>1.1439545066296075</v>
      </c>
    </row>
    <row r="49" spans="12:14" x14ac:dyDescent="0.2">
      <c r="L49" s="106" t="str">
        <f>'Occ T3'!A9</f>
        <v>12 Other managers and proprietors</v>
      </c>
      <c r="M49" s="90">
        <f>'Occ T2'!H154</f>
        <v>1.6249073461695573</v>
      </c>
      <c r="N49" s="90">
        <f>'Occ T2'!I154</f>
        <v>2.1187574282309996</v>
      </c>
    </row>
    <row r="50" spans="12:14" x14ac:dyDescent="0.2">
      <c r="L50" s="106" t="str">
        <f>'Occ T3'!A8</f>
        <v>11 Corporate managers and directors</v>
      </c>
      <c r="M50" s="90">
        <f>'Occ T2'!H153</f>
        <v>4.8011965404406887</v>
      </c>
      <c r="N50" s="90">
        <f>'Occ T2'!I153</f>
        <v>6.4585528363436673E-2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3.7364276489020298</v>
      </c>
      <c r="N51" s="90">
        <f>'Occ T1'!I80</f>
        <v>0.7766208471961189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Yorkshire and the Humber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39.756460506880529</v>
      </c>
      <c r="N82" s="93">
        <f>'Occ T2'!F119</f>
        <v>1.8510719432491953</v>
      </c>
    </row>
    <row r="83" spans="12:14" x14ac:dyDescent="0.2">
      <c r="L83" s="10" t="str">
        <f>name!D5</f>
        <v>12 Other managers and proprietors</v>
      </c>
      <c r="M83" s="93">
        <f>'Occ T2'!D9-'Occ T2'!B9</f>
        <v>6.7696585975058383</v>
      </c>
      <c r="N83" s="93">
        <f>'Occ T2'!F120</f>
        <v>32.310770349188005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31.194348441644706</v>
      </c>
      <c r="N84" s="93">
        <f>'Occ T2'!F121</f>
        <v>23.096474776832423</v>
      </c>
    </row>
    <row r="85" spans="12:14" x14ac:dyDescent="0.2">
      <c r="L85" s="10" t="str">
        <f>name!D7</f>
        <v>22 Health professionals</v>
      </c>
      <c r="M85" s="93">
        <f>'Occ T2'!D11-'Occ T2'!B11</f>
        <v>17.126887602278345</v>
      </c>
      <c r="N85" s="93">
        <f>'Occ T2'!F122</f>
        <v>24.126917777420942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11.954411326140786</v>
      </c>
      <c r="N86" s="93">
        <f>'Occ T2'!F123</f>
        <v>13.801233304651575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45.831847819142979</v>
      </c>
      <c r="N87" s="93">
        <f>'Occ T2'!F124</f>
        <v>43.673548820922775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13.816747233247639</v>
      </c>
      <c r="N88" s="93">
        <f>'Occ T2'!F125</f>
        <v>-3.8512866637675174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7.262577728627015</v>
      </c>
      <c r="N89" s="93">
        <f>'Occ T2'!F126</f>
        <v>6.4182247525222209</v>
      </c>
    </row>
    <row r="90" spans="12:14" x14ac:dyDescent="0.2">
      <c r="L90" s="10" t="str">
        <f>name!D12</f>
        <v>33 Protective service occupations</v>
      </c>
      <c r="M90" s="93">
        <f>'Occ T2'!D16-'Occ T2'!B16</f>
        <v>2.8794459411324134</v>
      </c>
      <c r="N90" s="93">
        <f>'Occ T2'!F127</f>
        <v>10.251279066917963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8.3837618734017099</v>
      </c>
      <c r="N91" s="93">
        <f>'Occ T2'!F128</f>
        <v>-0.39244612615693342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20.872834525997035</v>
      </c>
      <c r="N92" s="93">
        <f>'Occ T2'!F129</f>
        <v>0.36688548825222256</v>
      </c>
    </row>
    <row r="93" spans="12:14" x14ac:dyDescent="0.2">
      <c r="L93" s="10" t="str">
        <f>name!D15</f>
        <v>41 Administrative occupations</v>
      </c>
      <c r="M93" s="93">
        <f>'Occ T2'!D19-'Occ T2'!B19</f>
        <v>10.002323005269545</v>
      </c>
      <c r="N93" s="93">
        <f>'Occ T2'!F130</f>
        <v>-27.624490586224738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-7.3078238393172157</v>
      </c>
      <c r="N94" s="93">
        <f>'Occ T2'!F131</f>
        <v>-8.6826238210909636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-6.4372292099317576</v>
      </c>
      <c r="N95" s="93">
        <f>'Occ T2'!F132</f>
        <v>3.5452403238572323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-8.9745931769106875</v>
      </c>
      <c r="N96" s="93">
        <f>'Occ T2'!F133</f>
        <v>-10.404025162157694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-17.923032513174547</v>
      </c>
      <c r="N97" s="93">
        <f>'Occ T2'!F134</f>
        <v>-10.66368475170917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-10.0364099420649</v>
      </c>
      <c r="N98" s="93">
        <f>'Occ T2'!F135</f>
        <v>-5.7703135833175807</v>
      </c>
    </row>
    <row r="99" spans="12:14" x14ac:dyDescent="0.2">
      <c r="L99" s="10" t="str">
        <f>name!D21</f>
        <v>61 Caring personal service occupations</v>
      </c>
      <c r="M99" s="93">
        <f>'Occ T2'!D25-'Occ T2'!B25</f>
        <v>-3.1659966454865014</v>
      </c>
      <c r="N99" s="93">
        <f>'Occ T2'!F136</f>
        <v>41.795443414060287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4.8706741927434862</v>
      </c>
      <c r="N100" s="93">
        <f>'Occ T2'!F137</f>
        <v>-4.2655827460822238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0.271194674860749</v>
      </c>
      <c r="N101" s="93">
        <f>'Occ T2'!F138</f>
        <v>-0.35644329869368407</v>
      </c>
    </row>
    <row r="102" spans="12:14" x14ac:dyDescent="0.2">
      <c r="L102" s="10" t="str">
        <f>name!D24</f>
        <v>71 Sales occupations</v>
      </c>
      <c r="M102" s="93">
        <f>'Occ T2'!D28-'Occ T2'!B28</f>
        <v>-7.4942338340205197</v>
      </c>
      <c r="N102" s="93">
        <f>'Occ T2'!F139</f>
        <v>-25.655248045745253</v>
      </c>
    </row>
    <row r="103" spans="12:14" x14ac:dyDescent="0.2">
      <c r="L103" s="10" t="str">
        <f>name!D25</f>
        <v>72 Customer service occupations</v>
      </c>
      <c r="M103" s="93">
        <f>'Occ T2'!D29-'Occ T2'!B29</f>
        <v>5.3670088946231189</v>
      </c>
      <c r="N103" s="93">
        <f>'Occ T2'!F140</f>
        <v>26.177097353498766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-13.03827298473017</v>
      </c>
      <c r="N104" s="93">
        <f>'Occ T2'!F141</f>
        <v>10.673081820517865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-9.0906371408563444</v>
      </c>
      <c r="N105" s="93">
        <f>'Occ T2'!F142</f>
        <v>1.3705207683126019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-12.512847866648301</v>
      </c>
      <c r="N106" s="93">
        <f>'Occ T2'!F143</f>
        <v>-12.479364574134031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-33.836105210143188</v>
      </c>
      <c r="N107" s="93">
        <f>'Occ T2'!F144</f>
        <v>-20.89628059949203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96.543000000212487</v>
      </c>
      <c r="N109" s="93">
        <f>'Occ T2'!F146</f>
        <v>108.4160000016318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Yorkshire and the Humber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46.526119104386339</v>
      </c>
      <c r="N153" s="93">
        <f>'Occ T1'!H8</f>
        <v>34.1618422924372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106.10749518920682</v>
      </c>
      <c r="N154" s="93">
        <f>'Occ T1'!H9</f>
        <v>104.69817467982773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53.215367302405809</v>
      </c>
      <c r="N155" s="93">
        <f>'Occ T1'!H10</f>
        <v>12.792656517767909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2.6944991659523225</v>
      </c>
      <c r="N156" s="93">
        <f>'Occ T1'!H11</f>
        <v>-36.30711440731568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-43.371264842081871</v>
      </c>
      <c r="N157" s="93">
        <f>'Occ T1'!H12</f>
        <v>-23.292783173327223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1.9758722221176868</v>
      </c>
      <c r="N158" s="93">
        <f>'Occ T1'!H13</f>
        <v>37.17341736928438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-2.1272249393973937</v>
      </c>
      <c r="N159" s="93">
        <f>'Occ T1'!H14</f>
        <v>0.52184930775348448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-22.128910125586515</v>
      </c>
      <c r="N160" s="93">
        <f>'Occ T1'!H15</f>
        <v>12.043602588830453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-46.348953076791474</v>
      </c>
      <c r="N161" s="93">
        <f>'Occ T1'!H16</f>
        <v>-33.375645173626083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96.543000000211578</v>
      </c>
      <c r="N163" s="93">
        <f>'Occ T1'!H18</f>
        <v>108.41600000163217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Yorkshire and the Humber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192.17138660159384</v>
      </c>
      <c r="N5" s="86">
        <f t="shared" si="0"/>
        <v>208.80727669026982</v>
      </c>
      <c r="O5" s="86">
        <f t="shared" si="0"/>
        <v>216.91919012739402</v>
      </c>
      <c r="P5" s="86">
        <f t="shared" si="0"/>
        <v>215.84420797227946</v>
      </c>
      <c r="Q5" s="86">
        <f>SUM(Q6:Q7)</f>
        <v>217.98695931445903</v>
      </c>
      <c r="R5" s="86">
        <f t="shared" ref="R5:AL5" si="1">SUM(R6:R7)</f>
        <v>231.11249750975725</v>
      </c>
      <c r="S5" s="86">
        <f t="shared" si="1"/>
        <v>243.19554487202035</v>
      </c>
      <c r="T5" s="86">
        <f t="shared" si="1"/>
        <v>252.57699216172563</v>
      </c>
      <c r="U5" s="86">
        <f t="shared" si="1"/>
        <v>255.36404571169055</v>
      </c>
      <c r="V5" s="86">
        <f t="shared" si="1"/>
        <v>263.03038998238293</v>
      </c>
      <c r="W5" s="86">
        <f t="shared" si="1"/>
        <v>277.63861661414359</v>
      </c>
      <c r="X5" s="86">
        <f t="shared" si="1"/>
        <v>269.04825304837703</v>
      </c>
      <c r="Y5" s="86">
        <f t="shared" si="1"/>
        <v>270.86429257842553</v>
      </c>
      <c r="Z5" s="86">
        <f t="shared" si="1"/>
        <v>273.61359690482533</v>
      </c>
      <c r="AA5" s="86">
        <f t="shared" si="1"/>
        <v>276.89696919469071</v>
      </c>
      <c r="AB5" s="86">
        <f t="shared" si="1"/>
        <v>279.95145932451703</v>
      </c>
      <c r="AC5" s="86">
        <f t="shared" si="1"/>
        <v>282.84663095406654</v>
      </c>
      <c r="AD5" s="86">
        <f t="shared" si="1"/>
        <v>285.74726422964562</v>
      </c>
      <c r="AE5" s="86">
        <f t="shared" si="1"/>
        <v>288.78343979230544</v>
      </c>
      <c r="AF5" s="86">
        <f t="shared" si="1"/>
        <v>291.86466799237513</v>
      </c>
      <c r="AG5" s="86">
        <f t="shared" si="1"/>
        <v>295.13675917238254</v>
      </c>
      <c r="AH5" s="86">
        <f t="shared" si="1"/>
        <v>298.38047893522003</v>
      </c>
      <c r="AI5" s="86">
        <f t="shared" si="1"/>
        <v>301.5769242650839</v>
      </c>
      <c r="AJ5" s="86">
        <f t="shared" si="1"/>
        <v>304.80020736605996</v>
      </c>
      <c r="AK5" s="86">
        <f t="shared" si="1"/>
        <v>308.04580950064945</v>
      </c>
      <c r="AL5" s="86">
        <f t="shared" si="1"/>
        <v>311.80045890658079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126.13403382096932</v>
      </c>
      <c r="N6" s="11">
        <v>136.55773400242904</v>
      </c>
      <c r="O6" s="11">
        <v>142.33534396721907</v>
      </c>
      <c r="P6" s="11">
        <v>142.58992393236733</v>
      </c>
      <c r="Q6" s="11">
        <v>138.63132565883654</v>
      </c>
      <c r="R6" s="11">
        <v>150.45309327458287</v>
      </c>
      <c r="S6" s="11">
        <v>163.96631235380582</v>
      </c>
      <c r="T6" s="11">
        <v>168.87035789086636</v>
      </c>
      <c r="U6" s="11">
        <v>173.26173478669804</v>
      </c>
      <c r="V6" s="11">
        <v>176.88544645243937</v>
      </c>
      <c r="W6" s="11">
        <v>190.2095537814634</v>
      </c>
      <c r="X6" s="11">
        <v>169.69346131476505</v>
      </c>
      <c r="Y6" s="11">
        <v>170.79644775989706</v>
      </c>
      <c r="Z6" s="11">
        <v>172.31745563572298</v>
      </c>
      <c r="AA6" s="11">
        <v>174.10986231281484</v>
      </c>
      <c r="AB6" s="11">
        <v>175.72980352440197</v>
      </c>
      <c r="AC6" s="11">
        <v>177.26084676185297</v>
      </c>
      <c r="AD6" s="11">
        <v>178.7557794404278</v>
      </c>
      <c r="AE6" s="11">
        <v>180.32301211598363</v>
      </c>
      <c r="AF6" s="11">
        <v>181.89779143847738</v>
      </c>
      <c r="AG6" s="11">
        <v>183.60160685378204</v>
      </c>
      <c r="AH6" s="11">
        <v>185.26167915450318</v>
      </c>
      <c r="AI6" s="11">
        <v>186.9255433794273</v>
      </c>
      <c r="AJ6" s="11">
        <v>188.61597321586817</v>
      </c>
      <c r="AK6" s="11">
        <v>190.309273808006</v>
      </c>
      <c r="AL6" s="11">
        <v>192.06062572471259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66.037352780624516</v>
      </c>
      <c r="N7" s="11">
        <v>72.249542687840787</v>
      </c>
      <c r="O7" s="11">
        <v>74.583846160174929</v>
      </c>
      <c r="P7" s="11">
        <v>73.254284039912136</v>
      </c>
      <c r="Q7" s="11">
        <v>79.355633655622484</v>
      </c>
      <c r="R7" s="11">
        <v>80.659404235174364</v>
      </c>
      <c r="S7" s="11">
        <v>79.229232518214531</v>
      </c>
      <c r="T7" s="11">
        <v>83.706634270859254</v>
      </c>
      <c r="U7" s="11">
        <v>82.102310924992494</v>
      </c>
      <c r="V7" s="11">
        <v>86.144943529943561</v>
      </c>
      <c r="W7" s="11">
        <v>87.429062832680202</v>
      </c>
      <c r="X7" s="11">
        <v>99.354791733611975</v>
      </c>
      <c r="Y7" s="11">
        <v>100.06784481852844</v>
      </c>
      <c r="Z7" s="11">
        <v>101.29614126910234</v>
      </c>
      <c r="AA7" s="11">
        <v>102.78710688187586</v>
      </c>
      <c r="AB7" s="11">
        <v>104.22165580011503</v>
      </c>
      <c r="AC7" s="11">
        <v>105.58578419221355</v>
      </c>
      <c r="AD7" s="11">
        <v>106.99148478921782</v>
      </c>
      <c r="AE7" s="11">
        <v>108.46042767632184</v>
      </c>
      <c r="AF7" s="11">
        <v>109.96687655389776</v>
      </c>
      <c r="AG7" s="11">
        <v>111.53515231860052</v>
      </c>
      <c r="AH7" s="11">
        <v>113.11879978071684</v>
      </c>
      <c r="AI7" s="11">
        <v>114.65138088565658</v>
      </c>
      <c r="AJ7" s="11">
        <v>116.18423415019181</v>
      </c>
      <c r="AK7" s="11">
        <v>117.73653569264347</v>
      </c>
      <c r="AL7" s="11">
        <v>119.73983318186821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445.37581699090288</v>
      </c>
      <c r="N9" s="86">
        <f t="shared" si="2"/>
        <v>431.78228529966782</v>
      </c>
      <c r="O9" s="86">
        <f t="shared" si="2"/>
        <v>444.36064032042742</v>
      </c>
      <c r="P9" s="86">
        <f t="shared" si="2"/>
        <v>450.90132321499152</v>
      </c>
      <c r="Q9" s="86">
        <f>SUM(Q10:Q13)</f>
        <v>448.2063387583089</v>
      </c>
      <c r="R9" s="86">
        <f t="shared" ref="R9:AL9" si="3">SUM(R10:R13)</f>
        <v>456.66813168053432</v>
      </c>
      <c r="S9" s="86">
        <f t="shared" si="3"/>
        <v>492.2785204151653</v>
      </c>
      <c r="T9" s="86">
        <f t="shared" si="3"/>
        <v>486.66654956237608</v>
      </c>
      <c r="U9" s="86">
        <f t="shared" si="3"/>
        <v>516.06115834613502</v>
      </c>
      <c r="V9" s="86">
        <f t="shared" si="3"/>
        <v>524.67077635868918</v>
      </c>
      <c r="W9" s="86">
        <f t="shared" si="3"/>
        <v>562.77562686974113</v>
      </c>
      <c r="X9" s="86">
        <f t="shared" si="3"/>
        <v>576.78025490852644</v>
      </c>
      <c r="Y9" s="86">
        <f t="shared" si="3"/>
        <v>580.8721246579529</v>
      </c>
      <c r="Z9" s="86">
        <f t="shared" si="3"/>
        <v>587.12355861858782</v>
      </c>
      <c r="AA9" s="86">
        <f t="shared" si="3"/>
        <v>594.3244060526813</v>
      </c>
      <c r="AB9" s="86">
        <f t="shared" si="3"/>
        <v>600.83931657902554</v>
      </c>
      <c r="AC9" s="86">
        <f t="shared" si="3"/>
        <v>606.9857272543577</v>
      </c>
      <c r="AD9" s="86">
        <f t="shared" si="3"/>
        <v>613.15482162627518</v>
      </c>
      <c r="AE9" s="86">
        <f t="shared" si="3"/>
        <v>619.71997103166154</v>
      </c>
      <c r="AF9" s="86">
        <f t="shared" si="3"/>
        <v>626.26222701900952</v>
      </c>
      <c r="AG9" s="86">
        <f t="shared" si="3"/>
        <v>633.23778793784288</v>
      </c>
      <c r="AH9" s="86">
        <f t="shared" si="3"/>
        <v>640.02447286484039</v>
      </c>
      <c r="AI9" s="86">
        <f t="shared" si="3"/>
        <v>646.83951807818289</v>
      </c>
      <c r="AJ9" s="86">
        <f t="shared" si="3"/>
        <v>653.69794330527395</v>
      </c>
      <c r="AK9" s="86">
        <f t="shared" si="3"/>
        <v>660.60257424160955</v>
      </c>
      <c r="AL9" s="86">
        <f t="shared" si="3"/>
        <v>667.47380154956886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102.55162396162982</v>
      </c>
      <c r="N10" s="11">
        <v>97.110930954877915</v>
      </c>
      <c r="O10" s="11">
        <v>106.3429853784922</v>
      </c>
      <c r="P10" s="11">
        <v>100.45965185118467</v>
      </c>
      <c r="Q10" s="11">
        <v>107.55293428729415</v>
      </c>
      <c r="R10" s="11">
        <v>109.23439741877891</v>
      </c>
      <c r="S10" s="11">
        <v>117.24495460247617</v>
      </c>
      <c r="T10" s="11">
        <v>117.86135385688182</v>
      </c>
      <c r="U10" s="11">
        <v>129.26739190053786</v>
      </c>
      <c r="V10" s="11">
        <v>130.11914976362374</v>
      </c>
      <c r="W10" s="11">
        <v>140.42874586042362</v>
      </c>
      <c r="X10" s="11">
        <v>141.2917301339757</v>
      </c>
      <c r="Y10" s="11">
        <v>142.41559214210389</v>
      </c>
      <c r="Z10" s="11">
        <v>143.95132493508578</v>
      </c>
      <c r="AA10" s="11">
        <v>145.8077978871068</v>
      </c>
      <c r="AB10" s="11">
        <v>147.3922034114899</v>
      </c>
      <c r="AC10" s="11">
        <v>148.86668287591186</v>
      </c>
      <c r="AD10" s="11">
        <v>150.37635970837101</v>
      </c>
      <c r="AE10" s="11">
        <v>151.96773202007356</v>
      </c>
      <c r="AF10" s="11">
        <v>153.51183812731114</v>
      </c>
      <c r="AG10" s="11">
        <v>155.16851416927909</v>
      </c>
      <c r="AH10" s="11">
        <v>156.78646023082126</v>
      </c>
      <c r="AI10" s="11">
        <v>158.45662455470824</v>
      </c>
      <c r="AJ10" s="11">
        <v>160.09883985419751</v>
      </c>
      <c r="AK10" s="11">
        <v>161.81497023024238</v>
      </c>
      <c r="AL10" s="11">
        <v>163.52522063725604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93.788562474396045</v>
      </c>
      <c r="N11" s="11">
        <v>97.92112913274039</v>
      </c>
      <c r="O11" s="11">
        <v>98.239680866737615</v>
      </c>
      <c r="P11" s="11">
        <v>101.45191280279445</v>
      </c>
      <c r="Q11" s="11">
        <v>99.305724804666724</v>
      </c>
      <c r="R11" s="11">
        <v>105.99714195236231</v>
      </c>
      <c r="S11" s="11">
        <v>110.38615634169896</v>
      </c>
      <c r="T11" s="11">
        <v>110.78338545285061</v>
      </c>
      <c r="U11" s="11">
        <v>112.99088036639931</v>
      </c>
      <c r="V11" s="11">
        <v>120.60673493121814</v>
      </c>
      <c r="W11" s="11">
        <v>123.12402955464066</v>
      </c>
      <c r="X11" s="11">
        <v>127.08845462597702</v>
      </c>
      <c r="Y11" s="11">
        <v>128.21646893832184</v>
      </c>
      <c r="Z11" s="11">
        <v>129.69848309983311</v>
      </c>
      <c r="AA11" s="11">
        <v>131.3211770256784</v>
      </c>
      <c r="AB11" s="11">
        <v>132.75915534494752</v>
      </c>
      <c r="AC11" s="11">
        <v>134.14124023015864</v>
      </c>
      <c r="AD11" s="11">
        <v>135.48595911326265</v>
      </c>
      <c r="AE11" s="11">
        <v>136.97418704943033</v>
      </c>
      <c r="AF11" s="11">
        <v>138.37864075968585</v>
      </c>
      <c r="AG11" s="11">
        <v>139.91511683071857</v>
      </c>
      <c r="AH11" s="11">
        <v>141.40756564184682</v>
      </c>
      <c r="AI11" s="11">
        <v>142.90080141619427</v>
      </c>
      <c r="AJ11" s="11">
        <v>144.41474382482377</v>
      </c>
      <c r="AK11" s="11">
        <v>145.87053160716331</v>
      </c>
      <c r="AL11" s="11">
        <v>147.2509473320616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115.51717938984848</v>
      </c>
      <c r="N12" s="11">
        <v>111.02500929319166</v>
      </c>
      <c r="O12" s="11">
        <v>112.30239691362867</v>
      </c>
      <c r="P12" s="11">
        <v>116.48458084704488</v>
      </c>
      <c r="Q12" s="11">
        <v>112.65272395705381</v>
      </c>
      <c r="R12" s="11">
        <v>113.92763254233786</v>
      </c>
      <c r="S12" s="11">
        <v>120.8928763189233</v>
      </c>
      <c r="T12" s="11">
        <v>113.66698397611025</v>
      </c>
      <c r="U12" s="11">
        <v>119.28687598106384</v>
      </c>
      <c r="V12" s="11">
        <v>120.50230196891802</v>
      </c>
      <c r="W12" s="11">
        <v>125.88204386847865</v>
      </c>
      <c r="X12" s="11">
        <v>125.82616667050206</v>
      </c>
      <c r="Y12" s="11">
        <v>126.19594829244555</v>
      </c>
      <c r="Z12" s="11">
        <v>127.17166933395632</v>
      </c>
      <c r="AA12" s="11">
        <v>128.30511767031487</v>
      </c>
      <c r="AB12" s="11">
        <v>129.3413110838066</v>
      </c>
      <c r="AC12" s="11">
        <v>130.23306186937933</v>
      </c>
      <c r="AD12" s="11">
        <v>131.13730642757287</v>
      </c>
      <c r="AE12" s="11">
        <v>132.09762393313972</v>
      </c>
      <c r="AF12" s="11">
        <v>133.16382857260706</v>
      </c>
      <c r="AG12" s="11">
        <v>134.2509742942664</v>
      </c>
      <c r="AH12" s="11">
        <v>135.32391102948031</v>
      </c>
      <c r="AI12" s="11">
        <v>136.40684713181733</v>
      </c>
      <c r="AJ12" s="11">
        <v>137.52088151023577</v>
      </c>
      <c r="AK12" s="11">
        <v>138.61607571408373</v>
      </c>
      <c r="AL12" s="11">
        <v>139.68327717313022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133.51845116502849</v>
      </c>
      <c r="N13" s="11">
        <v>125.72521591885791</v>
      </c>
      <c r="O13" s="11">
        <v>127.47557716156895</v>
      </c>
      <c r="P13" s="11">
        <v>132.50517771396753</v>
      </c>
      <c r="Q13" s="11">
        <v>128.69495570929422</v>
      </c>
      <c r="R13" s="11">
        <v>127.50895976705519</v>
      </c>
      <c r="S13" s="11">
        <v>143.75453315206687</v>
      </c>
      <c r="T13" s="11">
        <v>144.35482627653343</v>
      </c>
      <c r="U13" s="11">
        <v>154.51601009813399</v>
      </c>
      <c r="V13" s="11">
        <v>153.44258969492932</v>
      </c>
      <c r="W13" s="11">
        <v>173.34080758619817</v>
      </c>
      <c r="X13" s="11">
        <v>182.57390347807163</v>
      </c>
      <c r="Y13" s="11">
        <v>184.0441152850816</v>
      </c>
      <c r="Z13" s="11">
        <v>186.30208124971261</v>
      </c>
      <c r="AA13" s="11">
        <v>188.8903134695812</v>
      </c>
      <c r="AB13" s="11">
        <v>191.34664673878149</v>
      </c>
      <c r="AC13" s="11">
        <v>193.74474227890784</v>
      </c>
      <c r="AD13" s="11">
        <v>196.15519637706868</v>
      </c>
      <c r="AE13" s="11">
        <v>198.68042802901783</v>
      </c>
      <c r="AF13" s="11">
        <v>201.20791955940541</v>
      </c>
      <c r="AG13" s="11">
        <v>203.90318264357882</v>
      </c>
      <c r="AH13" s="11">
        <v>206.506535962692</v>
      </c>
      <c r="AI13" s="11">
        <v>209.07524497546314</v>
      </c>
      <c r="AJ13" s="11">
        <v>211.66347811601688</v>
      </c>
      <c r="AK13" s="11">
        <v>214.30099669012006</v>
      </c>
      <c r="AL13" s="11">
        <v>217.01435640712094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269.54960495319619</v>
      </c>
      <c r="N15" s="86">
        <f t="shared" ref="N15:P15" si="4">SUM(N16:N20)</f>
        <v>268.42818664773995</v>
      </c>
      <c r="O15" s="86">
        <f t="shared" si="4"/>
        <v>280.59728786141034</v>
      </c>
      <c r="P15" s="86">
        <f t="shared" si="4"/>
        <v>274.69376649295094</v>
      </c>
      <c r="Q15" s="86">
        <f>SUM(Q16:Q20)</f>
        <v>278.30260472242566</v>
      </c>
      <c r="R15" s="86">
        <f t="shared" ref="R15:AL15" si="5">SUM(R16:R20)</f>
        <v>282.56713415441732</v>
      </c>
      <c r="S15" s="86">
        <f t="shared" si="5"/>
        <v>299.48536416046272</v>
      </c>
      <c r="T15" s="86">
        <f t="shared" si="5"/>
        <v>303.90626785790033</v>
      </c>
      <c r="U15" s="86">
        <f t="shared" si="5"/>
        <v>315.75069928962284</v>
      </c>
      <c r="V15" s="86">
        <f t="shared" si="5"/>
        <v>310.47824901245286</v>
      </c>
      <c r="W15" s="86">
        <f t="shared" si="5"/>
        <v>335.78250145682313</v>
      </c>
      <c r="X15" s="86">
        <f t="shared" si="5"/>
        <v>314.96898927677648</v>
      </c>
      <c r="Y15" s="86">
        <f t="shared" si="5"/>
        <v>315.7592627208985</v>
      </c>
      <c r="Z15" s="86">
        <f t="shared" si="5"/>
        <v>318.04595560284292</v>
      </c>
      <c r="AA15" s="86">
        <f t="shared" si="5"/>
        <v>320.96836986949228</v>
      </c>
      <c r="AB15" s="86">
        <f t="shared" si="5"/>
        <v>323.5245520869023</v>
      </c>
      <c r="AC15" s="86">
        <f t="shared" si="5"/>
        <v>325.94486636524528</v>
      </c>
      <c r="AD15" s="86">
        <f t="shared" si="5"/>
        <v>328.26868183615335</v>
      </c>
      <c r="AE15" s="86">
        <f t="shared" si="5"/>
        <v>330.73863003860134</v>
      </c>
      <c r="AF15" s="86">
        <f t="shared" si="5"/>
        <v>333.19265645256462</v>
      </c>
      <c r="AG15" s="86">
        <f t="shared" si="5"/>
        <v>335.87480541444711</v>
      </c>
      <c r="AH15" s="86">
        <f t="shared" si="5"/>
        <v>338.40034482084241</v>
      </c>
      <c r="AI15" s="86">
        <f t="shared" si="5"/>
        <v>340.89819259718047</v>
      </c>
      <c r="AJ15" s="86">
        <f t="shared" si="5"/>
        <v>343.35446396012384</v>
      </c>
      <c r="AK15" s="86">
        <f t="shared" si="5"/>
        <v>345.95966162219912</v>
      </c>
      <c r="AL15" s="86">
        <f t="shared" si="5"/>
        <v>348.57515797459104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43.90014518381129</v>
      </c>
      <c r="N16" s="11">
        <v>42.779474167689955</v>
      </c>
      <c r="O16" s="11">
        <v>46.459529748145599</v>
      </c>
      <c r="P16" s="11">
        <v>45.704902603730631</v>
      </c>
      <c r="Q16" s="11">
        <v>43.030709232311636</v>
      </c>
      <c r="R16" s="11">
        <v>42.84208695588292</v>
      </c>
      <c r="S16" s="11">
        <v>45.637732209718671</v>
      </c>
      <c r="T16" s="11">
        <v>51.462227133870776</v>
      </c>
      <c r="U16" s="11">
        <v>53.659972412090845</v>
      </c>
      <c r="V16" s="11">
        <v>51.074349788948624</v>
      </c>
      <c r="W16" s="11">
        <v>56.658834189130559</v>
      </c>
      <c r="X16" s="11">
        <v>48.058535779490775</v>
      </c>
      <c r="Y16" s="11">
        <v>48.305246154977432</v>
      </c>
      <c r="Z16" s="11">
        <v>48.635022397454136</v>
      </c>
      <c r="AA16" s="11">
        <v>49.039937327197812</v>
      </c>
      <c r="AB16" s="11">
        <v>49.38507735914785</v>
      </c>
      <c r="AC16" s="11">
        <v>49.739506056669931</v>
      </c>
      <c r="AD16" s="11">
        <v>50.041906744481018</v>
      </c>
      <c r="AE16" s="11">
        <v>50.360551785429237</v>
      </c>
      <c r="AF16" s="11">
        <v>50.679055231804533</v>
      </c>
      <c r="AG16" s="11">
        <v>51.050384169778326</v>
      </c>
      <c r="AH16" s="11">
        <v>51.393701766513651</v>
      </c>
      <c r="AI16" s="11">
        <v>51.773054530080934</v>
      </c>
      <c r="AJ16" s="11">
        <v>52.113750733300925</v>
      </c>
      <c r="AK16" s="11">
        <v>52.480056802448814</v>
      </c>
      <c r="AL16" s="11">
        <v>52.807547525363042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36.288197042586972</v>
      </c>
      <c r="N17" s="11">
        <v>43.946353881358881</v>
      </c>
      <c r="O17" s="11">
        <v>42.905248846068922</v>
      </c>
      <c r="P17" s="11">
        <v>41.936327798316775</v>
      </c>
      <c r="Q17" s="11">
        <v>42.23000874461323</v>
      </c>
      <c r="R17" s="11">
        <v>44.447039101619502</v>
      </c>
      <c r="S17" s="11">
        <v>46.030523295288241</v>
      </c>
      <c r="T17" s="11">
        <v>44.198719040365255</v>
      </c>
      <c r="U17" s="11">
        <v>49.26304904702048</v>
      </c>
      <c r="V17" s="11">
        <v>49.562596525670109</v>
      </c>
      <c r="W17" s="11">
        <v>51.709616830246517</v>
      </c>
      <c r="X17" s="11">
        <v>49.891845279352928</v>
      </c>
      <c r="Y17" s="11">
        <v>50.319590614936359</v>
      </c>
      <c r="Z17" s="11">
        <v>50.906324476340046</v>
      </c>
      <c r="AA17" s="11">
        <v>51.543261795556376</v>
      </c>
      <c r="AB17" s="11">
        <v>52.108895950361394</v>
      </c>
      <c r="AC17" s="11">
        <v>52.649919515344713</v>
      </c>
      <c r="AD17" s="11">
        <v>53.225860338871591</v>
      </c>
      <c r="AE17" s="11">
        <v>53.805673159814759</v>
      </c>
      <c r="AF17" s="11">
        <v>54.409579684910206</v>
      </c>
      <c r="AG17" s="11">
        <v>55.035694689388926</v>
      </c>
      <c r="AH17" s="11">
        <v>55.669133219407918</v>
      </c>
      <c r="AI17" s="11">
        <v>56.273975453990367</v>
      </c>
      <c r="AJ17" s="11">
        <v>56.875920175663538</v>
      </c>
      <c r="AK17" s="11">
        <v>57.486577158631334</v>
      </c>
      <c r="AL17" s="11">
        <v>58.127841582768738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25.758255432855158</v>
      </c>
      <c r="N18" s="11">
        <v>29.103254335880287</v>
      </c>
      <c r="O18" s="11">
        <v>29.656239614127546</v>
      </c>
      <c r="P18" s="11">
        <v>26.342464993698933</v>
      </c>
      <c r="Q18" s="11">
        <v>27.048094967340209</v>
      </c>
      <c r="R18" s="11">
        <v>26.772869784222721</v>
      </c>
      <c r="S18" s="11">
        <v>28.847909158425566</v>
      </c>
      <c r="T18" s="11">
        <v>27.071828668446237</v>
      </c>
      <c r="U18" s="11">
        <v>27.986645363267698</v>
      </c>
      <c r="V18" s="11">
        <v>27.289723676743563</v>
      </c>
      <c r="W18" s="11">
        <v>29.652315725355134</v>
      </c>
      <c r="X18" s="11">
        <v>33.19463747176912</v>
      </c>
      <c r="Y18" s="11">
        <v>33.563724658141709</v>
      </c>
      <c r="Z18" s="11">
        <v>34.032390879979843</v>
      </c>
      <c r="AA18" s="11">
        <v>34.54126091303177</v>
      </c>
      <c r="AB18" s="11">
        <v>35.034933954780008</v>
      </c>
      <c r="AC18" s="11">
        <v>35.536189842784829</v>
      </c>
      <c r="AD18" s="11">
        <v>36.005694904531389</v>
      </c>
      <c r="AE18" s="11">
        <v>36.483681861307794</v>
      </c>
      <c r="AF18" s="11">
        <v>36.941490595895772</v>
      </c>
      <c r="AG18" s="11">
        <v>37.401984726102512</v>
      </c>
      <c r="AH18" s="11">
        <v>37.876715919057048</v>
      </c>
      <c r="AI18" s="11">
        <v>38.395756246130063</v>
      </c>
      <c r="AJ18" s="11">
        <v>38.893135493295922</v>
      </c>
      <c r="AK18" s="11">
        <v>39.408931921558896</v>
      </c>
      <c r="AL18" s="11">
        <v>39.903594792273097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29.50455512006263</v>
      </c>
      <c r="N19" s="11">
        <v>28.89273963414626</v>
      </c>
      <c r="O19" s="11">
        <v>31.64685498594109</v>
      </c>
      <c r="P19" s="11">
        <v>31.80957494597024</v>
      </c>
      <c r="Q19" s="11">
        <v>32.6281764789845</v>
      </c>
      <c r="R19" s="11">
        <v>33.460412659863486</v>
      </c>
      <c r="S19" s="11">
        <v>38.19340684389833</v>
      </c>
      <c r="T19" s="11">
        <v>39.060519180743768</v>
      </c>
      <c r="U19" s="11">
        <v>40.818200603963874</v>
      </c>
      <c r="V19" s="11">
        <v>38.275275447356442</v>
      </c>
      <c r="W19" s="11">
        <v>41.844174533265196</v>
      </c>
      <c r="X19" s="11">
        <v>37.989361749227626</v>
      </c>
      <c r="Y19" s="11">
        <v>37.35625615860296</v>
      </c>
      <c r="Z19" s="11">
        <v>37.458446848333878</v>
      </c>
      <c r="AA19" s="11">
        <v>37.870922314283682</v>
      </c>
      <c r="AB19" s="11">
        <v>38.256047487748596</v>
      </c>
      <c r="AC19" s="11">
        <v>38.58790977518651</v>
      </c>
      <c r="AD19" s="11">
        <v>38.922377354437877</v>
      </c>
      <c r="AE19" s="11">
        <v>39.267316518121476</v>
      </c>
      <c r="AF19" s="11">
        <v>39.626511787571651</v>
      </c>
      <c r="AG19" s="11">
        <v>40.017305591469565</v>
      </c>
      <c r="AH19" s="11">
        <v>40.350433180203595</v>
      </c>
      <c r="AI19" s="11">
        <v>40.613563379200627</v>
      </c>
      <c r="AJ19" s="11">
        <v>40.859671458282904</v>
      </c>
      <c r="AK19" s="11">
        <v>41.114580064242844</v>
      </c>
      <c r="AL19" s="11">
        <v>41.451728407108263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134.0984521738801</v>
      </c>
      <c r="N20" s="11">
        <v>123.7063646286646</v>
      </c>
      <c r="O20" s="11">
        <v>129.92941466712713</v>
      </c>
      <c r="P20" s="11">
        <v>128.90049615123436</v>
      </c>
      <c r="Q20" s="11">
        <v>133.36561529917608</v>
      </c>
      <c r="R20" s="11">
        <v>135.04472565282867</v>
      </c>
      <c r="S20" s="11">
        <v>140.7757926531319</v>
      </c>
      <c r="T20" s="11">
        <v>142.1129738344743</v>
      </c>
      <c r="U20" s="11">
        <v>144.02283186327992</v>
      </c>
      <c r="V20" s="11">
        <v>144.27630357373411</v>
      </c>
      <c r="W20" s="11">
        <v>155.91756017882571</v>
      </c>
      <c r="X20" s="11">
        <v>145.83460899693605</v>
      </c>
      <c r="Y20" s="11">
        <v>146.21444513424009</v>
      </c>
      <c r="Z20" s="11">
        <v>147.01377100073501</v>
      </c>
      <c r="AA20" s="11">
        <v>147.97298751942262</v>
      </c>
      <c r="AB20" s="11">
        <v>148.7395973348645</v>
      </c>
      <c r="AC20" s="11">
        <v>149.43134117525932</v>
      </c>
      <c r="AD20" s="11">
        <v>150.07284249383147</v>
      </c>
      <c r="AE20" s="11">
        <v>150.82140671392807</v>
      </c>
      <c r="AF20" s="11">
        <v>151.53601915238244</v>
      </c>
      <c r="AG20" s="11">
        <v>152.36943623770779</v>
      </c>
      <c r="AH20" s="11">
        <v>153.11036073566024</v>
      </c>
      <c r="AI20" s="11">
        <v>153.84184298777848</v>
      </c>
      <c r="AJ20" s="11">
        <v>154.61198609958058</v>
      </c>
      <c r="AK20" s="11">
        <v>155.46951567531721</v>
      </c>
      <c r="AL20" s="11">
        <v>156.28444566707793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317.2342146171361</v>
      </c>
      <c r="N22" s="86">
        <f t="shared" si="6"/>
        <v>315.85107105355928</v>
      </c>
      <c r="O22" s="86">
        <f t="shared" si="6"/>
        <v>320.48636926618803</v>
      </c>
      <c r="P22" s="86">
        <f t="shared" si="6"/>
        <v>318.5540061967842</v>
      </c>
      <c r="Q22" s="86">
        <f>SUM(Q23:Q24)</f>
        <v>327.88368062525012</v>
      </c>
      <c r="R22" s="86">
        <f t="shared" ref="R22:AL22" si="7">SUM(R23:R24)</f>
        <v>334.49069149579481</v>
      </c>
      <c r="S22" s="86">
        <f t="shared" si="7"/>
        <v>328.95540860872916</v>
      </c>
      <c r="T22" s="86">
        <f t="shared" si="7"/>
        <v>333.8051831519042</v>
      </c>
      <c r="U22" s="86">
        <f t="shared" si="7"/>
        <v>331.89518841122816</v>
      </c>
      <c r="V22" s="86">
        <f t="shared" si="7"/>
        <v>315.76682419330319</v>
      </c>
      <c r="W22" s="86">
        <f t="shared" si="7"/>
        <v>337.18519066174713</v>
      </c>
      <c r="X22" s="86">
        <f t="shared" si="7"/>
        <v>323.79481359574322</v>
      </c>
      <c r="Y22" s="86">
        <f t="shared" si="7"/>
        <v>323.01192489219511</v>
      </c>
      <c r="Z22" s="86">
        <f t="shared" si="7"/>
        <v>322.51898303146464</v>
      </c>
      <c r="AA22" s="86">
        <f t="shared" si="7"/>
        <v>322.47663914352597</v>
      </c>
      <c r="AB22" s="86">
        <f t="shared" si="7"/>
        <v>321.6448376386428</v>
      </c>
      <c r="AC22" s="86">
        <f t="shared" si="7"/>
        <v>320.34488953722416</v>
      </c>
      <c r="AD22" s="86">
        <f t="shared" si="7"/>
        <v>318.6786028003886</v>
      </c>
      <c r="AE22" s="86">
        <f t="shared" si="7"/>
        <v>316.54035189812117</v>
      </c>
      <c r="AF22" s="86">
        <f t="shared" si="7"/>
        <v>314.27535313497611</v>
      </c>
      <c r="AG22" s="86">
        <f t="shared" si="7"/>
        <v>311.90104538187836</v>
      </c>
      <c r="AH22" s="86">
        <f t="shared" si="7"/>
        <v>309.96673238499665</v>
      </c>
      <c r="AI22" s="86">
        <f t="shared" si="7"/>
        <v>308.05180910285918</v>
      </c>
      <c r="AJ22" s="86">
        <f t="shared" si="7"/>
        <v>306.05445513089501</v>
      </c>
      <c r="AK22" s="86">
        <f t="shared" si="7"/>
        <v>304.05656035239184</v>
      </c>
      <c r="AL22" s="86">
        <f t="shared" si="7"/>
        <v>300.87807625443145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244.69215098863796</v>
      </c>
      <c r="N23" s="11">
        <v>250.20433676498669</v>
      </c>
      <c r="O23" s="11">
        <v>256.28254080026721</v>
      </c>
      <c r="P23" s="11">
        <v>249.69607976337844</v>
      </c>
      <c r="Q23" s="11">
        <v>258.95273737666218</v>
      </c>
      <c r="R23" s="11">
        <v>268.40444704467103</v>
      </c>
      <c r="S23" s="11">
        <v>265.07423865441086</v>
      </c>
      <c r="T23" s="11">
        <v>269.67783435402748</v>
      </c>
      <c r="U23" s="11">
        <v>265.9263626001528</v>
      </c>
      <c r="V23" s="11">
        <v>257.25681890854725</v>
      </c>
      <c r="W23" s="11">
        <v>278.40677004994058</v>
      </c>
      <c r="X23" s="11">
        <v>258.16452499916113</v>
      </c>
      <c r="Y23" s="11">
        <v>257.90670903724867</v>
      </c>
      <c r="Z23" s="11">
        <v>257.88386825909362</v>
      </c>
      <c r="AA23" s="11">
        <v>258.15569545647651</v>
      </c>
      <c r="AB23" s="11">
        <v>258.09582154723398</v>
      </c>
      <c r="AC23" s="11">
        <v>257.75107738368729</v>
      </c>
      <c r="AD23" s="11">
        <v>257.34171352805265</v>
      </c>
      <c r="AE23" s="11">
        <v>256.81499416455239</v>
      </c>
      <c r="AF23" s="11">
        <v>256.29637473388954</v>
      </c>
      <c r="AG23" s="11">
        <v>255.68334125909101</v>
      </c>
      <c r="AH23" s="11">
        <v>254.92118044510255</v>
      </c>
      <c r="AI23" s="11">
        <v>254.13122101104653</v>
      </c>
      <c r="AJ23" s="11">
        <v>253.1597731143903</v>
      </c>
      <c r="AK23" s="11">
        <v>251.99832977896338</v>
      </c>
      <c r="AL23" s="11">
        <v>250.78227946371584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72.54206362849817</v>
      </c>
      <c r="N24" s="11">
        <v>65.64673428857256</v>
      </c>
      <c r="O24" s="11">
        <v>64.203828465920807</v>
      </c>
      <c r="P24" s="11">
        <v>68.857926433405751</v>
      </c>
      <c r="Q24" s="11">
        <v>68.930943248587951</v>
      </c>
      <c r="R24" s="11">
        <v>66.086244451123761</v>
      </c>
      <c r="S24" s="11">
        <v>63.881169954318267</v>
      </c>
      <c r="T24" s="11">
        <v>64.127348797876706</v>
      </c>
      <c r="U24" s="11">
        <v>65.968825811075376</v>
      </c>
      <c r="V24" s="11">
        <v>58.510005284755962</v>
      </c>
      <c r="W24" s="11">
        <v>58.778420611806546</v>
      </c>
      <c r="X24" s="11">
        <v>65.630288596582119</v>
      </c>
      <c r="Y24" s="11">
        <v>65.105215854946451</v>
      </c>
      <c r="Z24" s="11">
        <v>64.635114772371026</v>
      </c>
      <c r="AA24" s="11">
        <v>64.320943687049464</v>
      </c>
      <c r="AB24" s="11">
        <v>63.549016091408824</v>
      </c>
      <c r="AC24" s="11">
        <v>62.593812153536888</v>
      </c>
      <c r="AD24" s="11">
        <v>61.336889272335952</v>
      </c>
      <c r="AE24" s="11">
        <v>59.725357733568799</v>
      </c>
      <c r="AF24" s="11">
        <v>57.978978401086593</v>
      </c>
      <c r="AG24" s="11">
        <v>56.217704122787346</v>
      </c>
      <c r="AH24" s="11">
        <v>55.045551939894118</v>
      </c>
      <c r="AI24" s="11">
        <v>53.920588091812668</v>
      </c>
      <c r="AJ24" s="11">
        <v>52.894682016504689</v>
      </c>
      <c r="AK24" s="11">
        <v>52.058230573428467</v>
      </c>
      <c r="AL24" s="11">
        <v>50.095796790715582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277.66311441542189</v>
      </c>
      <c r="N26" s="86">
        <f t="shared" si="8"/>
        <v>282.47103040092884</v>
      </c>
      <c r="O26" s="86">
        <f t="shared" si="8"/>
        <v>271.28384462215269</v>
      </c>
      <c r="P26" s="86">
        <f t="shared" si="8"/>
        <v>266.56067601612608</v>
      </c>
      <c r="Q26" s="86">
        <f>SUM(Q27:Q30)</f>
        <v>288.44041674166806</v>
      </c>
      <c r="R26" s="86">
        <f t="shared" ref="R26:AL26" si="9">SUM(R27:R30)</f>
        <v>299.47200611446203</v>
      </c>
      <c r="S26" s="86">
        <f t="shared" si="9"/>
        <v>280.76257458473117</v>
      </c>
      <c r="T26" s="86">
        <f t="shared" si="9"/>
        <v>286.60605342444387</v>
      </c>
      <c r="U26" s="86">
        <f>SUM(U27:U30)</f>
        <v>275.40295094699115</v>
      </c>
      <c r="V26" s="86">
        <f t="shared" si="9"/>
        <v>282.63005492133095</v>
      </c>
      <c r="W26" s="86">
        <f t="shared" si="9"/>
        <v>256.10074127238016</v>
      </c>
      <c r="X26" s="86">
        <f t="shared" si="9"/>
        <v>258.99200346753094</v>
      </c>
      <c r="Y26" s="86">
        <f t="shared" si="9"/>
        <v>256.26244528689637</v>
      </c>
      <c r="Z26" s="86">
        <f t="shared" si="9"/>
        <v>253.54587106535621</v>
      </c>
      <c r="AA26" s="86">
        <f t="shared" si="9"/>
        <v>251.82664775887292</v>
      </c>
      <c r="AB26" s="86">
        <f t="shared" si="9"/>
        <v>250.20773161861891</v>
      </c>
      <c r="AC26" s="86">
        <f t="shared" si="9"/>
        <v>248.54714095630072</v>
      </c>
      <c r="AD26" s="86">
        <f t="shared" si="9"/>
        <v>246.68279895274731</v>
      </c>
      <c r="AE26" s="86">
        <f t="shared" si="9"/>
        <v>244.84253901826992</v>
      </c>
      <c r="AF26" s="86">
        <f t="shared" si="9"/>
        <v>243.04470556495403</v>
      </c>
      <c r="AG26" s="86">
        <f t="shared" si="9"/>
        <v>241.3120562043859</v>
      </c>
      <c r="AH26" s="86">
        <f t="shared" si="9"/>
        <v>239.56596970568836</v>
      </c>
      <c r="AI26" s="86">
        <f t="shared" si="9"/>
        <v>237.84709523079286</v>
      </c>
      <c r="AJ26" s="86">
        <f t="shared" si="9"/>
        <v>236.11982635989457</v>
      </c>
      <c r="AK26" s="86">
        <f t="shared" si="9"/>
        <v>234.34807757476995</v>
      </c>
      <c r="AL26" s="86">
        <f t="shared" si="9"/>
        <v>232.80795809905294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27.626507685536634</v>
      </c>
      <c r="N27" s="11">
        <v>34.040011750971317</v>
      </c>
      <c r="O27" s="11">
        <v>35.123127480669602</v>
      </c>
      <c r="P27" s="11">
        <v>31.152130297595125</v>
      </c>
      <c r="Q27" s="11">
        <v>32.40108299218101</v>
      </c>
      <c r="R27" s="11">
        <v>34.424047443125509</v>
      </c>
      <c r="S27" s="11">
        <v>29.589721416604046</v>
      </c>
      <c r="T27" s="11">
        <v>24.654601755169136</v>
      </c>
      <c r="U27" s="11">
        <v>31.308754037313047</v>
      </c>
      <c r="V27" s="11">
        <v>33.328972402477852</v>
      </c>
      <c r="W27" s="11">
        <v>27.986818233193752</v>
      </c>
      <c r="X27" s="11">
        <v>27.264837808821966</v>
      </c>
      <c r="Y27" s="11">
        <v>27.361992591554866</v>
      </c>
      <c r="Z27" s="11">
        <v>27.652511857213948</v>
      </c>
      <c r="AA27" s="11">
        <v>28.055988725698775</v>
      </c>
      <c r="AB27" s="11">
        <v>28.3783202234603</v>
      </c>
      <c r="AC27" s="11">
        <v>28.679014269146926</v>
      </c>
      <c r="AD27" s="11">
        <v>28.982034362987058</v>
      </c>
      <c r="AE27" s="11">
        <v>29.293727215498148</v>
      </c>
      <c r="AF27" s="11">
        <v>29.621964766206069</v>
      </c>
      <c r="AG27" s="11">
        <v>29.956007881398463</v>
      </c>
      <c r="AH27" s="11">
        <v>30.281977956141141</v>
      </c>
      <c r="AI27" s="11">
        <v>30.608340215526056</v>
      </c>
      <c r="AJ27" s="11">
        <v>30.92420275693522</v>
      </c>
      <c r="AK27" s="11">
        <v>31.239303302262602</v>
      </c>
      <c r="AL27" s="11">
        <v>31.532058557050984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93.121165039404616</v>
      </c>
      <c r="N28" s="11">
        <v>99.46156859742733</v>
      </c>
      <c r="O28" s="11">
        <v>92.878932984522393</v>
      </c>
      <c r="P28" s="11">
        <v>97.023846400623498</v>
      </c>
      <c r="Q28" s="11">
        <v>106.7376131796308</v>
      </c>
      <c r="R28" s="11">
        <v>104.42712964741982</v>
      </c>
      <c r="S28" s="11">
        <v>103.94064111801289</v>
      </c>
      <c r="T28" s="11">
        <v>105.13115964155759</v>
      </c>
      <c r="U28" s="11">
        <v>100.62508722119908</v>
      </c>
      <c r="V28" s="11">
        <v>103.72513233862668</v>
      </c>
      <c r="W28" s="11">
        <v>95.452536470509131</v>
      </c>
      <c r="X28" s="11">
        <v>95.604803748113696</v>
      </c>
      <c r="Y28" s="11">
        <v>94.665472094415207</v>
      </c>
      <c r="Z28" s="11">
        <v>93.723544542370661</v>
      </c>
      <c r="AA28" s="11">
        <v>93.096565849448339</v>
      </c>
      <c r="AB28" s="11">
        <v>92.471517923282221</v>
      </c>
      <c r="AC28" s="11">
        <v>91.730270351865244</v>
      </c>
      <c r="AD28" s="11">
        <v>90.899973631108793</v>
      </c>
      <c r="AE28" s="11">
        <v>90.090173400130851</v>
      </c>
      <c r="AF28" s="11">
        <v>89.333651160827756</v>
      </c>
      <c r="AG28" s="11">
        <v>88.635120509936684</v>
      </c>
      <c r="AH28" s="11">
        <v>87.914246411722644</v>
      </c>
      <c r="AI28" s="11">
        <v>87.186738303178814</v>
      </c>
      <c r="AJ28" s="11">
        <v>86.489919136117919</v>
      </c>
      <c r="AK28" s="11">
        <v>85.773659358372242</v>
      </c>
      <c r="AL28" s="11">
        <v>85.048511308351436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100.05542263004209</v>
      </c>
      <c r="N29" s="11">
        <v>93.935890617032385</v>
      </c>
      <c r="O29" s="11">
        <v>85.970195977486199</v>
      </c>
      <c r="P29" s="11">
        <v>83.668540228666018</v>
      </c>
      <c r="Q29" s="11">
        <v>91.534528258529534</v>
      </c>
      <c r="R29" s="11">
        <v>99.474807740419351</v>
      </c>
      <c r="S29" s="11">
        <v>89.722192090414694</v>
      </c>
      <c r="T29" s="11">
        <v>95.865900842568962</v>
      </c>
      <c r="U29" s="11">
        <v>84.929934951400554</v>
      </c>
      <c r="V29" s="11">
        <v>93.887416645597298</v>
      </c>
      <c r="W29" s="11">
        <v>81.551775227244804</v>
      </c>
      <c r="X29" s="11">
        <v>85.640353404683466</v>
      </c>
      <c r="Y29" s="11">
        <v>84.450188168891941</v>
      </c>
      <c r="Z29" s="11">
        <v>82.94073105481398</v>
      </c>
      <c r="AA29" s="11">
        <v>81.818116646543331</v>
      </c>
      <c r="AB29" s="11">
        <v>80.89267902877144</v>
      </c>
      <c r="AC29" s="11">
        <v>79.905576952548998</v>
      </c>
      <c r="AD29" s="11">
        <v>78.934486588917622</v>
      </c>
      <c r="AE29" s="11">
        <v>77.967753267355818</v>
      </c>
      <c r="AF29" s="11">
        <v>76.971347127955724</v>
      </c>
      <c r="AG29" s="11">
        <v>75.958627402466561</v>
      </c>
      <c r="AH29" s="11">
        <v>74.94280723719487</v>
      </c>
      <c r="AI29" s="11">
        <v>73.932700897056478</v>
      </c>
      <c r="AJ29" s="11">
        <v>72.917760292615625</v>
      </c>
      <c r="AK29" s="11">
        <v>71.889689133271659</v>
      </c>
      <c r="AL29" s="11">
        <v>70.888090475535634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56.860019060438589</v>
      </c>
      <c r="N30" s="11">
        <v>55.033559435497786</v>
      </c>
      <c r="O30" s="11">
        <v>57.311588179474477</v>
      </c>
      <c r="P30" s="11">
        <v>54.716159089241451</v>
      </c>
      <c r="Q30" s="11">
        <v>57.767192311326717</v>
      </c>
      <c r="R30" s="11">
        <v>61.146021283497348</v>
      </c>
      <c r="S30" s="11">
        <v>57.510019959699534</v>
      </c>
      <c r="T30" s="11">
        <v>60.954391185148225</v>
      </c>
      <c r="U30" s="11">
        <v>58.539174737078447</v>
      </c>
      <c r="V30" s="11">
        <v>51.688533534629101</v>
      </c>
      <c r="W30" s="11">
        <v>51.109611341432448</v>
      </c>
      <c r="X30" s="11">
        <v>50.482008505911836</v>
      </c>
      <c r="Y30" s="11">
        <v>49.78479243203433</v>
      </c>
      <c r="Z30" s="11">
        <v>49.229083610957609</v>
      </c>
      <c r="AA30" s="11">
        <v>48.855976537182471</v>
      </c>
      <c r="AB30" s="11">
        <v>48.465214443104941</v>
      </c>
      <c r="AC30" s="11">
        <v>48.23227938273952</v>
      </c>
      <c r="AD30" s="11">
        <v>47.866304369733832</v>
      </c>
      <c r="AE30" s="11">
        <v>47.490885135285097</v>
      </c>
      <c r="AF30" s="11">
        <v>47.117742509964494</v>
      </c>
      <c r="AG30" s="11">
        <v>46.762300410584203</v>
      </c>
      <c r="AH30" s="11">
        <v>46.426938100629727</v>
      </c>
      <c r="AI30" s="11">
        <v>46.119315815031506</v>
      </c>
      <c r="AJ30" s="11">
        <v>45.787944174225821</v>
      </c>
      <c r="AK30" s="11">
        <v>45.445425780863445</v>
      </c>
      <c r="AL30" s="11">
        <v>45.339297758114867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258.87895808896968</v>
      </c>
      <c r="N32" s="86">
        <f t="shared" ref="N32:AL32" si="10">SUM(N33:N35)</f>
        <v>247.11813417606351</v>
      </c>
      <c r="O32" s="86">
        <f t="shared" si="10"/>
        <v>247.16890277806243</v>
      </c>
      <c r="P32" s="86">
        <f t="shared" si="10"/>
        <v>243.35657558680785</v>
      </c>
      <c r="Q32" s="86">
        <f t="shared" si="10"/>
        <v>253.56778171475807</v>
      </c>
      <c r="R32" s="86">
        <f t="shared" si="10"/>
        <v>268.13590611592531</v>
      </c>
      <c r="S32" s="86">
        <f t="shared" si="10"/>
        <v>277.8186302318062</v>
      </c>
      <c r="T32" s="86">
        <f t="shared" si="10"/>
        <v>264.66809465291482</v>
      </c>
      <c r="U32" s="86">
        <f t="shared" si="10"/>
        <v>264.77569316608447</v>
      </c>
      <c r="V32" s="86">
        <f t="shared" si="10"/>
        <v>276.44196857820901</v>
      </c>
      <c r="W32" s="86">
        <f t="shared" si="10"/>
        <v>270.111778338043</v>
      </c>
      <c r="X32" s="86">
        <f t="shared" si="10"/>
        <v>276.35020428457693</v>
      </c>
      <c r="Y32" s="86">
        <f t="shared" si="10"/>
        <v>277.15134928803991</v>
      </c>
      <c r="Z32" s="86">
        <f t="shared" si="10"/>
        <v>279.35750286934285</v>
      </c>
      <c r="AA32" s="86">
        <f t="shared" si="10"/>
        <v>281.94282216777765</v>
      </c>
      <c r="AB32" s="86">
        <f t="shared" si="10"/>
        <v>284.0939735750091</v>
      </c>
      <c r="AC32" s="86">
        <f t="shared" si="10"/>
        <v>286.07617829549861</v>
      </c>
      <c r="AD32" s="86">
        <f t="shared" si="10"/>
        <v>288.07410419355523</v>
      </c>
      <c r="AE32" s="86">
        <f t="shared" si="10"/>
        <v>290.20189564164372</v>
      </c>
      <c r="AF32" s="86">
        <f t="shared" si="10"/>
        <v>292.41126360469468</v>
      </c>
      <c r="AG32" s="86">
        <f t="shared" si="10"/>
        <v>294.79654817563693</v>
      </c>
      <c r="AH32" s="86">
        <f t="shared" si="10"/>
        <v>296.98019294516519</v>
      </c>
      <c r="AI32" s="86">
        <f t="shared" si="10"/>
        <v>299.32927571739611</v>
      </c>
      <c r="AJ32" s="86">
        <f t="shared" si="10"/>
        <v>301.92221649850177</v>
      </c>
      <c r="AK32" s="86">
        <f t="shared" si="10"/>
        <v>304.50072971726655</v>
      </c>
      <c r="AL32" s="86">
        <f t="shared" si="10"/>
        <v>307.28519570732738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201.89130503178075</v>
      </c>
      <c r="N33" s="11">
        <v>186.80731089524136</v>
      </c>
      <c r="O33" s="11">
        <v>186.09574058029639</v>
      </c>
      <c r="P33" s="11">
        <v>190.55825682385247</v>
      </c>
      <c r="Q33" s="11">
        <v>198.20929158933927</v>
      </c>
      <c r="R33" s="11">
        <v>208.23287507806003</v>
      </c>
      <c r="S33" s="11">
        <v>216.52902249975247</v>
      </c>
      <c r="T33" s="11">
        <v>206.75394135825476</v>
      </c>
      <c r="U33" s="11">
        <v>203.83590698122671</v>
      </c>
      <c r="V33" s="11">
        <v>208.74508357320477</v>
      </c>
      <c r="W33" s="11">
        <v>205.06687843257353</v>
      </c>
      <c r="X33" s="11">
        <v>213.41860265879077</v>
      </c>
      <c r="Y33" s="11">
        <v>215.15216619626082</v>
      </c>
      <c r="Z33" s="11">
        <v>217.55461450924369</v>
      </c>
      <c r="AA33" s="11">
        <v>220.16339434401959</v>
      </c>
      <c r="AB33" s="11">
        <v>222.41276319158717</v>
      </c>
      <c r="AC33" s="11">
        <v>224.54974386735569</v>
      </c>
      <c r="AD33" s="11">
        <v>226.70092189655912</v>
      </c>
      <c r="AE33" s="11">
        <v>229.01079635913001</v>
      </c>
      <c r="AF33" s="11">
        <v>231.39858873644215</v>
      </c>
      <c r="AG33" s="11">
        <v>233.93011238434036</v>
      </c>
      <c r="AH33" s="11">
        <v>236.31566185509092</v>
      </c>
      <c r="AI33" s="11">
        <v>238.79723389992159</v>
      </c>
      <c r="AJ33" s="11">
        <v>241.46871570169557</v>
      </c>
      <c r="AK33" s="11">
        <v>244.08734556635261</v>
      </c>
      <c r="AL33" s="11">
        <v>246.86232184663382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52.889268772994079</v>
      </c>
      <c r="N34" s="11">
        <v>57.544695744876499</v>
      </c>
      <c r="O34" s="11">
        <v>58.354721589443407</v>
      </c>
      <c r="P34" s="11">
        <v>50.330763896298862</v>
      </c>
      <c r="Q34" s="11">
        <v>52.481755112789557</v>
      </c>
      <c r="R34" s="11">
        <v>57.255673428618522</v>
      </c>
      <c r="S34" s="11">
        <v>59.044423680714296</v>
      </c>
      <c r="T34" s="11">
        <v>55.521691129602523</v>
      </c>
      <c r="U34" s="11">
        <v>58.441647531208282</v>
      </c>
      <c r="V34" s="11">
        <v>65.481503525332371</v>
      </c>
      <c r="W34" s="11">
        <v>62.126347621362008</v>
      </c>
      <c r="X34" s="11">
        <v>60.667558533826259</v>
      </c>
      <c r="Y34" s="11">
        <v>59.71916465862197</v>
      </c>
      <c r="Z34" s="11">
        <v>59.502090990189849</v>
      </c>
      <c r="AA34" s="11">
        <v>59.455283164321273</v>
      </c>
      <c r="AB34" s="11">
        <v>59.33516923050184</v>
      </c>
      <c r="AC34" s="11">
        <v>59.158635281296775</v>
      </c>
      <c r="AD34" s="11">
        <v>58.98460582404357</v>
      </c>
      <c r="AE34" s="11">
        <v>58.779953652550809</v>
      </c>
      <c r="AF34" s="11">
        <v>58.580217641617644</v>
      </c>
      <c r="AG34" s="11">
        <v>58.412561916351869</v>
      </c>
      <c r="AH34" s="11">
        <v>58.19008388862693</v>
      </c>
      <c r="AI34" s="11">
        <v>58.035534600831859</v>
      </c>
      <c r="AJ34" s="11">
        <v>57.935746092780356</v>
      </c>
      <c r="AK34" s="11">
        <v>57.873079665946825</v>
      </c>
      <c r="AL34" s="11">
        <v>57.860764875279784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4.0983842841948332</v>
      </c>
      <c r="N35" s="11">
        <v>2.7661275359456639</v>
      </c>
      <c r="O35" s="11">
        <v>2.718440608322628</v>
      </c>
      <c r="P35" s="11">
        <v>2.4675548666565184</v>
      </c>
      <c r="Q35" s="11">
        <v>2.8767350126292408</v>
      </c>
      <c r="R35" s="11">
        <v>2.6473576092467175</v>
      </c>
      <c r="S35" s="11">
        <v>2.2451840513394399</v>
      </c>
      <c r="T35" s="11">
        <v>2.3924621650575126</v>
      </c>
      <c r="U35" s="11">
        <v>2.4981386536494536</v>
      </c>
      <c r="V35" s="11">
        <v>2.2153814796718687</v>
      </c>
      <c r="W35" s="11">
        <v>2.9185522841074665</v>
      </c>
      <c r="X35" s="11">
        <v>2.2640430919598771</v>
      </c>
      <c r="Y35" s="11">
        <v>2.2800184331571454</v>
      </c>
      <c r="Z35" s="11">
        <v>2.3007973699093154</v>
      </c>
      <c r="AA35" s="11">
        <v>2.3241446594367718</v>
      </c>
      <c r="AB35" s="11">
        <v>2.3460411529200456</v>
      </c>
      <c r="AC35" s="11">
        <v>2.3677991468461626</v>
      </c>
      <c r="AD35" s="11">
        <v>2.3885764729525509</v>
      </c>
      <c r="AE35" s="11">
        <v>2.4111456299629292</v>
      </c>
      <c r="AF35" s="11">
        <v>2.432457226634857</v>
      </c>
      <c r="AG35" s="11">
        <v>2.4538738749446707</v>
      </c>
      <c r="AH35" s="11">
        <v>2.4744472014473216</v>
      </c>
      <c r="AI35" s="11">
        <v>2.4965072166426592</v>
      </c>
      <c r="AJ35" s="11">
        <v>2.5177547040258244</v>
      </c>
      <c r="AK35" s="11">
        <v>2.5403044849671108</v>
      </c>
      <c r="AL35" s="11">
        <v>2.5621089854137824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228.61724788493677</v>
      </c>
      <c r="N37" s="86">
        <f t="shared" si="11"/>
        <v>242.51597936892517</v>
      </c>
      <c r="O37" s="86">
        <f t="shared" si="11"/>
        <v>234.60237786314104</v>
      </c>
      <c r="P37" s="86">
        <f t="shared" si="11"/>
        <v>229.82680803567504</v>
      </c>
      <c r="Q37" s="86">
        <f>SUM(Q38:Q39)</f>
        <v>236.12008215381141</v>
      </c>
      <c r="R37" s="86">
        <f t="shared" ref="R37:AL37" si="12">SUM(R38:R39)</f>
        <v>231.93333709439159</v>
      </c>
      <c r="S37" s="86">
        <f t="shared" si="12"/>
        <v>251.43555626247291</v>
      </c>
      <c r="T37" s="86">
        <f t="shared" si="12"/>
        <v>248.4535317208485</v>
      </c>
      <c r="U37" s="86">
        <f t="shared" si="12"/>
        <v>232.31547932537046</v>
      </c>
      <c r="V37" s="86">
        <f t="shared" si="12"/>
        <v>232.50377869281104</v>
      </c>
      <c r="W37" s="86">
        <f t="shared" si="12"/>
        <v>229.8061121549942</v>
      </c>
      <c r="X37" s="86">
        <f t="shared" si="12"/>
        <v>228.24524453724445</v>
      </c>
      <c r="Y37" s="86">
        <f t="shared" si="12"/>
        <v>227.95785133387071</v>
      </c>
      <c r="Z37" s="86">
        <f t="shared" si="12"/>
        <v>228.44726112904721</v>
      </c>
      <c r="AA37" s="86">
        <f t="shared" si="12"/>
        <v>229.13633451912349</v>
      </c>
      <c r="AB37" s="86">
        <f t="shared" si="12"/>
        <v>229.4239114866387</v>
      </c>
      <c r="AC37" s="86">
        <f t="shared" si="12"/>
        <v>229.58847271424736</v>
      </c>
      <c r="AD37" s="86">
        <f t="shared" si="12"/>
        <v>229.63348038624144</v>
      </c>
      <c r="AE37" s="86">
        <f t="shared" si="12"/>
        <v>229.63491321872084</v>
      </c>
      <c r="AF37" s="86">
        <f t="shared" si="12"/>
        <v>229.61188290335247</v>
      </c>
      <c r="AG37" s="86">
        <f t="shared" si="12"/>
        <v>229.63904254757472</v>
      </c>
      <c r="AH37" s="86">
        <f t="shared" si="12"/>
        <v>229.80862229141394</v>
      </c>
      <c r="AI37" s="86">
        <f t="shared" si="12"/>
        <v>229.86664370971639</v>
      </c>
      <c r="AJ37" s="86">
        <f t="shared" si="12"/>
        <v>229.95489084436849</v>
      </c>
      <c r="AK37" s="86">
        <f t="shared" si="12"/>
        <v>230.07718728532495</v>
      </c>
      <c r="AL37" s="86">
        <f t="shared" si="12"/>
        <v>230.32796146274768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185.60846365488302</v>
      </c>
      <c r="N38" s="11">
        <v>199.63970286848664</v>
      </c>
      <c r="O38" s="11">
        <v>191.62645865004572</v>
      </c>
      <c r="P38" s="11">
        <v>186.14253105820131</v>
      </c>
      <c r="Q38" s="11">
        <v>194.05239113255476</v>
      </c>
      <c r="R38" s="11">
        <v>184.3353731448137</v>
      </c>
      <c r="S38" s="11">
        <v>204.27961630766018</v>
      </c>
      <c r="T38" s="11">
        <v>197.77180905517633</v>
      </c>
      <c r="U38" s="11">
        <v>180.85560328252856</v>
      </c>
      <c r="V38" s="11">
        <v>183.1204725743371</v>
      </c>
      <c r="W38" s="11">
        <v>176.84113931079318</v>
      </c>
      <c r="X38" s="11">
        <v>164.13366874209245</v>
      </c>
      <c r="Y38" s="11">
        <v>162.82926773622557</v>
      </c>
      <c r="Z38" s="11">
        <v>162.20311029377066</v>
      </c>
      <c r="AA38" s="11">
        <v>161.71962959255319</v>
      </c>
      <c r="AB38" s="11">
        <v>160.94190037308687</v>
      </c>
      <c r="AC38" s="11">
        <v>160.06953446020674</v>
      </c>
      <c r="AD38" s="11">
        <v>159.08158762752603</v>
      </c>
      <c r="AE38" s="11">
        <v>158.04541038707038</v>
      </c>
      <c r="AF38" s="11">
        <v>156.99145814185704</v>
      </c>
      <c r="AG38" s="11">
        <v>155.93676060953734</v>
      </c>
      <c r="AH38" s="11">
        <v>155.03971307992995</v>
      </c>
      <c r="AI38" s="11">
        <v>154.0047447514095</v>
      </c>
      <c r="AJ38" s="11">
        <v>152.98976771604609</v>
      </c>
      <c r="AK38" s="11">
        <v>152.02660289452618</v>
      </c>
      <c r="AL38" s="11">
        <v>151.18589126504793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43.008784230053749</v>
      </c>
      <c r="N39" s="11">
        <v>42.87627650043855</v>
      </c>
      <c r="O39" s="11">
        <v>42.975919213095338</v>
      </c>
      <c r="P39" s="11">
        <v>43.684276977473722</v>
      </c>
      <c r="Q39" s="11">
        <v>42.067691021256643</v>
      </c>
      <c r="R39" s="11">
        <v>47.597963949577881</v>
      </c>
      <c r="S39" s="11">
        <v>47.155939954812752</v>
      </c>
      <c r="T39" s="11">
        <v>50.681722665672169</v>
      </c>
      <c r="U39" s="11">
        <v>51.459876042841906</v>
      </c>
      <c r="V39" s="11">
        <v>49.383306118473946</v>
      </c>
      <c r="W39" s="11">
        <v>52.964972844201</v>
      </c>
      <c r="X39" s="11">
        <v>64.111575795152007</v>
      </c>
      <c r="Y39" s="11">
        <v>65.128583597645132</v>
      </c>
      <c r="Z39" s="11">
        <v>66.244150835276557</v>
      </c>
      <c r="AA39" s="11">
        <v>67.416704926570304</v>
      </c>
      <c r="AB39" s="11">
        <v>68.482011113551835</v>
      </c>
      <c r="AC39" s="11">
        <v>69.518938254040634</v>
      </c>
      <c r="AD39" s="11">
        <v>70.551892758715397</v>
      </c>
      <c r="AE39" s="11">
        <v>71.589502831650478</v>
      </c>
      <c r="AF39" s="11">
        <v>72.620424761495414</v>
      </c>
      <c r="AG39" s="11">
        <v>73.702281938037359</v>
      </c>
      <c r="AH39" s="11">
        <v>74.768909211483987</v>
      </c>
      <c r="AI39" s="11">
        <v>75.861898958306881</v>
      </c>
      <c r="AJ39" s="11">
        <v>76.965123128322418</v>
      </c>
      <c r="AK39" s="11">
        <v>78.050584390798761</v>
      </c>
      <c r="AL39" s="11">
        <v>79.142070197699766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204.09968502875466</v>
      </c>
      <c r="N41" s="86">
        <f t="shared" si="13"/>
        <v>196.53855989802037</v>
      </c>
      <c r="O41" s="86">
        <f t="shared" si="13"/>
        <v>186.33213648595745</v>
      </c>
      <c r="P41" s="86">
        <f t="shared" si="13"/>
        <v>196.94573732380658</v>
      </c>
      <c r="Q41" s="86">
        <f>SUM(Q42:Q43)</f>
        <v>206.08289969874471</v>
      </c>
      <c r="R41" s="86">
        <f t="shared" ref="R41:AL41" si="14">SUM(R42:R43)</f>
        <v>212.28668334653173</v>
      </c>
      <c r="S41" s="86">
        <f t="shared" si="14"/>
        <v>215.66874445964646</v>
      </c>
      <c r="T41" s="86">
        <f t="shared" si="14"/>
        <v>218.05251898540433</v>
      </c>
      <c r="U41" s="86">
        <f t="shared" si="14"/>
        <v>229.98833359947128</v>
      </c>
      <c r="V41" s="86">
        <f t="shared" si="14"/>
        <v>203.74593379122297</v>
      </c>
      <c r="W41" s="86">
        <f t="shared" si="14"/>
        <v>190.15777322094522</v>
      </c>
      <c r="X41" s="86">
        <f t="shared" si="14"/>
        <v>213.35075639277363</v>
      </c>
      <c r="Y41" s="86">
        <f t="shared" si="14"/>
        <v>212.60363034576397</v>
      </c>
      <c r="Z41" s="86">
        <f t="shared" si="14"/>
        <v>212.18588950403588</v>
      </c>
      <c r="AA41" s="86">
        <f t="shared" si="14"/>
        <v>211.98297966393648</v>
      </c>
      <c r="AB41" s="86">
        <f t="shared" si="14"/>
        <v>211.46106316413182</v>
      </c>
      <c r="AC41" s="86">
        <f t="shared" si="14"/>
        <v>210.77053546222868</v>
      </c>
      <c r="AD41" s="86">
        <f t="shared" si="14"/>
        <v>209.91203456400018</v>
      </c>
      <c r="AE41" s="86">
        <f t="shared" si="14"/>
        <v>208.84554972143172</v>
      </c>
      <c r="AF41" s="86">
        <f t="shared" si="14"/>
        <v>207.84876184858678</v>
      </c>
      <c r="AG41" s="86">
        <f t="shared" si="14"/>
        <v>206.97159576797893</v>
      </c>
      <c r="AH41" s="86">
        <f t="shared" si="14"/>
        <v>206.12597120654686</v>
      </c>
      <c r="AI41" s="86">
        <f t="shared" si="14"/>
        <v>205.2670454416795</v>
      </c>
      <c r="AJ41" s="86">
        <f t="shared" si="14"/>
        <v>204.35214404475542</v>
      </c>
      <c r="AK41" s="86">
        <f t="shared" si="14"/>
        <v>203.28567808550085</v>
      </c>
      <c r="AL41" s="86">
        <f t="shared" si="14"/>
        <v>202.20137580977567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95.112966670915796</v>
      </c>
      <c r="N42" s="11">
        <v>92.107656265431046</v>
      </c>
      <c r="O42" s="11">
        <v>90.372744333011525</v>
      </c>
      <c r="P42" s="11">
        <v>95.327220703843807</v>
      </c>
      <c r="Q42" s="11">
        <v>98.800138436722904</v>
      </c>
      <c r="R42" s="11">
        <v>103.9598639562319</v>
      </c>
      <c r="S42" s="11">
        <v>102.134262126693</v>
      </c>
      <c r="T42" s="11">
        <v>106.24116666347672</v>
      </c>
      <c r="U42" s="11">
        <v>107.78580467962428</v>
      </c>
      <c r="V42" s="11">
        <v>98.427813583009069</v>
      </c>
      <c r="W42" s="11">
        <v>90.921590971501729</v>
      </c>
      <c r="X42" s="11">
        <v>108.62369849358039</v>
      </c>
      <c r="Y42" s="11">
        <v>108.17516636289733</v>
      </c>
      <c r="Z42" s="11">
        <v>107.7164913464006</v>
      </c>
      <c r="AA42" s="11">
        <v>107.41275938820849</v>
      </c>
      <c r="AB42" s="11">
        <v>107.05837065137418</v>
      </c>
      <c r="AC42" s="11">
        <v>106.65061857041297</v>
      </c>
      <c r="AD42" s="11">
        <v>106.19736671924515</v>
      </c>
      <c r="AE42" s="11">
        <v>105.54590338939022</v>
      </c>
      <c r="AF42" s="11">
        <v>104.93364042752086</v>
      </c>
      <c r="AG42" s="11">
        <v>104.38347207944716</v>
      </c>
      <c r="AH42" s="11">
        <v>103.95531390174008</v>
      </c>
      <c r="AI42" s="11">
        <v>103.51961335068827</v>
      </c>
      <c r="AJ42" s="11">
        <v>103.00055782052659</v>
      </c>
      <c r="AK42" s="11">
        <v>102.31801838477858</v>
      </c>
      <c r="AL42" s="11">
        <v>101.59467279201959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108.98671835783885</v>
      </c>
      <c r="N43" s="11">
        <v>104.43090363258932</v>
      </c>
      <c r="O43" s="11">
        <v>95.959392152945938</v>
      </c>
      <c r="P43" s="11">
        <v>101.61851661996278</v>
      </c>
      <c r="Q43" s="11">
        <v>107.28276126202182</v>
      </c>
      <c r="R43" s="11">
        <v>108.32681939029982</v>
      </c>
      <c r="S43" s="11">
        <v>113.53448233295347</v>
      </c>
      <c r="T43" s="11">
        <v>111.81135232192761</v>
      </c>
      <c r="U43" s="11">
        <v>122.202528919847</v>
      </c>
      <c r="V43" s="11">
        <v>105.3181202082139</v>
      </c>
      <c r="W43" s="11">
        <v>99.236182249443473</v>
      </c>
      <c r="X43" s="11">
        <v>104.72705789919323</v>
      </c>
      <c r="Y43" s="11">
        <v>104.42846398286665</v>
      </c>
      <c r="Z43" s="11">
        <v>104.46939815763528</v>
      </c>
      <c r="AA43" s="11">
        <v>104.57022027572798</v>
      </c>
      <c r="AB43" s="11">
        <v>104.40269251275765</v>
      </c>
      <c r="AC43" s="11">
        <v>104.11991689181569</v>
      </c>
      <c r="AD43" s="11">
        <v>103.71466784475501</v>
      </c>
      <c r="AE43" s="11">
        <v>103.29964633204152</v>
      </c>
      <c r="AF43" s="11">
        <v>102.91512142106593</v>
      </c>
      <c r="AG43" s="11">
        <v>102.58812368853177</v>
      </c>
      <c r="AH43" s="11">
        <v>102.1706573048068</v>
      </c>
      <c r="AI43" s="11">
        <v>101.74743209099121</v>
      </c>
      <c r="AJ43" s="11">
        <v>101.35158622422883</v>
      </c>
      <c r="AK43" s="11">
        <v>100.96765970072227</v>
      </c>
      <c r="AL43" s="11">
        <v>100.60670301775608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319.37397141836226</v>
      </c>
      <c r="N45" s="86">
        <f t="shared" si="15"/>
        <v>305.9574764631945</v>
      </c>
      <c r="O45" s="86">
        <f t="shared" si="15"/>
        <v>290.72925067432192</v>
      </c>
      <c r="P45" s="86">
        <f t="shared" si="15"/>
        <v>301.83189915943331</v>
      </c>
      <c r="Q45" s="86">
        <f>SUM(Q46:Q47)</f>
        <v>314.59123626866796</v>
      </c>
      <c r="R45" s="86">
        <f t="shared" ref="R45:AL45" si="16">SUM(R46:R47)</f>
        <v>327.80361248584813</v>
      </c>
      <c r="S45" s="86">
        <f t="shared" si="16"/>
        <v>322.33465640285419</v>
      </c>
      <c r="T45" s="86">
        <f t="shared" si="16"/>
        <v>324.54780848359445</v>
      </c>
      <c r="U45" s="86">
        <f t="shared" si="16"/>
        <v>317.73045120364191</v>
      </c>
      <c r="V45" s="86">
        <f t="shared" si="16"/>
        <v>305.87502446950788</v>
      </c>
      <c r="W45" s="86">
        <f t="shared" si="16"/>
        <v>281.45465940905666</v>
      </c>
      <c r="X45" s="86">
        <f t="shared" si="16"/>
        <v>279.48448048614438</v>
      </c>
      <c r="Y45" s="86">
        <f t="shared" si="16"/>
        <v>276.66911889549965</v>
      </c>
      <c r="Z45" s="86">
        <f t="shared" si="16"/>
        <v>274.36838127383078</v>
      </c>
      <c r="AA45" s="86">
        <f t="shared" si="16"/>
        <v>272.77983162910931</v>
      </c>
      <c r="AB45" s="86">
        <f t="shared" si="16"/>
        <v>270.92215452656399</v>
      </c>
      <c r="AC45" s="86">
        <f t="shared" si="16"/>
        <v>268.72655846054977</v>
      </c>
      <c r="AD45" s="86">
        <f t="shared" si="16"/>
        <v>266.45121141134416</v>
      </c>
      <c r="AE45" s="86">
        <f t="shared" si="16"/>
        <v>264.24070963893689</v>
      </c>
      <c r="AF45" s="86">
        <f t="shared" si="16"/>
        <v>261.99148147913564</v>
      </c>
      <c r="AG45" s="86">
        <f t="shared" si="16"/>
        <v>259.70635939790145</v>
      </c>
      <c r="AH45" s="86">
        <f t="shared" si="16"/>
        <v>257.22621484492026</v>
      </c>
      <c r="AI45" s="86">
        <f t="shared" si="16"/>
        <v>254.88249585679191</v>
      </c>
      <c r="AJ45" s="86">
        <f t="shared" si="16"/>
        <v>252.57785248979599</v>
      </c>
      <c r="AK45" s="86">
        <f t="shared" si="16"/>
        <v>250.28372161915439</v>
      </c>
      <c r="AL45" s="86">
        <f t="shared" si="16"/>
        <v>248.07901423543058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53.553909572934586</v>
      </c>
      <c r="N46" s="11">
        <v>53.138904868794071</v>
      </c>
      <c r="O46" s="11">
        <v>51.755312732787196</v>
      </c>
      <c r="P46" s="11">
        <v>51.905094925688374</v>
      </c>
      <c r="Q46" s="11">
        <v>56.600924648661596</v>
      </c>
      <c r="R46" s="11">
        <v>60.860255957876412</v>
      </c>
      <c r="S46" s="11">
        <v>62.758351439327278</v>
      </c>
      <c r="T46" s="11">
        <v>57.116311436137096</v>
      </c>
      <c r="U46" s="11">
        <v>57.196547604143703</v>
      </c>
      <c r="V46" s="11">
        <v>52.597106531470367</v>
      </c>
      <c r="W46" s="11">
        <v>48.347408091228111</v>
      </c>
      <c r="X46" s="11">
        <v>40.658251603096424</v>
      </c>
      <c r="Y46" s="11">
        <v>40.269984168729096</v>
      </c>
      <c r="Z46" s="11">
        <v>39.967268316557835</v>
      </c>
      <c r="AA46" s="11">
        <v>39.742722835636414</v>
      </c>
      <c r="AB46" s="11">
        <v>39.469784703289541</v>
      </c>
      <c r="AC46" s="11">
        <v>39.140287607154626</v>
      </c>
      <c r="AD46" s="11">
        <v>38.790704230195786</v>
      </c>
      <c r="AE46" s="11">
        <v>38.431773128405858</v>
      </c>
      <c r="AF46" s="11">
        <v>38.066806952779821</v>
      </c>
      <c r="AG46" s="11">
        <v>37.703284018008503</v>
      </c>
      <c r="AH46" s="11">
        <v>37.325829648045371</v>
      </c>
      <c r="AI46" s="11">
        <v>36.951661209096919</v>
      </c>
      <c r="AJ46" s="11">
        <v>36.586659216640001</v>
      </c>
      <c r="AK46" s="11">
        <v>36.228334702560858</v>
      </c>
      <c r="AL46" s="11">
        <v>35.86804351709408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265.82006184542769</v>
      </c>
      <c r="N47" s="11">
        <v>252.81857159440042</v>
      </c>
      <c r="O47" s="11">
        <v>238.97393794153473</v>
      </c>
      <c r="P47" s="11">
        <v>249.92680423374492</v>
      </c>
      <c r="Q47" s="11">
        <v>257.99031162000637</v>
      </c>
      <c r="R47" s="11">
        <v>266.94335652797173</v>
      </c>
      <c r="S47" s="11">
        <v>259.57630496352692</v>
      </c>
      <c r="T47" s="11">
        <v>267.43149704745736</v>
      </c>
      <c r="U47" s="11">
        <v>260.53390359949822</v>
      </c>
      <c r="V47" s="11">
        <v>253.27791793803752</v>
      </c>
      <c r="W47" s="11">
        <v>233.10725131782854</v>
      </c>
      <c r="X47" s="11">
        <v>238.82622888304797</v>
      </c>
      <c r="Y47" s="11">
        <v>236.39913472677054</v>
      </c>
      <c r="Z47" s="11">
        <v>234.40111295727291</v>
      </c>
      <c r="AA47" s="11">
        <v>233.0371087934729</v>
      </c>
      <c r="AB47" s="11">
        <v>231.45236982327444</v>
      </c>
      <c r="AC47" s="11">
        <v>229.58627085339512</v>
      </c>
      <c r="AD47" s="11">
        <v>227.66050718114835</v>
      </c>
      <c r="AE47" s="11">
        <v>225.80893651053105</v>
      </c>
      <c r="AF47" s="11">
        <v>223.9246745263558</v>
      </c>
      <c r="AG47" s="11">
        <v>222.00307537989298</v>
      </c>
      <c r="AH47" s="11">
        <v>219.90038519687491</v>
      </c>
      <c r="AI47" s="11">
        <v>217.93083464769498</v>
      </c>
      <c r="AJ47" s="11">
        <v>215.99119327315597</v>
      </c>
      <c r="AK47" s="11">
        <v>214.05538691659353</v>
      </c>
      <c r="AL47" s="11">
        <v>212.21097071833651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2512.9639999992742</v>
      </c>
      <c r="N49" s="86">
        <f t="shared" ref="N49:P49" si="17">SUM(N5,N9,N15,N22,N26,N32,N37,N41,N45)</f>
        <v>2499.4699999983691</v>
      </c>
      <c r="O49" s="86">
        <f t="shared" si="17"/>
        <v>2492.4799999990555</v>
      </c>
      <c r="P49" s="86">
        <f t="shared" si="17"/>
        <v>2498.5149999988548</v>
      </c>
      <c r="Q49" s="86">
        <f>SUM(Q5,Q9,Q15,Q22,Q26,Q32,Q37,Q41,Q45)</f>
        <v>2571.1819999980944</v>
      </c>
      <c r="R49" s="86">
        <f t="shared" ref="R49:AL49" si="18">SUM(R5,R9,R15,R22,R26,R32,R37,R41,R45)</f>
        <v>2644.4699999976629</v>
      </c>
      <c r="S49" s="86">
        <f t="shared" si="18"/>
        <v>2711.9349999978886</v>
      </c>
      <c r="T49" s="86">
        <f t="shared" si="18"/>
        <v>2719.2830000011122</v>
      </c>
      <c r="U49" s="86">
        <f t="shared" si="18"/>
        <v>2739.2840000002361</v>
      </c>
      <c r="V49" s="86">
        <f t="shared" si="18"/>
        <v>2715.14299999991</v>
      </c>
      <c r="W49" s="86">
        <f t="shared" si="18"/>
        <v>2741.0129999978744</v>
      </c>
      <c r="X49" s="86">
        <f t="shared" si="18"/>
        <v>2741.0149999976938</v>
      </c>
      <c r="Y49" s="86">
        <f t="shared" si="18"/>
        <v>2741.1519999995426</v>
      </c>
      <c r="Z49" s="86">
        <f t="shared" si="18"/>
        <v>2749.2069999993337</v>
      </c>
      <c r="AA49" s="86">
        <f t="shared" si="18"/>
        <v>2762.3349999992097</v>
      </c>
      <c r="AB49" s="86">
        <f t="shared" si="18"/>
        <v>2772.0690000000504</v>
      </c>
      <c r="AC49" s="86">
        <f t="shared" si="18"/>
        <v>2779.8309999997191</v>
      </c>
      <c r="AD49" s="86">
        <f t="shared" si="18"/>
        <v>2786.6030000003511</v>
      </c>
      <c r="AE49" s="86">
        <f t="shared" si="18"/>
        <v>2793.5479999996924</v>
      </c>
      <c r="AF49" s="86">
        <f t="shared" si="18"/>
        <v>2800.5029999996491</v>
      </c>
      <c r="AG49" s="86">
        <f t="shared" si="18"/>
        <v>2808.5760000000291</v>
      </c>
      <c r="AH49" s="86">
        <f t="shared" si="18"/>
        <v>2816.4789999996342</v>
      </c>
      <c r="AI49" s="86">
        <f t="shared" si="18"/>
        <v>2824.5589999996832</v>
      </c>
      <c r="AJ49" s="86">
        <f t="shared" si="18"/>
        <v>2832.8339999996692</v>
      </c>
      <c r="AK49" s="86">
        <f t="shared" si="18"/>
        <v>2841.1599999988662</v>
      </c>
      <c r="AL49" s="86">
        <f t="shared" si="18"/>
        <v>2849.4289999995062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7.6472001430044095E-2</v>
      </c>
      <c r="N52" s="336">
        <f t="shared" ref="N52:AG52" si="20">N5/N$49</f>
        <v>8.3540621287875455E-2</v>
      </c>
      <c r="O52" s="336">
        <f t="shared" si="20"/>
        <v>8.7029460668681877E-2</v>
      </c>
      <c r="P52" s="336">
        <f t="shared" si="20"/>
        <v>8.6388998253914176E-2</v>
      </c>
      <c r="Q52" s="336">
        <f t="shared" si="20"/>
        <v>8.478083594028761E-2</v>
      </c>
      <c r="R52" s="336">
        <f t="shared" si="20"/>
        <v>8.7394637681638104E-2</v>
      </c>
      <c r="S52" s="336">
        <f t="shared" si="20"/>
        <v>8.9676022792659002E-2</v>
      </c>
      <c r="T52" s="336">
        <f t="shared" si="20"/>
        <v>9.2883672704026143E-2</v>
      </c>
      <c r="U52" s="336">
        <f t="shared" si="20"/>
        <v>9.3222917270231395E-2</v>
      </c>
      <c r="V52" s="336">
        <f t="shared" si="20"/>
        <v>9.6875335841387231E-2</v>
      </c>
      <c r="W52" s="336">
        <f t="shared" si="20"/>
        <v>0.10129051435157692</v>
      </c>
      <c r="X52" s="336">
        <f t="shared" si="20"/>
        <v>9.8156432215293757E-2</v>
      </c>
      <c r="Y52" s="336">
        <f t="shared" si="20"/>
        <v>9.8814036061652455E-2</v>
      </c>
      <c r="Z52" s="336">
        <f t="shared" si="20"/>
        <v>9.9524552681879402E-2</v>
      </c>
      <c r="AA52" s="336">
        <f t="shared" si="20"/>
        <v>0.10024018419010364</v>
      </c>
      <c r="AB52" s="336">
        <f t="shared" si="20"/>
        <v>0.10099007612166651</v>
      </c>
      <c r="AC52" s="336">
        <f t="shared" si="20"/>
        <v>0.10174957792545486</v>
      </c>
      <c r="AD52" s="336">
        <f t="shared" si="20"/>
        <v>0.10254322708674671</v>
      </c>
      <c r="AE52" s="336">
        <f t="shared" si="20"/>
        <v>0.10337514866124987</v>
      </c>
      <c r="AF52" s="336">
        <f t="shared" si="20"/>
        <v>0.1042186592881392</v>
      </c>
      <c r="AG52" s="336">
        <f t="shared" si="20"/>
        <v>0.10508412774743481</v>
      </c>
      <c r="AH52" s="336">
        <f t="shared" ref="AH52:AL52" si="21">AH5/AH$49</f>
        <v>0.10594095639813354</v>
      </c>
      <c r="AI52" s="336">
        <f t="shared" si="21"/>
        <v>0.10676956093504074</v>
      </c>
      <c r="AJ52" s="336">
        <f t="shared" si="21"/>
        <v>0.10759550590189737</v>
      </c>
      <c r="AK52" s="336">
        <f t="shared" si="21"/>
        <v>0.10842254906473849</v>
      </c>
      <c r="AL52" s="336">
        <f t="shared" si="21"/>
        <v>0.1094255933054078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5.0193330991214258E-2</v>
      </c>
      <c r="N53" s="335">
        <f t="shared" si="22"/>
        <v>5.4634676152351555E-2</v>
      </c>
      <c r="O53" s="335">
        <f t="shared" si="22"/>
        <v>5.7105912170718726E-2</v>
      </c>
      <c r="P53" s="335">
        <f t="shared" si="22"/>
        <v>5.7069869075203741E-2</v>
      </c>
      <c r="Q53" s="335">
        <f t="shared" si="22"/>
        <v>5.3917352275700159E-2</v>
      </c>
      <c r="R53" s="335">
        <f t="shared" si="22"/>
        <v>5.6893477057677277E-2</v>
      </c>
      <c r="S53" s="335">
        <f t="shared" si="22"/>
        <v>6.0461003805007671E-2</v>
      </c>
      <c r="T53" s="335">
        <f t="shared" si="22"/>
        <v>6.210106042320615E-2</v>
      </c>
      <c r="U53" s="335">
        <f t="shared" si="22"/>
        <v>6.3250738071219739E-2</v>
      </c>
      <c r="V53" s="335">
        <f t="shared" si="22"/>
        <v>6.5147745975974461E-2</v>
      </c>
      <c r="W53" s="335">
        <f t="shared" si="22"/>
        <v>6.9393889697571987E-2</v>
      </c>
      <c r="X53" s="335">
        <f t="shared" si="22"/>
        <v>6.190898674940043E-2</v>
      </c>
      <c r="Y53" s="335">
        <f t="shared" si="22"/>
        <v>6.2308273222326072E-2</v>
      </c>
      <c r="Z53" s="335">
        <f t="shared" si="22"/>
        <v>6.2678967293392146E-2</v>
      </c>
      <c r="AA53" s="335">
        <f t="shared" si="22"/>
        <v>6.3029959187739598E-2</v>
      </c>
      <c r="AB53" s="335">
        <f t="shared" si="22"/>
        <v>6.3393012051431177E-2</v>
      </c>
      <c r="AC53" s="335">
        <f t="shared" si="22"/>
        <v>6.3766770987830151E-2</v>
      </c>
      <c r="AD53" s="335">
        <f t="shared" si="22"/>
        <v>6.4148276392584552E-2</v>
      </c>
      <c r="AE53" s="335">
        <f t="shared" si="22"/>
        <v>6.4549816976835012E-2</v>
      </c>
      <c r="AF53" s="335">
        <f t="shared" si="22"/>
        <v>6.4951828810217369E-2</v>
      </c>
      <c r="AG53" s="335">
        <f t="shared" si="22"/>
        <v>6.5371778030496638E-2</v>
      </c>
      <c r="AH53" s="335">
        <f t="shared" ref="AH53:AL53" si="23">AH6/AH$49</f>
        <v>6.577775980382855E-2</v>
      </c>
      <c r="AI53" s="335">
        <f t="shared" si="23"/>
        <v>6.617866483916543E-2</v>
      </c>
      <c r="AJ53" s="335">
        <f t="shared" si="23"/>
        <v>6.6582077599990047E-2</v>
      </c>
      <c r="AK53" s="335">
        <f t="shared" si="23"/>
        <v>6.6982948446438054E-2</v>
      </c>
      <c r="AL53" s="335">
        <f t="shared" si="23"/>
        <v>6.7403197526502992E-2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2.6278670438829841E-2</v>
      </c>
      <c r="N54" s="335">
        <f t="shared" si="24"/>
        <v>2.8905945135523903E-2</v>
      </c>
      <c r="O54" s="335">
        <f t="shared" si="24"/>
        <v>2.9923548497963151E-2</v>
      </c>
      <c r="P54" s="335">
        <f t="shared" si="24"/>
        <v>2.9319129178710438E-2</v>
      </c>
      <c r="Q54" s="335">
        <f t="shared" si="24"/>
        <v>3.0863483664587452E-2</v>
      </c>
      <c r="R54" s="335">
        <f t="shared" si="24"/>
        <v>3.0501160623960813E-2</v>
      </c>
      <c r="S54" s="335">
        <f t="shared" si="24"/>
        <v>2.9215018987651331E-2</v>
      </c>
      <c r="T54" s="335">
        <f t="shared" si="24"/>
        <v>3.0782612280819986E-2</v>
      </c>
      <c r="U54" s="335">
        <f t="shared" si="24"/>
        <v>2.9972179199011646E-2</v>
      </c>
      <c r="V54" s="335">
        <f t="shared" si="24"/>
        <v>3.172758986541277E-2</v>
      </c>
      <c r="W54" s="335">
        <f t="shared" si="24"/>
        <v>3.1896624654004925E-2</v>
      </c>
      <c r="X54" s="335">
        <f t="shared" si="24"/>
        <v>3.6247445465893313E-2</v>
      </c>
      <c r="Y54" s="335">
        <f t="shared" si="24"/>
        <v>3.6505762839326363E-2</v>
      </c>
      <c r="Z54" s="335">
        <f t="shared" si="24"/>
        <v>3.6845585388487256E-2</v>
      </c>
      <c r="AA54" s="335">
        <f t="shared" si="24"/>
        <v>3.7210225002364039E-2</v>
      </c>
      <c r="AB54" s="335">
        <f t="shared" si="24"/>
        <v>3.759706407023531E-2</v>
      </c>
      <c r="AC54" s="335">
        <f t="shared" si="24"/>
        <v>3.7982806937624708E-2</v>
      </c>
      <c r="AD54" s="335">
        <f t="shared" si="24"/>
        <v>3.8394950694162155E-2</v>
      </c>
      <c r="AE54" s="335">
        <f t="shared" si="24"/>
        <v>3.882533168441487E-2</v>
      </c>
      <c r="AF54" s="335">
        <f t="shared" si="24"/>
        <v>3.9266830477921837E-2</v>
      </c>
      <c r="AG54" s="335">
        <f t="shared" si="24"/>
        <v>3.9712349716938183E-2</v>
      </c>
      <c r="AH54" s="335">
        <f t="shared" ref="AH54:AL54" si="25">AH7/AH$49</f>
        <v>4.0163196594304992E-2</v>
      </c>
      <c r="AI54" s="335">
        <f t="shared" si="25"/>
        <v>4.0590896095875295E-2</v>
      </c>
      <c r="AJ54" s="335">
        <f t="shared" si="25"/>
        <v>4.1013428301907337E-2</v>
      </c>
      <c r="AK54" s="335">
        <f t="shared" si="25"/>
        <v>4.1439600618300432E-2</v>
      </c>
      <c r="AL54" s="335">
        <f t="shared" si="25"/>
        <v>4.2022395778904813E-2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0.17723127629008276</v>
      </c>
      <c r="N56" s="336">
        <f t="shared" si="26"/>
        <v>0.17274953702182846</v>
      </c>
      <c r="O56" s="336">
        <f t="shared" si="26"/>
        <v>0.17828052394426266</v>
      </c>
      <c r="P56" s="336">
        <f t="shared" si="26"/>
        <v>0.18046772711598616</v>
      </c>
      <c r="Q56" s="336">
        <f t="shared" si="26"/>
        <v>0.17431918034532021</v>
      </c>
      <c r="R56" s="336">
        <f t="shared" si="26"/>
        <v>0.17268796079401086</v>
      </c>
      <c r="S56" s="336">
        <f t="shared" si="26"/>
        <v>0.18152297913318297</v>
      </c>
      <c r="T56" s="336">
        <f t="shared" si="26"/>
        <v>0.17896870225062159</v>
      </c>
      <c r="U56" s="336">
        <f t="shared" si="26"/>
        <v>0.18839271807745767</v>
      </c>
      <c r="V56" s="336">
        <f t="shared" si="26"/>
        <v>0.19323872678481632</v>
      </c>
      <c r="W56" s="336">
        <f t="shared" si="26"/>
        <v>0.20531665733441526</v>
      </c>
      <c r="X56" s="336">
        <f t="shared" si="26"/>
        <v>0.21042579296684319</v>
      </c>
      <c r="Y56" s="336">
        <f t="shared" si="26"/>
        <v>0.2119080316078969</v>
      </c>
      <c r="Z56" s="336">
        <f t="shared" si="26"/>
        <v>0.21356105910494558</v>
      </c>
      <c r="AA56" s="336">
        <f t="shared" si="26"/>
        <v>0.21515290725160102</v>
      </c>
      <c r="AB56" s="336">
        <f t="shared" si="26"/>
        <v>0.21674760497628834</v>
      </c>
      <c r="AC56" s="336">
        <f t="shared" si="26"/>
        <v>0.21835346366538794</v>
      </c>
      <c r="AD56" s="336">
        <f t="shared" si="26"/>
        <v>0.2200366617082512</v>
      </c>
      <c r="AE56" s="336">
        <f t="shared" si="26"/>
        <v>0.22183974323395544</v>
      </c>
      <c r="AF56" s="336">
        <f t="shared" si="26"/>
        <v>0.2236249084607615</v>
      </c>
      <c r="AG56" s="336">
        <f t="shared" si="26"/>
        <v>0.2254657833499383</v>
      </c>
      <c r="AH56" s="336">
        <f t="shared" ref="AH56:AL56" si="27">AH9/AH$49</f>
        <v>0.22724276405573182</v>
      </c>
      <c r="AI56" s="336">
        <f t="shared" si="27"/>
        <v>0.22900549008827764</v>
      </c>
      <c r="AJ56" s="336">
        <f t="shared" si="27"/>
        <v>0.23075758879812594</v>
      </c>
      <c r="AK56" s="336">
        <f t="shared" si="27"/>
        <v>0.23251157071121414</v>
      </c>
      <c r="AL56" s="336">
        <f t="shared" si="27"/>
        <v>0.23424826572260074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4.0809030277258025E-2</v>
      </c>
      <c r="N57" s="335">
        <f t="shared" si="28"/>
        <v>3.8852609135113153E-2</v>
      </c>
      <c r="O57" s="335">
        <f t="shared" si="28"/>
        <v>4.2665532071885233E-2</v>
      </c>
      <c r="P57" s="335">
        <f t="shared" si="28"/>
        <v>4.0207744140511752E-2</v>
      </c>
      <c r="Q57" s="335">
        <f t="shared" si="28"/>
        <v>4.1830152158569042E-2</v>
      </c>
      <c r="R57" s="335">
        <f t="shared" si="28"/>
        <v>4.1306725891719492E-2</v>
      </c>
      <c r="S57" s="335">
        <f t="shared" si="28"/>
        <v>4.3232951601925362E-2</v>
      </c>
      <c r="T57" s="335">
        <f t="shared" si="28"/>
        <v>4.3342805385402555E-2</v>
      </c>
      <c r="U57" s="335">
        <f t="shared" si="28"/>
        <v>4.7190211712449935E-2</v>
      </c>
      <c r="V57" s="335">
        <f t="shared" si="28"/>
        <v>4.7923497864984663E-2</v>
      </c>
      <c r="W57" s="335">
        <f t="shared" si="28"/>
        <v>5.1232426063113352E-2</v>
      </c>
      <c r="X57" s="335">
        <f t="shared" si="28"/>
        <v>5.154722981599684E-2</v>
      </c>
      <c r="Y57" s="335">
        <f t="shared" si="28"/>
        <v>5.1954649775761308E-2</v>
      </c>
      <c r="Z57" s="335">
        <f t="shared" si="28"/>
        <v>5.2361035358603654E-2</v>
      </c>
      <c r="AA57" s="335">
        <f t="shared" si="28"/>
        <v>5.2784256032359769E-2</v>
      </c>
      <c r="AB57" s="335">
        <f t="shared" si="28"/>
        <v>5.3170467045187991E-2</v>
      </c>
      <c r="AC57" s="335">
        <f t="shared" si="28"/>
        <v>5.3552422027068156E-2</v>
      </c>
      <c r="AD57" s="335">
        <f t="shared" si="28"/>
        <v>5.3964041418297498E-2</v>
      </c>
      <c r="AE57" s="335">
        <f t="shared" si="28"/>
        <v>5.4399542094888037E-2</v>
      </c>
      <c r="AF57" s="335">
        <f t="shared" si="28"/>
        <v>5.4815809205464291E-2</v>
      </c>
      <c r="AG57" s="335">
        <f t="shared" si="28"/>
        <v>5.5248109422453756E-2</v>
      </c>
      <c r="AH57" s="335">
        <f t="shared" ref="AH57:AL57" si="29">AH10/AH$49</f>
        <v>5.5667541008060643E-2</v>
      </c>
      <c r="AI57" s="335">
        <f t="shared" si="29"/>
        <v>5.6099598045119971E-2</v>
      </c>
      <c r="AJ57" s="335">
        <f t="shared" si="29"/>
        <v>5.6515432903663329E-2</v>
      </c>
      <c r="AK57" s="335">
        <f t="shared" si="29"/>
        <v>5.6953839357975954E-2</v>
      </c>
      <c r="AL57" s="335">
        <f t="shared" si="29"/>
        <v>5.7388768289114898E-2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3.7321888604223197E-2</v>
      </c>
      <c r="N58" s="335">
        <f t="shared" si="30"/>
        <v>3.9176757125632344E-2</v>
      </c>
      <c r="O58" s="335">
        <f t="shared" si="30"/>
        <v>3.9414430955022645E-2</v>
      </c>
      <c r="P58" s="335">
        <f t="shared" si="30"/>
        <v>4.0604884422483334E-2</v>
      </c>
      <c r="Q58" s="335">
        <f t="shared" si="30"/>
        <v>3.8622596457481548E-2</v>
      </c>
      <c r="R58" s="335">
        <f t="shared" si="30"/>
        <v>4.0082565486640423E-2</v>
      </c>
      <c r="S58" s="335">
        <f t="shared" si="30"/>
        <v>4.0703835579313258E-2</v>
      </c>
      <c r="T58" s="335">
        <f t="shared" si="30"/>
        <v>4.0739924992288519E-2</v>
      </c>
      <c r="U58" s="335">
        <f t="shared" si="30"/>
        <v>4.1248326338703678E-2</v>
      </c>
      <c r="V58" s="335">
        <f t="shared" si="30"/>
        <v>4.4420030521862802E-2</v>
      </c>
      <c r="W58" s="335">
        <f t="shared" si="30"/>
        <v>4.4919170231858124E-2</v>
      </c>
      <c r="X58" s="335">
        <f t="shared" si="30"/>
        <v>4.6365472143014154E-2</v>
      </c>
      <c r="Y58" s="335">
        <f t="shared" si="30"/>
        <v>4.6774665884395772E-2</v>
      </c>
      <c r="Z58" s="335">
        <f t="shared" si="30"/>
        <v>4.7176688805122546E-2</v>
      </c>
      <c r="AA58" s="335">
        <f t="shared" si="30"/>
        <v>4.7539917144631613E-2</v>
      </c>
      <c r="AB58" s="335">
        <f t="shared" si="30"/>
        <v>4.7891721073661984E-2</v>
      </c>
      <c r="AC58" s="335">
        <f t="shared" si="30"/>
        <v>4.8255178185354505E-2</v>
      </c>
      <c r="AD58" s="335">
        <f t="shared" si="30"/>
        <v>4.8620474144772538E-2</v>
      </c>
      <c r="AE58" s="335">
        <f t="shared" si="30"/>
        <v>4.9032337031418613E-2</v>
      </c>
      <c r="AF58" s="335">
        <f t="shared" si="30"/>
        <v>4.9412066603643411E-2</v>
      </c>
      <c r="AG58" s="335">
        <f t="shared" si="30"/>
        <v>4.9817101915959235E-2</v>
      </c>
      <c r="AH58" s="335">
        <f t="shared" ref="AH58:AL58" si="31">AH11/AH$49</f>
        <v>5.0207214625731342E-2</v>
      </c>
      <c r="AI58" s="335">
        <f t="shared" si="31"/>
        <v>5.0592252247593443E-2</v>
      </c>
      <c r="AJ58" s="335">
        <f t="shared" si="31"/>
        <v>5.0978893865592068E-2</v>
      </c>
      <c r="AK58" s="335">
        <f t="shared" si="31"/>
        <v>5.134189260978668E-2</v>
      </c>
      <c r="AL58" s="335">
        <f t="shared" si="31"/>
        <v>5.1677352666828026E-2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Yorkshire and the Humber</v>
      </c>
      <c r="L59" s="232" t="str">
        <f>'Occ T3'!A14</f>
        <v>23 Teaching and other educational professionals</v>
      </c>
      <c r="M59" s="335">
        <f t="shared" ref="M59:AG59" si="32">M12/M$49</f>
        <v>4.5968497515237725E-2</v>
      </c>
      <c r="N59" s="335">
        <f t="shared" si="32"/>
        <v>4.441942063448015E-2</v>
      </c>
      <c r="O59" s="335">
        <f t="shared" si="32"/>
        <v>4.5056488683428243E-2</v>
      </c>
      <c r="P59" s="335">
        <f t="shared" si="32"/>
        <v>4.6621525525001158E-2</v>
      </c>
      <c r="Q59" s="335">
        <f t="shared" si="32"/>
        <v>4.3813593886833875E-2</v>
      </c>
      <c r="R59" s="335">
        <f t="shared" si="32"/>
        <v>4.308146151873099E-2</v>
      </c>
      <c r="S59" s="335">
        <f t="shared" si="32"/>
        <v>4.4578087719291733E-2</v>
      </c>
      <c r="T59" s="335">
        <f t="shared" si="32"/>
        <v>4.1800351039617337E-2</v>
      </c>
      <c r="U59" s="335">
        <f t="shared" si="32"/>
        <v>4.354673556340035E-2</v>
      </c>
      <c r="V59" s="335">
        <f t="shared" si="32"/>
        <v>4.4381567368246173E-2</v>
      </c>
      <c r="W59" s="335">
        <f t="shared" si="32"/>
        <v>4.5925372797785441E-2</v>
      </c>
      <c r="X59" s="335">
        <f t="shared" si="32"/>
        <v>4.5904953701679095E-2</v>
      </c>
      <c r="Y59" s="335">
        <f t="shared" si="32"/>
        <v>4.6037559497782904E-2</v>
      </c>
      <c r="Z59" s="335">
        <f t="shared" si="32"/>
        <v>4.6257582398847065E-2</v>
      </c>
      <c r="AA59" s="335">
        <f t="shared" si="32"/>
        <v>4.6448065737990353E-2</v>
      </c>
      <c r="AB59" s="335">
        <f t="shared" si="32"/>
        <v>4.6658763213976363E-2</v>
      </c>
      <c r="AC59" s="335">
        <f t="shared" si="32"/>
        <v>4.6849273164229224E-2</v>
      </c>
      <c r="AD59" s="335">
        <f t="shared" si="32"/>
        <v>4.7059917192207264E-2</v>
      </c>
      <c r="AE59" s="335">
        <f t="shared" si="32"/>
        <v>4.72866848656813E-2</v>
      </c>
      <c r="AF59" s="335">
        <f t="shared" si="32"/>
        <v>4.7549968192365351E-2</v>
      </c>
      <c r="AG59" s="335">
        <f t="shared" si="32"/>
        <v>4.7800370826449064E-2</v>
      </c>
      <c r="AH59" s="335">
        <f t="shared" ref="AH59:AL59" si="33">AH12/AH$49</f>
        <v>4.8047193332347901E-2</v>
      </c>
      <c r="AI59" s="335">
        <f t="shared" si="33"/>
        <v>4.8293148463824841E-2</v>
      </c>
      <c r="AJ59" s="335">
        <f t="shared" si="33"/>
        <v>4.8545337111264485E-2</v>
      </c>
      <c r="AK59" s="335">
        <f t="shared" si="33"/>
        <v>4.8788549646672154E-2</v>
      </c>
      <c r="AL59" s="335">
        <f t="shared" si="33"/>
        <v>4.9021497701172562E-2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5.3131859893363796E-2</v>
      </c>
      <c r="N60" s="335">
        <f t="shared" si="34"/>
        <v>5.0300750126602817E-2</v>
      </c>
      <c r="O60" s="335">
        <f t="shared" si="34"/>
        <v>5.114407223392655E-2</v>
      </c>
      <c r="P60" s="335">
        <f t="shared" si="34"/>
        <v>5.303357302798993E-2</v>
      </c>
      <c r="Q60" s="335">
        <f t="shared" si="34"/>
        <v>5.0052837842435735E-2</v>
      </c>
      <c r="R60" s="335">
        <f t="shared" si="34"/>
        <v>4.8217207896919939E-2</v>
      </c>
      <c r="S60" s="335">
        <f t="shared" si="34"/>
        <v>5.3008104232652627E-2</v>
      </c>
      <c r="T60" s="335">
        <f t="shared" si="34"/>
        <v>5.3085620833313189E-2</v>
      </c>
      <c r="U60" s="335">
        <f t="shared" si="34"/>
        <v>5.6407444462903689E-2</v>
      </c>
      <c r="V60" s="335">
        <f t="shared" si="34"/>
        <v>5.6513631029722712E-2</v>
      </c>
      <c r="W60" s="335">
        <f t="shared" si="34"/>
        <v>6.3239688241658321E-2</v>
      </c>
      <c r="X60" s="335">
        <f t="shared" si="34"/>
        <v>6.6608137306153101E-2</v>
      </c>
      <c r="Y60" s="335">
        <f t="shared" si="34"/>
        <v>6.7141156449956926E-2</v>
      </c>
      <c r="Z60" s="335">
        <f t="shared" si="34"/>
        <v>6.7765752542372312E-2</v>
      </c>
      <c r="AA60" s="335">
        <f t="shared" si="34"/>
        <v>6.8380668336619294E-2</v>
      </c>
      <c r="AB60" s="335">
        <f t="shared" si="34"/>
        <v>6.9026653643461985E-2</v>
      </c>
      <c r="AC60" s="335">
        <f t="shared" si="34"/>
        <v>6.9696590288736052E-2</v>
      </c>
      <c r="AD60" s="335">
        <f t="shared" si="34"/>
        <v>7.0392228952973909E-2</v>
      </c>
      <c r="AE60" s="335">
        <f t="shared" si="34"/>
        <v>7.1121179241967453E-2</v>
      </c>
      <c r="AF60" s="335">
        <f t="shared" si="34"/>
        <v>7.1847064459288429E-2</v>
      </c>
      <c r="AG60" s="335">
        <f t="shared" si="34"/>
        <v>7.2600201185076249E-2</v>
      </c>
      <c r="AH60" s="335">
        <f t="shared" ref="AH60:AL60" si="35">AH13/AH$49</f>
        <v>7.3320815089591942E-2</v>
      </c>
      <c r="AI60" s="335">
        <f t="shared" si="35"/>
        <v>7.4020491331739421E-2</v>
      </c>
      <c r="AJ60" s="335">
        <f t="shared" si="35"/>
        <v>7.4717924917606038E-2</v>
      </c>
      <c r="AK60" s="335">
        <f t="shared" si="35"/>
        <v>7.5427289096779343E-2</v>
      </c>
      <c r="AL60" s="335">
        <f t="shared" si="35"/>
        <v>7.616064706548524E-2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0.10726361577534499</v>
      </c>
      <c r="N62" s="336">
        <f t="shared" si="36"/>
        <v>0.10739404219611162</v>
      </c>
      <c r="O62" s="336">
        <f t="shared" si="36"/>
        <v>0.11257754841022462</v>
      </c>
      <c r="P62" s="336">
        <f t="shared" si="36"/>
        <v>0.10994281262793174</v>
      </c>
      <c r="Q62" s="336">
        <f t="shared" si="36"/>
        <v>0.10823916965918084</v>
      </c>
      <c r="R62" s="336">
        <f t="shared" si="36"/>
        <v>0.10685208535346101</v>
      </c>
      <c r="S62" s="336">
        <f t="shared" si="36"/>
        <v>0.11043235334205867</v>
      </c>
      <c r="T62" s="336">
        <f t="shared" si="36"/>
        <v>0.11175970572308069</v>
      </c>
      <c r="U62" s="336">
        <f t="shared" si="36"/>
        <v>0.11526760251569229</v>
      </c>
      <c r="V62" s="336">
        <f t="shared" si="36"/>
        <v>0.11435060658405953</v>
      </c>
      <c r="W62" s="336">
        <f t="shared" si="36"/>
        <v>0.12250306782823851</v>
      </c>
      <c r="X62" s="336">
        <f t="shared" si="36"/>
        <v>0.11490961898312906</v>
      </c>
      <c r="Y62" s="336">
        <f t="shared" si="36"/>
        <v>0.1151921756695547</v>
      </c>
      <c r="Z62" s="336">
        <f t="shared" si="36"/>
        <v>0.11568643452563594</v>
      </c>
      <c r="AA62" s="336">
        <f t="shared" si="36"/>
        <v>0.11619458533073798</v>
      </c>
      <c r="AB62" s="336">
        <f t="shared" si="36"/>
        <v>0.11670869379041302</v>
      </c>
      <c r="AC62" s="336">
        <f t="shared" si="36"/>
        <v>0.11725348280714842</v>
      </c>
      <c r="AD62" s="336">
        <f t="shared" si="36"/>
        <v>0.11780245762891664</v>
      </c>
      <c r="AE62" s="336">
        <f t="shared" si="36"/>
        <v>0.11839375233167204</v>
      </c>
      <c r="AF62" s="336">
        <f t="shared" si="36"/>
        <v>0.11897600411519157</v>
      </c>
      <c r="AG62" s="336">
        <f t="shared" si="36"/>
        <v>0.119589003614089</v>
      </c>
      <c r="AH62" s="336">
        <f t="shared" ref="AH62:AL62" si="37">AH15/AH$49</f>
        <v>0.12015013952558722</v>
      </c>
      <c r="AI62" s="336">
        <f t="shared" si="37"/>
        <v>0.12069076715948178</v>
      </c>
      <c r="AJ62" s="336">
        <f t="shared" si="37"/>
        <v>0.12120528910630271</v>
      </c>
      <c r="AK62" s="336">
        <f t="shared" si="37"/>
        <v>0.12176704642552239</v>
      </c>
      <c r="AL62" s="336">
        <f t="shared" si="37"/>
        <v>0.12233158221336676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1.7469468398203861E-2</v>
      </c>
      <c r="N63" s="335">
        <f t="shared" si="38"/>
        <v>1.7115418135731923E-2</v>
      </c>
      <c r="O63" s="335">
        <f t="shared" si="38"/>
        <v>1.8639880660291437E-2</v>
      </c>
      <c r="P63" s="335">
        <f t="shared" si="38"/>
        <v>1.8292826980727185E-2</v>
      </c>
      <c r="Q63" s="335">
        <f t="shared" si="38"/>
        <v>1.6735769475806662E-2</v>
      </c>
      <c r="R63" s="335">
        <f t="shared" si="38"/>
        <v>1.6200632624276616E-2</v>
      </c>
      <c r="S63" s="335">
        <f t="shared" si="38"/>
        <v>1.682847568608916E-2</v>
      </c>
      <c r="T63" s="335">
        <f t="shared" si="38"/>
        <v>1.8924925112189399E-2</v>
      </c>
      <c r="U63" s="335">
        <f t="shared" si="38"/>
        <v>1.9589050427807491E-2</v>
      </c>
      <c r="V63" s="335">
        <f t="shared" si="38"/>
        <v>1.8810924429744701E-2</v>
      </c>
      <c r="W63" s="335">
        <f t="shared" si="38"/>
        <v>2.0670764490782968E-2</v>
      </c>
      <c r="X63" s="335">
        <f t="shared" si="38"/>
        <v>1.7533116666465235E-2</v>
      </c>
      <c r="Y63" s="335">
        <f t="shared" si="38"/>
        <v>1.7622242821625906E-2</v>
      </c>
      <c r="Z63" s="335">
        <f t="shared" si="38"/>
        <v>1.7690564005353515E-2</v>
      </c>
      <c r="AA63" s="335">
        <f t="shared" si="38"/>
        <v>1.7753073876706424E-2</v>
      </c>
      <c r="AB63" s="335">
        <f t="shared" si="38"/>
        <v>1.7815241020027621E-2</v>
      </c>
      <c r="AC63" s="335">
        <f t="shared" si="38"/>
        <v>1.7892996393188997E-2</v>
      </c>
      <c r="AD63" s="335">
        <f t="shared" si="38"/>
        <v>1.795803232267916E-2</v>
      </c>
      <c r="AE63" s="335">
        <f t="shared" si="38"/>
        <v>1.8027451751476898E-2</v>
      </c>
      <c r="AF63" s="335">
        <f t="shared" si="38"/>
        <v>1.8096411691689272E-2</v>
      </c>
      <c r="AG63" s="335">
        <f t="shared" si="38"/>
        <v>1.8176607707883922E-2</v>
      </c>
      <c r="AH63" s="335">
        <f t="shared" ref="AH63:AL63" si="39">AH16/AH$49</f>
        <v>1.8247500431041851E-2</v>
      </c>
      <c r="AI63" s="335">
        <f t="shared" si="39"/>
        <v>1.8329606331496967E-2</v>
      </c>
      <c r="AJ63" s="335">
        <f t="shared" si="39"/>
        <v>1.839633057683825E-2</v>
      </c>
      <c r="AK63" s="335">
        <f t="shared" si="39"/>
        <v>1.8471348604960566E-2</v>
      </c>
      <c r="AL63" s="335">
        <f t="shared" si="39"/>
        <v>1.8532677082100376E-2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1.4440396695932554E-2</v>
      </c>
      <c r="N64" s="335">
        <f t="shared" si="40"/>
        <v>1.7582268993581663E-2</v>
      </c>
      <c r="O64" s="335">
        <f t="shared" si="40"/>
        <v>1.7213878886123531E-2</v>
      </c>
      <c r="P64" s="335">
        <f t="shared" si="40"/>
        <v>1.6784501112995519E-2</v>
      </c>
      <c r="Q64" s="335">
        <f t="shared" si="40"/>
        <v>1.6424356091729223E-2</v>
      </c>
      <c r="R64" s="335">
        <f t="shared" si="40"/>
        <v>1.6807541436151208E-2</v>
      </c>
      <c r="S64" s="335">
        <f t="shared" si="40"/>
        <v>1.6973313628580362E-2</v>
      </c>
      <c r="T64" s="335">
        <f t="shared" si="40"/>
        <v>1.6253813612024631E-2</v>
      </c>
      <c r="U64" s="335">
        <f t="shared" si="40"/>
        <v>1.7983914426914563E-2</v>
      </c>
      <c r="V64" s="335">
        <f t="shared" si="40"/>
        <v>1.8254138557590428E-2</v>
      </c>
      <c r="W64" s="335">
        <f t="shared" si="40"/>
        <v>1.8865148333950484E-2</v>
      </c>
      <c r="X64" s="335">
        <f t="shared" si="40"/>
        <v>1.8201959959867023E-2</v>
      </c>
      <c r="Y64" s="335">
        <f t="shared" si="40"/>
        <v>1.8357096073090714E-2</v>
      </c>
      <c r="Z64" s="335">
        <f t="shared" si="40"/>
        <v>1.8516730270347916E-2</v>
      </c>
      <c r="AA64" s="335">
        <f t="shared" si="40"/>
        <v>1.8659308807791642E-2</v>
      </c>
      <c r="AB64" s="335">
        <f t="shared" si="40"/>
        <v>1.8797835100915757E-2</v>
      </c>
      <c r="AC64" s="335">
        <f t="shared" si="40"/>
        <v>1.8939971356298289E-2</v>
      </c>
      <c r="AD64" s="335">
        <f t="shared" si="40"/>
        <v>1.910062550670651E-2</v>
      </c>
      <c r="AE64" s="335">
        <f t="shared" si="40"/>
        <v>1.9260693984789481E-2</v>
      </c>
      <c r="AF64" s="335">
        <f t="shared" si="40"/>
        <v>1.9428502552904611E-2</v>
      </c>
      <c r="AG64" s="335">
        <f t="shared" si="40"/>
        <v>1.9595586763323604E-2</v>
      </c>
      <c r="AH64" s="335">
        <f t="shared" ref="AH64:AL64" si="41">AH17/AH$49</f>
        <v>1.9765506229379004E-2</v>
      </c>
      <c r="AI64" s="335">
        <f t="shared" si="41"/>
        <v>1.992310143070004E-2</v>
      </c>
      <c r="AJ64" s="335">
        <f t="shared" si="41"/>
        <v>2.0077392524825027E-2</v>
      </c>
      <c r="AK64" s="335">
        <f t="shared" si="41"/>
        <v>2.0233488138173942E-2</v>
      </c>
      <c r="AL64" s="335">
        <f t="shared" si="41"/>
        <v>2.0399821010728399E-2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1.0250149000488108E-2</v>
      </c>
      <c r="N65" s="335">
        <f t="shared" si="42"/>
        <v>1.1643770213645004E-2</v>
      </c>
      <c r="O65" s="335">
        <f t="shared" si="42"/>
        <v>1.1898285889611464E-2</v>
      </c>
      <c r="P65" s="335">
        <f t="shared" si="42"/>
        <v>1.0543248687204602E-2</v>
      </c>
      <c r="Q65" s="335">
        <f t="shared" si="42"/>
        <v>1.0519712321943859E-2</v>
      </c>
      <c r="R65" s="335">
        <f t="shared" si="42"/>
        <v>1.0124096618319128E-2</v>
      </c>
      <c r="S65" s="335">
        <f t="shared" si="42"/>
        <v>1.0637389597629747E-2</v>
      </c>
      <c r="T65" s="335">
        <f t="shared" si="42"/>
        <v>9.9555024866610671E-3</v>
      </c>
      <c r="U65" s="335">
        <f t="shared" si="42"/>
        <v>1.0216773931898002E-2</v>
      </c>
      <c r="V65" s="335">
        <f t="shared" si="42"/>
        <v>1.005093421478886E-2</v>
      </c>
      <c r="W65" s="335">
        <f t="shared" si="42"/>
        <v>1.0818013531996429E-2</v>
      </c>
      <c r="X65" s="335">
        <f t="shared" si="42"/>
        <v>1.211034506261259E-2</v>
      </c>
      <c r="Y65" s="335">
        <f t="shared" si="42"/>
        <v>1.2244386541916431E-2</v>
      </c>
      <c r="Z65" s="335">
        <f t="shared" si="42"/>
        <v>1.2378984514439287E-2</v>
      </c>
      <c r="AA65" s="335">
        <f t="shared" si="42"/>
        <v>1.2504370727316439E-2</v>
      </c>
      <c r="AB65" s="335">
        <f t="shared" si="42"/>
        <v>1.2638550467098535E-2</v>
      </c>
      <c r="AC65" s="335">
        <f t="shared" si="42"/>
        <v>1.2783579232977984E-2</v>
      </c>
      <c r="AD65" s="335">
        <f t="shared" si="42"/>
        <v>1.2920999117752636E-2</v>
      </c>
      <c r="AE65" s="335">
        <f t="shared" si="42"/>
        <v>1.3059980305085794E-2</v>
      </c>
      <c r="AF65" s="335">
        <f t="shared" si="42"/>
        <v>1.3191019826045678E-2</v>
      </c>
      <c r="AG65" s="335">
        <f t="shared" si="42"/>
        <v>1.3317063425060288E-2</v>
      </c>
      <c r="AH65" s="335">
        <f t="shared" ref="AH65:AL65" si="43">AH18/AH$49</f>
        <v>1.344825078371327E-2</v>
      </c>
      <c r="AI65" s="335">
        <f t="shared" si="43"/>
        <v>1.3593540176053808E-2</v>
      </c>
      <c r="AJ65" s="335">
        <f t="shared" si="43"/>
        <v>1.3729408603998844E-2</v>
      </c>
      <c r="AK65" s="335">
        <f t="shared" si="43"/>
        <v>1.3870718974494441E-2</v>
      </c>
      <c r="AL65" s="335">
        <f t="shared" si="43"/>
        <v>1.4004067057743853E-2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1.174093823869787E-2</v>
      </c>
      <c r="N66" s="335">
        <f t="shared" si="44"/>
        <v>1.155954647751928E-2</v>
      </c>
      <c r="O66" s="335">
        <f t="shared" si="44"/>
        <v>1.2696934372975142E-2</v>
      </c>
      <c r="P66" s="335">
        <f t="shared" si="44"/>
        <v>1.2731392425494672E-2</v>
      </c>
      <c r="Q66" s="335">
        <f t="shared" si="44"/>
        <v>1.2689952122801374E-2</v>
      </c>
      <c r="R66" s="335">
        <f t="shared" si="44"/>
        <v>1.2652974947680654E-2</v>
      </c>
      <c r="S66" s="335">
        <f t="shared" si="44"/>
        <v>1.4083452163834335E-2</v>
      </c>
      <c r="T66" s="335">
        <f t="shared" si="44"/>
        <v>1.4364271457118582E-2</v>
      </c>
      <c r="U66" s="335">
        <f t="shared" si="44"/>
        <v>1.4901047355425854E-2</v>
      </c>
      <c r="V66" s="335">
        <f t="shared" si="44"/>
        <v>1.4096964855021526E-2</v>
      </c>
      <c r="W66" s="335">
        <f t="shared" si="44"/>
        <v>1.5265952599749671E-2</v>
      </c>
      <c r="X66" s="335">
        <f t="shared" si="44"/>
        <v>1.3859596444842363E-2</v>
      </c>
      <c r="Y66" s="335">
        <f t="shared" si="44"/>
        <v>1.3627940427458672E-2</v>
      </c>
      <c r="Z66" s="335">
        <f t="shared" si="44"/>
        <v>1.3625182406542308E-2</v>
      </c>
      <c r="AA66" s="335">
        <f t="shared" si="44"/>
        <v>1.3709750017392719E-2</v>
      </c>
      <c r="AB66" s="335">
        <f t="shared" si="44"/>
        <v>1.3800539412167554E-2</v>
      </c>
      <c r="AC66" s="335">
        <f t="shared" si="44"/>
        <v>1.3881386953088303E-2</v>
      </c>
      <c r="AD66" s="335">
        <f t="shared" si="44"/>
        <v>1.3967679412687409E-2</v>
      </c>
      <c r="AE66" s="335">
        <f t="shared" si="44"/>
        <v>1.405643164825727E-2</v>
      </c>
      <c r="AF66" s="335">
        <f t="shared" si="44"/>
        <v>1.4149783730842858E-2</v>
      </c>
      <c r="AG66" s="335">
        <f t="shared" si="44"/>
        <v>1.4248254486070219E-2</v>
      </c>
      <c r="AH66" s="335">
        <f t="shared" ref="AH66:AL66" si="45">AH19/AH$49</f>
        <v>1.4326552117096856E-2</v>
      </c>
      <c r="AI66" s="335">
        <f t="shared" si="45"/>
        <v>1.437872722049891E-2</v>
      </c>
      <c r="AJ66" s="335">
        <f t="shared" si="45"/>
        <v>1.4423602462511984E-2</v>
      </c>
      <c r="AK66" s="335">
        <f t="shared" si="45"/>
        <v>1.4471054099121222E-2</v>
      </c>
      <c r="AL66" s="335">
        <f t="shared" si="45"/>
        <v>1.4547380688241554E-2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5.3362663442022583E-2</v>
      </c>
      <c r="N67" s="335">
        <f t="shared" si="46"/>
        <v>4.9493038375633763E-2</v>
      </c>
      <c r="O67" s="335">
        <f t="shared" si="46"/>
        <v>5.2128568601223023E-2</v>
      </c>
      <c r="P67" s="335">
        <f t="shared" si="46"/>
        <v>5.1590843421509755E-2</v>
      </c>
      <c r="Q67" s="335">
        <f t="shared" si="46"/>
        <v>5.1869379646899721E-2</v>
      </c>
      <c r="R67" s="335">
        <f t="shared" si="46"/>
        <v>5.1066839727033402E-2</v>
      </c>
      <c r="S67" s="335">
        <f t="shared" si="46"/>
        <v>5.1909722265925072E-2</v>
      </c>
      <c r="T67" s="335">
        <f t="shared" si="46"/>
        <v>5.2261193055087016E-2</v>
      </c>
      <c r="U67" s="335">
        <f t="shared" si="46"/>
        <v>5.2576816373646362E-2</v>
      </c>
      <c r="V67" s="335">
        <f t="shared" si="46"/>
        <v>5.313764452691401E-2</v>
      </c>
      <c r="W67" s="335">
        <f t="shared" si="46"/>
        <v>5.6883188871758951E-2</v>
      </c>
      <c r="X67" s="335">
        <f t="shared" si="46"/>
        <v>5.3204600849341852E-2</v>
      </c>
      <c r="Y67" s="335">
        <f t="shared" si="46"/>
        <v>5.3340509805462996E-2</v>
      </c>
      <c r="Z67" s="335">
        <f t="shared" si="46"/>
        <v>5.3474973328952909E-2</v>
      </c>
      <c r="AA67" s="335">
        <f t="shared" si="46"/>
        <v>5.3568081901530756E-2</v>
      </c>
      <c r="AB67" s="335">
        <f t="shared" si="46"/>
        <v>5.3656527790203558E-2</v>
      </c>
      <c r="AC67" s="335">
        <f t="shared" si="46"/>
        <v>5.3755548871594866E-2</v>
      </c>
      <c r="AD67" s="335">
        <f t="shared" si="46"/>
        <v>5.3855121269090922E-2</v>
      </c>
      <c r="AE67" s="335">
        <f t="shared" si="46"/>
        <v>5.3989194642062595E-2</v>
      </c>
      <c r="AF67" s="335">
        <f t="shared" si="46"/>
        <v>5.4110286313709156E-2</v>
      </c>
      <c r="AG67" s="335">
        <f t="shared" si="46"/>
        <v>5.4251491231750971E-2</v>
      </c>
      <c r="AH67" s="335">
        <f t="shared" ref="AH67:AL67" si="47">AH20/AH$49</f>
        <v>5.4362329964356249E-2</v>
      </c>
      <c r="AI67" s="335">
        <f t="shared" si="47"/>
        <v>5.4465792000732052E-2</v>
      </c>
      <c r="AJ67" s="335">
        <f t="shared" si="47"/>
        <v>5.4578554938128611E-2</v>
      </c>
      <c r="AK67" s="335">
        <f t="shared" si="47"/>
        <v>5.472043660877221E-2</v>
      </c>
      <c r="AL67" s="335">
        <f t="shared" si="47"/>
        <v>5.4847636374552589E-2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0.12623906057437662</v>
      </c>
      <c r="N69" s="336">
        <f t="shared" si="48"/>
        <v>0.12636721827177977</v>
      </c>
      <c r="O69" s="336">
        <f t="shared" si="48"/>
        <v>0.12858132031804045</v>
      </c>
      <c r="P69" s="336">
        <f t="shared" si="48"/>
        <v>0.12749733589629447</v>
      </c>
      <c r="Q69" s="336">
        <f t="shared" si="48"/>
        <v>0.12752254823870621</v>
      </c>
      <c r="R69" s="336">
        <f t="shared" si="48"/>
        <v>0.12648685426421569</v>
      </c>
      <c r="S69" s="336">
        <f t="shared" si="48"/>
        <v>0.12129914935608165</v>
      </c>
      <c r="T69" s="336">
        <f t="shared" si="48"/>
        <v>0.122754852345919</v>
      </c>
      <c r="U69" s="336">
        <f t="shared" si="48"/>
        <v>0.12116129193292829</v>
      </c>
      <c r="V69" s="336">
        <f t="shared" si="48"/>
        <v>0.11629841381957182</v>
      </c>
      <c r="W69" s="336">
        <f t="shared" si="48"/>
        <v>0.12301480900017935</v>
      </c>
      <c r="X69" s="336">
        <f t="shared" si="48"/>
        <v>0.11812952997193217</v>
      </c>
      <c r="Y69" s="336">
        <f t="shared" si="48"/>
        <v>0.11783802025288967</v>
      </c>
      <c r="Z69" s="336">
        <f t="shared" si="48"/>
        <v>0.11731345912895712</v>
      </c>
      <c r="AA69" s="336">
        <f t="shared" si="48"/>
        <v>0.11674059777095039</v>
      </c>
      <c r="AB69" s="336">
        <f t="shared" si="48"/>
        <v>0.11603060300397895</v>
      </c>
      <c r="AC69" s="336">
        <f t="shared" si="48"/>
        <v>0.11523898018881598</v>
      </c>
      <c r="AD69" s="336">
        <f t="shared" si="48"/>
        <v>0.11436096307954469</v>
      </c>
      <c r="AE69" s="336">
        <f t="shared" si="48"/>
        <v>0.11331122711983328</v>
      </c>
      <c r="AF69" s="336">
        <f t="shared" si="48"/>
        <v>0.11222103784035065</v>
      </c>
      <c r="AG69" s="336">
        <f t="shared" si="48"/>
        <v>0.11105309074131343</v>
      </c>
      <c r="AH69" s="336">
        <f t="shared" ref="AH69:AL69" si="49">AH22/AH$49</f>
        <v>0.11005469324821414</v>
      </c>
      <c r="AI69" s="336">
        <f t="shared" si="49"/>
        <v>0.10906191341830485</v>
      </c>
      <c r="AJ69" s="336">
        <f t="shared" si="49"/>
        <v>0.10803825961243431</v>
      </c>
      <c r="AK69" s="336">
        <f t="shared" si="49"/>
        <v>0.10701845737392937</v>
      </c>
      <c r="AL69" s="336">
        <f t="shared" si="49"/>
        <v>0.10559241035817478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9.7371928522934928E-2</v>
      </c>
      <c r="N70" s="335">
        <f t="shared" si="50"/>
        <v>0.10010295653284494</v>
      </c>
      <c r="O70" s="335">
        <f t="shared" si="50"/>
        <v>0.10282230581604038</v>
      </c>
      <c r="P70" s="335">
        <f t="shared" si="50"/>
        <v>9.9937794955600776E-2</v>
      </c>
      <c r="Q70" s="335">
        <f t="shared" si="50"/>
        <v>0.1007134996187956</v>
      </c>
      <c r="R70" s="335">
        <f t="shared" si="50"/>
        <v>0.10149649912644433</v>
      </c>
      <c r="S70" s="335">
        <f t="shared" si="50"/>
        <v>9.7743581116294179E-2</v>
      </c>
      <c r="T70" s="335">
        <f t="shared" si="50"/>
        <v>9.9172404767696926E-2</v>
      </c>
      <c r="U70" s="335">
        <f t="shared" si="50"/>
        <v>9.7078785040225796E-2</v>
      </c>
      <c r="V70" s="335">
        <f t="shared" si="50"/>
        <v>9.474890232615954E-2</v>
      </c>
      <c r="W70" s="335">
        <f t="shared" si="50"/>
        <v>0.10157075871225582</v>
      </c>
      <c r="X70" s="335">
        <f t="shared" si="50"/>
        <v>9.4185739588939985E-2</v>
      </c>
      <c r="Y70" s="335">
        <f t="shared" si="50"/>
        <v>9.4086978408089633E-2</v>
      </c>
      <c r="Z70" s="335">
        <f t="shared" si="50"/>
        <v>9.3803001468843974E-2</v>
      </c>
      <c r="AA70" s="335">
        <f t="shared" si="50"/>
        <v>9.3455607468518609E-2</v>
      </c>
      <c r="AB70" s="335">
        <f t="shared" si="50"/>
        <v>9.3105843161634602E-2</v>
      </c>
      <c r="AC70" s="335">
        <f t="shared" si="50"/>
        <v>9.2721851574327122E-2</v>
      </c>
      <c r="AD70" s="335">
        <f t="shared" si="50"/>
        <v>9.2349614756038173E-2</v>
      </c>
      <c r="AE70" s="335">
        <f t="shared" si="50"/>
        <v>9.1931477162583444E-2</v>
      </c>
      <c r="AF70" s="335">
        <f t="shared" si="50"/>
        <v>9.1517978996602273E-2</v>
      </c>
      <c r="AG70" s="335">
        <f t="shared" si="50"/>
        <v>9.1036646777259492E-2</v>
      </c>
      <c r="AH70" s="335">
        <f t="shared" ref="AH70:AL70" si="51">AH23/AH$49</f>
        <v>9.0510591573782606E-2</v>
      </c>
      <c r="AI70" s="335">
        <f t="shared" si="51"/>
        <v>8.9971999526678337E-2</v>
      </c>
      <c r="AJ70" s="335">
        <f t="shared" si="51"/>
        <v>8.9366257646731104E-2</v>
      </c>
      <c r="AK70" s="335">
        <f t="shared" si="51"/>
        <v>8.869557848873838E-2</v>
      </c>
      <c r="AL70" s="335">
        <f t="shared" si="51"/>
        <v>8.8011415432270562E-2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2.8867132051441691E-2</v>
      </c>
      <c r="N71" s="335">
        <f t="shared" si="52"/>
        <v>2.6264261738934813E-2</v>
      </c>
      <c r="O71" s="335">
        <f t="shared" si="52"/>
        <v>2.575901450200007E-2</v>
      </c>
      <c r="P71" s="335">
        <f t="shared" si="52"/>
        <v>2.7559540940693697E-2</v>
      </c>
      <c r="Q71" s="335">
        <f t="shared" si="52"/>
        <v>2.6809048619910625E-2</v>
      </c>
      <c r="R71" s="335">
        <f t="shared" si="52"/>
        <v>2.4990355137771338E-2</v>
      </c>
      <c r="S71" s="335">
        <f t="shared" si="52"/>
        <v>2.355556823978746E-2</v>
      </c>
      <c r="T71" s="335">
        <f t="shared" si="52"/>
        <v>2.3582447578222081E-2</v>
      </c>
      <c r="U71" s="335">
        <f t="shared" si="52"/>
        <v>2.4082506892702506E-2</v>
      </c>
      <c r="V71" s="335">
        <f t="shared" si="52"/>
        <v>2.154951149341228E-2</v>
      </c>
      <c r="W71" s="335">
        <f t="shared" si="52"/>
        <v>2.1444050287923525E-2</v>
      </c>
      <c r="X71" s="335">
        <f t="shared" si="52"/>
        <v>2.394379038299219E-2</v>
      </c>
      <c r="Y71" s="335">
        <f t="shared" si="52"/>
        <v>2.3751041844800039E-2</v>
      </c>
      <c r="Z71" s="335">
        <f t="shared" si="52"/>
        <v>2.351045766011315E-2</v>
      </c>
      <c r="AA71" s="335">
        <f t="shared" si="52"/>
        <v>2.3284990302431773E-2</v>
      </c>
      <c r="AB71" s="335">
        <f t="shared" si="52"/>
        <v>2.2924759842344353E-2</v>
      </c>
      <c r="AC71" s="335">
        <f t="shared" si="52"/>
        <v>2.251712861448887E-2</v>
      </c>
      <c r="AD71" s="335">
        <f t="shared" si="52"/>
        <v>2.2011348323506513E-2</v>
      </c>
      <c r="AE71" s="335">
        <f t="shared" si="52"/>
        <v>2.1379749957249842E-2</v>
      </c>
      <c r="AF71" s="335">
        <f t="shared" si="52"/>
        <v>2.0703058843748377E-2</v>
      </c>
      <c r="AG71" s="335">
        <f t="shared" si="52"/>
        <v>2.0016443964053943E-2</v>
      </c>
      <c r="AH71" s="335">
        <f t="shared" ref="AH71:AL71" si="53">AH24/AH$49</f>
        <v>1.954410167443154E-2</v>
      </c>
      <c r="AI71" s="335">
        <f t="shared" si="53"/>
        <v>1.9089913891626523E-2</v>
      </c>
      <c r="AJ71" s="335">
        <f t="shared" si="53"/>
        <v>1.8672001965703202E-2</v>
      </c>
      <c r="AK71" s="335">
        <f t="shared" si="53"/>
        <v>1.8322878885190994E-2</v>
      </c>
      <c r="AL71" s="335">
        <f t="shared" si="53"/>
        <v>1.7580994925904196E-2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0.11049227701451438</v>
      </c>
      <c r="N73" s="336">
        <f t="shared" si="54"/>
        <v>0.11301237078305126</v>
      </c>
      <c r="O73" s="336">
        <f t="shared" si="54"/>
        <v>0.10884093137046455</v>
      </c>
      <c r="P73" s="336">
        <f t="shared" si="54"/>
        <v>0.10668764286636193</v>
      </c>
      <c r="Q73" s="336">
        <f t="shared" si="54"/>
        <v>0.11218203018762649</v>
      </c>
      <c r="R73" s="336">
        <f t="shared" si="54"/>
        <v>0.11324462221720295</v>
      </c>
      <c r="S73" s="336">
        <f t="shared" si="54"/>
        <v>0.10352850440182002</v>
      </c>
      <c r="T73" s="336">
        <f t="shared" si="54"/>
        <v>0.10539765571451248</v>
      </c>
      <c r="U73" s="336">
        <f t="shared" si="54"/>
        <v>0.1005382979446335</v>
      </c>
      <c r="V73" s="336">
        <f t="shared" si="54"/>
        <v>0.10409398507604951</v>
      </c>
      <c r="W73" s="336">
        <f t="shared" si="54"/>
        <v>9.3432880935836043E-2</v>
      </c>
      <c r="X73" s="336">
        <f t="shared" si="54"/>
        <v>9.448762719932173E-2</v>
      </c>
      <c r="Y73" s="336">
        <f t="shared" si="54"/>
        <v>9.3487134346048356E-2</v>
      </c>
      <c r="Z73" s="336">
        <f t="shared" si="54"/>
        <v>9.2225092932404745E-2</v>
      </c>
      <c r="AA73" s="336">
        <f t="shared" si="54"/>
        <v>9.1164412628788674E-2</v>
      </c>
      <c r="AB73" s="336">
        <f t="shared" si="54"/>
        <v>9.0260282705305811E-2</v>
      </c>
      <c r="AC73" s="336">
        <f t="shared" si="54"/>
        <v>8.9410881796888317E-2</v>
      </c>
      <c r="AD73" s="336">
        <f t="shared" si="54"/>
        <v>8.8524558020183081E-2</v>
      </c>
      <c r="AE73" s="336">
        <f t="shared" si="54"/>
        <v>8.7645724726511554E-2</v>
      </c>
      <c r="AF73" s="336">
        <f t="shared" si="54"/>
        <v>8.6786090057744805E-2</v>
      </c>
      <c r="AG73" s="336">
        <f t="shared" si="54"/>
        <v>8.5919717395713482E-2</v>
      </c>
      <c r="AH73" s="336">
        <f t="shared" ref="AH73:AL73" si="55">AH26/AH$49</f>
        <v>8.5058674219022926E-2</v>
      </c>
      <c r="AI73" s="336">
        <f t="shared" si="55"/>
        <v>8.4206807232852815E-2</v>
      </c>
      <c r="AJ73" s="336">
        <f t="shared" si="55"/>
        <v>8.3351098708897925E-2</v>
      </c>
      <c r="AK73" s="336">
        <f t="shared" si="55"/>
        <v>8.2483238386737628E-2</v>
      </c>
      <c r="AL73" s="336">
        <f t="shared" si="55"/>
        <v>8.1703372184073822E-2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1.0993594689595479E-2</v>
      </c>
      <c r="N74" s="335">
        <f t="shared" si="56"/>
        <v>1.3618891905481373E-2</v>
      </c>
      <c r="O74" s="335">
        <f t="shared" si="56"/>
        <v>1.4091638641306213E-2</v>
      </c>
      <c r="P74" s="335">
        <f t="shared" si="56"/>
        <v>1.2468258264452846E-2</v>
      </c>
      <c r="Q74" s="335">
        <f t="shared" si="56"/>
        <v>1.2601629519888139E-2</v>
      </c>
      <c r="R74" s="335">
        <f t="shared" si="56"/>
        <v>1.3017371134161451E-2</v>
      </c>
      <c r="S74" s="335">
        <f t="shared" si="56"/>
        <v>1.0910925747345377E-2</v>
      </c>
      <c r="T74" s="335">
        <f t="shared" si="56"/>
        <v>9.0665817993783853E-3</v>
      </c>
      <c r="U74" s="335">
        <f t="shared" si="56"/>
        <v>1.142953926548337E-2</v>
      </c>
      <c r="V74" s="335">
        <f t="shared" si="56"/>
        <v>1.227521806493395E-2</v>
      </c>
      <c r="W74" s="335">
        <f t="shared" si="56"/>
        <v>1.0210392374357748E-2</v>
      </c>
      <c r="X74" s="335">
        <f t="shared" si="56"/>
        <v>9.9469859919938067E-3</v>
      </c>
      <c r="Y74" s="335">
        <f t="shared" si="56"/>
        <v>9.9819319000038782E-3</v>
      </c>
      <c r="Z74" s="335">
        <f t="shared" si="56"/>
        <v>1.0058359322241158E-2</v>
      </c>
      <c r="AA74" s="335">
        <f t="shared" si="56"/>
        <v>1.0156620658141319E-2</v>
      </c>
      <c r="AB74" s="335">
        <f t="shared" si="56"/>
        <v>1.0237234435167301E-2</v>
      </c>
      <c r="AC74" s="335">
        <f t="shared" si="56"/>
        <v>1.031681935669824E-2</v>
      </c>
      <c r="AD74" s="335">
        <f t="shared" si="56"/>
        <v>1.0400489184495749E-2</v>
      </c>
      <c r="AE74" s="335">
        <f t="shared" si="56"/>
        <v>1.0486208654908158E-2</v>
      </c>
      <c r="AF74" s="335">
        <f t="shared" si="56"/>
        <v>1.0577372981285783E-2</v>
      </c>
      <c r="AG74" s="335">
        <f t="shared" si="56"/>
        <v>1.0665906096683213E-2</v>
      </c>
      <c r="AH74" s="335">
        <f t="shared" ref="AH74:AL74" si="57">AH27/AH$49</f>
        <v>1.0751714447771517E-2</v>
      </c>
      <c r="AI74" s="335">
        <f t="shared" si="57"/>
        <v>1.0836502340906842E-2</v>
      </c>
      <c r="AJ74" s="335">
        <f t="shared" si="57"/>
        <v>1.0916348348310853E-2</v>
      </c>
      <c r="AK74" s="335">
        <f t="shared" si="57"/>
        <v>1.099526366071431E-2</v>
      </c>
      <c r="AL74" s="335">
        <f t="shared" si="57"/>
        <v>1.1066097297759111E-2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3.7056306831069412E-2</v>
      </c>
      <c r="N75" s="335">
        <f t="shared" si="58"/>
        <v>3.9793063568473411E-2</v>
      </c>
      <c r="O75" s="335">
        <f t="shared" si="58"/>
        <v>3.7263662289991333E-2</v>
      </c>
      <c r="P75" s="335">
        <f t="shared" si="58"/>
        <v>3.8832605127713048E-2</v>
      </c>
      <c r="Q75" s="335">
        <f t="shared" si="58"/>
        <v>4.1513052432581556E-2</v>
      </c>
      <c r="R75" s="335">
        <f t="shared" si="58"/>
        <v>3.9488869091920918E-2</v>
      </c>
      <c r="S75" s="335">
        <f t="shared" si="58"/>
        <v>3.8327113709618339E-2</v>
      </c>
      <c r="T75" s="335">
        <f t="shared" si="58"/>
        <v>3.8661352879238602E-2</v>
      </c>
      <c r="U75" s="335">
        <f t="shared" si="58"/>
        <v>3.6734083512768446E-2</v>
      </c>
      <c r="V75" s="335">
        <f t="shared" si="58"/>
        <v>3.8202456496261937E-2</v>
      </c>
      <c r="W75" s="335">
        <f t="shared" si="58"/>
        <v>3.4823817497612437E-2</v>
      </c>
      <c r="X75" s="335">
        <f t="shared" si="58"/>
        <v>3.4879343508953484E-2</v>
      </c>
      <c r="Y75" s="335">
        <f t="shared" si="58"/>
        <v>3.4534922577963936E-2</v>
      </c>
      <c r="Z75" s="335">
        <f t="shared" si="58"/>
        <v>3.4091119563711782E-2</v>
      </c>
      <c r="AA75" s="335">
        <f t="shared" si="58"/>
        <v>3.37021273123915E-2</v>
      </c>
      <c r="AB75" s="335">
        <f t="shared" si="58"/>
        <v>3.33583031025853E-2</v>
      </c>
      <c r="AC75" s="335">
        <f t="shared" si="58"/>
        <v>3.2998506150868349E-2</v>
      </c>
      <c r="AD75" s="335">
        <f t="shared" si="58"/>
        <v>3.2620353035971515E-2</v>
      </c>
      <c r="AE75" s="335">
        <f t="shared" si="58"/>
        <v>3.2249373699732659E-2</v>
      </c>
      <c r="AF75" s="335">
        <f t="shared" si="58"/>
        <v>3.1899144961044124E-2</v>
      </c>
      <c r="AG75" s="335">
        <f t="shared" si="58"/>
        <v>3.1558740269067229E-2</v>
      </c>
      <c r="AH75" s="335">
        <f t="shared" ref="AH75:AL75" si="59">AH28/AH$49</f>
        <v>3.1214238207255961E-2</v>
      </c>
      <c r="AI75" s="335">
        <f t="shared" si="59"/>
        <v>3.0867380820577155E-2</v>
      </c>
      <c r="AJ75" s="335">
        <f t="shared" si="59"/>
        <v>3.0531234493841861E-2</v>
      </c>
      <c r="AK75" s="335">
        <f t="shared" si="59"/>
        <v>3.0189661743233915E-2</v>
      </c>
      <c r="AL75" s="335">
        <f t="shared" si="59"/>
        <v>2.9847562900625416E-2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3.9815700754197429E-2</v>
      </c>
      <c r="N76" s="335">
        <f t="shared" si="60"/>
        <v>3.758232369946176E-2</v>
      </c>
      <c r="O76" s="335">
        <f t="shared" si="60"/>
        <v>3.4491829815091309E-2</v>
      </c>
      <c r="P76" s="335">
        <f t="shared" si="60"/>
        <v>3.3487307552167736E-2</v>
      </c>
      <c r="Q76" s="335">
        <f t="shared" si="60"/>
        <v>3.5600174650646035E-2</v>
      </c>
      <c r="R76" s="335">
        <f t="shared" si="60"/>
        <v>3.7616160417969294E-2</v>
      </c>
      <c r="S76" s="335">
        <f t="shared" si="60"/>
        <v>3.3084197110360147E-2</v>
      </c>
      <c r="T76" s="335">
        <f t="shared" si="60"/>
        <v>3.5254109573196225E-2</v>
      </c>
      <c r="U76" s="335">
        <f t="shared" si="60"/>
        <v>3.1004428511754618E-2</v>
      </c>
      <c r="V76" s="335">
        <f t="shared" si="60"/>
        <v>3.4579179308640615E-2</v>
      </c>
      <c r="W76" s="335">
        <f t="shared" si="60"/>
        <v>2.9752421906538949E-2</v>
      </c>
      <c r="X76" s="335">
        <f t="shared" si="60"/>
        <v>3.1244029457976524E-2</v>
      </c>
      <c r="Y76" s="335">
        <f t="shared" si="60"/>
        <v>3.0808283586209753E-2</v>
      </c>
      <c r="Z76" s="335">
        <f t="shared" si="60"/>
        <v>3.0168965470709949E-2</v>
      </c>
      <c r="AA76" s="335">
        <f t="shared" si="60"/>
        <v>2.9619186900418211E-2</v>
      </c>
      <c r="AB76" s="335">
        <f t="shared" si="60"/>
        <v>2.9181336766426078E-2</v>
      </c>
      <c r="AC76" s="335">
        <f t="shared" si="60"/>
        <v>2.8744760725582623E-2</v>
      </c>
      <c r="AD76" s="335">
        <f t="shared" si="60"/>
        <v>2.8326419869966292E-2</v>
      </c>
      <c r="AE76" s="335">
        <f t="shared" si="60"/>
        <v>2.7909938639810165E-2</v>
      </c>
      <c r="AF76" s="335">
        <f t="shared" si="60"/>
        <v>2.748482937813863E-2</v>
      </c>
      <c r="AG76" s="335">
        <f t="shared" si="60"/>
        <v>2.7045245491831366E-2</v>
      </c>
      <c r="AH76" s="335">
        <f t="shared" ref="AH76:AL76" si="61">AH29/AH$49</f>
        <v>2.6608686674817958E-2</v>
      </c>
      <c r="AI76" s="335">
        <f t="shared" si="61"/>
        <v>2.6174953646592183E-2</v>
      </c>
      <c r="AJ76" s="335">
        <f t="shared" si="61"/>
        <v>2.5740216437893693E-2</v>
      </c>
      <c r="AK76" s="335">
        <f t="shared" si="61"/>
        <v>2.5302935819630133E-2</v>
      </c>
      <c r="AL76" s="335">
        <f t="shared" si="61"/>
        <v>2.4877998530775085E-2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2.2626674739652065E-2</v>
      </c>
      <c r="N77" s="335">
        <f t="shared" si="62"/>
        <v>2.2018091609634721E-2</v>
      </c>
      <c r="O77" s="335">
        <f t="shared" si="62"/>
        <v>2.2993800624075696E-2</v>
      </c>
      <c r="P77" s="335">
        <f t="shared" si="62"/>
        <v>2.1899471922028298E-2</v>
      </c>
      <c r="Q77" s="335">
        <f t="shared" si="62"/>
        <v>2.2467173584510756E-2</v>
      </c>
      <c r="R77" s="335">
        <f t="shared" si="62"/>
        <v>2.3122221573151289E-2</v>
      </c>
      <c r="S77" s="335">
        <f t="shared" si="62"/>
        <v>2.1206267834496147E-2</v>
      </c>
      <c r="T77" s="335">
        <f t="shared" si="62"/>
        <v>2.2415611462699284E-2</v>
      </c>
      <c r="U77" s="335">
        <f t="shared" si="62"/>
        <v>2.1370246654627049E-2</v>
      </c>
      <c r="V77" s="335">
        <f t="shared" si="62"/>
        <v>1.9037131206213011E-2</v>
      </c>
      <c r="W77" s="335">
        <f t="shared" si="62"/>
        <v>1.8646249157326902E-2</v>
      </c>
      <c r="X77" s="335">
        <f t="shared" si="62"/>
        <v>1.8417268240397921E-2</v>
      </c>
      <c r="Y77" s="335">
        <f t="shared" si="62"/>
        <v>1.8161996281870773E-2</v>
      </c>
      <c r="Z77" s="335">
        <f t="shared" si="62"/>
        <v>1.7906648575741858E-2</v>
      </c>
      <c r="AA77" s="335">
        <f t="shared" si="62"/>
        <v>1.7686477757837646E-2</v>
      </c>
      <c r="AB77" s="335">
        <f t="shared" si="62"/>
        <v>1.748340840112712E-2</v>
      </c>
      <c r="AC77" s="335">
        <f t="shared" si="62"/>
        <v>1.7350795563739089E-2</v>
      </c>
      <c r="AD77" s="335">
        <f t="shared" si="62"/>
        <v>1.7177295929749519E-2</v>
      </c>
      <c r="AE77" s="335">
        <f t="shared" si="62"/>
        <v>1.7000203732060563E-2</v>
      </c>
      <c r="AF77" s="335">
        <f t="shared" si="62"/>
        <v>1.6824742737276268E-2</v>
      </c>
      <c r="AG77" s="335">
        <f t="shared" si="62"/>
        <v>1.6649825538131678E-2</v>
      </c>
      <c r="AH77" s="335">
        <f t="shared" ref="AH77:AL77" si="63">AH30/AH$49</f>
        <v>1.6484034889177501E-2</v>
      </c>
      <c r="AI77" s="335">
        <f t="shared" si="63"/>
        <v>1.6327970424776638E-2</v>
      </c>
      <c r="AJ77" s="335">
        <f t="shared" si="63"/>
        <v>1.6163299428851519E-2</v>
      </c>
      <c r="AK77" s="335">
        <f t="shared" si="63"/>
        <v>1.5995377163159265E-2</v>
      </c>
      <c r="AL77" s="335">
        <f t="shared" si="63"/>
        <v>1.5911713454914204E-2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0.1030173763289265</v>
      </c>
      <c r="N79" s="336">
        <f t="shared" ref="N79:AG79" si="64">N32/N$49</f>
        <v>9.8868213731801047E-2</v>
      </c>
      <c r="O79" s="336">
        <f t="shared" si="64"/>
        <v>9.9165851994060569E-2</v>
      </c>
      <c r="P79" s="336">
        <f t="shared" si="64"/>
        <v>9.7400486123525129E-2</v>
      </c>
      <c r="Q79" s="336">
        <f t="shared" si="64"/>
        <v>9.8619149369801901E-2</v>
      </c>
      <c r="R79" s="336">
        <f t="shared" si="64"/>
        <v>0.10139495101708935</v>
      </c>
      <c r="S79" s="336">
        <f t="shared" si="64"/>
        <v>0.10244295317993334</v>
      </c>
      <c r="T79" s="336">
        <f t="shared" si="64"/>
        <v>9.7330103064964757E-2</v>
      </c>
      <c r="U79" s="336">
        <f t="shared" si="64"/>
        <v>9.6658722923969057E-2</v>
      </c>
      <c r="V79" s="336">
        <f t="shared" si="64"/>
        <v>0.10181488362794085</v>
      </c>
      <c r="W79" s="336">
        <f t="shared" si="64"/>
        <v>9.8544508303409162E-2</v>
      </c>
      <c r="X79" s="336">
        <f t="shared" si="64"/>
        <v>0.10082039109045716</v>
      </c>
      <c r="Y79" s="336">
        <f t="shared" si="64"/>
        <v>0.1011076179971363</v>
      </c>
      <c r="Z79" s="336">
        <f t="shared" si="64"/>
        <v>0.10161384823674993</v>
      </c>
      <c r="AA79" s="336">
        <f t="shared" si="64"/>
        <v>0.10206684640634041</v>
      </c>
      <c r="AB79" s="336">
        <f t="shared" si="64"/>
        <v>0.10248445243426622</v>
      </c>
      <c r="AC79" s="336">
        <f t="shared" si="64"/>
        <v>0.10291135622832018</v>
      </c>
      <c r="AD79" s="336">
        <f t="shared" si="64"/>
        <v>0.10337823658178755</v>
      </c>
      <c r="AE79" s="336">
        <f t="shared" si="64"/>
        <v>0.10388291006335874</v>
      </c>
      <c r="AF79" s="336">
        <f t="shared" si="64"/>
        <v>0.10441383694455293</v>
      </c>
      <c r="AG79" s="336">
        <f t="shared" si="64"/>
        <v>0.10496299483283837</v>
      </c>
      <c r="AH79" s="336">
        <f t="shared" ref="AH79:AL79" si="65">AH32/AH$49</f>
        <v>0.10544378031762486</v>
      </c>
      <c r="AI79" s="336">
        <f t="shared" si="65"/>
        <v>0.10597380890872865</v>
      </c>
      <c r="AJ79" s="336">
        <f t="shared" si="65"/>
        <v>0.10657956537465203</v>
      </c>
      <c r="AK79" s="336">
        <f t="shared" si="65"/>
        <v>0.10717479118296332</v>
      </c>
      <c r="AL79" s="336">
        <f t="shared" si="65"/>
        <v>0.10784097294839795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8.0339911368343939E-2</v>
      </c>
      <c r="N80" s="335">
        <f t="shared" si="66"/>
        <v>7.4738768977168454E-2</v>
      </c>
      <c r="O80" s="335">
        <f t="shared" si="66"/>
        <v>7.4662882181749463E-2</v>
      </c>
      <c r="P80" s="335">
        <f t="shared" si="66"/>
        <v>7.6268606281707257E-2</v>
      </c>
      <c r="Q80" s="335">
        <f t="shared" si="66"/>
        <v>7.7088783131449345E-2</v>
      </c>
      <c r="R80" s="335">
        <f t="shared" si="66"/>
        <v>7.8742763229775373E-2</v>
      </c>
      <c r="S80" s="335">
        <f t="shared" si="66"/>
        <v>7.9842998633787701E-2</v>
      </c>
      <c r="T80" s="335">
        <f t="shared" si="66"/>
        <v>7.6032520836621348E-2</v>
      </c>
      <c r="U80" s="335">
        <f t="shared" si="66"/>
        <v>7.4412111698242731E-2</v>
      </c>
      <c r="V80" s="335">
        <f t="shared" si="66"/>
        <v>7.6881800911853149E-2</v>
      </c>
      <c r="W80" s="335">
        <f t="shared" si="66"/>
        <v>7.4814267000095427E-2</v>
      </c>
      <c r="X80" s="335">
        <f t="shared" si="66"/>
        <v>7.7861158242100215E-2</v>
      </c>
      <c r="Y80" s="335">
        <f t="shared" si="66"/>
        <v>7.8489688348656592E-2</v>
      </c>
      <c r="Z80" s="335">
        <f t="shared" si="66"/>
        <v>7.9133588161712246E-2</v>
      </c>
      <c r="AA80" s="335">
        <f t="shared" si="66"/>
        <v>7.9701916800128364E-2</v>
      </c>
      <c r="AB80" s="335">
        <f t="shared" si="66"/>
        <v>8.0233487402940951E-2</v>
      </c>
      <c r="AC80" s="335">
        <f t="shared" si="66"/>
        <v>8.0778199778108226E-2</v>
      </c>
      <c r="AD80" s="335">
        <f t="shared" si="66"/>
        <v>8.1353864148043534E-2</v>
      </c>
      <c r="AE80" s="335">
        <f t="shared" si="66"/>
        <v>8.1978471950063234E-2</v>
      </c>
      <c r="AF80" s="335">
        <f t="shared" si="66"/>
        <v>8.2627509678251068E-2</v>
      </c>
      <c r="AG80" s="335">
        <f t="shared" si="66"/>
        <v>8.3291359174306814E-2</v>
      </c>
      <c r="AH80" s="335">
        <f t="shared" ref="AH80:AL80" si="67">AH33/AH$49</f>
        <v>8.3904641879141165E-2</v>
      </c>
      <c r="AI80" s="335">
        <f t="shared" si="67"/>
        <v>8.4543192016859406E-2</v>
      </c>
      <c r="AJ80" s="335">
        <f t="shared" si="67"/>
        <v>8.5239274769267723E-2</v>
      </c>
      <c r="AK80" s="335">
        <f t="shared" si="67"/>
        <v>8.5911157965918861E-2</v>
      </c>
      <c r="AL80" s="335">
        <f t="shared" si="67"/>
        <v>8.6635716084407302E-2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2.1046568423984328E-2</v>
      </c>
      <c r="N81" s="335">
        <f t="shared" si="68"/>
        <v>2.3022759122899673E-2</v>
      </c>
      <c r="O81" s="335">
        <f t="shared" si="68"/>
        <v>2.3412312872907914E-2</v>
      </c>
      <c r="P81" s="335">
        <f t="shared" si="68"/>
        <v>2.0144271255654631E-2</v>
      </c>
      <c r="Q81" s="335">
        <f t="shared" si="68"/>
        <v>2.041152867157146E-2</v>
      </c>
      <c r="R81" s="335">
        <f t="shared" si="68"/>
        <v>2.1651095844788984E-2</v>
      </c>
      <c r="S81" s="335">
        <f t="shared" si="68"/>
        <v>2.17720644782269E-2</v>
      </c>
      <c r="T81" s="335">
        <f t="shared" si="68"/>
        <v>2.0417768628561209E-2</v>
      </c>
      <c r="U81" s="335">
        <f t="shared" si="68"/>
        <v>2.1334643480268291E-2</v>
      </c>
      <c r="V81" s="335">
        <f t="shared" si="68"/>
        <v>2.4117147246143035E-2</v>
      </c>
      <c r="W81" s="335">
        <f t="shared" si="68"/>
        <v>2.2665469890660928E-2</v>
      </c>
      <c r="X81" s="335">
        <f t="shared" si="68"/>
        <v>2.2133245726082235E-2</v>
      </c>
      <c r="Y81" s="335">
        <f t="shared" si="68"/>
        <v>2.178615584200801E-2</v>
      </c>
      <c r="Z81" s="335">
        <f t="shared" si="68"/>
        <v>2.1643365155917423E-2</v>
      </c>
      <c r="AA81" s="335">
        <f t="shared" si="68"/>
        <v>2.1523560018729911E-2</v>
      </c>
      <c r="AB81" s="335">
        <f t="shared" si="68"/>
        <v>2.1404650905334881E-2</v>
      </c>
      <c r="AC81" s="335">
        <f t="shared" si="68"/>
        <v>2.1281378357642156E-2</v>
      </c>
      <c r="AD81" s="335">
        <f t="shared" si="68"/>
        <v>2.1167208182879347E-2</v>
      </c>
      <c r="AE81" s="335">
        <f t="shared" si="68"/>
        <v>2.1041325816688054E-2</v>
      </c>
      <c r="AF81" s="335">
        <f t="shared" si="68"/>
        <v>2.091774857646108E-2</v>
      </c>
      <c r="AG81" s="335">
        <f t="shared" si="68"/>
        <v>2.07979281729785E-2</v>
      </c>
      <c r="AH81" s="335">
        <f t="shared" ref="AH81:AL81" si="69">AH34/AH$49</f>
        <v>2.0660577937429852E-2</v>
      </c>
      <c r="AI81" s="335">
        <f t="shared" si="69"/>
        <v>2.0546759547539411E-2</v>
      </c>
      <c r="AJ81" s="335">
        <f t="shared" si="69"/>
        <v>2.0451514664391601E-2</v>
      </c>
      <c r="AK81" s="335">
        <f t="shared" si="69"/>
        <v>2.0369525005972885E-2</v>
      </c>
      <c r="AL81" s="335">
        <f t="shared" si="69"/>
        <v>2.0306091106425117E-2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1.6308965365982231E-3</v>
      </c>
      <c r="N82" s="335">
        <f t="shared" si="68"/>
        <v>1.1066856317329149E-3</v>
      </c>
      <c r="O82" s="335">
        <f t="shared" si="68"/>
        <v>1.090656939403188E-3</v>
      </c>
      <c r="P82" s="335">
        <f t="shared" si="68"/>
        <v>9.8760858616324062E-4</v>
      </c>
      <c r="Q82" s="335">
        <f t="shared" si="68"/>
        <v>1.1188375667811042E-3</v>
      </c>
      <c r="R82" s="335">
        <f t="shared" si="68"/>
        <v>1.0010919425249888E-3</v>
      </c>
      <c r="S82" s="335">
        <f t="shared" si="68"/>
        <v>8.2789006791873256E-4</v>
      </c>
      <c r="T82" s="335">
        <f t="shared" si="68"/>
        <v>8.7981359978219777E-4</v>
      </c>
      <c r="U82" s="335">
        <f t="shared" si="68"/>
        <v>9.1196774545802416E-4</v>
      </c>
      <c r="V82" s="335">
        <f t="shared" si="68"/>
        <v>8.1593546994465562E-4</v>
      </c>
      <c r="W82" s="335">
        <f t="shared" si="68"/>
        <v>1.0647714126528149E-3</v>
      </c>
      <c r="X82" s="335">
        <f t="shared" si="68"/>
        <v>8.2598712227469821E-4</v>
      </c>
      <c r="Y82" s="335">
        <f t="shared" si="68"/>
        <v>8.3177380647170458E-4</v>
      </c>
      <c r="Z82" s="335">
        <f t="shared" si="68"/>
        <v>8.3689491912026744E-4</v>
      </c>
      <c r="AA82" s="335">
        <f t="shared" si="68"/>
        <v>8.4136958748212535E-4</v>
      </c>
      <c r="AB82" s="335">
        <f t="shared" si="68"/>
        <v>8.4631412599037138E-4</v>
      </c>
      <c r="AC82" s="335">
        <f t="shared" si="68"/>
        <v>8.5177809256980076E-4</v>
      </c>
      <c r="AD82" s="335">
        <f t="shared" si="68"/>
        <v>8.5716425086467289E-4</v>
      </c>
      <c r="AE82" s="335">
        <f t="shared" si="68"/>
        <v>8.6311229660746653E-4</v>
      </c>
      <c r="AF82" s="335">
        <f t="shared" si="68"/>
        <v>8.6857868984077571E-4</v>
      </c>
      <c r="AG82" s="335">
        <f t="shared" si="68"/>
        <v>8.7370748555305083E-4</v>
      </c>
      <c r="AH82" s="335">
        <f t="shared" ref="AH82:AL82" si="70">AH35/AH$49</f>
        <v>8.7856050105384882E-4</v>
      </c>
      <c r="AI82" s="335">
        <f t="shared" si="70"/>
        <v>8.8385734432983672E-4</v>
      </c>
      <c r="AJ82" s="335">
        <f t="shared" si="70"/>
        <v>8.8877594099270147E-4</v>
      </c>
      <c r="AK82" s="335">
        <f t="shared" si="70"/>
        <v>8.9410821107157798E-4</v>
      </c>
      <c r="AL82" s="335">
        <f t="shared" si="70"/>
        <v>8.9916575756554258E-4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9.0975138475920383E-2</v>
      </c>
      <c r="N84" s="336">
        <f t="shared" si="71"/>
        <v>9.7026961463463623E-2</v>
      </c>
      <c r="O84" s="336">
        <f t="shared" si="71"/>
        <v>9.4124076367003928E-2</v>
      </c>
      <c r="P84" s="336">
        <f t="shared" si="71"/>
        <v>9.1985362519648825E-2</v>
      </c>
      <c r="Q84" s="336">
        <f t="shared" si="71"/>
        <v>9.1833282184608636E-2</v>
      </c>
      <c r="R84" s="336">
        <f t="shared" si="71"/>
        <v>8.770503620558999E-2</v>
      </c>
      <c r="S84" s="336">
        <f t="shared" si="71"/>
        <v>9.2714447898887206E-2</v>
      </c>
      <c r="T84" s="336">
        <f t="shared" si="71"/>
        <v>9.1367294879108524E-2</v>
      </c>
      <c r="U84" s="336">
        <f t="shared" si="71"/>
        <v>8.4808833010870888E-2</v>
      </c>
      <c r="V84" s="336">
        <f t="shared" si="71"/>
        <v>8.5632240619672242E-2</v>
      </c>
      <c r="W84" s="336">
        <f t="shared" si="71"/>
        <v>8.3839847587432972E-2</v>
      </c>
      <c r="X84" s="336">
        <f t="shared" si="71"/>
        <v>8.3270337644061221E-2</v>
      </c>
      <c r="Y84" s="336">
        <f t="shared" si="71"/>
        <v>8.3161331926835419E-2</v>
      </c>
      <c r="Z84" s="336">
        <f t="shared" si="71"/>
        <v>8.3095693095900952E-2</v>
      </c>
      <c r="AA84" s="336">
        <f t="shared" si="71"/>
        <v>8.2950233957571784E-2</v>
      </c>
      <c r="AB84" s="336">
        <f t="shared" si="71"/>
        <v>8.276269872309619E-2</v>
      </c>
      <c r="AC84" s="336">
        <f t="shared" si="71"/>
        <v>8.2590802359665233E-2</v>
      </c>
      <c r="AD84" s="336">
        <f t="shared" si="71"/>
        <v>8.2406241716603518E-2</v>
      </c>
      <c r="AE84" s="336">
        <f t="shared" si="71"/>
        <v>8.2201885637456784E-2</v>
      </c>
      <c r="AF84" s="336">
        <f t="shared" si="71"/>
        <v>8.1989515063322999E-2</v>
      </c>
      <c r="AG84" s="336">
        <f t="shared" si="71"/>
        <v>8.1763513804708268E-2</v>
      </c>
      <c r="AH84" s="336">
        <f t="shared" ref="AH84:AL84" si="72">AH37/AH$49</f>
        <v>8.1594296386177129E-2</v>
      </c>
      <c r="AI84" s="336">
        <f t="shared" si="72"/>
        <v>8.1381427582055174E-2</v>
      </c>
      <c r="AJ84" s="336">
        <f t="shared" si="72"/>
        <v>8.1174855584335459E-2</v>
      </c>
      <c r="AK84" s="336">
        <f t="shared" si="72"/>
        <v>8.0980017769297322E-2</v>
      </c>
      <c r="AL84" s="336">
        <f t="shared" si="72"/>
        <v>8.0833023550608771E-2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7.386037510085168E-2</v>
      </c>
      <c r="N85" s="335">
        <f t="shared" si="73"/>
        <v>7.9872814184053786E-2</v>
      </c>
      <c r="O85" s="335">
        <f t="shared" si="73"/>
        <v>7.6881844046940526E-2</v>
      </c>
      <c r="P85" s="335">
        <f t="shared" si="73"/>
        <v>7.4501266175422853E-2</v>
      </c>
      <c r="Q85" s="335">
        <f t="shared" si="73"/>
        <v>7.5472055705390978E-2</v>
      </c>
      <c r="R85" s="335">
        <f t="shared" si="73"/>
        <v>6.9705980081066002E-2</v>
      </c>
      <c r="S85" s="335">
        <f t="shared" si="73"/>
        <v>7.5326147679726549E-2</v>
      </c>
      <c r="T85" s="335">
        <f t="shared" si="73"/>
        <v>7.2729395599904628E-2</v>
      </c>
      <c r="U85" s="335">
        <f t="shared" si="73"/>
        <v>6.6022947340441146E-2</v>
      </c>
      <c r="V85" s="335">
        <f t="shared" si="73"/>
        <v>6.7444135566466723E-2</v>
      </c>
      <c r="W85" s="335">
        <f t="shared" si="73"/>
        <v>6.4516709446810469E-2</v>
      </c>
      <c r="X85" s="335">
        <f t="shared" si="73"/>
        <v>5.9880616757745052E-2</v>
      </c>
      <c r="Y85" s="335">
        <f t="shared" si="73"/>
        <v>5.940176529293259E-2</v>
      </c>
      <c r="Z85" s="335">
        <f t="shared" si="73"/>
        <v>5.8999962641521714E-2</v>
      </c>
      <c r="AA85" s="335">
        <f t="shared" si="73"/>
        <v>5.854453916436618E-2</v>
      </c>
      <c r="AB85" s="335">
        <f t="shared" si="73"/>
        <v>5.8058403442729577E-2</v>
      </c>
      <c r="AC85" s="335">
        <f t="shared" si="73"/>
        <v>5.7582469747341804E-2</v>
      </c>
      <c r="AD85" s="335">
        <f t="shared" si="73"/>
        <v>5.7087998407920323E-2</v>
      </c>
      <c r="AE85" s="335">
        <f t="shared" si="73"/>
        <v>5.6575154744821915E-2</v>
      </c>
      <c r="AF85" s="335">
        <f t="shared" si="73"/>
        <v>5.6058307433299197E-2</v>
      </c>
      <c r="AG85" s="335">
        <f t="shared" si="73"/>
        <v>5.5521645349648978E-2</v>
      </c>
      <c r="AH85" s="335">
        <f t="shared" ref="AH85:AL85" si="74">AH38/AH$49</f>
        <v>5.504735276916678E-2</v>
      </c>
      <c r="AI85" s="335">
        <f t="shared" si="74"/>
        <v>5.4523465345006697E-2</v>
      </c>
      <c r="AJ85" s="335">
        <f t="shared" si="74"/>
        <v>5.4005906352459748E-2</v>
      </c>
      <c r="AK85" s="335">
        <f t="shared" si="74"/>
        <v>5.3508638335956739E-2</v>
      </c>
      <c r="AL85" s="335">
        <f t="shared" si="74"/>
        <v>5.3058311424876395E-2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1.7114763375068714E-2</v>
      </c>
      <c r="N86" s="335">
        <f t="shared" ref="N86:AG86" si="75">N39/N$49</f>
        <v>1.7154147279409844E-2</v>
      </c>
      <c r="O86" s="335">
        <f t="shared" si="75"/>
        <v>1.7242232320063399E-2</v>
      </c>
      <c r="P86" s="335">
        <f t="shared" si="75"/>
        <v>1.7484096344225968E-2</v>
      </c>
      <c r="Q86" s="335">
        <f t="shared" si="75"/>
        <v>1.6361226479217658E-2</v>
      </c>
      <c r="R86" s="335">
        <f t="shared" si="75"/>
        <v>1.7999056124523988E-2</v>
      </c>
      <c r="S86" s="335">
        <f t="shared" si="75"/>
        <v>1.7388300219160661E-2</v>
      </c>
      <c r="T86" s="335">
        <f t="shared" si="75"/>
        <v>1.8637899279203906E-2</v>
      </c>
      <c r="U86" s="335">
        <f t="shared" si="75"/>
        <v>1.8785885670429745E-2</v>
      </c>
      <c r="V86" s="335">
        <f t="shared" si="75"/>
        <v>1.8188105053205516E-2</v>
      </c>
      <c r="W86" s="335">
        <f t="shared" si="75"/>
        <v>1.9323138140622489E-2</v>
      </c>
      <c r="X86" s="335">
        <f t="shared" si="75"/>
        <v>2.3389720886316179E-2</v>
      </c>
      <c r="Y86" s="335">
        <f t="shared" si="75"/>
        <v>2.3759566633902825E-2</v>
      </c>
      <c r="Z86" s="335">
        <f t="shared" si="75"/>
        <v>2.4095730454379249E-2</v>
      </c>
      <c r="AA86" s="335">
        <f t="shared" si="75"/>
        <v>2.4405694793205601E-2</v>
      </c>
      <c r="AB86" s="335">
        <f t="shared" si="75"/>
        <v>2.470429528036661E-2</v>
      </c>
      <c r="AC86" s="335">
        <f t="shared" si="75"/>
        <v>2.5008332612323433E-2</v>
      </c>
      <c r="AD86" s="335">
        <f t="shared" si="75"/>
        <v>2.5318243308683191E-2</v>
      </c>
      <c r="AE86" s="335">
        <f t="shared" si="75"/>
        <v>2.5626730892634873E-2</v>
      </c>
      <c r="AF86" s="335">
        <f t="shared" si="75"/>
        <v>2.5931207630023791E-2</v>
      </c>
      <c r="AG86" s="335">
        <f t="shared" si="75"/>
        <v>2.6241868455059287E-2</v>
      </c>
      <c r="AH86" s="335">
        <f t="shared" ref="AH86:AL86" si="76">AH39/AH$49</f>
        <v>2.6546943617010352E-2</v>
      </c>
      <c r="AI86" s="335">
        <f t="shared" si="76"/>
        <v>2.685796223704847E-2</v>
      </c>
      <c r="AJ86" s="335">
        <f t="shared" si="76"/>
        <v>2.7168949231875714E-2</v>
      </c>
      <c r="AK86" s="335">
        <f t="shared" si="76"/>
        <v>2.7471379433340576E-2</v>
      </c>
      <c r="AL86" s="335">
        <f t="shared" si="76"/>
        <v>2.7774712125732376E-2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8.121870628819737E-2</v>
      </c>
      <c r="N88" s="336">
        <f t="shared" si="77"/>
        <v>7.8632093963179633E-2</v>
      </c>
      <c r="O88" s="336">
        <f t="shared" si="77"/>
        <v>7.4757725833719049E-2</v>
      </c>
      <c r="P88" s="336">
        <f t="shared" si="77"/>
        <v>7.8825117049085902E-2</v>
      </c>
      <c r="Q88" s="336">
        <f t="shared" si="77"/>
        <v>8.0151035476639709E-2</v>
      </c>
      <c r="R88" s="336">
        <f t="shared" si="77"/>
        <v>8.0275701122235962E-2</v>
      </c>
      <c r="S88" s="336">
        <f t="shared" si="77"/>
        <v>7.9525779364112481E-2</v>
      </c>
      <c r="T88" s="336">
        <f t="shared" si="77"/>
        <v>8.0187504936159698E-2</v>
      </c>
      <c r="U88" s="336">
        <f t="shared" si="77"/>
        <v>8.3959287755286216E-2</v>
      </c>
      <c r="V88" s="336">
        <f t="shared" si="77"/>
        <v>7.5040590418710806E-2</v>
      </c>
      <c r="W88" s="336">
        <f t="shared" si="77"/>
        <v>6.9374998666950016E-2</v>
      </c>
      <c r="X88" s="336">
        <f t="shared" si="77"/>
        <v>7.7836406000314898E-2</v>
      </c>
      <c r="Y88" s="336">
        <f t="shared" si="77"/>
        <v>7.7559956669969218E-2</v>
      </c>
      <c r="Z88" s="336">
        <f t="shared" si="77"/>
        <v>7.7180761399227957E-2</v>
      </c>
      <c r="AA88" s="336">
        <f t="shared" si="77"/>
        <v>7.6740503836065191E-2</v>
      </c>
      <c r="AB88" s="336">
        <f t="shared" si="77"/>
        <v>7.6282756007923308E-2</v>
      </c>
      <c r="AC88" s="336">
        <f t="shared" si="77"/>
        <v>7.5821348658335702E-2</v>
      </c>
      <c r="AD88" s="336">
        <f t="shared" si="77"/>
        <v>7.5329006164126619E-2</v>
      </c>
      <c r="AE88" s="336">
        <f t="shared" si="77"/>
        <v>7.4759964647629004E-2</v>
      </c>
      <c r="AF88" s="336">
        <f t="shared" si="77"/>
        <v>7.4218367860563919E-2</v>
      </c>
      <c r="AG88" s="336">
        <f t="shared" si="77"/>
        <v>7.3692716795976596E-2</v>
      </c>
      <c r="AH88" s="336">
        <f t="shared" ref="AH88:AL88" si="78">AH41/AH$49</f>
        <v>7.3185694339128263E-2</v>
      </c>
      <c r="AI88" s="336">
        <f t="shared" si="78"/>
        <v>7.2672245629035376E-2</v>
      </c>
      <c r="AJ88" s="336">
        <f t="shared" si="78"/>
        <v>7.2136999218725587E-2</v>
      </c>
      <c r="AK88" s="336">
        <f t="shared" si="78"/>
        <v>7.155023936898379E-2</v>
      </c>
      <c r="AL88" s="336">
        <f t="shared" si="78"/>
        <v>7.0962068474003284E-2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3.7848917322708668E-2</v>
      </c>
      <c r="N89" s="335">
        <f t="shared" si="79"/>
        <v>3.6850874891673491E-2</v>
      </c>
      <c r="O89" s="335">
        <f t="shared" si="79"/>
        <v>3.6258162285372708E-2</v>
      </c>
      <c r="P89" s="335">
        <f t="shared" si="79"/>
        <v>3.815355149114074E-2</v>
      </c>
      <c r="Q89" s="335">
        <f t="shared" si="79"/>
        <v>3.8425960681428277E-2</v>
      </c>
      <c r="R89" s="335">
        <f t="shared" si="79"/>
        <v>3.9312173689368297E-2</v>
      </c>
      <c r="S89" s="335">
        <f t="shared" si="79"/>
        <v>3.7661028795591529E-2</v>
      </c>
      <c r="T89" s="335">
        <f t="shared" si="79"/>
        <v>3.9069551298424349E-2</v>
      </c>
      <c r="U89" s="335">
        <f t="shared" si="79"/>
        <v>3.9348167141346056E-2</v>
      </c>
      <c r="V89" s="335">
        <f t="shared" si="79"/>
        <v>3.625142896083644E-2</v>
      </c>
      <c r="W89" s="335">
        <f t="shared" si="79"/>
        <v>3.3170798887700366E-2</v>
      </c>
      <c r="X89" s="335">
        <f t="shared" si="79"/>
        <v>3.9629005493830492E-2</v>
      </c>
      <c r="Y89" s="335">
        <f t="shared" si="79"/>
        <v>3.9463395814210732E-2</v>
      </c>
      <c r="Z89" s="335">
        <f t="shared" si="79"/>
        <v>3.9180931572786883E-2</v>
      </c>
      <c r="AA89" s="335">
        <f t="shared" si="79"/>
        <v>3.8884769366582694E-2</v>
      </c>
      <c r="AB89" s="335">
        <f t="shared" si="79"/>
        <v>3.8620384503911059E-2</v>
      </c>
      <c r="AC89" s="335">
        <f t="shared" si="79"/>
        <v>3.8365864173190295E-2</v>
      </c>
      <c r="AD89" s="335">
        <f t="shared" si="79"/>
        <v>3.810997358404903E-2</v>
      </c>
      <c r="AE89" s="335">
        <f t="shared" si="79"/>
        <v>3.7782026079165934E-2</v>
      </c>
      <c r="AF89" s="335">
        <f t="shared" si="79"/>
        <v>3.7469569012257439E-2</v>
      </c>
      <c r="AG89" s="335">
        <f t="shared" si="79"/>
        <v>3.7165977377662585E-2</v>
      </c>
      <c r="AH89" s="335">
        <f t="shared" ref="AH89:AL89" si="80">AH42/AH$49</f>
        <v>3.690967122487105E-2</v>
      </c>
      <c r="AI89" s="335">
        <f t="shared" si="80"/>
        <v>3.6649832186440391E-2</v>
      </c>
      <c r="AJ89" s="335">
        <f t="shared" si="80"/>
        <v>3.6359545889571583E-2</v>
      </c>
      <c r="AK89" s="335">
        <f t="shared" si="80"/>
        <v>3.6012761824332107E-2</v>
      </c>
      <c r="AL89" s="335">
        <f t="shared" si="80"/>
        <v>3.5654397000956052E-2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4.3369788965488695E-2</v>
      </c>
      <c r="N90" s="335">
        <f t="shared" si="81"/>
        <v>4.1781219071506143E-2</v>
      </c>
      <c r="O90" s="335">
        <f t="shared" si="81"/>
        <v>3.8499563548346348E-2</v>
      </c>
      <c r="P90" s="335">
        <f t="shared" si="81"/>
        <v>4.0671565557945162E-2</v>
      </c>
      <c r="Q90" s="335">
        <f t="shared" si="81"/>
        <v>4.1725074795211439E-2</v>
      </c>
      <c r="R90" s="335">
        <f t="shared" si="81"/>
        <v>4.0963527432867665E-2</v>
      </c>
      <c r="S90" s="335">
        <f t="shared" si="81"/>
        <v>4.1864750568520952E-2</v>
      </c>
      <c r="T90" s="335">
        <f t="shared" si="81"/>
        <v>4.1117953637735342E-2</v>
      </c>
      <c r="U90" s="335">
        <f t="shared" si="81"/>
        <v>4.461112061394016E-2</v>
      </c>
      <c r="V90" s="335">
        <f t="shared" si="81"/>
        <v>3.8789161457874373E-2</v>
      </c>
      <c r="W90" s="335">
        <f t="shared" si="81"/>
        <v>3.620419977924965E-2</v>
      </c>
      <c r="X90" s="335">
        <f t="shared" si="81"/>
        <v>3.8207400506484399E-2</v>
      </c>
      <c r="Y90" s="335">
        <f t="shared" si="81"/>
        <v>3.809656085575848E-2</v>
      </c>
      <c r="Z90" s="335">
        <f t="shared" si="81"/>
        <v>3.7999829826441081E-2</v>
      </c>
      <c r="AA90" s="335">
        <f t="shared" si="81"/>
        <v>3.7855734469482483E-2</v>
      </c>
      <c r="AB90" s="335">
        <f t="shared" si="81"/>
        <v>3.7662371504012256E-2</v>
      </c>
      <c r="AC90" s="335">
        <f t="shared" si="81"/>
        <v>3.7455484485145393E-2</v>
      </c>
      <c r="AD90" s="335">
        <f t="shared" si="81"/>
        <v>3.7219032580077589E-2</v>
      </c>
      <c r="AE90" s="335">
        <f t="shared" si="81"/>
        <v>3.6977938568463077E-2</v>
      </c>
      <c r="AF90" s="335">
        <f t="shared" si="81"/>
        <v>3.6748798848306473E-2</v>
      </c>
      <c r="AG90" s="335">
        <f t="shared" si="81"/>
        <v>3.6526739418314018E-2</v>
      </c>
      <c r="AH90" s="335">
        <f t="shared" ref="AH90:AL90" si="82">AH43/AH$49</f>
        <v>3.6276023114257219E-2</v>
      </c>
      <c r="AI90" s="335">
        <f t="shared" si="82"/>
        <v>3.6022413442594978E-2</v>
      </c>
      <c r="AJ90" s="335">
        <f t="shared" si="82"/>
        <v>3.5777453329154003E-2</v>
      </c>
      <c r="AK90" s="335">
        <f t="shared" si="82"/>
        <v>3.5537477544651676E-2</v>
      </c>
      <c r="AL90" s="335">
        <f t="shared" si="82"/>
        <v>3.5307671473047232E-2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0.12709054782259296</v>
      </c>
      <c r="N92" s="336">
        <f t="shared" si="83"/>
        <v>0.12240894128090921</v>
      </c>
      <c r="O92" s="336">
        <f t="shared" si="83"/>
        <v>0.11664256109354221</v>
      </c>
      <c r="P92" s="336">
        <f t="shared" si="83"/>
        <v>0.12080451754725173</v>
      </c>
      <c r="Q92" s="336">
        <f t="shared" si="83"/>
        <v>0.1223527685978282</v>
      </c>
      <c r="R92" s="336">
        <f t="shared" si="83"/>
        <v>0.12395815134455594</v>
      </c>
      <c r="S92" s="336">
        <f t="shared" si="83"/>
        <v>0.11885781053126464</v>
      </c>
      <c r="T92" s="336">
        <f t="shared" si="83"/>
        <v>0.1193505083816071</v>
      </c>
      <c r="U92" s="336">
        <f t="shared" si="83"/>
        <v>0.11599032856893061</v>
      </c>
      <c r="V92" s="336">
        <f t="shared" si="83"/>
        <v>0.11265521722779169</v>
      </c>
      <c r="W92" s="336">
        <f t="shared" si="83"/>
        <v>0.1026827159919617</v>
      </c>
      <c r="X92" s="336">
        <f t="shared" si="83"/>
        <v>0.10196386392864669</v>
      </c>
      <c r="Y92" s="336">
        <f t="shared" si="83"/>
        <v>0.10093169546801703</v>
      </c>
      <c r="Z92" s="336">
        <f t="shared" si="83"/>
        <v>9.9799098894298346E-2</v>
      </c>
      <c r="AA92" s="336">
        <f t="shared" si="83"/>
        <v>9.8749728627841066E-2</v>
      </c>
      <c r="AB92" s="336">
        <f t="shared" si="83"/>
        <v>9.7732832237061584E-2</v>
      </c>
      <c r="AC92" s="336">
        <f t="shared" si="83"/>
        <v>9.6670106369983258E-2</v>
      </c>
      <c r="AD92" s="336">
        <f t="shared" si="83"/>
        <v>9.5618648013839999E-2</v>
      </c>
      <c r="AE92" s="336">
        <f t="shared" si="83"/>
        <v>9.4589643578333354E-2</v>
      </c>
      <c r="AF92" s="336">
        <f t="shared" si="83"/>
        <v>9.3551580369372389E-2</v>
      </c>
      <c r="AG92" s="336">
        <f t="shared" si="83"/>
        <v>9.246905171798761E-2</v>
      </c>
      <c r="AH92" s="336">
        <f t="shared" ref="AH92:AL92" si="84">AH45/AH$49</f>
        <v>9.1329001510380037E-2</v>
      </c>
      <c r="AI92" s="336">
        <f t="shared" si="84"/>
        <v>9.0237979046222966E-2</v>
      </c>
      <c r="AJ92" s="336">
        <f t="shared" si="84"/>
        <v>8.9160837694628584E-2</v>
      </c>
      <c r="AK92" s="336">
        <f t="shared" si="84"/>
        <v>8.8092089716613739E-2</v>
      </c>
      <c r="AL92" s="336">
        <f t="shared" si="84"/>
        <v>8.7062711243366148E-2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2.1311053231542535E-2</v>
      </c>
      <c r="N93" s="335">
        <f t="shared" si="85"/>
        <v>2.1260069082176921E-2</v>
      </c>
      <c r="O93" s="335">
        <f t="shared" si="85"/>
        <v>2.076458496469653E-2</v>
      </c>
      <c r="P93" s="335">
        <f t="shared" si="85"/>
        <v>2.0774377950787633E-2</v>
      </c>
      <c r="Q93" s="335">
        <f t="shared" si="85"/>
        <v>2.2013581554593781E-2</v>
      </c>
      <c r="R93" s="335">
        <f t="shared" si="85"/>
        <v>2.3014160099350797E-2</v>
      </c>
      <c r="S93" s="335">
        <f t="shared" si="85"/>
        <v>2.3141539690064893E-2</v>
      </c>
      <c r="T93" s="335">
        <f t="shared" si="85"/>
        <v>2.1004180674138638E-2</v>
      </c>
      <c r="U93" s="335">
        <f t="shared" si="85"/>
        <v>2.0880108672243831E-2</v>
      </c>
      <c r="V93" s="335">
        <f t="shared" si="85"/>
        <v>1.9371762935312103E-2</v>
      </c>
      <c r="W93" s="335">
        <f t="shared" si="85"/>
        <v>1.7638518347510793E-2</v>
      </c>
      <c r="X93" s="335">
        <f t="shared" si="85"/>
        <v>1.4833283146254447E-2</v>
      </c>
      <c r="Y93" s="335">
        <f t="shared" si="85"/>
        <v>1.4690897903047994E-2</v>
      </c>
      <c r="Z93" s="335">
        <f t="shared" si="85"/>
        <v>1.4537744271918238E-2</v>
      </c>
      <c r="AA93" s="335">
        <f t="shared" si="85"/>
        <v>1.4387365339702746E-2</v>
      </c>
      <c r="AB93" s="335">
        <f t="shared" si="85"/>
        <v>1.4238384651784938E-2</v>
      </c>
      <c r="AC93" s="335">
        <f t="shared" si="85"/>
        <v>1.4080096094747696E-2</v>
      </c>
      <c r="AD93" s="335">
        <f t="shared" si="85"/>
        <v>1.3920427211982079E-2</v>
      </c>
      <c r="AE93" s="335">
        <f t="shared" si="85"/>
        <v>1.3757334088553371E-2</v>
      </c>
      <c r="AF93" s="335">
        <f t="shared" si="85"/>
        <v>1.3592846339669905E-2</v>
      </c>
      <c r="AG93" s="335">
        <f t="shared" si="85"/>
        <v>1.3424341736883073E-2</v>
      </c>
      <c r="AH93" s="335">
        <f t="shared" ref="AH93:AL93" si="86">AH46/AH$49</f>
        <v>1.3252656827212352E-2</v>
      </c>
      <c r="AI93" s="335">
        <f t="shared" si="86"/>
        <v>1.3082276280687024E-2</v>
      </c>
      <c r="AJ93" s="335">
        <f t="shared" si="86"/>
        <v>1.291521466370577E-2</v>
      </c>
      <c r="AK93" s="335">
        <f t="shared" si="86"/>
        <v>1.2751247625116261E-2</v>
      </c>
      <c r="AL93" s="335">
        <f t="shared" si="86"/>
        <v>1.2587800403905587E-2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0.10577949459105043</v>
      </c>
      <c r="N94" s="335">
        <f t="shared" si="87"/>
        <v>0.10114887219873228</v>
      </c>
      <c r="O94" s="335">
        <f t="shared" si="87"/>
        <v>9.5877976128845688E-2</v>
      </c>
      <c r="P94" s="335">
        <f t="shared" si="87"/>
        <v>0.10003013959646409</v>
      </c>
      <c r="Q94" s="335">
        <f t="shared" si="87"/>
        <v>0.10033918704323443</v>
      </c>
      <c r="R94" s="335">
        <f t="shared" si="87"/>
        <v>0.10094399124520514</v>
      </c>
      <c r="S94" s="335">
        <f t="shared" si="87"/>
        <v>9.5716270841199741E-2</v>
      </c>
      <c r="T94" s="335">
        <f t="shared" si="87"/>
        <v>9.834632770746847E-2</v>
      </c>
      <c r="U94" s="335">
        <f t="shared" si="87"/>
        <v>9.511021989668679E-2</v>
      </c>
      <c r="V94" s="335">
        <f t="shared" si="87"/>
        <v>9.3283454292479598E-2</v>
      </c>
      <c r="W94" s="335">
        <f t="shared" si="87"/>
        <v>8.5044197644450911E-2</v>
      </c>
      <c r="X94" s="335">
        <f t="shared" si="87"/>
        <v>8.7130580782392261E-2</v>
      </c>
      <c r="Y94" s="335">
        <f t="shared" si="87"/>
        <v>8.6240797564969038E-2</v>
      </c>
      <c r="Z94" s="335">
        <f t="shared" si="87"/>
        <v>8.5261354622380103E-2</v>
      </c>
      <c r="AA94" s="335">
        <f t="shared" si="87"/>
        <v>8.4362363288138315E-2</v>
      </c>
      <c r="AB94" s="335">
        <f t="shared" si="87"/>
        <v>8.3494447585276632E-2</v>
      </c>
      <c r="AC94" s="335">
        <f t="shared" si="87"/>
        <v>8.2590010275235548E-2</v>
      </c>
      <c r="AD94" s="335">
        <f t="shared" si="87"/>
        <v>8.1698220801857915E-2</v>
      </c>
      <c r="AE94" s="335">
        <f t="shared" si="87"/>
        <v>8.0832309489779999E-2</v>
      </c>
      <c r="AF94" s="335">
        <f t="shared" si="87"/>
        <v>7.9958734029702466E-2</v>
      </c>
      <c r="AG94" s="335">
        <f t="shared" si="87"/>
        <v>7.9044709981104549E-2</v>
      </c>
      <c r="AH94" s="335">
        <f t="shared" ref="AH94:AL94" si="88">AH47/AH$49</f>
        <v>7.8076344683167695E-2</v>
      </c>
      <c r="AI94" s="335">
        <f t="shared" si="88"/>
        <v>7.7155702765535933E-2</v>
      </c>
      <c r="AJ94" s="335">
        <f t="shared" si="88"/>
        <v>7.6245623030922804E-2</v>
      </c>
      <c r="AK94" s="335">
        <f t="shared" si="88"/>
        <v>7.5340842091497467E-2</v>
      </c>
      <c r="AL94" s="335">
        <f t="shared" si="88"/>
        <v>7.4474910839460562E-2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Yorkshire and the Humber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Yorkshire and the Humber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Yorkshire and the Humber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Yorkshire and the Humber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Yorkshire and the Humber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Yorkshire and the Humber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Yorkshire and the Humber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Yorkshire and the Humber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Yorkshire and the Humber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Yorkshire and the Humber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Yorkshire and the Humber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Yorkshire and the Humber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Yorkshire and the Humber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31.917892472625681</v>
      </c>
      <c r="Y4" s="11">
        <f>'Occ T1'!D8-'Occ T1'!C8</f>
        <v>14.608226631760658</v>
      </c>
      <c r="Z4" s="11">
        <f>'Occ T1'!E8-'Occ T1'!D8</f>
        <v>2.3128427103734452</v>
      </c>
      <c r="AA4" s="11">
        <f>'Occ T1'!F8-'Occ T1'!E8</f>
        <v>31.848999582063755</v>
      </c>
      <c r="AB4" s="11">
        <f>'Occ T1'!D8-'Occ T1'!B8</f>
        <v>46.526119104386339</v>
      </c>
      <c r="AC4" s="11">
        <f>'Occ T1'!F8-'Occ T1'!D8</f>
        <v>34.1618422924372</v>
      </c>
    </row>
    <row r="5" spans="1:29" x14ac:dyDescent="0.2">
      <c r="W5" s="10" t="str">
        <f>name!E5</f>
        <v>Professional occupations</v>
      </c>
      <c r="X5" s="11">
        <f>'Occ T1'!C9-'Occ T1'!B9</f>
        <v>68.002644678154866</v>
      </c>
      <c r="Y5" s="11">
        <f>'Occ T1'!D9-'Occ T1'!C9</f>
        <v>38.10485051105195</v>
      </c>
      <c r="Z5" s="11">
        <f>'Occ T1'!E9-'Occ T1'!D9</f>
        <v>38.063689709284404</v>
      </c>
      <c r="AA5" s="11">
        <f>'Occ T1'!F9-'Occ T1'!E9</f>
        <v>66.634484970543326</v>
      </c>
      <c r="AB5" s="11">
        <f>'Occ T1'!D9-'Occ T1'!B9</f>
        <v>106.10749518920682</v>
      </c>
      <c r="AC5" s="11">
        <f>'Occ T1'!F9-'Occ T1'!D9</f>
        <v>104.69817467982773</v>
      </c>
    </row>
    <row r="6" spans="1:29" x14ac:dyDescent="0.2">
      <c r="W6" s="10" t="str">
        <f>name!E6</f>
        <v>Associate professional occupations</v>
      </c>
      <c r="X6" s="11">
        <f>'Occ T1'!C10-'Occ T1'!B10</f>
        <v>27.911114858035546</v>
      </c>
      <c r="Y6" s="11">
        <f>'Occ T1'!D10-'Occ T1'!C10</f>
        <v>25.304252444370263</v>
      </c>
      <c r="Z6" s="11">
        <f>'Occ T1'!E10-'Occ T1'!D10</f>
        <v>-12.257949369920823</v>
      </c>
      <c r="AA6" s="11">
        <f>'Occ T1'!F10-'Occ T1'!E10</f>
        <v>25.050605887688732</v>
      </c>
      <c r="AB6" s="11">
        <f>'Occ T1'!D10-'Occ T1'!B10</f>
        <v>53.215367302405809</v>
      </c>
      <c r="AC6" s="11">
        <f>'Occ T1'!F10-'Occ T1'!D10</f>
        <v>12.792656517767909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-18.723867302491612</v>
      </c>
      <c r="Y7" s="11">
        <f>'Occ T1'!D11-'Occ T1'!C11</f>
        <v>21.418366468443935</v>
      </c>
      <c r="Z7" s="11">
        <f>'Occ T1'!E11-'Occ T1'!D11</f>
        <v>-15.540353023104331</v>
      </c>
      <c r="AA7" s="11">
        <f>'Occ T1'!F11-'Occ T1'!E11</f>
        <v>-20.76676138421135</v>
      </c>
      <c r="AB7" s="11">
        <f>'Occ T1'!D11-'Occ T1'!B11</f>
        <v>2.6944991659523225</v>
      </c>
      <c r="AC7" s="11">
        <f>'Occ T1'!F11-'Occ T1'!D11</f>
        <v>-36.30711440731568</v>
      </c>
    </row>
    <row r="8" spans="1:29" x14ac:dyDescent="0.2">
      <c r="W8" s="10" t="str">
        <f>name!E8</f>
        <v>Skilled trades occupations</v>
      </c>
      <c r="X8" s="11">
        <f>'Occ T1'!C12-'Occ T1'!B12</f>
        <v>-16.841951193131081</v>
      </c>
      <c r="Y8" s="11">
        <f>'Occ T1'!D12-'Occ T1'!C12</f>
        <v>-26.52931364895079</v>
      </c>
      <c r="Z8" s="11">
        <f>'Occ T1'!E12-'Occ T1'!D12</f>
        <v>-5.8930096537612542</v>
      </c>
      <c r="AA8" s="11">
        <f>'Occ T1'!F12-'Occ T1'!E12</f>
        <v>-17.399773519565969</v>
      </c>
      <c r="AB8" s="11">
        <f>'Occ T1'!D12-'Occ T1'!B12</f>
        <v>-43.371264842081871</v>
      </c>
      <c r="AC8" s="11">
        <f>'Occ T1'!F12-'Occ T1'!D12</f>
        <v>-23.292783173327223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8.3060624622837054</v>
      </c>
      <c r="Y9" s="11">
        <f>'Occ T1'!D13-'Occ T1'!C13</f>
        <v>-6.3301902401660186</v>
      </c>
      <c r="Z9" s="11">
        <f>'Occ T1'!E13-'Occ T1'!D13</f>
        <v>13.982195236966106</v>
      </c>
      <c r="AA9" s="11">
        <f>'Occ T1'!F13-'Occ T1'!E13</f>
        <v>23.191222132318273</v>
      </c>
      <c r="AB9" s="11">
        <f>'Occ T1'!D13-'Occ T1'!B13</f>
        <v>1.9758722221176868</v>
      </c>
      <c r="AC9" s="11">
        <f>'Occ T1'!F13-'Occ T1'!D13</f>
        <v>37.17341736928438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0.57044159841944975</v>
      </c>
      <c r="Y10" s="11">
        <f>'Occ T1'!D14-'Occ T1'!C14</f>
        <v>-2.6976665378168434</v>
      </c>
      <c r="Z10" s="11">
        <f>'Occ T1'!E14-'Occ T1'!D14</f>
        <v>-0.3822006683554946</v>
      </c>
      <c r="AA10" s="11">
        <f>'Occ T1'!F14-'Occ T1'!E14</f>
        <v>0.90404997610897908</v>
      </c>
      <c r="AB10" s="11">
        <f>'Occ T1'!D14-'Occ T1'!B14</f>
        <v>-2.1272249393973937</v>
      </c>
      <c r="AC10" s="11">
        <f>'Occ T1'!F14-'Occ T1'!D14</f>
        <v>0.52184930775348448</v>
      </c>
    </row>
    <row r="11" spans="1:29" x14ac:dyDescent="0.2">
      <c r="W11" s="10" t="str">
        <f>name!E11</f>
        <v>Process, plant and machine operatives</v>
      </c>
      <c r="X11" s="11">
        <f>'Occ T1'!C15-'Occ T1'!B15</f>
        <v>-8.5407495553087642</v>
      </c>
      <c r="Y11" s="11">
        <f>'Occ T1'!D15-'Occ T1'!C15</f>
        <v>-13.588160570277751</v>
      </c>
      <c r="Z11" s="11">
        <f>'Occ T1'!E15-'Occ T1'!D15</f>
        <v>21.303289943186599</v>
      </c>
      <c r="AA11" s="11">
        <f>'Occ T1'!F15-'Occ T1'!E15</f>
        <v>-9.2596873543561458</v>
      </c>
      <c r="AB11" s="11">
        <f>'Occ T1'!D15-'Occ T1'!B15</f>
        <v>-22.128910125586515</v>
      </c>
      <c r="AC11" s="11">
        <f>'Occ T1'!F15-'Occ T1'!D15</f>
        <v>12.043602588830453</v>
      </c>
    </row>
    <row r="12" spans="1:29" x14ac:dyDescent="0.2">
      <c r="W12" s="10" t="str">
        <f>name!E12</f>
        <v>Elementary occupations</v>
      </c>
      <c r="X12" s="11">
        <f>'Occ T1'!C16-'Occ T1'!B16</f>
        <v>-21.928588016340257</v>
      </c>
      <c r="Y12" s="11">
        <f>'Occ T1'!D16-'Occ T1'!C16</f>
        <v>-24.420365060451218</v>
      </c>
      <c r="Z12" s="11">
        <f>'Occ T1'!E16-'Occ T1'!D16</f>
        <v>-10.532504882492674</v>
      </c>
      <c r="AA12" s="11">
        <f>'Occ T1'!F16-'Occ T1'!E16</f>
        <v>-22.843140291133409</v>
      </c>
      <c r="AB12" s="11">
        <f>'Occ T1'!D16-'Occ T1'!B16</f>
        <v>-46.348953076791474</v>
      </c>
      <c r="AC12" s="11">
        <f>'Occ T1'!F16-'Occ T1'!D16</f>
        <v>-33.375645173626083</v>
      </c>
    </row>
    <row r="14" spans="1:29" x14ac:dyDescent="0.2">
      <c r="W14" s="10" t="str">
        <f>name!E3</f>
        <v>All occupations</v>
      </c>
      <c r="X14" s="11">
        <f>'Occ T1'!C18-'Occ T1'!B18</f>
        <v>70.673000002247136</v>
      </c>
      <c r="Y14" s="11">
        <f>'Occ T1'!D18-'Occ T1'!C18</f>
        <v>25.869999997964442</v>
      </c>
      <c r="Z14" s="11">
        <f>'Occ T1'!E18-'Occ T1'!D18</f>
        <v>31.056000002176006</v>
      </c>
      <c r="AA14" s="11">
        <f>'Occ T1'!F18-'Occ T1'!E18</f>
        <v>77.359999999455795</v>
      </c>
      <c r="AB14" s="11">
        <f>'Occ T1'!D18-'Occ T1'!B18</f>
        <v>96.543000000211578</v>
      </c>
      <c r="AC14" s="11">
        <f>'Occ T1'!F18-'Occ T1'!D18</f>
        <v>108.4160000016318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70</v>
      </c>
      <c r="Y18">
        <f>MAX(X18,(X19*-1))</f>
        <v>70</v>
      </c>
      <c r="Z18">
        <f>IF(Y18&gt;1000,1000,IF(Y18&gt;500,500,IF(Y18&gt;100,100,IF(Y18&gt;40,20,10))))</f>
        <v>20</v>
      </c>
    </row>
    <row r="19" spans="23:26" x14ac:dyDescent="0.2">
      <c r="W19" s="82" t="s">
        <v>445</v>
      </c>
      <c r="X19">
        <f>FLOOR(MIN(X4:AA12),IF(MIN(X4:AA12)&gt;-100,10,IF(MIN(X4:AA12)&gt;-1000,100,1000)))</f>
        <v>-30</v>
      </c>
      <c r="Y19">
        <f>Y18*-1</f>
        <v>-70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Yorkshire and the Humber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34.1618422924372</v>
      </c>
      <c r="O3" s="11">
        <f>'Occ T1'!AB64</f>
        <v>25.091164527519098</v>
      </c>
      <c r="P3" s="11">
        <f>'Occ T1'!Q64</f>
        <v>9.0706777649174342</v>
      </c>
    </row>
    <row r="4" spans="1:16" x14ac:dyDescent="0.2">
      <c r="M4" s="10" t="str">
        <f>name!E5</f>
        <v>Professional occupations</v>
      </c>
      <c r="N4" s="11">
        <f>'Occ T1'!F65</f>
        <v>104.69817467982773</v>
      </c>
      <c r="O4" s="11">
        <f>'Occ T1'!AB65</f>
        <v>71.373918465776228</v>
      </c>
      <c r="P4" s="11">
        <f>'Occ T1'!Q65</f>
        <v>33.324256214051502</v>
      </c>
    </row>
    <row r="5" spans="1:16" x14ac:dyDescent="0.2">
      <c r="M5" s="10" t="str">
        <f>name!E6</f>
        <v>Associate professional occupations</v>
      </c>
      <c r="N5" s="11">
        <f>'Occ T1'!F66</f>
        <v>12.792656517767909</v>
      </c>
      <c r="O5" s="11">
        <f>'Occ T1'!AB66</f>
        <v>23.253850660347922</v>
      </c>
      <c r="P5" s="11">
        <f>'Occ T1'!Q66</f>
        <v>-10.461194142580723</v>
      </c>
    </row>
    <row r="6" spans="1:16" x14ac:dyDescent="0.2">
      <c r="M6" s="10" t="str">
        <f>name!E7</f>
        <v>Administrative and secretarial occupations</v>
      </c>
      <c r="N6" s="11">
        <f>'Occ T1'!F67</f>
        <v>-36.30711440731568</v>
      </c>
      <c r="O6" s="11">
        <f>'Occ T1'!AB67</f>
        <v>-46.891489779159599</v>
      </c>
      <c r="P6" s="11">
        <f>'Occ T1'!Q67</f>
        <v>10.584375371843606</v>
      </c>
    </row>
    <row r="7" spans="1:16" x14ac:dyDescent="0.2">
      <c r="M7" s="10" t="str">
        <f>name!E8</f>
        <v>Skilled trades occupations</v>
      </c>
      <c r="N7" s="11">
        <f>'Occ T1'!F68</f>
        <v>-23.292783173327223</v>
      </c>
      <c r="O7" s="11">
        <f>'Occ T1'!AB68</f>
        <v>5.1813991678647753</v>
      </c>
      <c r="P7" s="11">
        <f>'Occ T1'!Q68</f>
        <v>-28.47418234119138</v>
      </c>
    </row>
    <row r="8" spans="1:16" x14ac:dyDescent="0.2">
      <c r="M8" s="10" t="str">
        <f>name!E9</f>
        <v>Caring, leisure and other service occupations</v>
      </c>
      <c r="N8" s="11">
        <f>'Occ T1'!F69</f>
        <v>37.17341736928438</v>
      </c>
      <c r="O8" s="11">
        <f>'Occ T1'!AB69</f>
        <v>23.113481656164026</v>
      </c>
      <c r="P8" s="11">
        <f>'Occ T1'!Q69</f>
        <v>14.059935713120439</v>
      </c>
    </row>
    <row r="9" spans="1:16" x14ac:dyDescent="0.2">
      <c r="M9" s="10" t="str">
        <f>name!E10</f>
        <v>Sales and customer service occupations</v>
      </c>
      <c r="N9" s="11">
        <f>'Occ T1'!F70</f>
        <v>0.52184930775348448</v>
      </c>
      <c r="O9" s="11">
        <f>'Occ T1'!AB70</f>
        <v>-9.3323663077618733</v>
      </c>
      <c r="P9" s="11">
        <f>'Occ T1'!Q70</f>
        <v>9.8542156155153293</v>
      </c>
    </row>
    <row r="10" spans="1:16" x14ac:dyDescent="0.2">
      <c r="M10" s="10" t="str">
        <f>name!E11</f>
        <v>Process, plant and machine operatives</v>
      </c>
      <c r="N10" s="11">
        <f>'Occ T1'!F71</f>
        <v>12.043602588830453</v>
      </c>
      <c r="O10" s="11">
        <f>'Occ T1'!AB71</f>
        <v>8.9248960391908838</v>
      </c>
      <c r="P10" s="11">
        <f>'Occ T1'!Q71</f>
        <v>3.1187065496398247</v>
      </c>
    </row>
    <row r="11" spans="1:16" x14ac:dyDescent="0.2">
      <c r="M11" s="10" t="str">
        <f>name!E12</f>
        <v>Elementary occupations</v>
      </c>
      <c r="N11" s="11">
        <f>'Occ T1'!F72</f>
        <v>-33.375645173626083</v>
      </c>
      <c r="O11" s="11">
        <f>'Occ T1'!AB72</f>
        <v>-22.932854429273149</v>
      </c>
      <c r="P11" s="11">
        <f>'Occ T1'!Q72</f>
        <v>-10.442790744353147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108.4160000016318</v>
      </c>
      <c r="O13" s="11">
        <f>'Occ T1'!AB74</f>
        <v>77.782000000668177</v>
      </c>
      <c r="P13" s="11">
        <f>'Occ T1'!Q74</f>
        <v>30.634000000962487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Yorkshire and the Humber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6.373006688544713</v>
      </c>
      <c r="O3" s="11">
        <f>'Occ T5'!H44</f>
        <v>9.0677136158827381</v>
      </c>
      <c r="P3" s="11">
        <f>'Occ T5'!G44</f>
        <v>18.721121988008491</v>
      </c>
    </row>
    <row r="4" spans="1:16" x14ac:dyDescent="0.2">
      <c r="M4" s="10" t="str">
        <f>name!E5</f>
        <v>Professional occupations</v>
      </c>
      <c r="N4" s="11">
        <f>'Occ T5'!I45</f>
        <v>-1.4196974981350223</v>
      </c>
      <c r="O4" s="11">
        <f>'Occ T5'!H45</f>
        <v>23.727240686255016</v>
      </c>
      <c r="P4" s="11">
        <f>'Occ T5'!G45</f>
        <v>82.390631491707836</v>
      </c>
    </row>
    <row r="5" spans="1:16" x14ac:dyDescent="0.2">
      <c r="M5" s="10" t="str">
        <f>name!E6</f>
        <v>Associate professional occupations</v>
      </c>
      <c r="N5" s="11">
        <f>'Occ T5'!I46</f>
        <v>-0.56568169230632748</v>
      </c>
      <c r="O5" s="11">
        <f>'Occ T5'!H46</f>
        <v>4.8527143364204051</v>
      </c>
      <c r="P5" s="11">
        <f>'Occ T5'!G46</f>
        <v>8.5056238736530929</v>
      </c>
    </row>
    <row r="6" spans="1:16" x14ac:dyDescent="0.2">
      <c r="M6" s="10" t="str">
        <f>name!E7</f>
        <v>Administrative and secretarial occupations</v>
      </c>
      <c r="N6" s="11">
        <f>'Occ T5'!I47</f>
        <v>-0.48390470400587127</v>
      </c>
      <c r="O6" s="11">
        <f>'Occ T5'!H47</f>
        <v>-14.104602295539436</v>
      </c>
      <c r="P6" s="11">
        <f>'Occ T5'!G47</f>
        <v>-21.718607407770548</v>
      </c>
    </row>
    <row r="7" spans="1:16" x14ac:dyDescent="0.2">
      <c r="M7" s="10" t="str">
        <f>name!E8</f>
        <v>Skilled trades occupations</v>
      </c>
      <c r="N7" s="11">
        <f>'Occ T5'!I48</f>
        <v>3.7261113620401431</v>
      </c>
      <c r="O7" s="11">
        <f>'Occ T5'!H48</f>
        <v>2.0593849244456841</v>
      </c>
      <c r="P7" s="11">
        <f>'Occ T5'!G48</f>
        <v>-29.078279459812691</v>
      </c>
    </row>
    <row r="8" spans="1:16" x14ac:dyDescent="0.2">
      <c r="M8" s="10" t="str">
        <f>name!E9</f>
        <v>Caring, leisure and other service occupations</v>
      </c>
      <c r="N8" s="11">
        <f>'Occ T5'!I49</f>
        <v>1.3886516249661653</v>
      </c>
      <c r="O8" s="11">
        <f>'Occ T5'!H49</f>
        <v>10.946532824822341</v>
      </c>
      <c r="P8" s="11">
        <f>'Occ T5'!G49</f>
        <v>24.838232919495937</v>
      </c>
    </row>
    <row r="9" spans="1:16" x14ac:dyDescent="0.2">
      <c r="M9" s="10" t="str">
        <f>name!E10</f>
        <v>Sales and customer service occupations</v>
      </c>
      <c r="N9" s="11">
        <f>'Occ T5'!I50</f>
        <v>-2.1973829780405225</v>
      </c>
      <c r="O9" s="11">
        <f>'Occ T5'!H50</f>
        <v>-7.2708417572727058E-2</v>
      </c>
      <c r="P9" s="11">
        <f>'Occ T5'!G50</f>
        <v>2.7919407033671035</v>
      </c>
    </row>
    <row r="10" spans="1:16" x14ac:dyDescent="0.2">
      <c r="M10" s="10" t="str">
        <f>name!E11</f>
        <v>Process, plant and machine operatives</v>
      </c>
      <c r="N10" s="11">
        <f>'Occ T5'!I51</f>
        <v>5.6901065800205082</v>
      </c>
      <c r="O10" s="11">
        <f>'Occ T5'!H51</f>
        <v>8.9579129173152516</v>
      </c>
      <c r="P10" s="11">
        <f>'Occ T5'!G51</f>
        <v>-2.6044169085051863</v>
      </c>
    </row>
    <row r="11" spans="1:16" x14ac:dyDescent="0.2">
      <c r="M11" s="10" t="str">
        <f>name!E12</f>
        <v>Elementary occupations</v>
      </c>
      <c r="N11" s="11">
        <f>'Occ T5'!I52</f>
        <v>3.3767906202683555</v>
      </c>
      <c r="O11" s="11">
        <f>'Occ T5'!H52</f>
        <v>-26.132188605825135</v>
      </c>
      <c r="P11" s="11">
        <f>'Occ T5'!G52</f>
        <v>-10.620247188069499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15.888000003352147</v>
      </c>
      <c r="O13" s="11">
        <f>'Occ T5'!H54</f>
        <v>19.301999986204237</v>
      </c>
      <c r="P13" s="11">
        <f>'Occ T5'!G54</f>
        <v>73.226000012074337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2.130704343111951</v>
      </c>
      <c r="O18" s="11">
        <f>'Occ T5'!AN44</f>
        <v>4.29652927852025</v>
      </c>
      <c r="P18" s="11">
        <f>'Occ T5'!AM44</f>
        <v>18.663930905886701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2.0830255896828191</v>
      </c>
      <c r="O19" s="11">
        <f>'Occ T5'!AN45</f>
        <v>18.488203060200178</v>
      </c>
      <c r="P19" s="11">
        <f>'Occ T5'!AM45</f>
        <v>50.802689815893473</v>
      </c>
    </row>
    <row r="20" spans="13:16" x14ac:dyDescent="0.2">
      <c r="M20" s="10" t="str">
        <f t="shared" si="0"/>
        <v>Associate professional occupations</v>
      </c>
      <c r="N20" s="11">
        <f>'Occ T5'!AO46</f>
        <v>1.2568524012497981</v>
      </c>
      <c r="O20" s="11">
        <f>'Occ T5'!AN46</f>
        <v>6.3700318158262377</v>
      </c>
      <c r="P20" s="11">
        <f>'Occ T5'!AM46</f>
        <v>15.626966443272408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-1.4048936310535725</v>
      </c>
      <c r="O21" s="11">
        <f>'Occ T5'!AN47</f>
        <v>-15.893722186356726</v>
      </c>
      <c r="P21" s="11">
        <f>'Occ T5'!AM47</f>
        <v>-29.592873961749405</v>
      </c>
    </row>
    <row r="22" spans="13:16" x14ac:dyDescent="0.2">
      <c r="M22" s="10" t="str">
        <f t="shared" si="0"/>
        <v>Skilled trades occupations</v>
      </c>
      <c r="N22" s="11">
        <f>'Occ T5'!AO48</f>
        <v>3.0008390515098142</v>
      </c>
      <c r="O22" s="11">
        <f>'Occ T5'!AN48</f>
        <v>0.54681146821307891</v>
      </c>
      <c r="P22" s="11">
        <f>'Occ T5'!AM48</f>
        <v>1.6337486481419354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-0.30218219720282491</v>
      </c>
      <c r="O23" s="11">
        <f>'Occ T5'!AN49</f>
        <v>7.4531967782144051</v>
      </c>
      <c r="P23" s="11">
        <f>'Occ T5'!AM49</f>
        <v>15.962467075152162</v>
      </c>
    </row>
    <row r="24" spans="13:16" x14ac:dyDescent="0.2">
      <c r="M24" s="10" t="str">
        <f t="shared" si="0"/>
        <v>Sales and customer service occupations</v>
      </c>
      <c r="N24" s="11">
        <f>'Occ T5'!AO50</f>
        <v>-1.020662118038544</v>
      </c>
      <c r="O24" s="11">
        <f>'Occ T5'!AN50</f>
        <v>-2.7594430015608253</v>
      </c>
      <c r="P24" s="11">
        <f>'Occ T5'!AM50</f>
        <v>-5.5522611881622268</v>
      </c>
    </row>
    <row r="25" spans="13:16" x14ac:dyDescent="0.2">
      <c r="M25" s="10" t="str">
        <f t="shared" si="0"/>
        <v>Process, plant and machine operatives</v>
      </c>
      <c r="N25" s="11">
        <f>'Occ T5'!AO51</f>
        <v>7.7402166436177477E-2</v>
      </c>
      <c r="O25" s="11">
        <f>'Occ T5'!AN51</f>
        <v>5.8118601301973642</v>
      </c>
      <c r="P25" s="11">
        <f>'Occ T5'!AM51</f>
        <v>3.0356337425573479</v>
      </c>
    </row>
    <row r="26" spans="13:16" x14ac:dyDescent="0.2">
      <c r="M26" s="10" t="str">
        <f t="shared" si="0"/>
        <v>Elementary occupations</v>
      </c>
      <c r="N26" s="11">
        <f>'Occ T5'!AO52</f>
        <v>-0.16208560174336384</v>
      </c>
      <c r="O26" s="11">
        <f>'Occ T5'!AN52</f>
        <v>-20.651467356282041</v>
      </c>
      <c r="P26" s="11">
        <f>'Occ T5'!AM52</f>
        <v>-2.1193014712475993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5.6590000039522437</v>
      </c>
      <c r="O28" s="11">
        <f>'Occ T5'!AN54</f>
        <v>3.661999986971864</v>
      </c>
      <c r="P28" s="11">
        <f>'Occ T5'!AM54</f>
        <v>68.461000009744907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4.2423023454327655</v>
      </c>
      <c r="O33" s="11">
        <f>'Occ T5'!X44</f>
        <v>4.7711843373624419</v>
      </c>
      <c r="P33" s="11">
        <f>'Occ T5'!W44</f>
        <v>5.71910821220456E-2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-3.5027230878177633</v>
      </c>
      <c r="O34" s="11">
        <f>'Occ T5'!X45</f>
        <v>5.2390376260548983</v>
      </c>
      <c r="P34" s="11">
        <f>'Occ T5'!W45</f>
        <v>31.587941675814022</v>
      </c>
    </row>
    <row r="35" spans="1:16" x14ac:dyDescent="0.2">
      <c r="M35" s="10" t="str">
        <f t="shared" si="1"/>
        <v>Associate professional occupations</v>
      </c>
      <c r="N35" s="11">
        <f>'Occ T5'!Y46</f>
        <v>-1.8225340935561292</v>
      </c>
      <c r="O35" s="11">
        <f>'Occ T5'!X46</f>
        <v>-1.5173174794058397</v>
      </c>
      <c r="P35" s="11">
        <f>'Occ T5'!W46</f>
        <v>-7.1213425696190882</v>
      </c>
    </row>
    <row r="36" spans="1:16" x14ac:dyDescent="0.2">
      <c r="M36" s="10" t="str">
        <f t="shared" si="1"/>
        <v>Administrative and secretarial occupations</v>
      </c>
      <c r="N36" s="11">
        <f>'Occ T5'!Y47</f>
        <v>0.92098892704768964</v>
      </c>
      <c r="O36" s="11">
        <f>'Occ T5'!X47</f>
        <v>1.7891198908173074</v>
      </c>
      <c r="P36" s="11">
        <f>'Occ T5'!W47</f>
        <v>7.8742665539787424</v>
      </c>
    </row>
    <row r="37" spans="1:16" x14ac:dyDescent="0.2">
      <c r="M37" s="10" t="str">
        <f t="shared" si="1"/>
        <v>Skilled trades occupations</v>
      </c>
      <c r="N37" s="11">
        <f>'Occ T5'!Y48</f>
        <v>0.72527231053022945</v>
      </c>
      <c r="O37" s="11">
        <f>'Occ T5'!X48</f>
        <v>1.5125734562326159</v>
      </c>
      <c r="P37" s="11">
        <f>'Occ T5'!W48</f>
        <v>-30.712028107954438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1.6908338221690187</v>
      </c>
      <c r="O38" s="11">
        <f>'Occ T5'!X49</f>
        <v>3.4933360466079595</v>
      </c>
      <c r="P38" s="11">
        <f>'Occ T5'!W49</f>
        <v>8.8757658443436434</v>
      </c>
    </row>
    <row r="39" spans="1:16" x14ac:dyDescent="0.2">
      <c r="M39" s="10" t="str">
        <f t="shared" si="1"/>
        <v>Sales and customer service occupations</v>
      </c>
      <c r="N39" s="11">
        <f>'Occ T5'!Y50</f>
        <v>-1.1767208600019705</v>
      </c>
      <c r="O39" s="11">
        <f>'Occ T5'!X50</f>
        <v>2.6867345839882404</v>
      </c>
      <c r="P39" s="11">
        <f>'Occ T5'!W50</f>
        <v>8.3442018915293161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Yorkshire and the Humber</v>
      </c>
      <c r="M40" s="10" t="str">
        <f t="shared" si="1"/>
        <v>Process, plant and machine operatives</v>
      </c>
      <c r="N40" s="11">
        <f>'Occ T5'!Y51</f>
        <v>5.6127044135843462</v>
      </c>
      <c r="O40" s="11">
        <f>'Occ T5'!X51</f>
        <v>3.1460527871178776</v>
      </c>
      <c r="P40" s="11">
        <f>'Occ T5'!W51</f>
        <v>-5.6400506510625519</v>
      </c>
    </row>
    <row r="41" spans="1:16" x14ac:dyDescent="0.2">
      <c r="M41" s="10" t="str">
        <f t="shared" si="1"/>
        <v>Elementary occupations</v>
      </c>
      <c r="N41" s="11">
        <f>'Occ T5'!Y52</f>
        <v>3.5388762220117336</v>
      </c>
      <c r="O41" s="11">
        <f>'Occ T5'!X52</f>
        <v>-5.4807212495431159</v>
      </c>
      <c r="P41" s="11">
        <f>'Occ T5'!W52</f>
        <v>-8.5009457168219029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10.228999999399889</v>
      </c>
      <c r="O43" s="11">
        <f>'Occ T5'!X54</f>
        <v>15.639999999232401</v>
      </c>
      <c r="P43" s="11">
        <f>'Occ T5'!W54</f>
        <v>4.7650000023297707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Yorkshire and the Humber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Yorkshire and the Humber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30.946066672873123</v>
      </c>
      <c r="C5" s="11">
        <f>HLOOKUP(C$3,'Qual F1'!$M$4:$BZ$14,11,FALSE)</f>
        <v>37.428438914140088</v>
      </c>
      <c r="D5" s="11">
        <f>HLOOKUP(D$3,'Qual F1'!$M$4:$BZ$14,11,FALSE)</f>
        <v>35.959709072694864</v>
      </c>
      <c r="E5" s="11">
        <f>HLOOKUP(E$3,'Qual F1'!$M$4:$BZ$14,11,FALSE)</f>
        <v>48.761172598057776</v>
      </c>
      <c r="F5" s="11">
        <f>HLOOKUP(F$3,'Qual F1'!$M$4:$BZ$14,11,FALSE)</f>
        <v>65.880997940094304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204.67591410021657</v>
      </c>
      <c r="C6" s="11">
        <f>HLOOKUP(C$3,'Qual F1'!$M$4:$BZ$14,10,FALSE)</f>
        <v>256.27701677683615</v>
      </c>
      <c r="D6" s="11">
        <f>HLOOKUP(D$3,'Qual F1'!$M$4:$BZ$14,10,FALSE)</f>
        <v>246.03741017068836</v>
      </c>
      <c r="E6" s="11">
        <f>HLOOKUP(E$3,'Qual F1'!$M$4:$BZ$14,10,FALSE)</f>
        <v>336.86542505217068</v>
      </c>
      <c r="F6" s="11">
        <f>HLOOKUP(F$3,'Qual F1'!$M$4:$BZ$14,10,FALSE)</f>
        <v>458.18364559466085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429.82289834043297</v>
      </c>
      <c r="C7" s="11">
        <f>HLOOKUP(C$3,'Qual F1'!$M$4:$BZ$14,9,FALSE)</f>
        <v>481.07130526696284</v>
      </c>
      <c r="D7" s="11">
        <f>HLOOKUP(D$3,'Qual F1'!$M$4:$BZ$14,9,FALSE)</f>
        <v>494.71716734746235</v>
      </c>
      <c r="E7" s="11">
        <f>HLOOKUP(E$3,'Qual F1'!$M$4:$BZ$14,9,FALSE)</f>
        <v>554.47353304523449</v>
      </c>
      <c r="F7" s="11">
        <f>HLOOKUP(F$3,'Qual F1'!$M$4:$BZ$14,9,FALSE)</f>
        <v>649.31827502725776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140.72915975837026</v>
      </c>
      <c r="C8" s="11">
        <f>HLOOKUP(C$3,'Qual F1'!$M$4:$BZ$14,8,FALSE)</f>
        <v>139.25419544322207</v>
      </c>
      <c r="D8" s="11">
        <f>HLOOKUP(D$3,'Qual F1'!$M$4:$BZ$14,8,FALSE)</f>
        <v>136.59935983657468</v>
      </c>
      <c r="E8" s="11">
        <f>HLOOKUP(E$3,'Qual F1'!$M$4:$BZ$14,8,FALSE)</f>
        <v>143.46677065915111</v>
      </c>
      <c r="F8" s="11">
        <f>HLOOKUP(F$3,'Qual F1'!$M$4:$BZ$14,8,FALSE)</f>
        <v>158.09596552321642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125.02329787294043</v>
      </c>
      <c r="C9" s="11">
        <f>HLOOKUP(C$3,'Qual F1'!$M$4:$BZ$14,7,FALSE)</f>
        <v>134.65558352090281</v>
      </c>
      <c r="D9" s="11">
        <f>HLOOKUP(D$3,'Qual F1'!$M$4:$BZ$14,7,FALSE)</f>
        <v>136.05024005575692</v>
      </c>
      <c r="E9" s="11">
        <f>HLOOKUP(E$3,'Qual F1'!$M$4:$BZ$14,7,FALSE)</f>
        <v>151.06623326742502</v>
      </c>
      <c r="F9" s="11">
        <f>HLOOKUP(F$3,'Qual F1'!$M$4:$BZ$14,7,FALSE)</f>
        <v>175.9339669388406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576.47296311514287</v>
      </c>
      <c r="C10" s="11">
        <f>HLOOKUP(C$3,'Qual F1'!$M$4:$BZ$14,6,FALSE)</f>
        <v>600.89024180055287</v>
      </c>
      <c r="D10" s="11">
        <f>HLOOKUP(D$3,'Qual F1'!$M$4:$BZ$14,6,FALSE)</f>
        <v>648.33003801376265</v>
      </c>
      <c r="E10" s="11">
        <f>HLOOKUP(E$3,'Qual F1'!$M$4:$BZ$14,6,FALSE)</f>
        <v>630.33051552476468</v>
      </c>
      <c r="F10" s="11">
        <f>HLOOKUP(F$3,'Qual F1'!$M$4:$BZ$14,6,FALSE)</f>
        <v>676.84126672998605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563.38929287778535</v>
      </c>
      <c r="C11" s="11">
        <f>HLOOKUP(C$3,'Qual F1'!$M$4:$BZ$14,5,FALSE)</f>
        <v>540.22621502699485</v>
      </c>
      <c r="D11" s="11">
        <f>HLOOKUP(D$3,'Qual F1'!$M$4:$BZ$14,5,FALSE)</f>
        <v>583.62827896582417</v>
      </c>
      <c r="E11" s="11">
        <f>HLOOKUP(E$3,'Qual F1'!$M$4:$BZ$14,5,FALSE)</f>
        <v>506.15567575381453</v>
      </c>
      <c r="F11" s="11">
        <f>HLOOKUP(F$3,'Qual F1'!$M$4:$BZ$14,5,FALSE)</f>
        <v>405.0638708771537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414.35489688887998</v>
      </c>
      <c r="C12" s="11">
        <f>HLOOKUP(C$3,'Qual F1'!$M$4:$BZ$14,4,FALSE)</f>
        <v>376.17370183897526</v>
      </c>
      <c r="D12" s="11">
        <f>HLOOKUP(D$3,'Qual F1'!$M$4:$BZ$14,4,FALSE)</f>
        <v>342.00521614322713</v>
      </c>
      <c r="E12" s="11">
        <f>HLOOKUP(E$3,'Qual F1'!$M$4:$BZ$14,4,FALSE)</f>
        <v>306.66491494418034</v>
      </c>
      <c r="F12" s="11">
        <f>HLOOKUP(F$3,'Qual F1'!$M$4:$BZ$14,4,FALSE)</f>
        <v>202.84192814824763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159.05551037102313</v>
      </c>
      <c r="C13" s="11">
        <f>HLOOKUP(C$3,'Qual F1'!$M$4:$BZ$14,3,FALSE)</f>
        <v>149.16630141132771</v>
      </c>
      <c r="D13" s="11">
        <f>HLOOKUP(D$3,'Qual F1'!$M$4:$BZ$14,3,FALSE)</f>
        <v>117.68558039188071</v>
      </c>
      <c r="E13" s="11">
        <f>HLOOKUP(E$3,'Qual F1'!$M$4:$BZ$14,3,FALSE)</f>
        <v>94.284759155257078</v>
      </c>
      <c r="F13" s="11">
        <f>HLOOKUP(F$3,'Qual F1'!$M$4:$BZ$14,3,FALSE)</f>
        <v>57.269083220046426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2644.4699999976647</v>
      </c>
      <c r="C15" s="11">
        <f t="shared" ref="C15:F15" si="0">SUM(C5:C13)</f>
        <v>2715.142999999915</v>
      </c>
      <c r="D15" s="11">
        <f t="shared" si="0"/>
        <v>2741.0129999978722</v>
      </c>
      <c r="E15" s="11">
        <f t="shared" si="0"/>
        <v>2772.0690000000559</v>
      </c>
      <c r="F15" s="11">
        <f t="shared" si="0"/>
        <v>2849.428999999504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1.1702181031700283</v>
      </c>
      <c r="C19" s="17">
        <f t="shared" si="1"/>
        <v>1.3785070957272327</v>
      </c>
      <c r="D19" s="17">
        <f t="shared" si="1"/>
        <v>1.3119131165274582</v>
      </c>
      <c r="E19" s="17">
        <f>E5/E$15*100</f>
        <v>1.7590172754739075</v>
      </c>
      <c r="F19" s="17">
        <f t="shared" si="1"/>
        <v>2.3120771895037837</v>
      </c>
      <c r="G19" s="11"/>
    </row>
    <row r="20" spans="1:7" x14ac:dyDescent="0.2">
      <c r="A20" t="str">
        <f>$A6</f>
        <v>RQF7 Other higher degree</v>
      </c>
      <c r="B20" s="17">
        <f t="shared" si="1"/>
        <v>7.73977069508814</v>
      </c>
      <c r="C20" s="17">
        <f t="shared" si="1"/>
        <v>9.4388036570023814</v>
      </c>
      <c r="D20" s="17">
        <f t="shared" si="1"/>
        <v>8.9761489701391177</v>
      </c>
      <c r="E20" s="17">
        <f t="shared" si="1"/>
        <v>12.152129873107917</v>
      </c>
      <c r="F20" s="17">
        <f t="shared" si="1"/>
        <v>16.079840753875271</v>
      </c>
      <c r="G20" s="11"/>
    </row>
    <row r="21" spans="1:7" x14ac:dyDescent="0.2">
      <c r="A21" t="str">
        <f>$A7</f>
        <v>RQF6 First degree</v>
      </c>
      <c r="B21" s="17">
        <f t="shared" si="1"/>
        <v>16.253650007026458</v>
      </c>
      <c r="C21" s="17">
        <f t="shared" si="1"/>
        <v>17.718083550920813</v>
      </c>
      <c r="D21" s="17">
        <f t="shared" si="1"/>
        <v>18.048698322402938</v>
      </c>
      <c r="E21" s="17">
        <f t="shared" si="1"/>
        <v>20.002154818124055</v>
      </c>
      <c r="F21" s="17">
        <f t="shared" si="1"/>
        <v>22.787662897632149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5.321639487628695</v>
      </c>
      <c r="C22" s="17">
        <f t="shared" si="3"/>
        <v>5.1287978365495457</v>
      </c>
      <c r="D22" s="17">
        <f t="shared" si="3"/>
        <v>4.9835356430881843</v>
      </c>
      <c r="E22" s="17">
        <f t="shared" si="3"/>
        <v>5.1754401012077338</v>
      </c>
      <c r="F22" s="17">
        <f t="shared" si="3"/>
        <v>5.5483384749451181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4.7277260801994663</v>
      </c>
      <c r="C23" s="17">
        <f t="shared" si="4"/>
        <v>4.9594287859205579</v>
      </c>
      <c r="D23" s="17">
        <f t="shared" si="4"/>
        <v>4.9635021817066365</v>
      </c>
      <c r="E23" s="17">
        <f t="shared" si="4"/>
        <v>5.4495841650197736</v>
      </c>
      <c r="F23" s="17">
        <f t="shared" si="4"/>
        <v>6.174358685156613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21.79918710046444</v>
      </c>
      <c r="C24" s="17">
        <f t="shared" si="5"/>
        <v>22.131071615770207</v>
      </c>
      <c r="D24" s="17">
        <f t="shared" si="5"/>
        <v>23.652935539315791</v>
      </c>
      <c r="E24" s="17">
        <f t="shared" si="5"/>
        <v>22.738630081890168</v>
      </c>
      <c r="F24" s="17">
        <f t="shared" si="5"/>
        <v>23.753575426167973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21.304431242490288</v>
      </c>
      <c r="C25" s="17">
        <f t="shared" si="6"/>
        <v>19.896786836899999</v>
      </c>
      <c r="D25" s="17">
        <f t="shared" si="6"/>
        <v>21.29243016965907</v>
      </c>
      <c r="E25" s="17">
        <f t="shared" si="6"/>
        <v>18.259129760255043</v>
      </c>
      <c r="F25" s="17">
        <f t="shared" si="6"/>
        <v>14.215615510238164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15.668731234963751</v>
      </c>
      <c r="C26" s="17">
        <f>C12/C$15*100</f>
        <v>13.854655236906014</v>
      </c>
      <c r="D26" s="17">
        <f t="shared" si="7"/>
        <v>12.47732922622011</v>
      </c>
      <c r="E26" s="17">
        <f t="shared" si="7"/>
        <v>11.062672500005382</v>
      </c>
      <c r="F26" s="17">
        <f t="shared" si="7"/>
        <v>7.1186868719411125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6.0146460489687383</v>
      </c>
      <c r="C27" s="17">
        <f>C13/C$15*100</f>
        <v>5.493865384303235</v>
      </c>
      <c r="D27" s="17">
        <f t="shared" si="8"/>
        <v>4.2935068309406796</v>
      </c>
      <c r="E27" s="17">
        <f t="shared" si="8"/>
        <v>3.4012414249160168</v>
      </c>
      <c r="F27" s="17">
        <f t="shared" si="8"/>
        <v>2.0098441905398023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4.8694678450563744</v>
      </c>
      <c r="C33" s="17">
        <f t="shared" ref="B33:E35" si="9">IF(D$3-C$3 &lt;&gt; 0,(EXP(LN(D5/C5)/(D$3-C$3))-1)*100,0)</f>
        <v>-3.9241012557709287</v>
      </c>
      <c r="D33" s="17">
        <f t="shared" si="9"/>
        <v>6.2800118799656079</v>
      </c>
      <c r="E33" s="17">
        <f t="shared" si="9"/>
        <v>3.0548897032255384</v>
      </c>
      <c r="F33" s="17">
        <f>IF(F$3-D$3 &lt;&gt; 0,(EXP(LN(F5/D5)/(F$3-D$3))-1)*100,0)</f>
        <v>4.1189068963592312</v>
      </c>
    </row>
    <row r="34" spans="1:6" x14ac:dyDescent="0.2">
      <c r="A34" t="str">
        <f>$A20</f>
        <v>RQF7 Other higher degree</v>
      </c>
      <c r="B34" s="17">
        <f t="shared" si="9"/>
        <v>5.7817458144550082</v>
      </c>
      <c r="C34" s="17">
        <f t="shared" si="9"/>
        <v>-3.9955227881649402</v>
      </c>
      <c r="D34" s="17">
        <f t="shared" si="9"/>
        <v>6.4856431567942296</v>
      </c>
      <c r="E34" s="17">
        <f t="shared" si="9"/>
        <v>3.1236590906775552</v>
      </c>
      <c r="F34" s="17">
        <f t="shared" ref="F34:F43" si="10">IF(F$3-D$3 &lt;&gt; 0,(EXP(LN(F6/D6)/(F$3-D$3))-1)*100,0)</f>
        <v>4.2323579314761162</v>
      </c>
    </row>
    <row r="35" spans="1:6" x14ac:dyDescent="0.2">
      <c r="A35" t="str">
        <f>$A21</f>
        <v>RQF6 First degree</v>
      </c>
      <c r="B35" s="17">
        <f t="shared" si="9"/>
        <v>2.8560817761566826</v>
      </c>
      <c r="C35" s="17">
        <f t="shared" si="9"/>
        <v>2.8365570615206392</v>
      </c>
      <c r="D35" s="17">
        <f t="shared" si="9"/>
        <v>2.3068629115775563</v>
      </c>
      <c r="E35" s="17">
        <f t="shared" si="9"/>
        <v>1.5915720082916751</v>
      </c>
      <c r="F35" s="17">
        <f t="shared" si="10"/>
        <v>1.8294449041201366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-0.2630579742138095</v>
      </c>
      <c r="C36" s="17">
        <f t="shared" ref="C36:E36" si="12">IF(D$3-C$3 &lt;&gt; 0,(EXP(LN(D8/C8)/(D$3-C$3))-1)*100,0)</f>
        <v>-1.9064672329602073</v>
      </c>
      <c r="D36" s="17">
        <f t="shared" si="12"/>
        <v>0.98585149811354356</v>
      </c>
      <c r="E36" s="17">
        <f t="shared" si="12"/>
        <v>0.97571718485420789</v>
      </c>
      <c r="F36" s="17">
        <f t="shared" si="10"/>
        <v>0.97909517626708631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1.8728260134570407</v>
      </c>
      <c r="C37" s="17">
        <f t="shared" si="13"/>
        <v>1.035721281203017</v>
      </c>
      <c r="D37" s="17">
        <f t="shared" si="13"/>
        <v>2.1159583732680565</v>
      </c>
      <c r="E37" s="17">
        <f t="shared" si="13"/>
        <v>1.5355742717001908</v>
      </c>
      <c r="F37" s="17">
        <f t="shared" si="10"/>
        <v>1.72866819232671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1.0424927734627554</v>
      </c>
      <c r="C38" s="17">
        <f t="shared" si="14"/>
        <v>7.8949187244341967</v>
      </c>
      <c r="D38" s="17">
        <f t="shared" si="14"/>
        <v>-0.56152899865904438</v>
      </c>
      <c r="E38" s="17">
        <f t="shared" si="14"/>
        <v>0.71446490944948593</v>
      </c>
      <c r="F38" s="17">
        <f t="shared" si="10"/>
        <v>0.28732462233678202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-1.0440832679863177</v>
      </c>
      <c r="C39" s="17">
        <f t="shared" si="15"/>
        <v>8.0340536485554495</v>
      </c>
      <c r="D39" s="17">
        <f t="shared" si="15"/>
        <v>-2.8082153346579597</v>
      </c>
      <c r="E39" s="17">
        <f t="shared" si="15"/>
        <v>-2.2033587028598811</v>
      </c>
      <c r="F39" s="17">
        <f t="shared" si="10"/>
        <v>-2.4053946744613586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-2.3878252389769594</v>
      </c>
      <c r="C40" s="17">
        <f t="shared" si="16"/>
        <v>-9.0831670392456871</v>
      </c>
      <c r="D40" s="17">
        <f t="shared" si="16"/>
        <v>-2.1577857884528484</v>
      </c>
      <c r="E40" s="17">
        <f t="shared" si="16"/>
        <v>-4.0490312573814302</v>
      </c>
      <c r="F40" s="17">
        <f t="shared" si="10"/>
        <v>-3.4227132742611688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-1.5919784740012433</v>
      </c>
      <c r="C41" s="17">
        <f t="shared" si="17"/>
        <v>-21.104445656689286</v>
      </c>
      <c r="D41" s="17">
        <f t="shared" si="17"/>
        <v>-4.3370766010408008</v>
      </c>
      <c r="E41" s="17">
        <f t="shared" si="17"/>
        <v>-4.8633458975276156</v>
      </c>
      <c r="F41" s="17">
        <f t="shared" si="10"/>
        <v>-4.6882452720875438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0.66152736978311033</v>
      </c>
      <c r="C43" s="17">
        <f t="shared" ref="C43" si="18">IF(D$3-C$3 &lt;&gt; 0,(EXP(LN(D15/C15)/(D$3-C$3))-1)*100,0)</f>
        <v>0.95280432735800336</v>
      </c>
      <c r="D43" s="17">
        <f>IF(E$3-D$3 &lt;&gt; 0,(EXP(LN(E15/D15)/(E$3-D$3))-1)*100,0)</f>
        <v>0.22558230868405804</v>
      </c>
      <c r="E43" s="17">
        <f>IF(F$3-E$3 &lt;&gt; 0,(EXP(LN(F15/E15)/(F$3-E$3))-1)*100,0)</f>
        <v>0.27562565635541603</v>
      </c>
      <c r="F43" s="17">
        <f t="shared" si="10"/>
        <v>0.25894176474752229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6.4823722412669653</v>
      </c>
      <c r="C47" s="26">
        <f>D5-C5</f>
        <v>-1.4687298414452243</v>
      </c>
      <c r="D47" s="26">
        <f>E5-D5</f>
        <v>12.801463525362912</v>
      </c>
      <c r="E47" s="26">
        <f>F5-E5</f>
        <v>17.119825342036528</v>
      </c>
      <c r="F47" s="26">
        <f>F5-D5</f>
        <v>29.92128886739944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51.601102676619576</v>
      </c>
      <c r="C48" s="26">
        <f t="shared" si="20"/>
        <v>-10.239606606147788</v>
      </c>
      <c r="D48" s="26">
        <f t="shared" si="20"/>
        <v>90.828014881482318</v>
      </c>
      <c r="E48" s="26">
        <f t="shared" si="20"/>
        <v>121.31822054249017</v>
      </c>
      <c r="F48" s="26">
        <f t="shared" ref="F48:F57" si="21">F6-D6</f>
        <v>212.14623542397248</v>
      </c>
    </row>
    <row r="49" spans="1:6" x14ac:dyDescent="0.2">
      <c r="A49" t="str">
        <f t="shared" si="19"/>
        <v>RQF6 First degree</v>
      </c>
      <c r="B49" s="26">
        <f t="shared" ref="B49:E49" si="22">C7-B7</f>
        <v>51.248406926529867</v>
      </c>
      <c r="C49" s="26">
        <f t="shared" si="22"/>
        <v>13.645862080499512</v>
      </c>
      <c r="D49" s="26">
        <f t="shared" si="22"/>
        <v>59.756365697772139</v>
      </c>
      <c r="E49" s="26">
        <f t="shared" si="22"/>
        <v>94.844741982023265</v>
      </c>
      <c r="F49" s="26">
        <f t="shared" si="21"/>
        <v>154.6011076797954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-1.4749643151481848</v>
      </c>
      <c r="C50" s="26">
        <f t="shared" si="23"/>
        <v>-2.6548356066473957</v>
      </c>
      <c r="D50" s="26">
        <f t="shared" si="23"/>
        <v>6.8674108225764314</v>
      </c>
      <c r="E50" s="26">
        <f t="shared" si="23"/>
        <v>14.629194864065312</v>
      </c>
      <c r="F50" s="26">
        <f t="shared" si="21"/>
        <v>21.496605686641743</v>
      </c>
    </row>
    <row r="51" spans="1:6" x14ac:dyDescent="0.2">
      <c r="A51" t="str">
        <f t="shared" si="19"/>
        <v>RQF4 HE below degree level</v>
      </c>
      <c r="B51" s="26">
        <f t="shared" ref="B51:E51" si="24">C9-B9</f>
        <v>9.6322856479623766</v>
      </c>
      <c r="C51" s="26">
        <f t="shared" si="24"/>
        <v>1.3946565348541071</v>
      </c>
      <c r="D51" s="26">
        <f t="shared" si="24"/>
        <v>15.015993211668103</v>
      </c>
      <c r="E51" s="26">
        <f t="shared" si="24"/>
        <v>24.867733671415579</v>
      </c>
      <c r="F51" s="26">
        <f t="shared" si="21"/>
        <v>39.883726883083682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24.417278685409997</v>
      </c>
      <c r="C52" s="26">
        <f t="shared" si="25"/>
        <v>47.439796213209775</v>
      </c>
      <c r="D52" s="26">
        <f t="shared" si="25"/>
        <v>-17.999522488997968</v>
      </c>
      <c r="E52" s="26">
        <f t="shared" si="25"/>
        <v>46.510751205221368</v>
      </c>
      <c r="F52" s="26">
        <f t="shared" si="21"/>
        <v>28.5112287162234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-23.163077850790501</v>
      </c>
      <c r="C53" s="26">
        <f>D11-C11</f>
        <v>43.402063938829315</v>
      </c>
      <c r="D53" s="26">
        <f t="shared" si="26"/>
        <v>-77.472603212009631</v>
      </c>
      <c r="E53" s="26">
        <f t="shared" si="26"/>
        <v>-101.09180487666083</v>
      </c>
      <c r="F53" s="26">
        <f t="shared" si="21"/>
        <v>-178.56440808867046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-38.181195049904716</v>
      </c>
      <c r="C54" s="26">
        <f t="shared" si="27"/>
        <v>-34.168485695748132</v>
      </c>
      <c r="D54" s="26">
        <f t="shared" si="27"/>
        <v>-35.340301199046792</v>
      </c>
      <c r="E54" s="26">
        <f t="shared" si="27"/>
        <v>-103.82298679593271</v>
      </c>
      <c r="F54" s="26">
        <f t="shared" si="21"/>
        <v>-139.1632879949795</v>
      </c>
    </row>
    <row r="55" spans="1:6" x14ac:dyDescent="0.2">
      <c r="A55" t="str">
        <f t="shared" si="19"/>
        <v>No Qualification</v>
      </c>
      <c r="B55" s="26">
        <f t="shared" ref="B55:E55" si="28">C13-B13</f>
        <v>-9.8892089596954236</v>
      </c>
      <c r="C55" s="26">
        <f t="shared" si="28"/>
        <v>-31.480721019447003</v>
      </c>
      <c r="D55" s="26">
        <f t="shared" si="28"/>
        <v>-23.400821236623628</v>
      </c>
      <c r="E55" s="26">
        <f t="shared" si="28"/>
        <v>-37.015675935210652</v>
      </c>
      <c r="F55" s="26">
        <f t="shared" si="21"/>
        <v>-60.41649717183428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70.673000002250319</v>
      </c>
      <c r="C57" s="28">
        <f t="shared" ref="C57" si="29">D15-C15</f>
        <v>25.869999997957166</v>
      </c>
      <c r="D57" s="28">
        <f>E15-D15</f>
        <v>31.056000002183737</v>
      </c>
      <c r="E57" s="28">
        <f>F15-E15</f>
        <v>77.359999999448064</v>
      </c>
      <c r="F57" s="28">
        <f t="shared" si="21"/>
        <v>108.4160000016318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33" width="4.7109375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Yorkshire and the Humber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183.68972021819783</v>
      </c>
      <c r="N6" s="11">
        <v>177.69685610318857</v>
      </c>
      <c r="O6" s="11">
        <v>192.39954179753556</v>
      </c>
      <c r="P6" s="11">
        <v>159.14045255580558</v>
      </c>
      <c r="Q6" s="11">
        <v>151.17878633651603</v>
      </c>
      <c r="R6" s="11">
        <v>159.05551037102313</v>
      </c>
      <c r="S6" s="11">
        <v>170.36392393466159</v>
      </c>
      <c r="T6" s="11">
        <v>158.96465410284381</v>
      </c>
      <c r="U6" s="11">
        <v>150.91801335561507</v>
      </c>
      <c r="V6" s="11">
        <v>149.16630141132771</v>
      </c>
      <c r="W6" s="11">
        <v>117.68558039188071</v>
      </c>
      <c r="X6" s="11">
        <v>113.41489925200354</v>
      </c>
      <c r="Y6" s="11">
        <v>112.7270862471487</v>
      </c>
      <c r="Z6" s="11">
        <v>105.53401591678791</v>
      </c>
      <c r="AA6" s="11">
        <v>98.670059346836467</v>
      </c>
      <c r="AB6" s="11">
        <v>94.284759155257078</v>
      </c>
      <c r="AC6" s="11">
        <v>90.179199693039166</v>
      </c>
      <c r="AD6" s="11">
        <v>86.067551686612248</v>
      </c>
      <c r="AE6" s="11">
        <v>81.992652724238795</v>
      </c>
      <c r="AF6" s="11">
        <v>77.948138788341495</v>
      </c>
      <c r="AG6" s="11">
        <v>73.964429736704133</v>
      </c>
      <c r="AH6" s="11">
        <v>70.002836172556911</v>
      </c>
      <c r="AI6" s="11">
        <v>66.072327632943484</v>
      </c>
      <c r="AJ6" s="11">
        <v>62.172792901720008</v>
      </c>
      <c r="AK6" s="11">
        <v>58.470557445730883</v>
      </c>
      <c r="AL6" s="11">
        <v>57.269083220046426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433.43445369615119</v>
      </c>
      <c r="N7" s="11">
        <v>413.90059414305443</v>
      </c>
      <c r="O7" s="11">
        <v>388.5831020126422</v>
      </c>
      <c r="P7" s="11">
        <v>407.33455694092692</v>
      </c>
      <c r="Q7" s="11">
        <v>393.88365024527963</v>
      </c>
      <c r="R7" s="11">
        <v>414.35489688887998</v>
      </c>
      <c r="S7" s="11">
        <v>384.07599974261046</v>
      </c>
      <c r="T7" s="11">
        <v>409.54589294857033</v>
      </c>
      <c r="U7" s="11">
        <v>405.34714771736679</v>
      </c>
      <c r="V7" s="11">
        <v>376.17370183897526</v>
      </c>
      <c r="W7" s="11">
        <v>342.00521614322713</v>
      </c>
      <c r="X7" s="11">
        <v>332.82008143415339</v>
      </c>
      <c r="Y7" s="11">
        <v>336.85586154116464</v>
      </c>
      <c r="Z7" s="11">
        <v>326.64449212308756</v>
      </c>
      <c r="AA7" s="11">
        <v>316.98521775003582</v>
      </c>
      <c r="AB7" s="11">
        <v>306.66491494418034</v>
      </c>
      <c r="AC7" s="11">
        <v>296.11944671353621</v>
      </c>
      <c r="AD7" s="11">
        <v>285.49332866340995</v>
      </c>
      <c r="AE7" s="11">
        <v>274.92986478701289</v>
      </c>
      <c r="AF7" s="11">
        <v>264.41417683455353</v>
      </c>
      <c r="AG7" s="11">
        <v>254.05817141751928</v>
      </c>
      <c r="AH7" s="11">
        <v>243.73610982809873</v>
      </c>
      <c r="AI7" s="11">
        <v>233.48405786286511</v>
      </c>
      <c r="AJ7" s="11">
        <v>223.30787234953235</v>
      </c>
      <c r="AK7" s="11">
        <v>213.17674369995157</v>
      </c>
      <c r="AL7" s="11">
        <v>202.84192814824763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569.20685598009197</v>
      </c>
      <c r="N8" s="11">
        <v>609.29827314958879</v>
      </c>
      <c r="O8" s="11">
        <v>580.59267052420967</v>
      </c>
      <c r="P8" s="11">
        <v>556.04447874092079</v>
      </c>
      <c r="Q8" s="11">
        <v>587.02830623441912</v>
      </c>
      <c r="R8" s="11">
        <v>563.38929287778535</v>
      </c>
      <c r="S8" s="11">
        <v>594.11592844402333</v>
      </c>
      <c r="T8" s="11">
        <v>586.83957777414525</v>
      </c>
      <c r="U8" s="11">
        <v>568.51119465217585</v>
      </c>
      <c r="V8" s="11">
        <v>540.22621502699485</v>
      </c>
      <c r="W8" s="11">
        <v>583.62827896582417</v>
      </c>
      <c r="X8" s="11">
        <v>525.86468575430627</v>
      </c>
      <c r="Y8" s="11">
        <v>532.25587011332868</v>
      </c>
      <c r="Z8" s="11">
        <v>523.42599775573296</v>
      </c>
      <c r="AA8" s="11">
        <v>515.4096501689595</v>
      </c>
      <c r="AB8" s="11">
        <v>506.15567575381453</v>
      </c>
      <c r="AC8" s="11">
        <v>496.40106736018339</v>
      </c>
      <c r="AD8" s="11">
        <v>486.39847782531399</v>
      </c>
      <c r="AE8" s="11">
        <v>476.36283058296772</v>
      </c>
      <c r="AF8" s="11">
        <v>466.26608364380536</v>
      </c>
      <c r="AG8" s="11">
        <v>456.29230311574594</v>
      </c>
      <c r="AH8" s="11">
        <v>446.22395721153043</v>
      </c>
      <c r="AI8" s="11">
        <v>436.11872298662303</v>
      </c>
      <c r="AJ8" s="11">
        <v>425.97972162097335</v>
      </c>
      <c r="AK8" s="11">
        <v>415.755887964431</v>
      </c>
      <c r="AL8" s="11">
        <v>405.0638708771537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527.50964659029592</v>
      </c>
      <c r="N9" s="11">
        <v>522.14983144413156</v>
      </c>
      <c r="O9" s="11">
        <v>525.33802854528858</v>
      </c>
      <c r="P9" s="11">
        <v>527.9558204507432</v>
      </c>
      <c r="Q9" s="11">
        <v>568.34468159482685</v>
      </c>
      <c r="R9" s="11">
        <v>576.47296311514287</v>
      </c>
      <c r="S9" s="11">
        <v>588.73472750465532</v>
      </c>
      <c r="T9" s="11">
        <v>563.72758308679806</v>
      </c>
      <c r="U9" s="11">
        <v>556.62025801671155</v>
      </c>
      <c r="V9" s="11">
        <v>600.89024180055287</v>
      </c>
      <c r="W9" s="11">
        <v>648.33003801376265</v>
      </c>
      <c r="X9" s="11">
        <v>605.28069574060828</v>
      </c>
      <c r="Y9" s="11">
        <v>613.35760035172996</v>
      </c>
      <c r="Z9" s="11">
        <v>618.69010964862673</v>
      </c>
      <c r="AA9" s="11">
        <v>625.17883259346763</v>
      </c>
      <c r="AB9" s="11">
        <v>630.33051552476468</v>
      </c>
      <c r="AC9" s="11">
        <v>634.98030635587224</v>
      </c>
      <c r="AD9" s="11">
        <v>639.42332942822134</v>
      </c>
      <c r="AE9" s="11">
        <v>643.92177901237369</v>
      </c>
      <c r="AF9" s="11">
        <v>648.43773928434905</v>
      </c>
      <c r="AG9" s="11">
        <v>653.22598865197494</v>
      </c>
      <c r="AH9" s="11">
        <v>657.9894231090758</v>
      </c>
      <c r="AI9" s="11">
        <v>662.807825461378</v>
      </c>
      <c r="AJ9" s="11">
        <v>667.68448054599219</v>
      </c>
      <c r="AK9" s="11">
        <v>672.54717182648255</v>
      </c>
      <c r="AL9" s="11">
        <v>676.84126672998605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116.53836959531087</v>
      </c>
      <c r="N10" s="11">
        <v>110.46758194863634</v>
      </c>
      <c r="O10" s="11">
        <v>115.11602641798339</v>
      </c>
      <c r="P10" s="11">
        <v>117.37361151821608</v>
      </c>
      <c r="Q10" s="11">
        <v>122.97532436946727</v>
      </c>
      <c r="R10" s="11">
        <v>125.02329787294043</v>
      </c>
      <c r="S10" s="11">
        <v>133.00370373424212</v>
      </c>
      <c r="T10" s="11">
        <v>134.50820515621956</v>
      </c>
      <c r="U10" s="11">
        <v>137.55430753728334</v>
      </c>
      <c r="V10" s="11">
        <v>134.65558352090281</v>
      </c>
      <c r="W10" s="11">
        <v>136.05024005575692</v>
      </c>
      <c r="X10" s="11">
        <v>147.80081822793062</v>
      </c>
      <c r="Y10" s="11">
        <v>143.77701674667344</v>
      </c>
      <c r="Z10" s="11">
        <v>146.10677294583462</v>
      </c>
      <c r="AA10" s="11">
        <v>148.75461002234707</v>
      </c>
      <c r="AB10" s="11">
        <v>151.06623326742502</v>
      </c>
      <c r="AC10" s="11">
        <v>153.3623988951862</v>
      </c>
      <c r="AD10" s="11">
        <v>155.68659237751174</v>
      </c>
      <c r="AE10" s="11">
        <v>157.99306512634746</v>
      </c>
      <c r="AF10" s="11">
        <v>160.32083585402984</v>
      </c>
      <c r="AG10" s="11">
        <v>162.82041721371553</v>
      </c>
      <c r="AH10">
        <v>165.39427646753902</v>
      </c>
      <c r="AI10">
        <v>167.99411666126946</v>
      </c>
      <c r="AJ10">
        <v>170.65404463975509</v>
      </c>
      <c r="AK10">
        <v>173.43807064601771</v>
      </c>
      <c r="AL10" s="11">
        <v>175.9339669388406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142.31329352743228</v>
      </c>
      <c r="N11" s="11">
        <v>131.71084140102346</v>
      </c>
      <c r="O11" s="11">
        <v>133.87980212611973</v>
      </c>
      <c r="P11" s="11">
        <v>137.32728305330619</v>
      </c>
      <c r="Q11" s="11">
        <v>134.47014135896197</v>
      </c>
      <c r="R11" s="11">
        <v>140.72915975837026</v>
      </c>
      <c r="S11" s="11">
        <v>139.82520160089308</v>
      </c>
      <c r="T11" s="11">
        <v>140.62544472158564</v>
      </c>
      <c r="U11" s="11">
        <v>140.55941625156674</v>
      </c>
      <c r="V11" s="11">
        <v>139.25419544322207</v>
      </c>
      <c r="W11" s="11">
        <v>136.59935983657468</v>
      </c>
      <c r="X11" s="11">
        <v>144.12958688817992</v>
      </c>
      <c r="Y11" s="11">
        <v>140.34353714360245</v>
      </c>
      <c r="Z11" s="11">
        <v>141.24273306694076</v>
      </c>
      <c r="AA11" s="11">
        <v>142.49837905238314</v>
      </c>
      <c r="AB11" s="11">
        <v>143.46677065915111</v>
      </c>
      <c r="AC11" s="11">
        <v>144.39647668252724</v>
      </c>
      <c r="AD11" s="11">
        <v>145.38841975969373</v>
      </c>
      <c r="AE11" s="11">
        <v>146.66732431584501</v>
      </c>
      <c r="AF11" s="11">
        <v>148.03698481053198</v>
      </c>
      <c r="AG11" s="11">
        <v>149.52401474002335</v>
      </c>
      <c r="AH11">
        <v>151.13822117229711</v>
      </c>
      <c r="AI11">
        <v>152.83975005418253</v>
      </c>
      <c r="AJ11">
        <v>154.61222500411534</v>
      </c>
      <c r="AK11">
        <v>156.40967330376944</v>
      </c>
      <c r="AL11" s="11">
        <v>158.09596552321642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357.3162894423146</v>
      </c>
      <c r="N12" s="11">
        <v>348.30473610134305</v>
      </c>
      <c r="O12" s="11">
        <v>381.14909580558293</v>
      </c>
      <c r="P12" s="11">
        <v>397.53351822185795</v>
      </c>
      <c r="Q12" s="11">
        <v>412.11837576464865</v>
      </c>
      <c r="R12" s="11">
        <v>429.82289834043297</v>
      </c>
      <c r="S12" s="11">
        <v>457.20392646819261</v>
      </c>
      <c r="T12" s="11">
        <v>469.0264954300884</v>
      </c>
      <c r="U12" s="11">
        <v>479.65647602947598</v>
      </c>
      <c r="V12" s="11">
        <v>481.07130526696284</v>
      </c>
      <c r="W12" s="11">
        <v>494.71716734746235</v>
      </c>
      <c r="X12" s="11">
        <v>523.13465027182701</v>
      </c>
      <c r="Y12" s="11">
        <v>521.92325708673332</v>
      </c>
      <c r="Z12" s="11">
        <v>532.53080295397081</v>
      </c>
      <c r="AA12" s="11">
        <v>544.06275219104714</v>
      </c>
      <c r="AB12" s="11">
        <v>554.47353304523449</v>
      </c>
      <c r="AC12" s="11">
        <v>564.32750877491662</v>
      </c>
      <c r="AD12" s="11">
        <v>573.88149639592564</v>
      </c>
      <c r="AE12" s="11">
        <v>583.30998074483762</v>
      </c>
      <c r="AF12" s="11">
        <v>592.72334670596092</v>
      </c>
      <c r="AG12" s="11">
        <v>602.3058665783841</v>
      </c>
      <c r="AH12">
        <v>611.73904605974371</v>
      </c>
      <c r="AI12">
        <v>621.22749068679605</v>
      </c>
      <c r="AJ12">
        <v>630.76447161271312</v>
      </c>
      <c r="AK12">
        <v>640.22928501412287</v>
      </c>
      <c r="AL12">
        <v>649.31827502725776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160.21005728925519</v>
      </c>
      <c r="N13" s="11">
        <v>161.96794105732113</v>
      </c>
      <c r="O13" s="11">
        <v>152.4322560592183</v>
      </c>
      <c r="P13" s="11">
        <v>170.47714978045636</v>
      </c>
      <c r="Q13" s="11">
        <v>175.21509012131224</v>
      </c>
      <c r="R13" s="11">
        <v>204.67591410021657</v>
      </c>
      <c r="S13" s="11">
        <v>214.08097024023715</v>
      </c>
      <c r="T13" s="11">
        <v>223.74642353494175</v>
      </c>
      <c r="U13" s="11">
        <v>261.895555119709</v>
      </c>
      <c r="V13" s="11">
        <v>256.27701677683615</v>
      </c>
      <c r="W13" s="11">
        <v>246.03741017068836</v>
      </c>
      <c r="X13" s="11">
        <v>304.30338682429442</v>
      </c>
      <c r="Y13" s="11">
        <v>296.75716900425522</v>
      </c>
      <c r="Z13" s="11">
        <v>310.01659669421048</v>
      </c>
      <c r="AA13" s="11">
        <v>323.82523354853447</v>
      </c>
      <c r="AB13" s="11">
        <v>336.86542505217068</v>
      </c>
      <c r="AC13" s="11">
        <v>349.53942286503826</v>
      </c>
      <c r="AD13" s="11">
        <v>362.01131178895815</v>
      </c>
      <c r="AE13" s="11">
        <v>374.3669147374568</v>
      </c>
      <c r="AF13" s="11">
        <v>386.6303403931467</v>
      </c>
      <c r="AG13" s="11">
        <v>398.92372169197773</v>
      </c>
      <c r="AH13">
        <v>411.079673004482</v>
      </c>
      <c r="AI13">
        <v>423.12437515382197</v>
      </c>
      <c r="AJ13">
        <v>435.08917230520751</v>
      </c>
      <c r="AK13">
        <v>446.87325995594864</v>
      </c>
      <c r="AL13">
        <v>458.18364559466085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22.745313660225964</v>
      </c>
      <c r="N14" s="11">
        <v>23.973344650081508</v>
      </c>
      <c r="O14" s="11">
        <v>22.989476710475497</v>
      </c>
      <c r="P14" s="11">
        <v>25.328128736626645</v>
      </c>
      <c r="Q14" s="11">
        <v>25.967643972663158</v>
      </c>
      <c r="R14" s="11">
        <v>30.946066672873123</v>
      </c>
      <c r="S14" s="11">
        <v>30.530618328363051</v>
      </c>
      <c r="T14" s="11">
        <v>32.298723245919376</v>
      </c>
      <c r="U14" s="11">
        <v>38.22163132032572</v>
      </c>
      <c r="V14" s="11">
        <v>37.428438914140088</v>
      </c>
      <c r="W14" s="11">
        <v>35.959709072694864</v>
      </c>
      <c r="X14" s="11">
        <v>44.266195604384109</v>
      </c>
      <c r="Y14" s="11">
        <v>43.154601764906545</v>
      </c>
      <c r="Z14" s="11">
        <v>45.015478894135406</v>
      </c>
      <c r="AA14" s="11">
        <v>46.950265325598586</v>
      </c>
      <c r="AB14" s="11">
        <v>48.761172598057776</v>
      </c>
      <c r="AC14" s="11">
        <v>50.525172659421038</v>
      </c>
      <c r="AD14" s="11">
        <v>52.252492074704563</v>
      </c>
      <c r="AE14" s="11">
        <v>54.00358796861714</v>
      </c>
      <c r="AF14" s="11">
        <v>55.725353684923626</v>
      </c>
      <c r="AG14" s="11">
        <v>57.461086853979921</v>
      </c>
      <c r="AH14">
        <v>59.1754569743036</v>
      </c>
      <c r="AI14">
        <v>60.890333499804036</v>
      </c>
      <c r="AJ14">
        <v>62.569219019663365</v>
      </c>
      <c r="AK14">
        <v>64.259350142407939</v>
      </c>
      <c r="AL14">
        <v>65.880997940094304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Yorkshire and the Humber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Yorkshire and the Humber</v>
      </c>
      <c r="W1" s="203" t="str">
        <f>CONCATENATE("Shift-share Figure 1: Levels of Employment, ",C4," - ",F40,", ",Info!B5)</f>
        <v>Shift-share Figure 1: Levels of Employment, 2015 - 2035, Yorkshire and the Humber</v>
      </c>
      <c r="AK1" s="203" t="str">
        <f>CONCATENATE("Shift-share Figure 1.1: Net Changes, ",C4,"-",F40,", ",Info!B5)</f>
        <v>Shift-share Figure 1.1: Net Changes, 2015-2035, Yorkshire and the Humber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150.45309327458287</v>
      </c>
      <c r="C8" s="140">
        <f t="shared" ref="C8:C33" si="0">B8/B$35*100</f>
        <v>5.6893477057677302</v>
      </c>
      <c r="E8" s="150">
        <v>190.2095537814634</v>
      </c>
      <c r="F8" s="140">
        <f t="shared" ref="F8:F33" si="1">E8/E$35*100</f>
        <v>6.9393889697571982</v>
      </c>
      <c r="H8" s="150">
        <f>E8-B8</f>
        <v>39.756460506880529</v>
      </c>
      <c r="I8" s="140">
        <f>IF(B8&lt;&gt;0,((E8/B8)-1)*100,0)</f>
        <v>26.424488617408095</v>
      </c>
      <c r="K8" s="207">
        <f t="shared" ref="K8:K33" si="2">(($E$35/$B$35)-1)*B8</f>
        <v>5.4926669555914192</v>
      </c>
      <c r="L8" s="140">
        <f>IF(B8&lt;&gt;0,K8/B8*100,0)</f>
        <v>3.6507504339356345</v>
      </c>
      <c r="N8" s="150">
        <f>H8-(K8+Q8)</f>
        <v>33.224367606131686</v>
      </c>
      <c r="O8" s="140">
        <f>IF(B8&lt;&gt;0,N8/B8*100,0)</f>
        <v>22.082874391619118</v>
      </c>
      <c r="Q8" s="150">
        <v>1.0394259451574253</v>
      </c>
      <c r="R8" s="140">
        <f>IF(B8&lt;&gt;0,Q8/B8*100,0)</f>
        <v>0.69086379185333979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80.659404235174364</v>
      </c>
      <c r="C9" s="140">
        <f t="shared" si="0"/>
        <v>3.0501160623960821</v>
      </c>
      <c r="E9" s="150">
        <v>87.429062832680202</v>
      </c>
      <c r="F9" s="140">
        <f t="shared" si="1"/>
        <v>3.1896624654004926</v>
      </c>
      <c r="H9" s="150">
        <f t="shared" ref="H9:H32" si="3">E9-B9</f>
        <v>6.7696585975058383</v>
      </c>
      <c r="I9" s="140">
        <f t="shared" ref="I9:I35" si="4">IF(B9&lt;&gt;0,((E9/B9)-1)*100,0)</f>
        <v>8.3928943707145542</v>
      </c>
      <c r="K9" s="207">
        <f t="shared" si="2"/>
        <v>2.9446735501255255</v>
      </c>
      <c r="L9" s="140">
        <f t="shared" ref="L9:L32" si="5">IF(B9&lt;&gt;0,K9/B9*100,0)</f>
        <v>3.6507504339356345</v>
      </c>
      <c r="N9" s="150">
        <f t="shared" ref="N9:N31" si="6">H9-(K9+Q9)</f>
        <v>3.5911868860980061</v>
      </c>
      <c r="O9" s="140">
        <f>IF(B9&lt;&gt;0,N9/B9*100,0)</f>
        <v>4.4522854094326956</v>
      </c>
      <c r="Q9" s="150">
        <v>0.2337981612823069</v>
      </c>
      <c r="R9" s="140">
        <f>IF(B9&lt;&gt;0,Q9/B9*100,0)</f>
        <v>0.28985852734621492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109.23439741877891</v>
      </c>
      <c r="C10" s="140">
        <f t="shared" si="0"/>
        <v>4.1306725891719509</v>
      </c>
      <c r="E10" s="150">
        <v>140.42874586042362</v>
      </c>
      <c r="F10" s="140">
        <f t="shared" si="1"/>
        <v>5.1232426063113357</v>
      </c>
      <c r="H10" s="150">
        <f t="shared" si="3"/>
        <v>31.194348441644706</v>
      </c>
      <c r="I10" s="140">
        <f t="shared" si="4"/>
        <v>28.55725776748961</v>
      </c>
      <c r="K10" s="207">
        <f t="shared" si="2"/>
        <v>3.9878752377730464</v>
      </c>
      <c r="L10" s="140">
        <f t="shared" si="5"/>
        <v>3.6507504339356345</v>
      </c>
      <c r="N10" s="150">
        <f t="shared" si="6"/>
        <v>23.0527825001802</v>
      </c>
      <c r="O10" s="140">
        <f t="shared" ref="O10:O32" si="7">IF(B10&lt;&gt;0,N10/B10*100,0)</f>
        <v>21.103959050372449</v>
      </c>
      <c r="Q10" s="150">
        <v>4.1536907036914599</v>
      </c>
      <c r="R10" s="140">
        <f t="shared" ref="R10:R32" si="8">IF(B10&lt;&gt;0,Q10/B10*100,0)</f>
        <v>3.8025482831815234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105.99714195236231</v>
      </c>
      <c r="C11" s="140">
        <f t="shared" si="0"/>
        <v>4.0082565486640434</v>
      </c>
      <c r="E11" s="150">
        <v>123.12402955464066</v>
      </c>
      <c r="F11" s="140">
        <f t="shared" si="1"/>
        <v>4.4919170231858123</v>
      </c>
      <c r="H11" s="150">
        <f>E11-B11</f>
        <v>17.126887602278345</v>
      </c>
      <c r="I11" s="140">
        <f>IF(B11&lt;&gt;0,((E11/B11)-1)*100,0)</f>
        <v>16.157876794428638</v>
      </c>
      <c r="K11" s="207">
        <f t="shared" si="2"/>
        <v>3.8696911197852377</v>
      </c>
      <c r="L11" s="140">
        <f t="shared" si="5"/>
        <v>3.6507504339356345</v>
      </c>
      <c r="N11" s="150">
        <f t="shared" si="6"/>
        <v>10.991647035391306</v>
      </c>
      <c r="O11" s="140">
        <f t="shared" si="7"/>
        <v>10.369757932087659</v>
      </c>
      <c r="Q11" s="150">
        <v>2.2655494471017996</v>
      </c>
      <c r="R11" s="140">
        <f>IF(B11&lt;&gt;0,Q11/B11*100,0)</f>
        <v>2.1373684284053551</v>
      </c>
      <c r="T11" s="135"/>
    </row>
    <row r="12" spans="1:97" x14ac:dyDescent="0.2">
      <c r="A12" s="10" t="str">
        <f>name!$D8</f>
        <v>23 Teaching and other educational professionals</v>
      </c>
      <c r="B12" s="150">
        <v>113.92763254233786</v>
      </c>
      <c r="C12" s="140">
        <f t="shared" si="0"/>
        <v>4.3081461518731015</v>
      </c>
      <c r="E12" s="150">
        <v>125.88204386847865</v>
      </c>
      <c r="F12" s="140">
        <f t="shared" si="1"/>
        <v>4.5925372797785444</v>
      </c>
      <c r="H12" s="150">
        <f t="shared" si="3"/>
        <v>11.954411326140786</v>
      </c>
      <c r="I12" s="140">
        <f t="shared" si="4"/>
        <v>10.492986696355944</v>
      </c>
      <c r="K12" s="207">
        <f t="shared" si="2"/>
        <v>4.1592135394119945</v>
      </c>
      <c r="L12" s="140">
        <f t="shared" si="5"/>
        <v>3.6507504339356345</v>
      </c>
      <c r="N12" s="150">
        <f t="shared" si="6"/>
        <v>14.258309972387629</v>
      </c>
      <c r="O12" s="140">
        <f t="shared" si="7"/>
        <v>12.515234148387089</v>
      </c>
      <c r="Q12" s="150">
        <v>-6.4631121856588365</v>
      </c>
      <c r="R12" s="140">
        <f t="shared" si="8"/>
        <v>-5.6729978859667876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127.50895976705519</v>
      </c>
      <c r="C13" s="140">
        <f t="shared" si="0"/>
        <v>4.8217207896919962</v>
      </c>
      <c r="E13" s="150">
        <v>173.34080758619817</v>
      </c>
      <c r="F13" s="140">
        <f t="shared" si="1"/>
        <v>6.3239688241658323</v>
      </c>
      <c r="H13" s="150">
        <f t="shared" si="3"/>
        <v>45.831847819142979</v>
      </c>
      <c r="I13" s="140">
        <f t="shared" si="4"/>
        <v>35.944021426316006</v>
      </c>
      <c r="K13" s="207">
        <f t="shared" si="2"/>
        <v>4.6550339020025806</v>
      </c>
      <c r="L13" s="140">
        <f t="shared" si="5"/>
        <v>3.6507504339356345</v>
      </c>
      <c r="N13" s="150">
        <f>H13-(K13+Q13)</f>
        <v>38.015611609988468</v>
      </c>
      <c r="O13" s="140">
        <f>IF(B13&lt;&gt;0,N13/B13*100,0)</f>
        <v>29.814070853874743</v>
      </c>
      <c r="Q13" s="150">
        <v>3.1612023071519268</v>
      </c>
      <c r="R13" s="140">
        <f t="shared" si="8"/>
        <v>2.479200138505635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42.84208695588292</v>
      </c>
      <c r="C14" s="140">
        <f t="shared" si="0"/>
        <v>1.6200632624276623</v>
      </c>
      <c r="E14" s="150">
        <v>56.658834189130559</v>
      </c>
      <c r="F14" s="140">
        <f t="shared" si="1"/>
        <v>2.0670764490782969</v>
      </c>
      <c r="H14" s="150">
        <f t="shared" si="3"/>
        <v>13.816747233247639</v>
      </c>
      <c r="I14" s="140">
        <f t="shared" si="4"/>
        <v>32.250406586111403</v>
      </c>
      <c r="K14" s="207">
        <f t="shared" si="2"/>
        <v>1.5640576754489774</v>
      </c>
      <c r="L14" s="140">
        <f>IF(B14&lt;&gt;0,K14/B14*100,0)</f>
        <v>3.6507504339356345</v>
      </c>
      <c r="N14" s="150">
        <f t="shared" si="6"/>
        <v>11.334693197824802</v>
      </c>
      <c r="O14" s="140">
        <f t="shared" si="7"/>
        <v>26.456911890162633</v>
      </c>
      <c r="Q14" s="150">
        <v>0.91799635997385931</v>
      </c>
      <c r="R14" s="140">
        <f t="shared" si="8"/>
        <v>2.1427442620131356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44.447039101619502</v>
      </c>
      <c r="C15" s="140">
        <f t="shared" si="0"/>
        <v>1.6807541436151214</v>
      </c>
      <c r="E15" s="150">
        <v>51.709616830246517</v>
      </c>
      <c r="F15" s="140">
        <f t="shared" si="1"/>
        <v>1.8865148333950483</v>
      </c>
      <c r="H15" s="150">
        <f t="shared" si="3"/>
        <v>7.262577728627015</v>
      </c>
      <c r="I15" s="140">
        <f t="shared" si="4"/>
        <v>16.339845972692444</v>
      </c>
      <c r="K15" s="207">
        <f t="shared" si="2"/>
        <v>1.6226504728739151</v>
      </c>
      <c r="L15" s="140">
        <f t="shared" si="5"/>
        <v>3.6507504339356345</v>
      </c>
      <c r="N15" s="150">
        <f t="shared" si="6"/>
        <v>5.1969506993991352</v>
      </c>
      <c r="O15" s="140">
        <f t="shared" si="7"/>
        <v>11.69245647053636</v>
      </c>
      <c r="Q15" s="150">
        <v>0.44297655635396466</v>
      </c>
      <c r="R15" s="140">
        <f t="shared" si="8"/>
        <v>0.99663906822046122</v>
      </c>
      <c r="T15" s="11"/>
    </row>
    <row r="16" spans="1:97" x14ac:dyDescent="0.2">
      <c r="A16" s="10" t="str">
        <f>name!$D12</f>
        <v>33 Protective service occupations</v>
      </c>
      <c r="B16" s="150">
        <v>26.772869784222721</v>
      </c>
      <c r="C16" s="140">
        <f t="shared" si="0"/>
        <v>1.0124096618319132</v>
      </c>
      <c r="E16" s="150">
        <v>29.652315725355134</v>
      </c>
      <c r="F16" s="140">
        <f t="shared" si="1"/>
        <v>1.0818013531996429</v>
      </c>
      <c r="H16" s="150">
        <f t="shared" si="3"/>
        <v>2.8794459411324134</v>
      </c>
      <c r="I16" s="140">
        <f t="shared" si="4"/>
        <v>10.75508888042056</v>
      </c>
      <c r="K16" s="207">
        <f t="shared" si="2"/>
        <v>0.97741065982453335</v>
      </c>
      <c r="L16" s="140">
        <f t="shared" si="5"/>
        <v>3.6507504339356345</v>
      </c>
      <c r="N16" s="150">
        <f t="shared" si="6"/>
        <v>1.862052505769684</v>
      </c>
      <c r="O16" s="140">
        <f t="shared" si="7"/>
        <v>6.954997804781442</v>
      </c>
      <c r="Q16" s="150">
        <v>3.9982775538195993E-2</v>
      </c>
      <c r="R16" s="140">
        <f t="shared" si="8"/>
        <v>0.14934064170348255</v>
      </c>
      <c r="T16" s="11"/>
    </row>
    <row r="17" spans="1:20" x14ac:dyDescent="0.2">
      <c r="A17" s="10" t="str">
        <f>name!$D13</f>
        <v>34 Culture, media and sports occupations</v>
      </c>
      <c r="B17" s="150">
        <v>33.460412659863486</v>
      </c>
      <c r="C17" s="140">
        <f t="shared" si="0"/>
        <v>1.265297494768066</v>
      </c>
      <c r="E17" s="150">
        <v>41.844174533265196</v>
      </c>
      <c r="F17" s="140">
        <f t="shared" si="1"/>
        <v>1.526595259974967</v>
      </c>
      <c r="H17" s="150">
        <f t="shared" si="3"/>
        <v>8.3837618734017099</v>
      </c>
      <c r="I17" s="140">
        <f t="shared" si="4"/>
        <v>25.055763533538912</v>
      </c>
      <c r="K17" s="207">
        <f t="shared" si="2"/>
        <v>1.2215561603766203</v>
      </c>
      <c r="L17" s="140">
        <f t="shared" si="5"/>
        <v>3.6507504339356345</v>
      </c>
      <c r="N17" s="150">
        <f t="shared" si="6"/>
        <v>4.4633879312680698</v>
      </c>
      <c r="O17" s="140">
        <f t="shared" si="7"/>
        <v>13.339309280611483</v>
      </c>
      <c r="Q17" s="150">
        <v>2.6988177817570196</v>
      </c>
      <c r="R17" s="140">
        <f t="shared" si="8"/>
        <v>8.0657038189917838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135.04472565282867</v>
      </c>
      <c r="C18" s="140">
        <f t="shared" si="0"/>
        <v>5.1066839727033422</v>
      </c>
      <c r="E18" s="150">
        <v>155.91756017882571</v>
      </c>
      <c r="F18" s="140">
        <f t="shared" si="1"/>
        <v>5.6883188871758952</v>
      </c>
      <c r="H18" s="150">
        <f t="shared" si="3"/>
        <v>20.872834525997035</v>
      </c>
      <c r="I18" s="140">
        <f t="shared" si="4"/>
        <v>15.456238238919951</v>
      </c>
      <c r="K18" s="207">
        <f t="shared" si="2"/>
        <v>4.9301459077778302</v>
      </c>
      <c r="L18" s="140">
        <f t="shared" si="5"/>
        <v>3.6507504339356345</v>
      </c>
      <c r="N18" s="150">
        <f t="shared" si="6"/>
        <v>16.100576035735877</v>
      </c>
      <c r="O18" s="140">
        <f t="shared" si="7"/>
        <v>11.922402713547688</v>
      </c>
      <c r="Q18" s="150">
        <v>-0.15788741751667074</v>
      </c>
      <c r="R18" s="140">
        <f t="shared" si="8"/>
        <v>-0.11691490856337904</v>
      </c>
      <c r="T18" s="11"/>
    </row>
    <row r="19" spans="1:20" x14ac:dyDescent="0.2">
      <c r="A19" s="10" t="str">
        <f>name!$D15</f>
        <v>41 Administrative occupations</v>
      </c>
      <c r="B19" s="150">
        <v>268.40444704467103</v>
      </c>
      <c r="C19" s="140">
        <f t="shared" si="0"/>
        <v>10.149649912644437</v>
      </c>
      <c r="E19" s="150">
        <v>278.40677004994058</v>
      </c>
      <c r="F19" s="140">
        <f t="shared" si="1"/>
        <v>10.157075871225581</v>
      </c>
      <c r="H19" s="150">
        <f t="shared" si="3"/>
        <v>10.002323005269545</v>
      </c>
      <c r="I19" s="140">
        <f t="shared" si="4"/>
        <v>3.7265861707592496</v>
      </c>
      <c r="K19" s="207">
        <f t="shared" si="2"/>
        <v>9.7987765151858675</v>
      </c>
      <c r="L19" s="140">
        <f t="shared" si="5"/>
        <v>3.6507504339356345</v>
      </c>
      <c r="N19" s="150">
        <f t="shared" si="6"/>
        <v>0.15247754293589644</v>
      </c>
      <c r="O19" s="140">
        <f t="shared" si="7"/>
        <v>5.6808873554363773E-2</v>
      </c>
      <c r="Q19" s="150">
        <v>5.1068947147781749E-2</v>
      </c>
      <c r="R19" s="140">
        <f t="shared" si="8"/>
        <v>1.9026863269252112E-2</v>
      </c>
      <c r="T19" s="11"/>
    </row>
    <row r="20" spans="1:20" x14ac:dyDescent="0.2">
      <c r="A20" s="10" t="str">
        <f>name!$D16</f>
        <v>42 Secretarial and related occupations</v>
      </c>
      <c r="B20" s="150">
        <v>66.086244451123761</v>
      </c>
      <c r="C20" s="140">
        <f t="shared" si="0"/>
        <v>2.4990355137771347</v>
      </c>
      <c r="E20" s="150">
        <v>58.778420611806546</v>
      </c>
      <c r="F20" s="140">
        <f t="shared" si="1"/>
        <v>2.1444050287923524</v>
      </c>
      <c r="H20" s="150">
        <f t="shared" si="3"/>
        <v>-7.3078238393172157</v>
      </c>
      <c r="I20" s="140">
        <f t="shared" si="4"/>
        <v>-11.058010483137615</v>
      </c>
      <c r="K20" s="207">
        <f t="shared" si="2"/>
        <v>2.4126438560711647</v>
      </c>
      <c r="L20" s="140">
        <f t="shared" si="5"/>
        <v>3.6507504339356345</v>
      </c>
      <c r="N20" s="150">
        <f t="shared" si="6"/>
        <v>-9.9683115422946162</v>
      </c>
      <c r="O20" s="140">
        <f t="shared" si="7"/>
        <v>-15.083791831546739</v>
      </c>
      <c r="Q20" s="150">
        <v>0.24784384690623601</v>
      </c>
      <c r="R20" s="140">
        <f t="shared" si="8"/>
        <v>0.3750309144734908</v>
      </c>
      <c r="T20" s="11"/>
    </row>
    <row r="21" spans="1:20" x14ac:dyDescent="0.2">
      <c r="A21" s="10" t="str">
        <f>name!$D17</f>
        <v>51 Skilled agricultural and related trades</v>
      </c>
      <c r="B21" s="150">
        <v>34.424047443125509</v>
      </c>
      <c r="C21" s="140">
        <f t="shared" si="0"/>
        <v>1.3017371134161455</v>
      </c>
      <c r="E21" s="150">
        <v>27.986818233193752</v>
      </c>
      <c r="F21" s="140">
        <f t="shared" si="1"/>
        <v>1.0210392374357748</v>
      </c>
      <c r="H21" s="150">
        <f t="shared" si="3"/>
        <v>-6.4372292099317576</v>
      </c>
      <c r="I21" s="140">
        <f t="shared" si="4"/>
        <v>-18.699803445737096</v>
      </c>
      <c r="K21" s="207">
        <f t="shared" si="2"/>
        <v>1.2567360614081131</v>
      </c>
      <c r="L21" s="140">
        <f t="shared" si="5"/>
        <v>3.6507504339356345</v>
      </c>
      <c r="N21" s="150">
        <f t="shared" si="6"/>
        <v>-3.1586550783689962</v>
      </c>
      <c r="O21" s="140">
        <f t="shared" si="7"/>
        <v>-9.1757225340443807</v>
      </c>
      <c r="Q21" s="150">
        <v>-4.5353101929708748</v>
      </c>
      <c r="R21" s="140">
        <f t="shared" si="8"/>
        <v>-13.174831345628352</v>
      </c>
      <c r="T21" s="11"/>
    </row>
    <row r="22" spans="1:20" x14ac:dyDescent="0.2">
      <c r="A22" s="10" t="str">
        <f>name!$D18</f>
        <v>52 Skilled metal, electrical and electronic trades</v>
      </c>
      <c r="B22" s="150">
        <v>104.42712964741982</v>
      </c>
      <c r="C22" s="140">
        <f t="shared" si="0"/>
        <v>3.9488869091920931</v>
      </c>
      <c r="E22" s="150">
        <v>95.452536470509131</v>
      </c>
      <c r="F22" s="140">
        <f t="shared" si="1"/>
        <v>3.4823817497612439</v>
      </c>
      <c r="H22" s="150">
        <f t="shared" si="3"/>
        <v>-8.9745931769106875</v>
      </c>
      <c r="I22" s="140">
        <f t="shared" si="4"/>
        <v>-8.5941203279376275</v>
      </c>
      <c r="K22" s="207">
        <f t="shared" si="2"/>
        <v>3.8123738887497067</v>
      </c>
      <c r="L22" s="140">
        <f t="shared" si="5"/>
        <v>3.6507504339356345</v>
      </c>
      <c r="N22" s="150">
        <f t="shared" si="6"/>
        <v>-11.031798884548076</v>
      </c>
      <c r="O22" s="140">
        <f t="shared" si="7"/>
        <v>-10.564111952320284</v>
      </c>
      <c r="Q22" s="150">
        <v>-1.7551681811123179</v>
      </c>
      <c r="R22" s="140">
        <f t="shared" si="8"/>
        <v>-1.6807588095529777</v>
      </c>
      <c r="T22" s="11"/>
    </row>
    <row r="23" spans="1:20" x14ac:dyDescent="0.2">
      <c r="A23" s="10" t="str">
        <f>name!$D19</f>
        <v>53 Skilled construction and building trades</v>
      </c>
      <c r="B23" s="150">
        <v>99.474807740419351</v>
      </c>
      <c r="C23" s="140">
        <f t="shared" si="0"/>
        <v>3.7616160417969309</v>
      </c>
      <c r="E23" s="150">
        <v>81.551775227244804</v>
      </c>
      <c r="F23" s="140">
        <f t="shared" si="1"/>
        <v>2.9752421906538951</v>
      </c>
      <c r="H23" s="150">
        <f t="shared" si="3"/>
        <v>-17.923032513174547</v>
      </c>
      <c r="I23" s="140">
        <f t="shared" si="4"/>
        <v>-18.017659868159686</v>
      </c>
      <c r="K23" s="207">
        <f t="shared" si="2"/>
        <v>3.6315769752399976</v>
      </c>
      <c r="L23" s="140">
        <f t="shared" si="5"/>
        <v>3.6507504339356345</v>
      </c>
      <c r="N23" s="150">
        <f t="shared" si="6"/>
        <v>-26.891541121882103</v>
      </c>
      <c r="O23" s="140">
        <f t="shared" si="7"/>
        <v>-27.03351907153808</v>
      </c>
      <c r="Q23" s="150">
        <v>5.3369316334675574</v>
      </c>
      <c r="R23" s="140">
        <f t="shared" si="8"/>
        <v>5.3651087694427533</v>
      </c>
      <c r="T23" s="11"/>
    </row>
    <row r="24" spans="1:20" x14ac:dyDescent="0.2">
      <c r="A24" s="10" t="str">
        <f>name!$D20</f>
        <v>54 Textiles, printing and other skilled trades</v>
      </c>
      <c r="B24" s="150">
        <v>61.146021283497348</v>
      </c>
      <c r="C24" s="140">
        <f t="shared" si="0"/>
        <v>2.3122221573151296</v>
      </c>
      <c r="E24" s="150">
        <v>51.109611341432448</v>
      </c>
      <c r="F24" s="140">
        <f t="shared" si="1"/>
        <v>1.8646249157326902</v>
      </c>
      <c r="H24" s="150">
        <f t="shared" si="3"/>
        <v>-10.0364099420649</v>
      </c>
      <c r="I24" s="140">
        <f t="shared" si="4"/>
        <v>-16.41383974197127</v>
      </c>
      <c r="K24" s="207">
        <f t="shared" si="2"/>
        <v>2.2322886373416546</v>
      </c>
      <c r="L24" s="140">
        <f t="shared" si="5"/>
        <v>3.6507504339356336</v>
      </c>
      <c r="N24" s="150">
        <f t="shared" si="6"/>
        <v>-10.191293366443576</v>
      </c>
      <c r="O24" s="140">
        <f t="shared" si="7"/>
        <v>-16.667140645492982</v>
      </c>
      <c r="Q24" s="150">
        <v>-2.077405212962979</v>
      </c>
      <c r="R24" s="140">
        <f t="shared" si="8"/>
        <v>-3.3974495304139243</v>
      </c>
      <c r="T24" s="11"/>
    </row>
    <row r="25" spans="1:20" x14ac:dyDescent="0.2">
      <c r="A25" s="10" t="str">
        <f>name!$D21</f>
        <v>61 Caring personal service occupations</v>
      </c>
      <c r="B25" s="150">
        <v>208.23287507806003</v>
      </c>
      <c r="C25" s="140">
        <f t="shared" si="0"/>
        <v>7.8742763229775399</v>
      </c>
      <c r="E25" s="150">
        <v>205.06687843257353</v>
      </c>
      <c r="F25" s="140">
        <f t="shared" si="1"/>
        <v>7.4814267000095427</v>
      </c>
      <c r="H25" s="150">
        <f t="shared" si="3"/>
        <v>-3.1659966454865014</v>
      </c>
      <c r="I25" s="140">
        <f t="shared" si="4"/>
        <v>-1.5204115317044242</v>
      </c>
      <c r="K25" s="207">
        <f t="shared" si="2"/>
        <v>7.6020625905089245</v>
      </c>
      <c r="L25" s="140">
        <f t="shared" si="5"/>
        <v>3.6507504339356345</v>
      </c>
      <c r="N25" s="150">
        <f t="shared" si="6"/>
        <v>-9.1871918488507411</v>
      </c>
      <c r="O25" s="140">
        <f t="shared" si="7"/>
        <v>-4.4119795423305508</v>
      </c>
      <c r="Q25" s="150">
        <v>-1.580867387144685</v>
      </c>
      <c r="R25" s="140">
        <f t="shared" si="8"/>
        <v>-0.75918242330951202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57.255673428618522</v>
      </c>
      <c r="C26" s="140">
        <f t="shared" si="0"/>
        <v>2.1651095844788992</v>
      </c>
      <c r="E26" s="150">
        <v>62.126347621362008</v>
      </c>
      <c r="F26" s="140">
        <f t="shared" si="1"/>
        <v>2.266546989066093</v>
      </c>
      <c r="H26" s="150">
        <f t="shared" si="3"/>
        <v>4.8706741927434862</v>
      </c>
      <c r="I26" s="140">
        <f t="shared" si="4"/>
        <v>8.5068848221929052</v>
      </c>
      <c r="K26" s="207">
        <f t="shared" si="2"/>
        <v>2.0902617461480606</v>
      </c>
      <c r="L26" s="140">
        <f t="shared" si="5"/>
        <v>3.6507504339356345</v>
      </c>
      <c r="N26" s="150">
        <f t="shared" si="6"/>
        <v>-5.985548047300945</v>
      </c>
      <c r="O26" s="140">
        <f t="shared" si="7"/>
        <v>-10.454069769632898</v>
      </c>
      <c r="Q26" s="150">
        <v>8.7659604938963707</v>
      </c>
      <c r="R26" s="140">
        <f t="shared" si="8"/>
        <v>15.310204157890169</v>
      </c>
      <c r="T26" s="11"/>
    </row>
    <row r="27" spans="1:20" x14ac:dyDescent="0.2">
      <c r="A27" s="10" t="str">
        <f>name!$D23</f>
        <v>63 Community and civil enforcement occupations</v>
      </c>
      <c r="B27" s="150">
        <v>2.6473576092467175</v>
      </c>
      <c r="C27" s="140">
        <f t="shared" si="0"/>
        <v>0.10010919425249892</v>
      </c>
      <c r="E27" s="150">
        <v>2.9185522841074665</v>
      </c>
      <c r="F27" s="140">
        <f t="shared" si="1"/>
        <v>0.10647714126528149</v>
      </c>
      <c r="H27" s="150">
        <f t="shared" si="3"/>
        <v>0.271194674860749</v>
      </c>
      <c r="I27" s="140">
        <f t="shared" si="4"/>
        <v>10.243975876682377</v>
      </c>
      <c r="K27" s="207">
        <f t="shared" si="2"/>
        <v>9.6648419407402583E-2</v>
      </c>
      <c r="L27" s="140">
        <f t="shared" si="5"/>
        <v>3.6507504339356345</v>
      </c>
      <c r="N27" s="150">
        <f t="shared" si="6"/>
        <v>0.21212546559752996</v>
      </c>
      <c r="O27" s="140">
        <f t="shared" si="7"/>
        <v>8.0127242672699737</v>
      </c>
      <c r="Q27" s="150">
        <v>-3.7579210144183535E-2</v>
      </c>
      <c r="R27" s="140">
        <f t="shared" si="8"/>
        <v>-1.4194988245232336</v>
      </c>
      <c r="T27" s="171"/>
    </row>
    <row r="28" spans="1:20" x14ac:dyDescent="0.2">
      <c r="A28" s="10" t="str">
        <f>name!$D24</f>
        <v>71 Sales occupations</v>
      </c>
      <c r="B28" s="150">
        <v>184.3353731448137</v>
      </c>
      <c r="C28" s="140">
        <f t="shared" si="0"/>
        <v>6.9705980081066032</v>
      </c>
      <c r="E28" s="150">
        <v>176.84113931079318</v>
      </c>
      <c r="F28" s="140">
        <f t="shared" si="1"/>
        <v>6.4516709446810472</v>
      </c>
      <c r="H28" s="150">
        <f t="shared" si="3"/>
        <v>-7.4942338340205197</v>
      </c>
      <c r="I28" s="140">
        <f t="shared" si="4"/>
        <v>-4.0655429862249237</v>
      </c>
      <c r="K28" s="207">
        <f t="shared" si="2"/>
        <v>6.7296244349811571</v>
      </c>
      <c r="L28" s="140">
        <f t="shared" si="5"/>
        <v>3.6507504339356345</v>
      </c>
      <c r="N28" s="150">
        <f t="shared" si="6"/>
        <v>-15.474533611950907</v>
      </c>
      <c r="O28" s="140">
        <f t="shared" si="7"/>
        <v>-8.394771631700948</v>
      </c>
      <c r="Q28" s="150">
        <v>1.250675342949231</v>
      </c>
      <c r="R28" s="140">
        <f t="shared" si="8"/>
        <v>0.67847821154038712</v>
      </c>
      <c r="T28" s="11"/>
    </row>
    <row r="29" spans="1:20" x14ac:dyDescent="0.2">
      <c r="A29" s="10" t="str">
        <f>name!$D25</f>
        <v>72 Customer service occupations</v>
      </c>
      <c r="B29" s="150">
        <v>47.597963949577881</v>
      </c>
      <c r="C29" s="140">
        <f t="shared" si="0"/>
        <v>1.7999056124523996</v>
      </c>
      <c r="E29" s="150">
        <v>52.964972844201</v>
      </c>
      <c r="F29" s="140">
        <f t="shared" si="1"/>
        <v>1.9323138140622489</v>
      </c>
      <c r="H29" s="150">
        <f t="shared" si="3"/>
        <v>5.3670088946231189</v>
      </c>
      <c r="I29" s="140">
        <f t="shared" si="4"/>
        <v>11.275711079382656</v>
      </c>
      <c r="K29" s="207">
        <f t="shared" si="2"/>
        <v>1.7376828754337414</v>
      </c>
      <c r="L29" s="140">
        <f t="shared" si="5"/>
        <v>3.6507504339356345</v>
      </c>
      <c r="N29" s="150">
        <f t="shared" si="6"/>
        <v>3.7161372777882535</v>
      </c>
      <c r="O29" s="140">
        <f t="shared" si="7"/>
        <v>7.8073450404829963</v>
      </c>
      <c r="Q29" s="150">
        <v>-8.6811258598876118E-2</v>
      </c>
      <c r="R29" s="140">
        <f t="shared" si="8"/>
        <v>-0.18238439503596876</v>
      </c>
      <c r="T29" s="11"/>
    </row>
    <row r="30" spans="1:20" x14ac:dyDescent="0.2">
      <c r="A30" s="10" t="str">
        <f>name!$D26</f>
        <v>81 Process, plant and machine operatives</v>
      </c>
      <c r="B30" s="150">
        <v>103.9598639562319</v>
      </c>
      <c r="C30" s="140">
        <f t="shared" si="0"/>
        <v>3.931217368936831</v>
      </c>
      <c r="E30" s="150">
        <v>90.921590971501729</v>
      </c>
      <c r="F30" s="140">
        <f t="shared" si="1"/>
        <v>3.3170798887700368</v>
      </c>
      <c r="H30" s="150">
        <f t="shared" si="3"/>
        <v>-13.03827298473017</v>
      </c>
      <c r="I30" s="140">
        <f t="shared" si="4"/>
        <v>-12.541641060841913</v>
      </c>
      <c r="K30" s="207">
        <f t="shared" si="2"/>
        <v>3.7953151845010313</v>
      </c>
      <c r="L30" s="140">
        <f t="shared" si="5"/>
        <v>3.6507504339356345</v>
      </c>
      <c r="N30" s="150">
        <f t="shared" si="6"/>
        <v>-16.072996422831078</v>
      </c>
      <c r="O30" s="140">
        <f t="shared" si="7"/>
        <v>-15.460770927516762</v>
      </c>
      <c r="Q30" s="150">
        <v>-0.76059174640012406</v>
      </c>
      <c r="R30" s="140">
        <f t="shared" si="8"/>
        <v>-0.73162056726078484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108.32681939029982</v>
      </c>
      <c r="C31" s="140">
        <f t="shared" si="0"/>
        <v>4.0963527432867677</v>
      </c>
      <c r="E31" s="150">
        <v>99.236182249443473</v>
      </c>
      <c r="F31" s="140">
        <f t="shared" si="1"/>
        <v>3.6204199779249651</v>
      </c>
      <c r="H31" s="150">
        <f t="shared" si="3"/>
        <v>-9.0906371408563444</v>
      </c>
      <c r="I31" s="140">
        <f t="shared" si="4"/>
        <v>-8.3918619525815927</v>
      </c>
      <c r="K31" s="207">
        <f t="shared" si="2"/>
        <v>3.9547418289600418</v>
      </c>
      <c r="L31" s="140">
        <f t="shared" si="5"/>
        <v>3.6507504339356345</v>
      </c>
      <c r="N31" s="150">
        <f t="shared" si="6"/>
        <v>-7.3911725014258867</v>
      </c>
      <c r="O31" s="140">
        <f t="shared" si="7"/>
        <v>-6.8230310305665025</v>
      </c>
      <c r="Q31" s="150">
        <v>-5.6542064683905</v>
      </c>
      <c r="R31" s="140">
        <f t="shared" si="8"/>
        <v>-5.2195813559507211</v>
      </c>
      <c r="T31" s="11"/>
    </row>
    <row r="32" spans="1:20" x14ac:dyDescent="0.2">
      <c r="A32" s="10" t="str">
        <f>name!$D28</f>
        <v>91 Elementary trades and related occupations</v>
      </c>
      <c r="B32" s="150">
        <v>60.860255957876412</v>
      </c>
      <c r="C32" s="140">
        <f t="shared" si="0"/>
        <v>2.3014160099350804</v>
      </c>
      <c r="E32" s="150">
        <v>48.347408091228111</v>
      </c>
      <c r="F32" s="140">
        <f t="shared" si="1"/>
        <v>1.7638518347510794</v>
      </c>
      <c r="H32" s="150">
        <f t="shared" si="3"/>
        <v>-12.512847866648301</v>
      </c>
      <c r="I32" s="140">
        <f t="shared" si="4"/>
        <v>-20.559965891876786</v>
      </c>
      <c r="K32" s="207">
        <f t="shared" si="2"/>
        <v>2.221856058476511</v>
      </c>
      <c r="L32" s="140">
        <f t="shared" si="5"/>
        <v>3.6507504339356345</v>
      </c>
      <c r="N32" s="150">
        <f>H32-(K32+Q32)</f>
        <v>-14.735592994393082</v>
      </c>
      <c r="O32" s="140">
        <f t="shared" si="7"/>
        <v>-24.212177163027576</v>
      </c>
      <c r="Q32" s="150">
        <v>8.8906926827045417E-4</v>
      </c>
      <c r="R32" s="140">
        <f t="shared" si="8"/>
        <v>1.4608372151536976E-3</v>
      </c>
      <c r="T32" s="11"/>
    </row>
    <row r="33" spans="1:20" x14ac:dyDescent="0.2">
      <c r="A33" s="10" t="str">
        <f>name!$D29</f>
        <v>92 Elementary administration and service occupations</v>
      </c>
      <c r="B33" s="150">
        <v>266.94335652797173</v>
      </c>
      <c r="C33" s="140">
        <f t="shared" si="0"/>
        <v>10.094399124520519</v>
      </c>
      <c r="E33" s="150">
        <v>233.10725131782854</v>
      </c>
      <c r="F33" s="140">
        <f t="shared" si="1"/>
        <v>8.5044197644450907</v>
      </c>
      <c r="H33" s="150">
        <f t="shared" ref="H33" si="9">E33-B33</f>
        <v>-33.836105210143188</v>
      </c>
      <c r="I33" s="140">
        <f>IF(B33&lt;&gt;0,((E33/B33)-1)*100,0)</f>
        <v>-12.675387636626823</v>
      </c>
      <c r="K33" s="207">
        <f t="shared" si="2"/>
        <v>9.7454357468072761</v>
      </c>
      <c r="L33" s="140">
        <f t="shared" ref="L33" si="10">IF(B33&lt;&gt;0,K33/B33*100,0)</f>
        <v>3.6507504339356345</v>
      </c>
      <c r="N33" s="150">
        <f>H33-(K33+Q33)</f>
        <v>-36.083670846182692</v>
      </c>
      <c r="O33" s="140">
        <f t="shared" ref="O33" si="11">IF(B33&lt;&gt;0,N33/B33*100,0)</f>
        <v>-13.517351139773226</v>
      </c>
      <c r="Q33" s="150">
        <v>-7.4978701107677699</v>
      </c>
      <c r="R33" s="140">
        <f t="shared" ref="R33" si="12">IF(B33&lt;&gt;0,Q33/B33*100,0)</f>
        <v>-2.8087869307892301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2644.4699999976619</v>
      </c>
      <c r="C35" s="146">
        <f>B35/B$35*100</f>
        <v>100</v>
      </c>
      <c r="D35" s="144"/>
      <c r="E35" s="151">
        <f>SUM(E8:E33)</f>
        <v>2741.0129999978744</v>
      </c>
      <c r="F35" s="146">
        <f t="shared" ref="F35" si="13">E35/E$35*100</f>
        <v>100</v>
      </c>
      <c r="G35" s="144"/>
      <c r="H35" s="151">
        <f>E35-B35</f>
        <v>96.543000000212487</v>
      </c>
      <c r="I35" s="146">
        <f t="shared" si="4"/>
        <v>3.6507504339356345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Yorkshire and the Humber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190.2095537814634</v>
      </c>
      <c r="C44" s="140">
        <f t="shared" ref="C44:C69" si="15">B44/B$71*100</f>
        <v>6.9393889697571982</v>
      </c>
      <c r="E44" s="150">
        <v>192.06062572471259</v>
      </c>
      <c r="F44" s="140">
        <f t="shared" ref="F44:F69" si="16">E44/E$71*100</f>
        <v>6.7403197526502989</v>
      </c>
      <c r="H44" s="150">
        <f>E44-B44</f>
        <v>1.8510719432491953</v>
      </c>
      <c r="I44" s="140">
        <f>IF(B44&gt;0,((E44/B44)-1)*100,0)</f>
        <v>0.9731750621611468</v>
      </c>
      <c r="K44" s="150">
        <f>(($E$71/$B$71)-1)*B44</f>
        <v>7.5234079455651823</v>
      </c>
      <c r="L44" s="140">
        <f>IF(B44&gt;0,K44/B44*100,0)</f>
        <v>3.9553260054481898</v>
      </c>
      <c r="N44" s="150">
        <f>H44-(K44+Q44)</f>
        <v>-1.7317578882638118</v>
      </c>
      <c r="O44" s="140">
        <f>IF(B44&gt;0,N44/B44*100,0)</f>
        <v>-0.91044737440132606</v>
      </c>
      <c r="Q44" s="150">
        <v>-3.9405781140521752</v>
      </c>
      <c r="R44" s="140">
        <f>IF(B44&gt;0,Q44/B44*100,0)</f>
        <v>-2.0717035688857175</v>
      </c>
      <c r="T44" s="150"/>
    </row>
    <row r="45" spans="1:20" x14ac:dyDescent="0.2">
      <c r="A45" s="134" t="str">
        <f t="shared" si="14"/>
        <v>12 Other managers and proprietors</v>
      </c>
      <c r="B45" s="150">
        <v>87.429062832680202</v>
      </c>
      <c r="C45" s="140">
        <f t="shared" si="15"/>
        <v>3.1896624654004926</v>
      </c>
      <c r="E45" s="150">
        <v>119.73983318186821</v>
      </c>
      <c r="F45" s="140">
        <f t="shared" si="16"/>
        <v>4.2022395778904809</v>
      </c>
      <c r="H45" s="150">
        <f t="shared" ref="H45:H71" si="17">E45-B45</f>
        <v>32.310770349188005</v>
      </c>
      <c r="I45" s="140">
        <f t="shared" ref="I45:I71" si="18">IF(B45&gt;0,((E45/B45)-1)*100,0)</f>
        <v>36.956555751974186</v>
      </c>
      <c r="K45" s="150">
        <f t="shared" ref="K45:K68" si="19">(($E$71/$B$71)-1)*B45</f>
        <v>3.458104458540638</v>
      </c>
      <c r="L45" s="140">
        <f t="shared" ref="L45:L68" si="20">IF(B45&gt;0,K45/B45*100,0)</f>
        <v>3.9553260054481898</v>
      </c>
      <c r="N45" s="150">
        <f t="shared" ref="N45:N68" si="21">H45-(K45+Q45)</f>
        <v>28.832975488224712</v>
      </c>
      <c r="O45" s="140">
        <f t="shared" ref="O45:O68" si="22">IF(B45&gt;0,N45/B45*100,0)</f>
        <v>32.978708170994146</v>
      </c>
      <c r="Q45" s="150">
        <v>1.9690402422654595E-2</v>
      </c>
      <c r="R45" s="140">
        <f>IF(B45&gt;0,Q45/B45*100,0)</f>
        <v>2.2521575531854493E-2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140.42874586042362</v>
      </c>
      <c r="C46" s="140">
        <f t="shared" si="15"/>
        <v>5.1232426063113357</v>
      </c>
      <c r="E46" s="150">
        <v>163.52522063725604</v>
      </c>
      <c r="F46" s="140">
        <f t="shared" si="16"/>
        <v>5.73887682891149</v>
      </c>
      <c r="H46" s="150">
        <f t="shared" si="17"/>
        <v>23.096474776832423</v>
      </c>
      <c r="I46" s="140">
        <f t="shared" si="18"/>
        <v>16.447113185635587</v>
      </c>
      <c r="K46" s="150">
        <f t="shared" si="19"/>
        <v>5.5544147041420837</v>
      </c>
      <c r="L46" s="140">
        <f t="shared" si="20"/>
        <v>3.9553260054481898</v>
      </c>
      <c r="N46" s="150">
        <f t="shared" si="21"/>
        <v>18.371707227337062</v>
      </c>
      <c r="O46" s="140">
        <f t="shared" si="22"/>
        <v>13.082582995932512</v>
      </c>
      <c r="Q46" s="150">
        <v>-0.82964715464672056</v>
      </c>
      <c r="R46" s="140">
        <f t="shared" ref="R46:R68" si="23">IF(B46&gt;0,Q46/B46*100,0)</f>
        <v>-0.59079581574511242</v>
      </c>
      <c r="T46" s="150"/>
    </row>
    <row r="47" spans="1:20" x14ac:dyDescent="0.2">
      <c r="A47" s="134" t="str">
        <f t="shared" si="14"/>
        <v>22 Health professionals</v>
      </c>
      <c r="B47" s="150">
        <v>123.12402955464066</v>
      </c>
      <c r="C47" s="140">
        <f t="shared" si="15"/>
        <v>4.4919170231858123</v>
      </c>
      <c r="E47" s="150">
        <v>147.2509473320616</v>
      </c>
      <c r="F47" s="140">
        <f t="shared" si="16"/>
        <v>5.1677352666828025</v>
      </c>
      <c r="H47" s="150">
        <f t="shared" si="17"/>
        <v>24.126917777420942</v>
      </c>
      <c r="I47" s="140">
        <f t="shared" si="18"/>
        <v>19.595620663725732</v>
      </c>
      <c r="K47" s="150">
        <f t="shared" si="19"/>
        <v>4.8699567599304165</v>
      </c>
      <c r="L47" s="140">
        <f t="shared" si="20"/>
        <v>3.9553260054481898</v>
      </c>
      <c r="N47" s="150">
        <f t="shared" si="21"/>
        <v>7.9294686994828822</v>
      </c>
      <c r="O47" s="140">
        <f t="shared" si="22"/>
        <v>6.4402283844713661</v>
      </c>
      <c r="Q47" s="150">
        <v>11.327492318007643</v>
      </c>
      <c r="R47" s="140">
        <f t="shared" si="23"/>
        <v>9.2000662738061756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125.88204386847865</v>
      </c>
      <c r="C48" s="140">
        <f t="shared" si="15"/>
        <v>4.5925372797785444</v>
      </c>
      <c r="E48" s="150">
        <v>139.68327717313022</v>
      </c>
      <c r="F48" s="140">
        <f t="shared" si="16"/>
        <v>4.9021497701172558</v>
      </c>
      <c r="H48" s="150">
        <f t="shared" si="17"/>
        <v>13.801233304651575</v>
      </c>
      <c r="I48" s="140">
        <f t="shared" si="18"/>
        <v>10.963623468865102</v>
      </c>
      <c r="K48" s="150">
        <f t="shared" si="19"/>
        <v>4.9790452173196345</v>
      </c>
      <c r="L48" s="140">
        <f t="shared" si="20"/>
        <v>3.9553260054481898</v>
      </c>
      <c r="N48" s="150">
        <f t="shared" si="21"/>
        <v>10.327568437092744</v>
      </c>
      <c r="O48" s="140">
        <f t="shared" si="22"/>
        <v>8.2041632942367624</v>
      </c>
      <c r="Q48" s="150">
        <v>-1.5053803497608038</v>
      </c>
      <c r="R48" s="140">
        <f t="shared" si="23"/>
        <v>-1.1958658308198609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173.34080758619817</v>
      </c>
      <c r="C49" s="140">
        <f t="shared" si="15"/>
        <v>6.3239688241658323</v>
      </c>
      <c r="E49" s="150">
        <v>217.01435640712094</v>
      </c>
      <c r="F49" s="140">
        <f t="shared" si="16"/>
        <v>7.6160647065485243</v>
      </c>
      <c r="H49" s="150">
        <f t="shared" si="17"/>
        <v>43.673548820922775</v>
      </c>
      <c r="I49" s="140">
        <f t="shared" si="18"/>
        <v>25.19519173187479</v>
      </c>
      <c r="K49" s="150">
        <f t="shared" si="19"/>
        <v>6.8561940405108048</v>
      </c>
      <c r="L49" s="140">
        <f t="shared" si="20"/>
        <v>3.9553260054481898</v>
      </c>
      <c r="N49" s="150">
        <f t="shared" si="21"/>
        <v>36.429400466809859</v>
      </c>
      <c r="O49" s="140">
        <f t="shared" si="22"/>
        <v>21.016055580965496</v>
      </c>
      <c r="Q49" s="150">
        <v>0.38795431360210858</v>
      </c>
      <c r="R49" s="140">
        <f t="shared" si="23"/>
        <v>0.22381014546109598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56.658834189130559</v>
      </c>
      <c r="C50" s="140">
        <f t="shared" si="15"/>
        <v>2.0670764490782969</v>
      </c>
      <c r="E50" s="150">
        <v>52.807547525363042</v>
      </c>
      <c r="F50" s="140">
        <f t="shared" si="16"/>
        <v>1.8532677082100375</v>
      </c>
      <c r="H50" s="150">
        <f t="shared" si="17"/>
        <v>-3.8512866637675174</v>
      </c>
      <c r="I50" s="140">
        <f t="shared" si="18"/>
        <v>-6.7973277581245162</v>
      </c>
      <c r="K50" s="150">
        <f t="shared" si="19"/>
        <v>2.2410416030664511</v>
      </c>
      <c r="L50" s="140">
        <f t="shared" si="20"/>
        <v>3.9553260054481898</v>
      </c>
      <c r="N50" s="150">
        <f t="shared" si="21"/>
        <v>-5.2088439940317173</v>
      </c>
      <c r="O50" s="140">
        <f t="shared" si="22"/>
        <v>-9.1933483428979255</v>
      </c>
      <c r="Q50" s="150">
        <v>-0.88348427280225161</v>
      </c>
      <c r="R50" s="140">
        <f t="shared" si="23"/>
        <v>-1.5593054206747856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51.709616830246517</v>
      </c>
      <c r="C51" s="140">
        <f t="shared" si="15"/>
        <v>1.8865148333950483</v>
      </c>
      <c r="E51" s="150">
        <v>58.127841582768738</v>
      </c>
      <c r="F51" s="140">
        <f t="shared" si="16"/>
        <v>2.0399821010728401</v>
      </c>
      <c r="H51" s="150">
        <f t="shared" si="17"/>
        <v>6.4182247525222209</v>
      </c>
      <c r="I51" s="140">
        <f t="shared" si="18"/>
        <v>12.412052430386611</v>
      </c>
      <c r="K51" s="150">
        <f t="shared" si="19"/>
        <v>2.0452839218043546</v>
      </c>
      <c r="L51" s="140">
        <f t="shared" si="20"/>
        <v>3.9553260054481898</v>
      </c>
      <c r="N51" s="150">
        <f t="shared" si="21"/>
        <v>-0.31557421377818962</v>
      </c>
      <c r="O51" s="140">
        <f t="shared" si="22"/>
        <v>-0.61028147784224296</v>
      </c>
      <c r="Q51" s="150">
        <v>4.6885150444960564</v>
      </c>
      <c r="R51" s="140">
        <f t="shared" si="23"/>
        <v>9.0670079027806736</v>
      </c>
      <c r="T51" s="150"/>
    </row>
    <row r="52" spans="1:20" x14ac:dyDescent="0.2">
      <c r="A52" s="134" t="str">
        <f t="shared" si="14"/>
        <v>33 Protective service occupations</v>
      </c>
      <c r="B52" s="150">
        <v>29.652315725355134</v>
      </c>
      <c r="C52" s="140">
        <f t="shared" si="15"/>
        <v>1.0818013531996429</v>
      </c>
      <c r="E52" s="150">
        <v>39.903594792273097</v>
      </c>
      <c r="F52" s="140">
        <f t="shared" si="16"/>
        <v>1.4004067057743854</v>
      </c>
      <c r="H52" s="150">
        <f t="shared" si="17"/>
        <v>10.251279066917963</v>
      </c>
      <c r="I52" s="140">
        <f t="shared" si="18"/>
        <v>34.571596909553648</v>
      </c>
      <c r="K52" s="150">
        <f t="shared" si="19"/>
        <v>1.1728457551025746</v>
      </c>
      <c r="L52" s="140">
        <f t="shared" si="20"/>
        <v>3.9553260054481898</v>
      </c>
      <c r="N52" s="150">
        <f t="shared" si="21"/>
        <v>9.4270269302972096</v>
      </c>
      <c r="O52" s="140">
        <f t="shared" si="22"/>
        <v>31.791874259035819</v>
      </c>
      <c r="Q52" s="150">
        <v>-0.34859361848182124</v>
      </c>
      <c r="R52" s="140">
        <f t="shared" si="23"/>
        <v>-1.1756033549303722</v>
      </c>
      <c r="T52" s="150"/>
    </row>
    <row r="53" spans="1:20" x14ac:dyDescent="0.2">
      <c r="A53" s="134" t="str">
        <f t="shared" si="14"/>
        <v>34 Culture, media and sports occupations</v>
      </c>
      <c r="B53" s="150">
        <v>41.844174533265196</v>
      </c>
      <c r="C53" s="140">
        <f t="shared" si="15"/>
        <v>1.526595259974967</v>
      </c>
      <c r="E53" s="150">
        <v>41.451728407108263</v>
      </c>
      <c r="F53" s="140">
        <f t="shared" si="16"/>
        <v>1.4547380688241554</v>
      </c>
      <c r="H53" s="150">
        <f t="shared" si="17"/>
        <v>-0.39244612615693342</v>
      </c>
      <c r="I53" s="140">
        <f t="shared" si="18"/>
        <v>-0.93787517745139715</v>
      </c>
      <c r="K53" s="150">
        <f t="shared" si="19"/>
        <v>1.6550735170793669</v>
      </c>
      <c r="L53" s="140">
        <f t="shared" si="20"/>
        <v>3.9553260054481898</v>
      </c>
      <c r="N53" s="150">
        <f t="shared" si="21"/>
        <v>-0.15758234266948556</v>
      </c>
      <c r="O53" s="140">
        <f t="shared" si="22"/>
        <v>-0.37659326400192478</v>
      </c>
      <c r="Q53" s="150">
        <v>-1.8899373005668147</v>
      </c>
      <c r="R53" s="140">
        <f t="shared" si="23"/>
        <v>-4.5166079188976624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155.91756017882571</v>
      </c>
      <c r="C54" s="140">
        <f t="shared" si="15"/>
        <v>5.6883188871758952</v>
      </c>
      <c r="E54" s="150">
        <v>156.28444566707793</v>
      </c>
      <c r="F54" s="140">
        <f t="shared" si="16"/>
        <v>5.4847636374552593</v>
      </c>
      <c r="H54" s="150">
        <f t="shared" si="17"/>
        <v>0.36688548825222256</v>
      </c>
      <c r="I54" s="140">
        <f t="shared" si="18"/>
        <v>0.23530735590746588</v>
      </c>
      <c r="K54" s="150">
        <f t="shared" si="19"/>
        <v>6.1670478048134241</v>
      </c>
      <c r="L54" s="140">
        <f t="shared" si="20"/>
        <v>3.9553260054481898</v>
      </c>
      <c r="N54" s="150">
        <f t="shared" si="21"/>
        <v>-4.4882099038485563</v>
      </c>
      <c r="O54" s="140">
        <f t="shared" si="22"/>
        <v>-2.8785788455776995</v>
      </c>
      <c r="Q54" s="150">
        <v>-1.3119524127126452</v>
      </c>
      <c r="R54" s="140">
        <f t="shared" si="23"/>
        <v>-0.84143980396302664</v>
      </c>
      <c r="T54" s="150"/>
    </row>
    <row r="55" spans="1:20" x14ac:dyDescent="0.2">
      <c r="A55" s="134" t="str">
        <f t="shared" si="14"/>
        <v>41 Administrative occupations</v>
      </c>
      <c r="B55" s="150">
        <v>278.40677004994058</v>
      </c>
      <c r="C55" s="140">
        <f t="shared" si="15"/>
        <v>10.157075871225581</v>
      </c>
      <c r="E55" s="150">
        <v>250.78227946371584</v>
      </c>
      <c r="F55" s="140">
        <f t="shared" si="16"/>
        <v>8.8011415432270557</v>
      </c>
      <c r="H55" s="150">
        <f t="shared" si="17"/>
        <v>-27.624490586224738</v>
      </c>
      <c r="I55" s="140">
        <f t="shared" si="18"/>
        <v>-9.92234872063975</v>
      </c>
      <c r="K55" s="150">
        <f t="shared" si="19"/>
        <v>11.011895376713642</v>
      </c>
      <c r="L55" s="140">
        <f t="shared" si="20"/>
        <v>3.9553260054481898</v>
      </c>
      <c r="N55" s="150">
        <f t="shared" si="21"/>
        <v>-39.404100428475324</v>
      </c>
      <c r="O55" s="140">
        <f t="shared" si="22"/>
        <v>-14.153427526711013</v>
      </c>
      <c r="Q55" s="150">
        <v>0.76771446553694367</v>
      </c>
      <c r="R55" s="140">
        <f t="shared" si="23"/>
        <v>0.27575280062307073</v>
      </c>
      <c r="T55" s="150"/>
    </row>
    <row r="56" spans="1:20" x14ac:dyDescent="0.2">
      <c r="A56" s="134" t="str">
        <f t="shared" si="14"/>
        <v>42 Secretarial and related occupations</v>
      </c>
      <c r="B56" s="150">
        <v>58.778420611806546</v>
      </c>
      <c r="C56" s="140">
        <f t="shared" si="15"/>
        <v>2.1444050287923524</v>
      </c>
      <c r="E56" s="150">
        <v>50.095796790715582</v>
      </c>
      <c r="F56" s="140">
        <f t="shared" si="16"/>
        <v>1.7580994925904196</v>
      </c>
      <c r="H56" s="150">
        <f t="shared" si="17"/>
        <v>-8.6826238210909636</v>
      </c>
      <c r="I56" s="140">
        <f t="shared" si="18"/>
        <v>-14.771788235743999</v>
      </c>
      <c r="K56" s="150">
        <f t="shared" si="19"/>
        <v>2.3248781560505032</v>
      </c>
      <c r="L56" s="140">
        <f t="shared" si="20"/>
        <v>3.9553260054481898</v>
      </c>
      <c r="N56" s="150">
        <f t="shared" si="21"/>
        <v>-12.726682473769415</v>
      </c>
      <c r="O56" s="140">
        <f t="shared" si="22"/>
        <v>-21.651964005329305</v>
      </c>
      <c r="Q56" s="150">
        <v>1.7191804966279494</v>
      </c>
      <c r="R56" s="140">
        <f t="shared" si="23"/>
        <v>2.9248497641371221</v>
      </c>
      <c r="T56" s="150"/>
    </row>
    <row r="57" spans="1:20" x14ac:dyDescent="0.2">
      <c r="A57" s="134" t="str">
        <f t="shared" si="14"/>
        <v>51 Skilled agricultural and related trades</v>
      </c>
      <c r="B57" s="150">
        <v>27.986818233193752</v>
      </c>
      <c r="C57" s="140">
        <f t="shared" si="15"/>
        <v>1.0210392374357748</v>
      </c>
      <c r="E57" s="150">
        <v>31.532058557050984</v>
      </c>
      <c r="F57" s="140">
        <f t="shared" si="16"/>
        <v>1.1066097297759112</v>
      </c>
      <c r="H57" s="150">
        <f t="shared" si="17"/>
        <v>3.5452403238572323</v>
      </c>
      <c r="I57" s="140">
        <f t="shared" si="18"/>
        <v>12.667536174771033</v>
      </c>
      <c r="K57" s="150">
        <f t="shared" si="19"/>
        <v>1.1069698996750281</v>
      </c>
      <c r="L57" s="140">
        <f t="shared" si="20"/>
        <v>3.9553260054481898</v>
      </c>
      <c r="N57" s="150">
        <f t="shared" si="21"/>
        <v>3.2882352753538129</v>
      </c>
      <c r="O57" s="140">
        <f t="shared" si="22"/>
        <v>11.749228683144135</v>
      </c>
      <c r="Q57" s="150">
        <v>-0.84996485117160869</v>
      </c>
      <c r="R57" s="140">
        <f t="shared" si="23"/>
        <v>-3.0370185138212968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95.452536470509131</v>
      </c>
      <c r="C58" s="140">
        <f t="shared" si="15"/>
        <v>3.4823817497612439</v>
      </c>
      <c r="E58" s="150">
        <v>85.048511308351436</v>
      </c>
      <c r="F58" s="140">
        <f t="shared" si="16"/>
        <v>2.9847562900625415</v>
      </c>
      <c r="H58" s="150">
        <f t="shared" si="17"/>
        <v>-10.404025162157694</v>
      </c>
      <c r="I58" s="140">
        <f t="shared" si="18"/>
        <v>-10.899684331984316</v>
      </c>
      <c r="K58" s="150">
        <f t="shared" si="19"/>
        <v>3.7754589978779651</v>
      </c>
      <c r="L58" s="140">
        <f t="shared" si="20"/>
        <v>3.9553260054481898</v>
      </c>
      <c r="N58" s="150">
        <f t="shared" si="21"/>
        <v>-8.5882039139573738</v>
      </c>
      <c r="O58" s="140">
        <f t="shared" si="22"/>
        <v>-8.9973553679328084</v>
      </c>
      <c r="Q58" s="150">
        <v>-5.5912802460782851</v>
      </c>
      <c r="R58" s="140">
        <f t="shared" si="23"/>
        <v>-5.8576549694996931</v>
      </c>
      <c r="T58" s="150"/>
    </row>
    <row r="59" spans="1:20" x14ac:dyDescent="0.2">
      <c r="A59" s="134" t="str">
        <f t="shared" si="14"/>
        <v>53 Skilled construction and building trades</v>
      </c>
      <c r="B59" s="150">
        <v>81.551775227244804</v>
      </c>
      <c r="C59" s="140">
        <f t="shared" si="15"/>
        <v>2.9752421906538951</v>
      </c>
      <c r="E59" s="150">
        <v>70.888090475535634</v>
      </c>
      <c r="F59" s="140">
        <f t="shared" si="16"/>
        <v>2.4877998530775085</v>
      </c>
      <c r="H59" s="150">
        <f t="shared" si="17"/>
        <v>-10.66368475170917</v>
      </c>
      <c r="I59" s="140">
        <f t="shared" si="18"/>
        <v>-13.075968882338508</v>
      </c>
      <c r="K59" s="150">
        <f t="shared" si="19"/>
        <v>3.2256385734678683</v>
      </c>
      <c r="L59" s="140">
        <f t="shared" si="20"/>
        <v>3.9553260054481898</v>
      </c>
      <c r="N59" s="150">
        <f t="shared" si="21"/>
        <v>-10.005178378869829</v>
      </c>
      <c r="O59" s="140">
        <f t="shared" si="22"/>
        <v>-12.268498571601052</v>
      </c>
      <c r="Q59" s="150">
        <v>-3.8841449463072086</v>
      </c>
      <c r="R59" s="140">
        <f t="shared" si="23"/>
        <v>-4.7627963161856401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51.109611341432448</v>
      </c>
      <c r="C60" s="140">
        <f t="shared" si="15"/>
        <v>1.8646249157326902</v>
      </c>
      <c r="E60" s="150">
        <v>45.339297758114867</v>
      </c>
      <c r="F60" s="140">
        <f t="shared" si="16"/>
        <v>1.5911713454914205</v>
      </c>
      <c r="H60" s="150">
        <f t="shared" si="17"/>
        <v>-5.7703135833175807</v>
      </c>
      <c r="I60" s="140">
        <f t="shared" si="18"/>
        <v>-11.290075255649279</v>
      </c>
      <c r="K60" s="150">
        <f t="shared" si="19"/>
        <v>2.0215517486711749</v>
      </c>
      <c r="L60" s="140">
        <f t="shared" si="20"/>
        <v>3.9553260054481898</v>
      </c>
      <c r="N60" s="150">
        <f t="shared" si="21"/>
        <v>-4.8011367804021088</v>
      </c>
      <c r="O60" s="140">
        <f t="shared" si="22"/>
        <v>-9.3938041287941196</v>
      </c>
      <c r="Q60" s="150">
        <v>-2.9907285515866464</v>
      </c>
      <c r="R60" s="140">
        <f t="shared" si="23"/>
        <v>-5.8515971323033451</v>
      </c>
      <c r="T60" s="150"/>
    </row>
    <row r="61" spans="1:20" x14ac:dyDescent="0.2">
      <c r="A61" s="134" t="str">
        <f t="shared" si="14"/>
        <v>61 Caring personal service occupations</v>
      </c>
      <c r="B61" s="150">
        <v>205.06687843257353</v>
      </c>
      <c r="C61" s="140">
        <f t="shared" si="15"/>
        <v>7.4814267000095427</v>
      </c>
      <c r="E61" s="150">
        <v>246.86232184663382</v>
      </c>
      <c r="F61" s="140">
        <f t="shared" si="16"/>
        <v>8.6635716084407299</v>
      </c>
      <c r="H61" s="150">
        <f t="shared" si="17"/>
        <v>41.795443414060287</v>
      </c>
      <c r="I61" s="140">
        <f t="shared" si="18"/>
        <v>20.381372035076218</v>
      </c>
      <c r="K61" s="150">
        <f t="shared" si="19"/>
        <v>8.1110635712044061</v>
      </c>
      <c r="L61" s="140">
        <f t="shared" si="20"/>
        <v>3.9553260054481898</v>
      </c>
      <c r="N61" s="150">
        <f t="shared" si="21"/>
        <v>16.807427174755681</v>
      </c>
      <c r="O61" s="140">
        <f t="shared" si="22"/>
        <v>8.1960711077396162</v>
      </c>
      <c r="Q61" s="150">
        <v>16.876952668100198</v>
      </c>
      <c r="R61" s="140">
        <f t="shared" si="23"/>
        <v>8.2299749218884131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62.126347621362008</v>
      </c>
      <c r="C62" s="140">
        <f t="shared" si="15"/>
        <v>2.266546989066093</v>
      </c>
      <c r="E62" s="150">
        <v>57.860764875279784</v>
      </c>
      <c r="F62" s="140">
        <f t="shared" si="16"/>
        <v>2.0306091106425117</v>
      </c>
      <c r="H62" s="150">
        <f t="shared" si="17"/>
        <v>-4.2655827460822238</v>
      </c>
      <c r="I62" s="140">
        <f t="shared" si="18"/>
        <v>-6.8659802312529887</v>
      </c>
      <c r="K62" s="150">
        <f t="shared" si="19"/>
        <v>2.4572995837028744</v>
      </c>
      <c r="L62" s="140">
        <f t="shared" si="20"/>
        <v>3.9553260054481898</v>
      </c>
      <c r="N62" s="150">
        <f t="shared" si="21"/>
        <v>-4.542169445300491</v>
      </c>
      <c r="O62" s="140">
        <f t="shared" si="22"/>
        <v>-7.311180552546559</v>
      </c>
      <c r="Q62" s="150">
        <v>-2.1807128844846075</v>
      </c>
      <c r="R62" s="140">
        <f t="shared" si="23"/>
        <v>-3.5101256841546151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2.9185522841074665</v>
      </c>
      <c r="C63" s="140">
        <f t="shared" si="15"/>
        <v>0.10647714126528149</v>
      </c>
      <c r="E63" s="150">
        <v>2.5621089854137824</v>
      </c>
      <c r="F63" s="140">
        <f t="shared" si="16"/>
        <v>8.9916575756554262E-2</v>
      </c>
      <c r="H63" s="150">
        <f t="shared" si="17"/>
        <v>-0.35644329869368407</v>
      </c>
      <c r="I63" s="140">
        <f t="shared" si="18"/>
        <v>-12.213017413963833</v>
      </c>
      <c r="K63" s="150">
        <f t="shared" si="19"/>
        <v>0.11543825747590476</v>
      </c>
      <c r="L63" s="140">
        <f t="shared" si="20"/>
        <v>3.9553260054481898</v>
      </c>
      <c r="N63" s="150">
        <f t="shared" si="21"/>
        <v>-0.50671902321520346</v>
      </c>
      <c r="O63" s="140">
        <f t="shared" si="22"/>
        <v>-17.361999165629651</v>
      </c>
      <c r="Q63" s="150">
        <v>3.4837467045614572E-2</v>
      </c>
      <c r="R63" s="140">
        <f t="shared" si="23"/>
        <v>1.1936557462176267</v>
      </c>
      <c r="T63" s="150"/>
    </row>
    <row r="64" spans="1:20" x14ac:dyDescent="0.2">
      <c r="A64" s="134" t="str">
        <f t="shared" si="14"/>
        <v>71 Sales occupations</v>
      </c>
      <c r="B64" s="150">
        <v>176.84113931079318</v>
      </c>
      <c r="C64" s="140">
        <f t="shared" si="15"/>
        <v>6.4516709446810472</v>
      </c>
      <c r="E64" s="150">
        <v>151.18589126504793</v>
      </c>
      <c r="F64" s="140">
        <f t="shared" si="16"/>
        <v>5.3058311424876399</v>
      </c>
      <c r="H64" s="150">
        <f t="shared" si="17"/>
        <v>-25.655248045745253</v>
      </c>
      <c r="I64" s="140">
        <f t="shared" si="18"/>
        <v>-14.507511174001708</v>
      </c>
      <c r="K64" s="150">
        <f t="shared" si="19"/>
        <v>6.9946435714906645</v>
      </c>
      <c r="L64" s="140">
        <f t="shared" si="20"/>
        <v>3.9553260054481898</v>
      </c>
      <c r="N64" s="150">
        <f t="shared" si="21"/>
        <v>-26.594491584126697</v>
      </c>
      <c r="O64" s="140">
        <f t="shared" si="22"/>
        <v>-15.038633933130033</v>
      </c>
      <c r="Q64" s="150">
        <v>-6.0554000331092208</v>
      </c>
      <c r="R64" s="140">
        <f t="shared" si="23"/>
        <v>-3.4242032463198679</v>
      </c>
      <c r="T64" s="150"/>
    </row>
    <row r="65" spans="1:20" x14ac:dyDescent="0.2">
      <c r="A65" s="134" t="str">
        <f t="shared" si="14"/>
        <v>72 Customer service occupations</v>
      </c>
      <c r="B65" s="150">
        <v>52.964972844201</v>
      </c>
      <c r="C65" s="140">
        <f t="shared" si="15"/>
        <v>1.9323138140622489</v>
      </c>
      <c r="E65" s="150">
        <v>79.142070197699766</v>
      </c>
      <c r="F65" s="140">
        <f t="shared" si="16"/>
        <v>2.7774712125732375</v>
      </c>
      <c r="H65" s="150">
        <f t="shared" si="17"/>
        <v>26.177097353498766</v>
      </c>
      <c r="I65" s="140">
        <f t="shared" si="18"/>
        <v>49.423413149856501</v>
      </c>
      <c r="K65" s="150">
        <f t="shared" si="19"/>
        <v>2.0949373446852539</v>
      </c>
      <c r="L65" s="140">
        <f t="shared" si="20"/>
        <v>3.9553260054481898</v>
      </c>
      <c r="N65" s="150">
        <f t="shared" si="21"/>
        <v>23.606880331305582</v>
      </c>
      <c r="O65" s="140">
        <f t="shared" si="22"/>
        <v>44.570739988381277</v>
      </c>
      <c r="Q65" s="150">
        <v>0.47527967750793082</v>
      </c>
      <c r="R65" s="140">
        <f t="shared" si="23"/>
        <v>0.8973471560270383</v>
      </c>
      <c r="T65" s="150"/>
    </row>
    <row r="66" spans="1:20" x14ac:dyDescent="0.2">
      <c r="A66" s="134" t="str">
        <f t="shared" si="14"/>
        <v>81 Process, plant and machine operatives</v>
      </c>
      <c r="B66" s="150">
        <v>90.921590971501729</v>
      </c>
      <c r="C66" s="140">
        <f t="shared" si="15"/>
        <v>3.3170798887700368</v>
      </c>
      <c r="E66" s="150">
        <v>101.59467279201959</v>
      </c>
      <c r="F66" s="140">
        <f t="shared" si="16"/>
        <v>3.5654397000956051</v>
      </c>
      <c r="H66" s="150">
        <f t="shared" si="17"/>
        <v>10.673081820517865</v>
      </c>
      <c r="I66" s="140">
        <f t="shared" si="18"/>
        <v>11.738775912822753</v>
      </c>
      <c r="K66" s="150">
        <f t="shared" si="19"/>
        <v>3.5962453322630412</v>
      </c>
      <c r="L66" s="140">
        <f t="shared" si="20"/>
        <v>3.9553260054481898</v>
      </c>
      <c r="N66" s="150">
        <f t="shared" si="21"/>
        <v>17.977155655121742</v>
      </c>
      <c r="O66" s="140">
        <f t="shared" si="22"/>
        <v>19.772152536086246</v>
      </c>
      <c r="Q66" s="150">
        <v>-10.900319166866916</v>
      </c>
      <c r="R66" s="140">
        <f t="shared" si="23"/>
        <v>-11.988702628711687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99.236182249443473</v>
      </c>
      <c r="C67" s="140">
        <f t="shared" si="15"/>
        <v>3.6204199779249651</v>
      </c>
      <c r="E67" s="150">
        <v>100.60670301775608</v>
      </c>
      <c r="F67" s="140">
        <f t="shared" si="16"/>
        <v>3.5307671473047231</v>
      </c>
      <c r="H67" s="150">
        <f t="shared" si="17"/>
        <v>1.3705207683126019</v>
      </c>
      <c r="I67" s="140">
        <f t="shared" si="18"/>
        <v>1.3810696232424702</v>
      </c>
      <c r="K67" s="150">
        <f t="shared" si="19"/>
        <v>3.9251145233261981</v>
      </c>
      <c r="L67" s="140">
        <f t="shared" si="20"/>
        <v>3.9553260054481898</v>
      </c>
      <c r="N67" s="150">
        <f t="shared" si="21"/>
        <v>-4.2703651830588907</v>
      </c>
      <c r="O67" s="140">
        <f t="shared" si="22"/>
        <v>-4.303234048569859</v>
      </c>
      <c r="Q67" s="150">
        <v>1.715771428045294</v>
      </c>
      <c r="R67" s="140">
        <f t="shared" si="23"/>
        <v>1.7289776663641412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48.347408091228111</v>
      </c>
      <c r="C68" s="140">
        <f t="shared" si="15"/>
        <v>1.7638518347510794</v>
      </c>
      <c r="E68" s="150">
        <v>35.86804351709408</v>
      </c>
      <c r="F68" s="140">
        <f t="shared" si="16"/>
        <v>1.2587800403905587</v>
      </c>
      <c r="H68" s="150">
        <f t="shared" si="17"/>
        <v>-12.479364574134031</v>
      </c>
      <c r="I68" s="140">
        <f t="shared" si="18"/>
        <v>-25.811858519046893</v>
      </c>
      <c r="K68" s="150">
        <f t="shared" si="19"/>
        <v>1.9122976051925078</v>
      </c>
      <c r="L68" s="140">
        <f t="shared" si="20"/>
        <v>3.9553260054481898</v>
      </c>
      <c r="N68" s="150">
        <f t="shared" si="21"/>
        <v>-12.598890861674558</v>
      </c>
      <c r="O68" s="140">
        <f t="shared" si="22"/>
        <v>-26.059082294342129</v>
      </c>
      <c r="Q68" s="150">
        <v>-1.7927713176519799</v>
      </c>
      <c r="R68" s="140">
        <f t="shared" si="23"/>
        <v>-3.7081022301529556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233.10725131782854</v>
      </c>
      <c r="C69" s="140">
        <f t="shared" si="15"/>
        <v>8.5044197644450907</v>
      </c>
      <c r="E69" s="150">
        <v>212.21097071833651</v>
      </c>
      <c r="F69" s="140">
        <f t="shared" si="16"/>
        <v>7.4474910839460566</v>
      </c>
      <c r="H69" s="150">
        <f t="shared" ref="H69" si="24">E69-B69</f>
        <v>-20.89628059949203</v>
      </c>
      <c r="I69" s="140">
        <f t="shared" ref="I69" si="25">IF(B69&gt;0,((E69/B69)-1)*100,0)</f>
        <v>-8.9642344806344703</v>
      </c>
      <c r="K69" s="150">
        <f t="shared" ref="K69" si="26">(($E$71/$B$71)-1)*B69</f>
        <v>9.2201517319595396</v>
      </c>
      <c r="L69" s="140">
        <f t="shared" ref="L69" si="27">IF(B69&gt;0,K69/B69*100,0)</f>
        <v>3.9553260054481898</v>
      </c>
      <c r="N69" s="150">
        <f t="shared" ref="N69" si="28">H69-(K69+Q69)</f>
        <v>-37.057939270403132</v>
      </c>
      <c r="O69" s="140">
        <f t="shared" ref="O69" si="29">IF(B69&gt;0,N69/B69*100,0)</f>
        <v>-15.897377306327003</v>
      </c>
      <c r="Q69" s="150">
        <v>6.941506938951564</v>
      </c>
      <c r="R69" s="140">
        <f t="shared" ref="R69" si="30">IF(B69&gt;0,Q69/B69*100,0)</f>
        <v>2.9778168202443487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2741.0129999978744</v>
      </c>
      <c r="C71" s="146">
        <f>B71/B$71*100</f>
        <v>100</v>
      </c>
      <c r="D71" s="144"/>
      <c r="E71" s="151">
        <f>SUM(E44:E69)</f>
        <v>2849.4289999995062</v>
      </c>
      <c r="F71" s="146">
        <f>E71/E$71*100</f>
        <v>100</v>
      </c>
      <c r="G71" s="144"/>
      <c r="H71" s="151">
        <f t="shared" si="17"/>
        <v>108.4160000016318</v>
      </c>
      <c r="I71" s="146">
        <f t="shared" si="18"/>
        <v>3.9553260054481898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Yorkshire and the Humber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Yorkshire and the Humber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Yorkshire and the Humber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Yorkshire and the Humber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190.20955378146368</v>
      </c>
      <c r="C7" s="11">
        <f t="shared" si="4"/>
        <v>192.06062572471205</v>
      </c>
      <c r="D7" s="11">
        <f t="shared" si="4"/>
        <v>1.8510719432483369</v>
      </c>
      <c r="E7" s="11">
        <f t="shared" si="4"/>
        <v>94.841152476347958</v>
      </c>
      <c r="F7" s="11">
        <f t="shared" si="4"/>
        <v>96.692224419596272</v>
      </c>
      <c r="G7" s="200">
        <f>IF(B7&gt;0,(1+(E7/B7))^(1/($C$6-$B$6))-1,0)</f>
        <v>2.7336345386893557E-2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125.31409487177376</v>
      </c>
      <c r="R7" s="11">
        <v>115.03313772080153</v>
      </c>
      <c r="S7" s="342">
        <f>R7-Q7</f>
        <v>-10.280957150972228</v>
      </c>
      <c r="T7" s="342">
        <v>53.583005671063731</v>
      </c>
      <c r="U7" s="342">
        <f>SUM(S7:T7)</f>
        <v>43.302048520091503</v>
      </c>
      <c r="V7" s="343">
        <f>IF(Q7&gt;0,(1+(T7/Q7))^(1/($C$6-$B$6))-1,0)</f>
        <v>2.4016352687518561E-2</v>
      </c>
      <c r="W7" s="343"/>
      <c r="X7" s="10" t="str">
        <f>name!A4</f>
        <v>Agriculture, etc</v>
      </c>
      <c r="Y7" s="10">
        <v>19.027999999869024</v>
      </c>
      <c r="Z7" s="10">
        <v>20.083999999674234</v>
      </c>
      <c r="AA7" s="342">
        <f>Z7-Y7</f>
        <v>1.0559999998052092</v>
      </c>
      <c r="AB7" s="10">
        <v>10.102852220204818</v>
      </c>
      <c r="AC7" s="342">
        <f>SUM(AA7:AB7)</f>
        <v>11.158852220010028</v>
      </c>
      <c r="AD7" s="343">
        <f>IF(Y7&gt;0,(1+(AB7/Y7))^(1/($C$6-$B$6))-1,0)</f>
        <v>2.8799323064541582E-2</v>
      </c>
    </row>
    <row r="8" spans="1:30" x14ac:dyDescent="0.2">
      <c r="A8" s="10" t="str">
        <f>name!D5</f>
        <v>12 Other managers and proprietors</v>
      </c>
      <c r="B8" s="11">
        <f t="shared" si="4"/>
        <v>87.429062832680174</v>
      </c>
      <c r="C8" s="11">
        <f t="shared" si="4"/>
        <v>119.73983318186826</v>
      </c>
      <c r="D8" s="11">
        <f t="shared" si="4"/>
        <v>32.31077034918809</v>
      </c>
      <c r="E8" s="11">
        <f t="shared" si="4"/>
        <v>61.020436901458623</v>
      </c>
      <c r="F8" s="11">
        <f t="shared" si="4"/>
        <v>93.331207250646713</v>
      </c>
      <c r="G8" s="200">
        <f>IF(B8&gt;0,(1+(E8/B8))^(1/($C$6-$B$6))-1,0)</f>
        <v>3.5924714518739131E-2</v>
      </c>
      <c r="H8" s="11"/>
      <c r="I8" s="10" t="str">
        <f>name!E4</f>
        <v>Managers, directors and senior officials</v>
      </c>
      <c r="J8" s="11">
        <f t="array" ref="J8:J16">MMULT(aggregation!$B$38:$AA$46,B7:B32)</f>
        <v>277.63861661414387</v>
      </c>
      <c r="K8" s="11">
        <f t="array" ref="K8:K16">MMULT(aggregation!$B$38:$AA$46,C7:C32)</f>
        <v>311.80045890658033</v>
      </c>
      <c r="L8" s="11">
        <f t="array" ref="L8:L16">MMULT(aggregation!$B$38:$AA$46,D7:D32)</f>
        <v>34.161842292436425</v>
      </c>
      <c r="M8" s="11">
        <f t="array" ref="M8:M16">MMULT(aggregation!$B$38:$AA$46,E7:E32)</f>
        <v>155.86158937780658</v>
      </c>
      <c r="N8" s="11">
        <f t="array" ref="N8:N16">MMULT(aggregation!$B$38:$AA$46,F7:F32)</f>
        <v>190.02343167024299</v>
      </c>
      <c r="O8" s="11"/>
      <c r="P8" s="10" t="str">
        <f>name!D5</f>
        <v>12 Other managers and proprietors</v>
      </c>
      <c r="Q8" s="11">
        <v>49.536790040627366</v>
      </c>
      <c r="R8" s="11">
        <v>68.888424956517028</v>
      </c>
      <c r="S8" s="342">
        <f t="shared" ref="S8:S31" si="5">R8-Q8</f>
        <v>19.351634915889662</v>
      </c>
      <c r="T8" s="342">
        <v>31.642823904680732</v>
      </c>
      <c r="U8" s="342">
        <f t="shared" ref="U8:U31" si="6">SUM(S8:T8)</f>
        <v>50.994458820570394</v>
      </c>
      <c r="V8" s="343">
        <f t="shared" ref="V8:V33" si="7">IF(Q8&gt;0,(1+(T8/Q8))^(1/($C$6-$B$6))-1,0)</f>
        <v>3.3478091899883156E-2</v>
      </c>
      <c r="W8" s="343"/>
      <c r="X8" s="10" t="str">
        <f>name!A5</f>
        <v>Coal, oil &amp; gas; Mining &amp; related</v>
      </c>
      <c r="Y8" s="10">
        <v>1.5349999999990327</v>
      </c>
      <c r="Z8" s="10">
        <v>0.74200000000187116</v>
      </c>
      <c r="AA8" s="342">
        <f t="shared" ref="AA8:AA71" si="8">Z8-Y8</f>
        <v>-0.79299999999716153</v>
      </c>
      <c r="AB8" s="10">
        <v>0.44063038414808353</v>
      </c>
      <c r="AC8" s="342">
        <f t="shared" ref="AC8:AC71" si="9">SUM(AA8:AB8)</f>
        <v>-0.352369615849078</v>
      </c>
      <c r="AD8" s="343">
        <f t="shared" ref="AD8:AD71" si="10">IF(Y8&gt;0,(1+(AB8/Y8))^(1/($C$6-$B$6))-1,0)</f>
        <v>1.6966127157787225E-2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140.42874586042367</v>
      </c>
      <c r="C9" s="11">
        <f t="shared" si="4"/>
        <v>163.52522063725681</v>
      </c>
      <c r="D9" s="11">
        <f t="shared" si="4"/>
        <v>23.096474776833126</v>
      </c>
      <c r="E9" s="11">
        <f t="shared" si="4"/>
        <v>57.9107461058436</v>
      </c>
      <c r="F9" s="11">
        <f t="shared" si="4"/>
        <v>81.007220882676734</v>
      </c>
      <c r="G9" s="200">
        <f t="shared" ref="G9:G33" si="11">IF(B9&gt;0,(1+(E9/B9))^(1/($C$6-$B$6))-1,0)</f>
        <v>2.3285637637575185E-2</v>
      </c>
      <c r="H9" s="11"/>
      <c r="I9" s="10" t="str">
        <f>name!E5</f>
        <v>Professional occupations</v>
      </c>
      <c r="J9" s="11">
        <v>562.77562686974159</v>
      </c>
      <c r="K9" s="11">
        <v>667.4738015495692</v>
      </c>
      <c r="L9" s="11">
        <v>104.69817467982764</v>
      </c>
      <c r="M9" s="11">
        <v>295.90706998485967</v>
      </c>
      <c r="N9" s="11">
        <v>400.60524466468729</v>
      </c>
      <c r="O9" s="11"/>
      <c r="P9" s="10" t="str">
        <f>name!D6</f>
        <v>21 Science, research, engineering and technology professionals</v>
      </c>
      <c r="Q9" s="11">
        <v>107.05892061511582</v>
      </c>
      <c r="R9" s="11">
        <v>115.31775163218907</v>
      </c>
      <c r="S9" s="342">
        <f t="shared" si="5"/>
        <v>8.2588310170732484</v>
      </c>
      <c r="T9" s="342">
        <v>36.418320175922133</v>
      </c>
      <c r="U9" s="342">
        <f t="shared" si="6"/>
        <v>44.677151192995382</v>
      </c>
      <c r="V9" s="343">
        <f t="shared" si="7"/>
        <v>1.9711562320303688E-2</v>
      </c>
      <c r="W9" s="343"/>
      <c r="X9" s="10" t="str">
        <f>name!A6</f>
        <v>Food products</v>
      </c>
      <c r="Y9" s="10">
        <v>58.694000000551519</v>
      </c>
      <c r="Z9" s="10">
        <v>45.580999999453852</v>
      </c>
      <c r="AA9" s="342">
        <f t="shared" si="8"/>
        <v>-13.113000001097667</v>
      </c>
      <c r="AB9" s="10">
        <v>22.902130244462363</v>
      </c>
      <c r="AC9" s="342">
        <f t="shared" si="9"/>
        <v>9.7891302433646956</v>
      </c>
      <c r="AD9" s="343">
        <f t="shared" si="10"/>
        <v>2.2205916519481006E-2</v>
      </c>
    </row>
    <row r="10" spans="1:30" x14ac:dyDescent="0.2">
      <c r="A10" s="10" t="str">
        <f>name!D7</f>
        <v>22 Health professionals</v>
      </c>
      <c r="B10" s="11">
        <f t="shared" si="4"/>
        <v>123.12402955464071</v>
      </c>
      <c r="C10" s="11">
        <f t="shared" si="4"/>
        <v>147.25094733206163</v>
      </c>
      <c r="D10" s="11">
        <f t="shared" si="4"/>
        <v>24.126917777420879</v>
      </c>
      <c r="E10" s="11">
        <f t="shared" si="4"/>
        <v>72.874270127771979</v>
      </c>
      <c r="F10" s="11">
        <f t="shared" si="4"/>
        <v>97.001187905192864</v>
      </c>
      <c r="G10" s="200">
        <f t="shared" si="11"/>
        <v>3.1479573991856968E-2</v>
      </c>
      <c r="H10" s="11"/>
      <c r="I10" s="10" t="str">
        <f>name!E6</f>
        <v>Associate professional occupations</v>
      </c>
      <c r="J10" s="11">
        <v>335.78250145682324</v>
      </c>
      <c r="K10" s="11">
        <v>348.57515797459052</v>
      </c>
      <c r="L10" s="11">
        <v>12.792656517767307</v>
      </c>
      <c r="M10" s="11">
        <v>154.81899665525052</v>
      </c>
      <c r="N10" s="11">
        <v>167.61165317301786</v>
      </c>
      <c r="O10" s="11"/>
      <c r="P10" s="10" t="str">
        <f>name!D7</f>
        <v>22 Health professionals</v>
      </c>
      <c r="Q10" s="11">
        <v>36.286570842370146</v>
      </c>
      <c r="R10" s="11">
        <v>41.991435375669987</v>
      </c>
      <c r="S10" s="342">
        <f t="shared" si="5"/>
        <v>5.7048645332998404</v>
      </c>
      <c r="T10" s="342">
        <v>15.410565304760283</v>
      </c>
      <c r="U10" s="342">
        <f t="shared" si="6"/>
        <v>21.115429838060123</v>
      </c>
      <c r="V10" s="343">
        <f t="shared" si="7"/>
        <v>2.3877589036835456E-2</v>
      </c>
      <c r="W10" s="343"/>
      <c r="X10" s="10" t="str">
        <f>name!A7</f>
        <v>Beverages and tobacco</v>
      </c>
      <c r="Y10" s="10">
        <v>3.8510000000055977</v>
      </c>
      <c r="Z10" s="10">
        <v>2.9639999999888484</v>
      </c>
      <c r="AA10" s="342">
        <f t="shared" si="8"/>
        <v>-0.88700000001674928</v>
      </c>
      <c r="AB10" s="10">
        <v>1.5049674861213935</v>
      </c>
      <c r="AC10" s="342">
        <f t="shared" si="9"/>
        <v>0.61796748610464425</v>
      </c>
      <c r="AD10" s="343">
        <f t="shared" si="10"/>
        <v>2.2235504494575231E-2</v>
      </c>
    </row>
    <row r="11" spans="1:30" x14ac:dyDescent="0.2">
      <c r="A11" s="10" t="str">
        <f>name!D8</f>
        <v>23 Teaching and other educational professionals</v>
      </c>
      <c r="B11" s="11">
        <f t="shared" si="4"/>
        <v>125.88204386847876</v>
      </c>
      <c r="C11" s="11">
        <f t="shared" si="4"/>
        <v>139.68327717313028</v>
      </c>
      <c r="D11" s="11">
        <f t="shared" si="4"/>
        <v>13.801233304651534</v>
      </c>
      <c r="E11" s="11">
        <f t="shared" si="4"/>
        <v>68.793393212429919</v>
      </c>
      <c r="F11" s="11">
        <f t="shared" si="4"/>
        <v>82.594626517081451</v>
      </c>
      <c r="G11" s="200">
        <f t="shared" si="11"/>
        <v>2.9492431531680019E-2</v>
      </c>
      <c r="H11" s="11"/>
      <c r="I11" s="10" t="str">
        <f>name!E7</f>
        <v>Administrative and secretarial occupations</v>
      </c>
      <c r="J11" s="11">
        <v>337.18519066174707</v>
      </c>
      <c r="K11" s="11">
        <v>300.87807625443111</v>
      </c>
      <c r="L11" s="11">
        <v>-36.307114407315964</v>
      </c>
      <c r="M11" s="11">
        <v>156.55974563391911</v>
      </c>
      <c r="N11" s="11">
        <v>120.25263122660316</v>
      </c>
      <c r="O11" s="11"/>
      <c r="P11" s="10" t="str">
        <f>name!D8</f>
        <v>23 Teaching and other educational professionals</v>
      </c>
      <c r="Q11" s="11">
        <v>36.454637927183725</v>
      </c>
      <c r="R11" s="11">
        <v>38.726760777643435</v>
      </c>
      <c r="S11" s="342">
        <f t="shared" si="5"/>
        <v>2.2721228504597093</v>
      </c>
      <c r="T11" s="342">
        <v>16.308747149355348</v>
      </c>
      <c r="U11" s="342">
        <f t="shared" si="6"/>
        <v>18.580869999815057</v>
      </c>
      <c r="V11" s="343">
        <f t="shared" si="7"/>
        <v>2.4956240655483075E-2</v>
      </c>
      <c r="W11" s="343"/>
      <c r="X11" s="10" t="str">
        <f>name!A8</f>
        <v>Textiles</v>
      </c>
      <c r="Y11" s="10">
        <v>9.2160000000361837</v>
      </c>
      <c r="Z11" s="10">
        <v>6.8489999999745645</v>
      </c>
      <c r="AA11" s="342">
        <f t="shared" si="8"/>
        <v>-2.3670000000616191</v>
      </c>
      <c r="AB11" s="10">
        <v>3.4580246605431189</v>
      </c>
      <c r="AC11" s="342">
        <f t="shared" si="9"/>
        <v>1.0910246604814997</v>
      </c>
      <c r="AD11" s="343">
        <f t="shared" si="10"/>
        <v>2.1468093167451796E-2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173.34080758619842</v>
      </c>
      <c r="C12" s="11">
        <f t="shared" si="4"/>
        <v>217.01435640712054</v>
      </c>
      <c r="D12" s="11">
        <f t="shared" si="4"/>
        <v>43.6735488209221</v>
      </c>
      <c r="E12" s="11">
        <f t="shared" si="4"/>
        <v>96.328660538814162</v>
      </c>
      <c r="F12" s="11">
        <f t="shared" si="4"/>
        <v>140.00220935973624</v>
      </c>
      <c r="G12" s="200">
        <f t="shared" si="11"/>
        <v>2.9900804834339212E-2</v>
      </c>
      <c r="H12" s="11"/>
      <c r="I12" s="10" t="str">
        <f>name!E8</f>
        <v>Skilled trades occupations</v>
      </c>
      <c r="J12" s="11">
        <v>256.10074127238005</v>
      </c>
      <c r="K12" s="11">
        <v>232.80795809905345</v>
      </c>
      <c r="L12" s="11">
        <v>-23.292783173326598</v>
      </c>
      <c r="M12" s="11">
        <v>103.27614943586569</v>
      </c>
      <c r="N12" s="11">
        <v>79.983366262539107</v>
      </c>
      <c r="O12" s="11"/>
      <c r="P12" s="10" t="str">
        <f>name!D9</f>
        <v>24 Business, media and public service professionals</v>
      </c>
      <c r="Q12" s="11">
        <v>92.100018481073519</v>
      </c>
      <c r="R12" s="11">
        <v>109.18845629429215</v>
      </c>
      <c r="S12" s="342">
        <f t="shared" si="5"/>
        <v>17.088437813218633</v>
      </c>
      <c r="T12" s="342">
        <v>43.496859218915176</v>
      </c>
      <c r="U12" s="342">
        <f t="shared" si="6"/>
        <v>60.585297032133809</v>
      </c>
      <c r="V12" s="343">
        <f t="shared" si="7"/>
        <v>2.6122785639083324E-2</v>
      </c>
      <c r="W12" s="343"/>
      <c r="X12" s="10" t="str">
        <f>name!A9</f>
        <v>Wearing apparel; Leather, etc</v>
      </c>
      <c r="Y12" s="10">
        <v>7.7120000000086977</v>
      </c>
      <c r="Z12" s="10">
        <v>5.7950000000152171</v>
      </c>
      <c r="AA12" s="342">
        <f t="shared" si="8"/>
        <v>-1.9169999999934806</v>
      </c>
      <c r="AB12" s="10">
        <v>3.2308542303326631</v>
      </c>
      <c r="AC12" s="342">
        <f t="shared" si="9"/>
        <v>1.3138542303391825</v>
      </c>
      <c r="AD12" s="343">
        <f t="shared" si="10"/>
        <v>2.3601482492730419E-2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56.658834189130708</v>
      </c>
      <c r="C13" s="11">
        <f t="shared" si="4"/>
        <v>52.807547525362999</v>
      </c>
      <c r="D13" s="11">
        <f t="shared" si="4"/>
        <v>-3.851286663767715</v>
      </c>
      <c r="E13" s="11">
        <f t="shared" si="4"/>
        <v>21.124929206617271</v>
      </c>
      <c r="F13" s="11">
        <f t="shared" si="4"/>
        <v>17.273642542849554</v>
      </c>
      <c r="G13" s="200">
        <f t="shared" si="11"/>
        <v>2.1350379249803986E-2</v>
      </c>
      <c r="H13" s="11"/>
      <c r="I13" s="10" t="str">
        <f>name!E9</f>
        <v>Caring, leisure and other service occupations</v>
      </c>
      <c r="J13" s="11">
        <v>270.11177833804317</v>
      </c>
      <c r="K13" s="11">
        <v>307.28519570732743</v>
      </c>
      <c r="L13" s="11">
        <v>37.173417369284259</v>
      </c>
      <c r="M13" s="11">
        <v>160.34533840933977</v>
      </c>
      <c r="N13" s="11">
        <v>197.51875577862396</v>
      </c>
      <c r="O13" s="11"/>
      <c r="P13" s="10" t="str">
        <f>name!D10</f>
        <v>31 Science, engineering and technology associate professionals</v>
      </c>
      <c r="Q13" s="11">
        <v>41.738014170967396</v>
      </c>
      <c r="R13" s="11">
        <v>34.575582991365458</v>
      </c>
      <c r="S13" s="342">
        <f t="shared" si="5"/>
        <v>-7.1624311796019384</v>
      </c>
      <c r="T13" s="342">
        <v>12.816063698232982</v>
      </c>
      <c r="U13" s="342">
        <f t="shared" si="6"/>
        <v>5.6536325186310439</v>
      </c>
      <c r="V13" s="343">
        <f t="shared" si="7"/>
        <v>1.8012308909999275E-2</v>
      </c>
      <c r="W13" s="343"/>
      <c r="X13" s="10" t="str">
        <f>name!A10</f>
        <v xml:space="preserve">Wood and cork </v>
      </c>
      <c r="Y13" s="10">
        <v>6.5700000000038283</v>
      </c>
      <c r="Z13" s="10">
        <v>5.9579999999237803</v>
      </c>
      <c r="AA13" s="342">
        <f t="shared" si="8"/>
        <v>-0.61200000008004807</v>
      </c>
      <c r="AB13" s="10">
        <v>2.6870691671539544</v>
      </c>
      <c r="AC13" s="342">
        <f t="shared" si="9"/>
        <v>2.0750691670739063</v>
      </c>
      <c r="AD13" s="343">
        <f t="shared" si="10"/>
        <v>2.3121495754264254E-2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51.709616830246368</v>
      </c>
      <c r="C14" s="11">
        <f t="shared" si="4"/>
        <v>58.127841582768774</v>
      </c>
      <c r="D14" s="11">
        <f t="shared" si="4"/>
        <v>6.4182247525224136</v>
      </c>
      <c r="E14" s="11">
        <f t="shared" si="4"/>
        <v>30.941581474750869</v>
      </c>
      <c r="F14" s="11">
        <f t="shared" si="4"/>
        <v>37.359806227273289</v>
      </c>
      <c r="G14" s="200">
        <f t="shared" si="11"/>
        <v>3.1759609182681725E-2</v>
      </c>
      <c r="H14" s="11"/>
      <c r="I14" s="10" t="str">
        <f>name!E10</f>
        <v>Sales and customer service occupations</v>
      </c>
      <c r="J14" s="11">
        <v>229.80611215499368</v>
      </c>
      <c r="K14" s="11">
        <v>230.32796146274765</v>
      </c>
      <c r="L14" s="11">
        <v>0.52184930775402449</v>
      </c>
      <c r="M14" s="11">
        <v>105.27553115036483</v>
      </c>
      <c r="N14" s="11">
        <v>105.79738045811885</v>
      </c>
      <c r="O14" s="11"/>
      <c r="P14" s="10" t="str">
        <f>name!D11</f>
        <v>32 Health and social care associate professionals</v>
      </c>
      <c r="Q14" s="11">
        <v>13.424678336652855</v>
      </c>
      <c r="R14" s="11">
        <v>13.460163954136481</v>
      </c>
      <c r="S14" s="342">
        <f t="shared" si="5"/>
        <v>3.5485617483626442E-2</v>
      </c>
      <c r="T14" s="342">
        <v>6.2265165723283049</v>
      </c>
      <c r="U14" s="342">
        <f t="shared" si="6"/>
        <v>6.2620021898119314</v>
      </c>
      <c r="V14" s="343">
        <f t="shared" si="7"/>
        <v>2.5728300891689537E-2</v>
      </c>
      <c r="W14" s="343"/>
      <c r="X14" s="10" t="str">
        <f>name!A11</f>
        <v>Paper, etc</v>
      </c>
      <c r="Y14" s="10">
        <v>5.1060000000136245</v>
      </c>
      <c r="Z14" s="10">
        <v>4.6909999999737737</v>
      </c>
      <c r="AA14" s="342">
        <f t="shared" si="8"/>
        <v>-0.41500000003985082</v>
      </c>
      <c r="AB14" s="10">
        <v>1.9452621716538212</v>
      </c>
      <c r="AC14" s="342">
        <f t="shared" si="9"/>
        <v>1.5302621716139704</v>
      </c>
      <c r="AD14" s="343">
        <f t="shared" si="10"/>
        <v>2.1752565378138966E-2</v>
      </c>
    </row>
    <row r="15" spans="1:30" x14ac:dyDescent="0.2">
      <c r="A15" s="10" t="str">
        <f>name!D12</f>
        <v>33 Protective service occupations</v>
      </c>
      <c r="B15" s="11">
        <f t="shared" si="4"/>
        <v>29.652315725355106</v>
      </c>
      <c r="C15" s="11">
        <f t="shared" si="4"/>
        <v>39.903594792273019</v>
      </c>
      <c r="D15" s="11">
        <f t="shared" si="4"/>
        <v>10.251279066917903</v>
      </c>
      <c r="E15" s="11">
        <f t="shared" si="4"/>
        <v>12.351358842249558</v>
      </c>
      <c r="F15" s="11">
        <f t="shared" si="4"/>
        <v>22.602637909167463</v>
      </c>
      <c r="G15" s="200">
        <f t="shared" si="11"/>
        <v>2.3486011439613819E-2</v>
      </c>
      <c r="H15" s="11"/>
      <c r="I15" s="10" t="str">
        <f>name!E11</f>
        <v>Process, plant and machine operatives</v>
      </c>
      <c r="J15" s="11">
        <v>190.15777322094533</v>
      </c>
      <c r="K15" s="11">
        <v>202.20137580977598</v>
      </c>
      <c r="L15" s="11">
        <v>12.043602588830645</v>
      </c>
      <c r="M15" s="11">
        <v>95.091340404877783</v>
      </c>
      <c r="N15" s="11">
        <v>107.13494299370845</v>
      </c>
      <c r="O15" s="11"/>
      <c r="P15" s="10" t="str">
        <f>name!D12</f>
        <v>33 Protective service occupations</v>
      </c>
      <c r="Q15" s="11">
        <v>22.893620656435015</v>
      </c>
      <c r="R15" s="11">
        <v>28.199391716284566</v>
      </c>
      <c r="S15" s="342">
        <f t="shared" si="5"/>
        <v>5.3057710598495511</v>
      </c>
      <c r="T15" s="342">
        <v>7.6268874725803739</v>
      </c>
      <c r="U15" s="342">
        <f t="shared" si="6"/>
        <v>12.932658532429926</v>
      </c>
      <c r="V15" s="343">
        <f t="shared" si="7"/>
        <v>1.9354282544100876E-2</v>
      </c>
      <c r="W15" s="343"/>
      <c r="X15" s="10" t="str">
        <f>name!A12</f>
        <v>Printing and recording</v>
      </c>
      <c r="Y15" s="10">
        <v>14.52300000001433</v>
      </c>
      <c r="Z15" s="10">
        <v>10.717999999989294</v>
      </c>
      <c r="AA15" s="342">
        <f t="shared" si="8"/>
        <v>-3.8050000000250357</v>
      </c>
      <c r="AB15" s="10">
        <v>5.5932274677749811</v>
      </c>
      <c r="AC15" s="342">
        <f t="shared" si="9"/>
        <v>1.7882274677499455</v>
      </c>
      <c r="AD15" s="343">
        <f t="shared" si="10"/>
        <v>2.1957134791898758E-2</v>
      </c>
    </row>
    <row r="16" spans="1:30" x14ac:dyDescent="0.2">
      <c r="A16" s="10" t="str">
        <f>name!D13</f>
        <v>34 Culture, media and sports occupations</v>
      </c>
      <c r="B16" s="11">
        <f t="shared" si="4"/>
        <v>41.844174533265154</v>
      </c>
      <c r="C16" s="11">
        <f t="shared" si="4"/>
        <v>41.451728407108249</v>
      </c>
      <c r="D16" s="11">
        <f t="shared" si="4"/>
        <v>-0.39244612615691077</v>
      </c>
      <c r="E16" s="11">
        <f t="shared" si="4"/>
        <v>19.105853156090348</v>
      </c>
      <c r="F16" s="11">
        <f t="shared" si="4"/>
        <v>18.713407029933443</v>
      </c>
      <c r="G16" s="200">
        <f t="shared" si="11"/>
        <v>2.5390430751554227E-2</v>
      </c>
      <c r="H16" s="11"/>
      <c r="I16" s="10" t="str">
        <f>name!E12</f>
        <v>Elementary occupations</v>
      </c>
      <c r="J16" s="11">
        <v>281.45465940905655</v>
      </c>
      <c r="K16" s="11">
        <v>248.07901423543038</v>
      </c>
      <c r="L16" s="11">
        <v>-33.375645173626175</v>
      </c>
      <c r="M16" s="11">
        <v>123.08571221224037</v>
      </c>
      <c r="N16" s="11">
        <v>89.710067038614184</v>
      </c>
      <c r="O16" s="11"/>
      <c r="P16" s="10" t="str">
        <f>name!D13</f>
        <v>34 Culture, media and sports occupations</v>
      </c>
      <c r="Q16" s="11">
        <v>19.884957907096268</v>
      </c>
      <c r="R16" s="11">
        <v>18.060905588523468</v>
      </c>
      <c r="S16" s="342">
        <f t="shared" si="5"/>
        <v>-1.8240523185728001</v>
      </c>
      <c r="T16" s="342">
        <v>7.1533281560346769</v>
      </c>
      <c r="U16" s="342">
        <f t="shared" si="6"/>
        <v>5.3292758374618767</v>
      </c>
      <c r="V16" s="343">
        <f t="shared" si="7"/>
        <v>2.0697298937162545E-2</v>
      </c>
      <c r="W16" s="343"/>
      <c r="X16" s="10" t="str">
        <f>name!A13</f>
        <v>Coke and petroleum; Chemicals, etc</v>
      </c>
      <c r="Y16" s="10">
        <v>15.771999999954254</v>
      </c>
      <c r="Z16" s="10">
        <v>13.637000000046843</v>
      </c>
      <c r="AA16" s="342">
        <f t="shared" si="8"/>
        <v>-2.1349999999074107</v>
      </c>
      <c r="AB16" s="10">
        <v>6.381556728251784</v>
      </c>
      <c r="AC16" s="342">
        <f t="shared" si="9"/>
        <v>4.2465567283443733</v>
      </c>
      <c r="AD16" s="343">
        <f t="shared" si="10"/>
        <v>2.2909266493918778E-2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155.91756017882591</v>
      </c>
      <c r="C17" s="11">
        <f t="shared" si="12"/>
        <v>156.28444566707751</v>
      </c>
      <c r="D17" s="11">
        <f t="shared" si="12"/>
        <v>0.36688548825161615</v>
      </c>
      <c r="E17" s="11">
        <f t="shared" si="12"/>
        <v>71.295273975542472</v>
      </c>
      <c r="F17" s="11">
        <f t="shared" si="12"/>
        <v>71.662159463794097</v>
      </c>
      <c r="G17" s="200">
        <f t="shared" si="11"/>
        <v>2.5421742875155751E-2</v>
      </c>
      <c r="H17" s="11"/>
      <c r="O17" s="11"/>
      <c r="P17" s="10" t="str">
        <f>name!D14</f>
        <v>35 Business and public service associate professionals</v>
      </c>
      <c r="Q17" s="11">
        <v>78.91751219296853</v>
      </c>
      <c r="R17" s="11">
        <v>72.101544871229365</v>
      </c>
      <c r="S17" s="342">
        <f t="shared" si="5"/>
        <v>-6.8159673217391656</v>
      </c>
      <c r="T17" s="342">
        <v>28.257776691440327</v>
      </c>
      <c r="U17" s="342">
        <f t="shared" si="6"/>
        <v>21.441809369701161</v>
      </c>
      <c r="V17" s="343">
        <f t="shared" si="7"/>
        <v>2.0613758168772867E-2</v>
      </c>
      <c r="W17" s="343"/>
      <c r="X17" s="10" t="str">
        <f>name!A14</f>
        <v>Pharmaceuticals</v>
      </c>
      <c r="Y17" s="10">
        <v>3.8249999999783926</v>
      </c>
      <c r="Z17" s="10">
        <v>4.1870000000523948</v>
      </c>
      <c r="AA17" s="342">
        <f t="shared" si="8"/>
        <v>0.36200000007400224</v>
      </c>
      <c r="AB17" s="10">
        <v>1.9036794645885413</v>
      </c>
      <c r="AC17" s="342">
        <f t="shared" si="9"/>
        <v>2.2656794646625436</v>
      </c>
      <c r="AD17" s="343">
        <f t="shared" si="10"/>
        <v>2.7294285375880412E-2</v>
      </c>
    </row>
    <row r="18" spans="1:30" x14ac:dyDescent="0.2">
      <c r="A18" s="10" t="str">
        <f>name!D15</f>
        <v>41 Administrative occupations</v>
      </c>
      <c r="B18" s="11">
        <f t="shared" si="12"/>
        <v>278.40677004994046</v>
      </c>
      <c r="C18" s="11">
        <f t="shared" si="12"/>
        <v>250.7822794637155</v>
      </c>
      <c r="D18" s="11">
        <f t="shared" si="12"/>
        <v>-27.624490586224958</v>
      </c>
      <c r="E18" s="11">
        <f t="shared" si="12"/>
        <v>125.81521881493434</v>
      </c>
      <c r="F18" s="11">
        <f t="shared" si="12"/>
        <v>98.190728228709389</v>
      </c>
      <c r="G18" s="200">
        <f t="shared" si="11"/>
        <v>2.5170285073754073E-2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110.07788595618609</v>
      </c>
      <c r="R18" s="11">
        <v>117.8708349682058</v>
      </c>
      <c r="S18" s="342">
        <f t="shared" si="5"/>
        <v>7.7929490120197045</v>
      </c>
      <c r="T18" s="342">
        <v>41.911174500457086</v>
      </c>
      <c r="U18" s="342">
        <f t="shared" si="6"/>
        <v>49.704123512476791</v>
      </c>
      <c r="V18" s="343">
        <f t="shared" si="7"/>
        <v>2.1740989993132898E-2</v>
      </c>
      <c r="W18" s="343"/>
      <c r="X18" s="10" t="str">
        <f>name!A15</f>
        <v>Rubber and plastic</v>
      </c>
      <c r="Y18" s="10">
        <v>21.149000000111041</v>
      </c>
      <c r="Z18" s="10">
        <v>16.521999999882638</v>
      </c>
      <c r="AA18" s="342">
        <f t="shared" si="8"/>
        <v>-4.6270000002284029</v>
      </c>
      <c r="AB18" s="10">
        <v>7.8233383828872665</v>
      </c>
      <c r="AC18" s="342">
        <f t="shared" si="9"/>
        <v>3.1963383826588636</v>
      </c>
      <c r="AD18" s="343">
        <f t="shared" si="10"/>
        <v>2.1204956718532619E-2</v>
      </c>
    </row>
    <row r="19" spans="1:30" x14ac:dyDescent="0.2">
      <c r="A19" s="10" t="str">
        <f>name!D16</f>
        <v>42 Secretarial and related occupations</v>
      </c>
      <c r="B19" s="11">
        <f t="shared" si="12"/>
        <v>58.778420611806602</v>
      </c>
      <c r="C19" s="11">
        <f t="shared" si="12"/>
        <v>50.095796790715596</v>
      </c>
      <c r="D19" s="11">
        <f t="shared" si="12"/>
        <v>-8.6826238210910081</v>
      </c>
      <c r="E19" s="11">
        <f t="shared" si="12"/>
        <v>30.744526818984774</v>
      </c>
      <c r="F19" s="11">
        <f t="shared" si="12"/>
        <v>22.061902997893768</v>
      </c>
      <c r="G19" s="200">
        <f t="shared" si="11"/>
        <v>2.8445062115840303E-2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3.0297167056547636</v>
      </c>
      <c r="K19" s="11">
        <f t="array" ref="K19:K27">MMULT(aggregation!$B$38:$AA$46,C36:C61)</f>
        <v>6.048840922555172</v>
      </c>
      <c r="L19" s="11">
        <f t="array" ref="L19:L27">MMULT(aggregation!$B$38:$AA$46,D36:D61)</f>
        <v>3.0191242169004089</v>
      </c>
      <c r="M19" s="11">
        <f t="array" ref="M19:M27">MMULT(aggregation!$B$38:$AA$46,E36:E61)</f>
        <v>2.8913596376274677</v>
      </c>
      <c r="N19" s="11">
        <f t="array" ref="N19:N27">MMULT(aggregation!$B$38:$AA$46,F36:F61)</f>
        <v>5.9104838545278771</v>
      </c>
      <c r="O19" s="11"/>
      <c r="P19" s="10" t="str">
        <f>name!D16</f>
        <v>42 Secretarial and related occupations</v>
      </c>
      <c r="Q19" s="11">
        <v>4.4521670685618728</v>
      </c>
      <c r="R19" s="11">
        <v>7.2435934283857755</v>
      </c>
      <c r="S19" s="342">
        <f t="shared" si="5"/>
        <v>2.7914263598239026</v>
      </c>
      <c r="T19" s="342">
        <v>2.0919141260890388</v>
      </c>
      <c r="U19" s="342">
        <f t="shared" si="6"/>
        <v>4.8833404859129415</v>
      </c>
      <c r="V19" s="343">
        <f t="shared" si="7"/>
        <v>2.601052313062624E-2</v>
      </c>
      <c r="W19" s="343"/>
      <c r="X19" s="10" t="str">
        <f>name!A16</f>
        <v>Other non-metallic</v>
      </c>
      <c r="Y19" s="10">
        <v>16.515000000064809</v>
      </c>
      <c r="Z19" s="10">
        <v>12.922999999902357</v>
      </c>
      <c r="AA19" s="342">
        <f t="shared" si="8"/>
        <v>-3.5920000001624519</v>
      </c>
      <c r="AB19" s="10">
        <v>6.166515419919155</v>
      </c>
      <c r="AC19" s="342">
        <f t="shared" si="9"/>
        <v>2.5745154197567031</v>
      </c>
      <c r="AD19" s="343">
        <f t="shared" si="10"/>
        <v>2.137737329689493E-2</v>
      </c>
    </row>
    <row r="20" spans="1:30" x14ac:dyDescent="0.2">
      <c r="A20" s="10" t="str">
        <f>name!D17</f>
        <v>51 Skilled agricultural and related trades</v>
      </c>
      <c r="B20" s="11">
        <f t="shared" si="12"/>
        <v>27.986818233193851</v>
      </c>
      <c r="C20" s="11">
        <f t="shared" si="12"/>
        <v>31.532058557050959</v>
      </c>
      <c r="D20" s="11">
        <f t="shared" si="12"/>
        <v>3.5452403238571053</v>
      </c>
      <c r="E20" s="11">
        <f t="shared" si="12"/>
        <v>16.388167152776148</v>
      </c>
      <c r="F20" s="11">
        <f t="shared" si="12"/>
        <v>19.933407476633256</v>
      </c>
      <c r="G20" s="200">
        <f t="shared" si="11"/>
        <v>3.1206510803129639E-2</v>
      </c>
      <c r="H20" s="11"/>
      <c r="I20" s="11" t="str">
        <f t="shared" si="13"/>
        <v>Professional occupations</v>
      </c>
      <c r="J20" s="11">
        <v>26.399753449026544</v>
      </c>
      <c r="K20" s="11">
        <v>45.430688626128337</v>
      </c>
      <c r="L20" s="11">
        <v>19.030935177101799</v>
      </c>
      <c r="M20" s="11">
        <v>18.67966376339384</v>
      </c>
      <c r="N20" s="11">
        <v>37.710598940495643</v>
      </c>
      <c r="O20" s="11"/>
      <c r="P20" s="10" t="str">
        <f>name!D17</f>
        <v>51 Skilled agricultural and related trades</v>
      </c>
      <c r="Q20" s="11">
        <v>23.095583327945938</v>
      </c>
      <c r="R20" s="11">
        <v>24.309094375586671</v>
      </c>
      <c r="S20" s="342">
        <f t="shared" si="5"/>
        <v>1.2135110476407327</v>
      </c>
      <c r="T20" s="342">
        <v>12.442356352672148</v>
      </c>
      <c r="U20" s="342">
        <f t="shared" si="6"/>
        <v>13.65586740031288</v>
      </c>
      <c r="V20" s="343">
        <f t="shared" si="7"/>
        <v>2.9147335570806066E-2</v>
      </c>
      <c r="W20" s="343"/>
      <c r="X20" s="10" t="str">
        <f>name!A17</f>
        <v>Basic metals</v>
      </c>
      <c r="Y20" s="10">
        <v>9.1420000000282773</v>
      </c>
      <c r="Z20" s="10">
        <v>7.751999999945733</v>
      </c>
      <c r="AA20" s="342">
        <f t="shared" si="8"/>
        <v>-1.3900000000825443</v>
      </c>
      <c r="AB20" s="10">
        <v>3.2620975368092062</v>
      </c>
      <c r="AC20" s="342">
        <f t="shared" si="9"/>
        <v>1.8720975367266619</v>
      </c>
      <c r="AD20" s="343">
        <f t="shared" si="10"/>
        <v>2.0551511759752339E-2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95.452536470508946</v>
      </c>
      <c r="C21" s="11">
        <f t="shared" si="12"/>
        <v>85.048511308351792</v>
      </c>
      <c r="D21" s="11">
        <f t="shared" si="12"/>
        <v>-10.404025162157172</v>
      </c>
      <c r="E21" s="11">
        <f t="shared" si="12"/>
        <v>34.383673373025935</v>
      </c>
      <c r="F21" s="11">
        <f t="shared" si="12"/>
        <v>23.979648210868763</v>
      </c>
      <c r="G21" s="200">
        <f t="shared" si="11"/>
        <v>2.072140850615245E-2</v>
      </c>
      <c r="H21" s="11"/>
      <c r="I21" s="11" t="str">
        <f t="shared" si="13"/>
        <v>Associate professional occupations</v>
      </c>
      <c r="J21" s="11">
        <v>3.4262971377512876</v>
      </c>
      <c r="K21" s="11">
        <v>6.8115012354782021</v>
      </c>
      <c r="L21" s="11">
        <v>3.3852040977269144</v>
      </c>
      <c r="M21" s="11">
        <v>2.8141748621750358</v>
      </c>
      <c r="N21" s="11">
        <v>6.1993789599019511</v>
      </c>
      <c r="O21" s="11"/>
      <c r="P21" s="10" t="str">
        <f>name!D18</f>
        <v>52 Skilled metal, electrical and electronic trades</v>
      </c>
      <c r="Q21" s="11">
        <v>93.245068381645339</v>
      </c>
      <c r="R21" s="11">
        <v>78.831009818829102</v>
      </c>
      <c r="S21" s="342">
        <f t="shared" si="5"/>
        <v>-14.414058562816237</v>
      </c>
      <c r="T21" s="342">
        <v>31.452048840710326</v>
      </c>
      <c r="U21" s="342">
        <f t="shared" si="6"/>
        <v>17.037990277894089</v>
      </c>
      <c r="V21" s="343">
        <f t="shared" si="7"/>
        <v>1.9566058813700327E-2</v>
      </c>
      <c r="W21" s="343"/>
      <c r="X21" s="10" t="str">
        <f>name!A18</f>
        <v>Metal products</v>
      </c>
      <c r="Y21" s="10">
        <v>33.123000000063726</v>
      </c>
      <c r="Z21" s="10">
        <v>28.200999999855537</v>
      </c>
      <c r="AA21" s="342">
        <f t="shared" si="8"/>
        <v>-4.9220000002081896</v>
      </c>
      <c r="AB21" s="10">
        <v>12.620858224306499</v>
      </c>
      <c r="AC21" s="342">
        <f t="shared" si="9"/>
        <v>7.6988582240983092</v>
      </c>
      <c r="AD21" s="343">
        <f t="shared" si="10"/>
        <v>2.1755243579078432E-2</v>
      </c>
    </row>
    <row r="22" spans="1:30" x14ac:dyDescent="0.2">
      <c r="A22" s="10" t="str">
        <f>name!D19</f>
        <v>53 Skilled construction and building trades</v>
      </c>
      <c r="B22" s="11">
        <f t="shared" si="12"/>
        <v>81.551775227244789</v>
      </c>
      <c r="C22" s="11">
        <f t="shared" si="12"/>
        <v>70.888090475535847</v>
      </c>
      <c r="D22" s="11">
        <f t="shared" si="12"/>
        <v>-10.663684751708926</v>
      </c>
      <c r="E22" s="11">
        <f t="shared" si="12"/>
        <v>32.259905218683656</v>
      </c>
      <c r="F22" s="11">
        <f t="shared" si="12"/>
        <v>21.596220466974728</v>
      </c>
      <c r="G22" s="200">
        <f t="shared" si="11"/>
        <v>2.2469184026765676E-2</v>
      </c>
      <c r="H22" s="11"/>
      <c r="I22" s="11" t="str">
        <f t="shared" si="13"/>
        <v>Administrative and secretarial occupations</v>
      </c>
      <c r="J22" s="11">
        <v>1.5718822702164557</v>
      </c>
      <c r="K22" s="11">
        <v>3.5648826491229055</v>
      </c>
      <c r="L22" s="11">
        <v>1.9930003789064497</v>
      </c>
      <c r="M22" s="11">
        <v>1.4744269388788742</v>
      </c>
      <c r="N22" s="11">
        <v>3.4674273177853241</v>
      </c>
      <c r="O22" s="11"/>
      <c r="P22" s="10" t="str">
        <f>name!D19</f>
        <v>53 Skilled construction and building trades</v>
      </c>
      <c r="Q22" s="11">
        <v>79.961893883961167</v>
      </c>
      <c r="R22" s="11">
        <v>69.176692685753892</v>
      </c>
      <c r="S22" s="342">
        <f t="shared" si="5"/>
        <v>-10.785201198207275</v>
      </c>
      <c r="T22" s="342">
        <v>31.392444038600811</v>
      </c>
      <c r="U22" s="342">
        <f t="shared" si="6"/>
        <v>20.607242840393535</v>
      </c>
      <c r="V22" s="343">
        <f t="shared" si="7"/>
        <v>2.2323328745470494E-2</v>
      </c>
      <c r="W22" s="343"/>
      <c r="X22" s="10" t="str">
        <f>name!A19</f>
        <v>Computer, etc</v>
      </c>
      <c r="Y22" s="10">
        <v>6.1459999999715205</v>
      </c>
      <c r="Z22" s="10">
        <v>8.3679999999987693</v>
      </c>
      <c r="AA22" s="342">
        <f t="shared" si="8"/>
        <v>2.2220000000272488</v>
      </c>
      <c r="AB22" s="10">
        <v>3.2426504266946279</v>
      </c>
      <c r="AC22" s="342">
        <f t="shared" si="9"/>
        <v>5.4646504267218763</v>
      </c>
      <c r="AD22" s="343">
        <f t="shared" si="10"/>
        <v>2.8649393136859214E-2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51.109611341432476</v>
      </c>
      <c r="C23" s="11">
        <f t="shared" si="12"/>
        <v>45.339297758114867</v>
      </c>
      <c r="D23" s="11">
        <f t="shared" si="12"/>
        <v>-5.7703135833176047</v>
      </c>
      <c r="E23" s="11">
        <f t="shared" si="12"/>
        <v>20.244403691379954</v>
      </c>
      <c r="F23" s="11">
        <f t="shared" si="12"/>
        <v>14.474090108062352</v>
      </c>
      <c r="G23" s="200">
        <f t="shared" si="11"/>
        <v>2.2494677034254229E-2</v>
      </c>
      <c r="H23" s="11"/>
      <c r="I23" s="11" t="str">
        <f t="shared" si="13"/>
        <v>Skilled trades occupations</v>
      </c>
      <c r="J23" s="11">
        <v>0.29513875158221425</v>
      </c>
      <c r="K23" s="11">
        <v>0.64035594824854902</v>
      </c>
      <c r="L23" s="11">
        <v>0.34521719666633482</v>
      </c>
      <c r="M23" s="11">
        <v>0.27805465893671355</v>
      </c>
      <c r="N23" s="11">
        <v>0.62327185560304832</v>
      </c>
      <c r="O23" s="11"/>
      <c r="P23" s="10" t="str">
        <f>name!D20</f>
        <v>54 Textiles, printing and other skilled trades</v>
      </c>
      <c r="Q23" s="11">
        <v>29.703678352536272</v>
      </c>
      <c r="R23" s="11">
        <v>25.21524472472769</v>
      </c>
      <c r="S23" s="342">
        <f t="shared" si="5"/>
        <v>-4.4884336278085826</v>
      </c>
      <c r="T23" s="342">
        <v>8.3770838127803309</v>
      </c>
      <c r="U23" s="342">
        <f t="shared" si="6"/>
        <v>3.8886501849717483</v>
      </c>
      <c r="V23" s="343">
        <f t="shared" si="7"/>
        <v>1.6700475252466207E-2</v>
      </c>
      <c r="W23" s="343"/>
      <c r="X23" s="10" t="str">
        <f>name!A20</f>
        <v>Electrical equipment</v>
      </c>
      <c r="Y23" s="10">
        <v>9.3189999999884208</v>
      </c>
      <c r="Z23" s="10">
        <v>9.0059999999749731</v>
      </c>
      <c r="AA23" s="342">
        <f t="shared" si="8"/>
        <v>-0.31300000001344763</v>
      </c>
      <c r="AB23" s="10">
        <v>3.9415267623696386</v>
      </c>
      <c r="AC23" s="342">
        <f t="shared" si="9"/>
        <v>3.628526762356191</v>
      </c>
      <c r="AD23" s="343">
        <f t="shared" si="10"/>
        <v>2.3794434448190183E-2</v>
      </c>
    </row>
    <row r="24" spans="1:30" x14ac:dyDescent="0.2">
      <c r="A24" s="10" t="str">
        <f>name!D21</f>
        <v>61 Caring personal service occupations</v>
      </c>
      <c r="B24" s="11">
        <f t="shared" si="12"/>
        <v>205.06687843257365</v>
      </c>
      <c r="C24" s="11">
        <f t="shared" si="12"/>
        <v>246.86232184663376</v>
      </c>
      <c r="D24" s="11">
        <f t="shared" si="12"/>
        <v>41.795443414060095</v>
      </c>
      <c r="E24" s="11">
        <f t="shared" si="12"/>
        <v>129.68051658632498</v>
      </c>
      <c r="F24" s="11">
        <f t="shared" si="12"/>
        <v>171.47596000038504</v>
      </c>
      <c r="G24" s="200">
        <f t="shared" si="11"/>
        <v>3.3208837816108394E-2</v>
      </c>
      <c r="H24" s="11"/>
      <c r="I24" s="11" t="str">
        <f t="shared" si="13"/>
        <v>Caring, leisure and other service occupations</v>
      </c>
      <c r="J24" s="11">
        <v>0.22670174037189189</v>
      </c>
      <c r="K24" s="11">
        <v>0.607149315571201</v>
      </c>
      <c r="L24" s="11">
        <v>0.38044757519930905</v>
      </c>
      <c r="M24" s="11">
        <v>0.26775027513306621</v>
      </c>
      <c r="N24" s="11">
        <v>0.64819785033237531</v>
      </c>
      <c r="O24" s="11"/>
      <c r="P24" s="10" t="str">
        <f>name!D21</f>
        <v>61 Caring personal service occupations</v>
      </c>
      <c r="Q24" s="11">
        <v>28.547216405457174</v>
      </c>
      <c r="R24" s="11">
        <v>41.506843616883756</v>
      </c>
      <c r="S24" s="342">
        <f t="shared" si="5"/>
        <v>12.959627211426582</v>
      </c>
      <c r="T24" s="342">
        <v>16.330810417830214</v>
      </c>
      <c r="U24" s="342">
        <f t="shared" si="6"/>
        <v>29.290437629256797</v>
      </c>
      <c r="V24" s="343">
        <f t="shared" si="7"/>
        <v>3.0618654615556906E-2</v>
      </c>
      <c r="W24" s="343"/>
      <c r="X24" s="10" t="str">
        <f>name!A21</f>
        <v>Machinery n.e.c.</v>
      </c>
      <c r="Y24" s="10">
        <v>18.142999999983427</v>
      </c>
      <c r="Z24" s="10">
        <v>17.34799999993729</v>
      </c>
      <c r="AA24" s="342">
        <f t="shared" si="8"/>
        <v>-0.79500000004613725</v>
      </c>
      <c r="AB24" s="10">
        <v>7.5228178267464285</v>
      </c>
      <c r="AC24" s="342">
        <f t="shared" si="9"/>
        <v>6.7278178267002913</v>
      </c>
      <c r="AD24" s="343">
        <f t="shared" si="10"/>
        <v>2.3394472886209661E-2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62.126347621362036</v>
      </c>
      <c r="C25" s="11">
        <f t="shared" si="12"/>
        <v>57.860764875279884</v>
      </c>
      <c r="D25" s="11">
        <f t="shared" si="12"/>
        <v>-4.2655827460821545</v>
      </c>
      <c r="E25" s="11">
        <f t="shared" si="12"/>
        <v>29.490544507326138</v>
      </c>
      <c r="F25" s="11">
        <f t="shared" si="12"/>
        <v>25.224961761243986</v>
      </c>
      <c r="G25" s="200">
        <f t="shared" si="11"/>
        <v>2.6234590186532181E-2</v>
      </c>
      <c r="H25" s="11"/>
      <c r="I25" s="11" t="str">
        <f t="shared" si="13"/>
        <v>Sales and customer service occupations</v>
      </c>
      <c r="J25" s="11">
        <v>0.52301610887930394</v>
      </c>
      <c r="K25" s="11">
        <v>1.1835203306521294</v>
      </c>
      <c r="L25" s="11">
        <v>0.66050422177282542</v>
      </c>
      <c r="M25" s="11">
        <v>0.46690117631158373</v>
      </c>
      <c r="N25" s="11">
        <v>1.1274053980844092</v>
      </c>
      <c r="O25" s="11"/>
      <c r="P25" s="10" t="str">
        <f>name!D22</f>
        <v>62 Leisure, travel and related personal service occupations</v>
      </c>
      <c r="Q25" s="11">
        <v>19.435126728102357</v>
      </c>
      <c r="R25" s="11">
        <v>21.040448629740204</v>
      </c>
      <c r="S25" s="342">
        <f t="shared" si="5"/>
        <v>1.605321901637847</v>
      </c>
      <c r="T25" s="342">
        <v>8.7065498445470002</v>
      </c>
      <c r="U25" s="342">
        <f t="shared" si="6"/>
        <v>10.311871746184847</v>
      </c>
      <c r="V25" s="343">
        <f t="shared" si="7"/>
        <v>2.4984991093426334E-2</v>
      </c>
      <c r="W25" s="343"/>
      <c r="X25" s="10" t="str">
        <f>name!A22</f>
        <v>Motor vehicles, etc</v>
      </c>
      <c r="Y25" s="10">
        <v>12.706000000032661</v>
      </c>
      <c r="Z25" s="10">
        <v>10.827999999958593</v>
      </c>
      <c r="AA25" s="342">
        <f t="shared" si="8"/>
        <v>-1.8780000000740689</v>
      </c>
      <c r="AB25" s="10">
        <v>4.8562709661770098</v>
      </c>
      <c r="AC25" s="342">
        <f t="shared" si="9"/>
        <v>2.978270966102941</v>
      </c>
      <c r="AD25" s="343">
        <f t="shared" si="10"/>
        <v>2.1813073290767759E-2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2.9185522841074674</v>
      </c>
      <c r="C26" s="11">
        <f t="shared" si="12"/>
        <v>2.5621089854137828</v>
      </c>
      <c r="D26" s="11">
        <f t="shared" si="12"/>
        <v>-0.35644329869368419</v>
      </c>
      <c r="E26" s="11">
        <f t="shared" si="12"/>
        <v>1.1742773156886341</v>
      </c>
      <c r="F26" s="11">
        <f t="shared" si="12"/>
        <v>0.81783401699495006</v>
      </c>
      <c r="G26" s="200">
        <f t="shared" si="11"/>
        <v>2.279927707126439E-2</v>
      </c>
      <c r="H26" s="11"/>
      <c r="I26" s="11" t="str">
        <f t="shared" si="13"/>
        <v>Process, plant and machine operatives</v>
      </c>
      <c r="J26" s="11">
        <v>0.32045291740459969</v>
      </c>
      <c r="K26" s="11">
        <v>1.1619078659077327</v>
      </c>
      <c r="L26" s="11">
        <v>0.84145494850313296</v>
      </c>
      <c r="M26" s="11">
        <v>0.52039293130358699</v>
      </c>
      <c r="N26" s="11">
        <v>1.36184787980672</v>
      </c>
      <c r="O26" s="11"/>
      <c r="P26" s="10" t="str">
        <f>name!D23</f>
        <v>63 Community and civil enforcement occupations</v>
      </c>
      <c r="Q26" s="11">
        <v>2.3299937432265581</v>
      </c>
      <c r="R26" s="11">
        <v>1.8249803432825698</v>
      </c>
      <c r="S26" s="342">
        <f t="shared" si="5"/>
        <v>-0.50501339994398831</v>
      </c>
      <c r="T26" s="342">
        <v>0.71617403365455679</v>
      </c>
      <c r="U26" s="342">
        <f t="shared" si="6"/>
        <v>0.21116063371056848</v>
      </c>
      <c r="V26" s="343">
        <f t="shared" si="7"/>
        <v>1.8028503029370979E-2</v>
      </c>
      <c r="W26" s="343"/>
      <c r="X26" s="10" t="str">
        <f>name!A23</f>
        <v>Other transport equipment</v>
      </c>
      <c r="Y26" s="10">
        <v>2.2959999999972358</v>
      </c>
      <c r="Z26" s="10">
        <v>1.8789999999982021</v>
      </c>
      <c r="AA26" s="342">
        <f t="shared" si="8"/>
        <v>-0.4169999999990337</v>
      </c>
      <c r="AB26" s="10">
        <v>0.82610422629110491</v>
      </c>
      <c r="AC26" s="342">
        <f t="shared" si="9"/>
        <v>0.40910422629207122</v>
      </c>
      <c r="AD26" s="343">
        <f t="shared" si="10"/>
        <v>2.0700594124567262E-2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176.84113931079273</v>
      </c>
      <c r="C27" s="11">
        <f t="shared" si="14"/>
        <v>151.1858912650477</v>
      </c>
      <c r="D27" s="11">
        <f t="shared" si="14"/>
        <v>-25.655248045744962</v>
      </c>
      <c r="E27" s="11">
        <f t="shared" si="14"/>
        <v>73.808010269773476</v>
      </c>
      <c r="F27" s="11">
        <f t="shared" si="14"/>
        <v>48.152762224028514</v>
      </c>
      <c r="G27" s="200">
        <f t="shared" si="11"/>
        <v>2.3525959531250917E-2</v>
      </c>
      <c r="H27" s="11"/>
      <c r="I27" s="11" t="str">
        <f t="shared" si="13"/>
        <v>Elementary occupations</v>
      </c>
      <c r="J27" s="11">
        <v>0.16674999180786798</v>
      </c>
      <c r="K27" s="11">
        <v>0.43215104643012425</v>
      </c>
      <c r="L27" s="11">
        <v>0.26540105462225627</v>
      </c>
      <c r="M27" s="11">
        <v>0.20140195517605317</v>
      </c>
      <c r="N27" s="11">
        <v>0.46680300979830947</v>
      </c>
      <c r="O27" s="11"/>
      <c r="P27" s="10" t="str">
        <f>name!D24</f>
        <v>71 Sales occupations</v>
      </c>
      <c r="Q27" s="11">
        <v>72.476905021795432</v>
      </c>
      <c r="R27" s="11">
        <v>66.145953895006912</v>
      </c>
      <c r="S27" s="342">
        <f t="shared" si="5"/>
        <v>-6.3309511267885199</v>
      </c>
      <c r="T27" s="342">
        <v>22.832786462028654</v>
      </c>
      <c r="U27" s="342">
        <f t="shared" si="6"/>
        <v>16.501835335240134</v>
      </c>
      <c r="V27" s="343">
        <f t="shared" si="7"/>
        <v>1.8425257744190127E-2</v>
      </c>
      <c r="W27" s="343"/>
      <c r="X27" s="10" t="str">
        <f>name!A24</f>
        <v>Furniture</v>
      </c>
      <c r="Y27" s="10">
        <v>18.083000000042556</v>
      </c>
      <c r="Z27" s="10">
        <v>14.085999999921981</v>
      </c>
      <c r="AA27" s="342">
        <f t="shared" si="8"/>
        <v>-3.9970000001205754</v>
      </c>
      <c r="AB27" s="10">
        <v>6.4331025834138593</v>
      </c>
      <c r="AC27" s="342">
        <f t="shared" si="9"/>
        <v>2.4361025832932839</v>
      </c>
      <c r="AD27" s="343">
        <f t="shared" si="10"/>
        <v>2.0497777390179994E-2</v>
      </c>
    </row>
    <row r="28" spans="1:30" x14ac:dyDescent="0.2">
      <c r="A28" s="10" t="str">
        <f>name!D25</f>
        <v>72 Customer service occupations</v>
      </c>
      <c r="B28" s="11">
        <f t="shared" si="14"/>
        <v>52.964972844200972</v>
      </c>
      <c r="C28" s="11">
        <f t="shared" si="14"/>
        <v>79.142070197699951</v>
      </c>
      <c r="D28" s="11">
        <f t="shared" si="14"/>
        <v>26.177097353498986</v>
      </c>
      <c r="E28" s="11">
        <f t="shared" si="14"/>
        <v>31.467520880591348</v>
      </c>
      <c r="F28" s="11">
        <f t="shared" si="14"/>
        <v>57.644618234090331</v>
      </c>
      <c r="G28" s="200">
        <f t="shared" si="11"/>
        <v>3.1576383063189883E-2</v>
      </c>
      <c r="H28" s="11"/>
      <c r="O28" s="11"/>
      <c r="P28" s="10" t="str">
        <f>name!D25</f>
        <v>72 Customer service occupations</v>
      </c>
      <c r="Q28" s="11">
        <v>24.167622782081082</v>
      </c>
      <c r="R28" s="11">
        <v>40.352789524384924</v>
      </c>
      <c r="S28" s="342">
        <f t="shared" si="5"/>
        <v>16.185166742303842</v>
      </c>
      <c r="T28" s="342">
        <v>12.11964453438735</v>
      </c>
      <c r="U28" s="342">
        <f t="shared" si="6"/>
        <v>28.30481127669119</v>
      </c>
      <c r="V28" s="343">
        <f t="shared" si="7"/>
        <v>2.7467330847062099E-2</v>
      </c>
      <c r="W28" s="343"/>
      <c r="X28" s="10" t="str">
        <f>name!A25</f>
        <v>Other manufacturing</v>
      </c>
      <c r="Y28" s="10">
        <v>9.4650000000312779</v>
      </c>
      <c r="Z28" s="10">
        <v>7.3199999999869938</v>
      </c>
      <c r="AA28" s="342">
        <f t="shared" si="8"/>
        <v>-2.1450000000442841</v>
      </c>
      <c r="AB28" s="10">
        <v>3.8193640742627255</v>
      </c>
      <c r="AC28" s="342">
        <f t="shared" si="9"/>
        <v>1.6743640742184414</v>
      </c>
      <c r="AD28" s="343">
        <f t="shared" si="10"/>
        <v>2.2856423222407107E-2</v>
      </c>
    </row>
    <row r="29" spans="1:30" x14ac:dyDescent="0.2">
      <c r="A29" s="10" t="str">
        <f>name!D26</f>
        <v>81 Process, plant and machine operatives</v>
      </c>
      <c r="B29" s="11">
        <f t="shared" si="14"/>
        <v>90.921590971501573</v>
      </c>
      <c r="C29" s="11">
        <f t="shared" si="14"/>
        <v>101.59467279201982</v>
      </c>
      <c r="D29" s="11">
        <f t="shared" si="14"/>
        <v>10.673081820518256</v>
      </c>
      <c r="E29" s="11">
        <f t="shared" si="14"/>
        <v>41.183421051954006</v>
      </c>
      <c r="F29" s="11">
        <f t="shared" si="14"/>
        <v>51.856502872472262</v>
      </c>
      <c r="G29" s="200">
        <f t="shared" si="11"/>
        <v>2.5219405299473197E-2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67.409974721914196</v>
      </c>
      <c r="R29" s="11">
        <v>72.791543584406568</v>
      </c>
      <c r="S29" s="342">
        <f t="shared" si="5"/>
        <v>5.3815688624923723</v>
      </c>
      <c r="T29" s="342">
        <v>26.773125669208387</v>
      </c>
      <c r="U29" s="342">
        <f t="shared" si="6"/>
        <v>32.154694531700756</v>
      </c>
      <c r="V29" s="343">
        <f t="shared" si="7"/>
        <v>2.254694270435853E-2</v>
      </c>
      <c r="W29" s="343"/>
      <c r="X29" s="10" t="str">
        <f>name!A26</f>
        <v>Repair and installation</v>
      </c>
      <c r="Y29" s="10">
        <v>13.773999999981239</v>
      </c>
      <c r="Z29" s="10">
        <v>11.031999999978446</v>
      </c>
      <c r="AA29" s="342">
        <f t="shared" si="8"/>
        <v>-2.7420000000027933</v>
      </c>
      <c r="AB29" s="10">
        <v>4.744442630220564</v>
      </c>
      <c r="AC29" s="342">
        <f t="shared" si="9"/>
        <v>2.0024426302177707</v>
      </c>
      <c r="AD29" s="343">
        <f t="shared" si="10"/>
        <v>1.992826033855466E-2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99.236182249443772</v>
      </c>
      <c r="C30" s="11">
        <f t="shared" si="14"/>
        <v>100.60670301775617</v>
      </c>
      <c r="D30" s="11">
        <f t="shared" si="14"/>
        <v>1.3705207683123897</v>
      </c>
      <c r="E30" s="11">
        <f t="shared" si="14"/>
        <v>53.907919352923777</v>
      </c>
      <c r="F30" s="11">
        <f t="shared" si="14"/>
        <v>55.27844012123618</v>
      </c>
      <c r="G30" s="200">
        <f t="shared" si="11"/>
        <v>2.9347502413757942E-2</v>
      </c>
      <c r="H30" s="11"/>
      <c r="I30" s="11" t="str">
        <f>I19</f>
        <v>Managers, directors and senior officials</v>
      </c>
      <c r="J30" s="11">
        <f t="array" ref="J30:J38">MMULT(aggregation!$B$38:$AA$46,B65:B90)</f>
        <v>26.972757855061012</v>
      </c>
      <c r="K30" s="11">
        <f t="array" ref="K30:K38">MMULT(aggregation!$B$38:$AA$46,C65:C90)</f>
        <v>54.016649114916305</v>
      </c>
      <c r="L30" s="11">
        <f t="array" ref="L30:L38">MMULT(aggregation!$B$38:$AA$46,D65:D90)</f>
        <v>27.043891259855297</v>
      </c>
      <c r="M30" s="11">
        <f t="array" ref="M30:M38">MMULT(aggregation!$B$38:$AA$46,E65:E90)</f>
        <v>25.540064222214312</v>
      </c>
      <c r="N30" s="11">
        <f t="array" ref="N30:N38">MMULT(aggregation!$B$38:$AA$46,F65:F90)</f>
        <v>52.583955482069612</v>
      </c>
      <c r="O30" s="11"/>
      <c r="P30" s="10" t="str">
        <f>name!D27</f>
        <v>82 Transport and mobile machine drivers and operatives</v>
      </c>
      <c r="Q30" s="11">
        <v>94.273527299373697</v>
      </c>
      <c r="R30" s="11">
        <v>92.010664986521149</v>
      </c>
      <c r="S30" s="342">
        <f t="shared" si="5"/>
        <v>-2.2628623128525476</v>
      </c>
      <c r="T30" s="342">
        <v>48.979820454789099</v>
      </c>
      <c r="U30" s="342">
        <f t="shared" si="6"/>
        <v>46.716958141936551</v>
      </c>
      <c r="V30" s="343">
        <f t="shared" si="7"/>
        <v>2.8286975281165638E-2</v>
      </c>
      <c r="W30" s="343"/>
      <c r="X30" s="10" t="str">
        <f>name!A27</f>
        <v>Electricity, gas, etc</v>
      </c>
      <c r="Y30" s="10">
        <v>8.0559999999608376</v>
      </c>
      <c r="Z30" s="10">
        <v>7.7029999999668153</v>
      </c>
      <c r="AA30" s="342">
        <f t="shared" si="8"/>
        <v>-0.35299999999402232</v>
      </c>
      <c r="AB30" s="10">
        <v>3.3323732963837291</v>
      </c>
      <c r="AC30" s="342">
        <f t="shared" si="9"/>
        <v>2.9793732963897068</v>
      </c>
      <c r="AD30" s="343">
        <f t="shared" si="10"/>
        <v>2.3346752684718197E-2</v>
      </c>
    </row>
    <row r="31" spans="1:30" x14ac:dyDescent="0.2">
      <c r="A31" s="10" t="str">
        <f>name!D28</f>
        <v>91 Elementary trades and related occupations</v>
      </c>
      <c r="B31" s="11">
        <f t="shared" si="14"/>
        <v>48.347408091228154</v>
      </c>
      <c r="C31" s="11">
        <f t="shared" si="14"/>
        <v>35.868043517094094</v>
      </c>
      <c r="D31" s="11">
        <f t="shared" si="14"/>
        <v>-12.479364574134062</v>
      </c>
      <c r="E31" s="11">
        <f t="shared" si="14"/>
        <v>15.850102953203267</v>
      </c>
      <c r="F31" s="11">
        <f t="shared" si="14"/>
        <v>3.3707383790692065</v>
      </c>
      <c r="G31" s="200">
        <f t="shared" si="11"/>
        <v>1.9083256673041671E-2</v>
      </c>
      <c r="H31" s="11"/>
      <c r="I31" s="11" t="str">
        <f>I20</f>
        <v>Professional occupations</v>
      </c>
      <c r="J31" s="11">
        <v>141.26929273294505</v>
      </c>
      <c r="K31" s="11">
        <v>240.35147875388623</v>
      </c>
      <c r="L31" s="11">
        <v>99.082186020941236</v>
      </c>
      <c r="M31" s="11">
        <v>103.93580257811172</v>
      </c>
      <c r="N31" s="11">
        <v>203.01798859905296</v>
      </c>
      <c r="O31" s="11"/>
      <c r="P31" s="10" t="str">
        <f>name!D28</f>
        <v>91 Elementary trades and related occupations</v>
      </c>
      <c r="Q31" s="11">
        <v>36.72078656971911</v>
      </c>
      <c r="R31" s="11">
        <v>26.774252060908545</v>
      </c>
      <c r="S31" s="342">
        <f t="shared" si="5"/>
        <v>-9.946534508810565</v>
      </c>
      <c r="T31" s="342">
        <v>9.6874178845082106</v>
      </c>
      <c r="U31" s="342">
        <f t="shared" si="6"/>
        <v>-0.25911662430235438</v>
      </c>
      <c r="V31" s="343">
        <f t="shared" si="7"/>
        <v>1.5731340111423631E-2</v>
      </c>
      <c r="W31" s="343"/>
      <c r="X31" s="10" t="str">
        <f>name!A28</f>
        <v>Water</v>
      </c>
      <c r="Y31" s="10">
        <v>5.1019999999666492</v>
      </c>
      <c r="Z31" s="10">
        <v>5.6500000000301949</v>
      </c>
      <c r="AA31" s="342">
        <f t="shared" si="8"/>
        <v>0.54800000006354566</v>
      </c>
      <c r="AB31" s="10">
        <v>2.4977856246746031</v>
      </c>
      <c r="AC31" s="342">
        <f t="shared" si="9"/>
        <v>3.0457856247381487</v>
      </c>
      <c r="AD31" s="343">
        <f t="shared" si="10"/>
        <v>2.6921845240937214E-2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233.1072513178284</v>
      </c>
      <c r="C32" s="11">
        <f t="shared" si="14"/>
        <v>212.21097071833628</v>
      </c>
      <c r="D32" s="11">
        <f t="shared" si="14"/>
        <v>-20.896280599492115</v>
      </c>
      <c r="E32" s="11">
        <f t="shared" si="14"/>
        <v>107.2356092590371</v>
      </c>
      <c r="F32" s="11">
        <f t="shared" si="14"/>
        <v>86.339328659544975</v>
      </c>
      <c r="G32" s="200">
        <f t="shared" ref="G32" si="15">IF(B32&gt;0,(1+(E32/B32))^(1/($C$6-$B$6))-1,0)</f>
        <v>2.5551303032878891E-2</v>
      </c>
      <c r="H32" s="11"/>
      <c r="I32" s="11" t="str">
        <f>I21</f>
        <v>Associate professional occupations</v>
      </c>
      <c r="J32" s="11">
        <v>35.728178898990755</v>
      </c>
      <c r="K32" s="11">
        <v>65.321689685043225</v>
      </c>
      <c r="L32" s="11">
        <v>29.593510786052459</v>
      </c>
      <c r="M32" s="11">
        <v>27.752355261100099</v>
      </c>
      <c r="N32" s="11">
        <v>57.345866047152555</v>
      </c>
      <c r="O32" s="11"/>
      <c r="P32" s="10" t="str">
        <f>name!D29</f>
        <v>92 Elementary administration and service occupations</v>
      </c>
      <c r="Q32" s="11">
        <v>120.48475371378368</v>
      </c>
      <c r="R32" s="11">
        <v>119.98849747824109</v>
      </c>
      <c r="S32" s="342">
        <f t="shared" ref="S32" si="16">R32-Q32</f>
        <v>-0.4962562355425888</v>
      </c>
      <c r="T32" s="342">
        <v>49.65806867152623</v>
      </c>
      <c r="U32" s="342">
        <f>SUM(S32:T32)</f>
        <v>49.161812435983641</v>
      </c>
      <c r="V32" s="343">
        <f>IF(Q32&gt;0,(1+(T32/Q32))^(1/($C$6-$B$6))-1,0)</f>
        <v>2.3274384367436118E-2</v>
      </c>
      <c r="W32" s="343"/>
      <c r="X32" s="10" t="str">
        <f>name!A29</f>
        <v>Sewerage</v>
      </c>
      <c r="Y32" s="10">
        <v>0.62700000000172429</v>
      </c>
      <c r="Z32" s="10">
        <v>0.6879999999988583</v>
      </c>
      <c r="AA32" s="342">
        <f t="shared" si="8"/>
        <v>6.0999999997134013E-2</v>
      </c>
      <c r="AB32" s="10">
        <v>0.28935848728335417</v>
      </c>
      <c r="AC32" s="342">
        <f t="shared" si="9"/>
        <v>0.35035848728048818</v>
      </c>
      <c r="AD32" s="343">
        <f t="shared" si="10"/>
        <v>2.5620102051175264E-2</v>
      </c>
    </row>
    <row r="33" spans="1:30" x14ac:dyDescent="0.2">
      <c r="A33" t="str">
        <f>name!D3</f>
        <v>All occupations</v>
      </c>
      <c r="B33" s="11">
        <f t="shared" si="14"/>
        <v>2741.0129999978744</v>
      </c>
      <c r="C33" s="11">
        <f t="shared" si="14"/>
        <v>2849.4289999995053</v>
      </c>
      <c r="D33" s="11">
        <f t="shared" si="14"/>
        <v>108.41600000163157</v>
      </c>
      <c r="E33" s="11">
        <f t="shared" si="14"/>
        <v>1350.2214732645241</v>
      </c>
      <c r="F33" s="11">
        <f t="shared" si="14"/>
        <v>1458.6374732661561</v>
      </c>
      <c r="G33" s="200">
        <f t="shared" si="11"/>
        <v>2.7060952712595121E-2</v>
      </c>
      <c r="H33" s="11"/>
      <c r="I33" s="11" t="str">
        <f>I22</f>
        <v>Administrative and secretarial occupations</v>
      </c>
      <c r="J33" s="11">
        <v>17.164787673510457</v>
      </c>
      <c r="K33" s="11">
        <v>35.560798769807356</v>
      </c>
      <c r="L33" s="11">
        <v>18.396011096296899</v>
      </c>
      <c r="M33" s="11">
        <v>16.094226938841302</v>
      </c>
      <c r="N33" s="11">
        <v>34.490238035138198</v>
      </c>
      <c r="O33" s="11"/>
      <c r="P33" s="10" t="str">
        <f>name!D3</f>
        <v>All occupations</v>
      </c>
      <c r="Q33" s="11">
        <f>SUM(Q7:Q32)</f>
        <v>1429.9919999985541</v>
      </c>
      <c r="R33" s="11">
        <f>SUM(R7:R32)</f>
        <v>1460.625999999517</v>
      </c>
      <c r="S33" s="342">
        <f>R33-Q33</f>
        <v>30.634000000962942</v>
      </c>
      <c r="T33" s="11">
        <f>SUM(T7:T32)</f>
        <v>582.41231365910369</v>
      </c>
      <c r="U33" s="342">
        <f>SUM(S33:T33)</f>
        <v>613.04631366006663</v>
      </c>
      <c r="V33" s="343">
        <f t="shared" si="7"/>
        <v>2.303880849887685E-2</v>
      </c>
      <c r="W33" s="11"/>
      <c r="X33" s="10" t="str">
        <f>name!A30</f>
        <v>Waste management</v>
      </c>
      <c r="Y33" s="10">
        <v>11.144000000033907</v>
      </c>
      <c r="Z33" s="10">
        <v>12.096999999929524</v>
      </c>
      <c r="AA33" s="342">
        <f t="shared" si="8"/>
        <v>0.95299999989561712</v>
      </c>
      <c r="AB33" s="10">
        <v>5.3167196430528714</v>
      </c>
      <c r="AC33" s="342">
        <f t="shared" si="9"/>
        <v>6.2697196429484885</v>
      </c>
      <c r="AD33" s="343">
        <f t="shared" si="10"/>
        <v>2.634612661845126E-2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4.2586481503646336</v>
      </c>
      <c r="K34" s="11">
        <v>10.037867995968821</v>
      </c>
      <c r="L34" s="11">
        <v>5.779219845604187</v>
      </c>
      <c r="M34" s="11">
        <v>4.452491168664487</v>
      </c>
      <c r="N34" s="11">
        <v>10.231711014268674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59.138999999556475</v>
      </c>
      <c r="Z34" s="10">
        <v>59.813999998406914</v>
      </c>
      <c r="AA34" s="342">
        <f t="shared" si="8"/>
        <v>0.67499999885043849</v>
      </c>
      <c r="AB34" s="10">
        <v>24.8996873919032</v>
      </c>
      <c r="AC34" s="342">
        <f t="shared" si="9"/>
        <v>25.574687390753638</v>
      </c>
      <c r="AD34" s="343">
        <f t="shared" si="10"/>
        <v>2.370231544835999E-2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7.5970730187435755</v>
      </c>
      <c r="K35" s="11">
        <v>19.841834697640799</v>
      </c>
      <c r="L35" s="11">
        <v>12.244761678897225</v>
      </c>
      <c r="M35" s="11">
        <v>9.0246453797088257</v>
      </c>
      <c r="N35" s="11">
        <v>21.269407058606053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23.434999999817613</v>
      </c>
      <c r="Z35" s="10">
        <v>23.713999999273089</v>
      </c>
      <c r="AA35" s="342">
        <f t="shared" si="8"/>
        <v>0.27899999945547549</v>
      </c>
      <c r="AB35" s="10">
        <v>9.6248672548650926</v>
      </c>
      <c r="AC35" s="342">
        <f t="shared" si="9"/>
        <v>9.9038672543205681</v>
      </c>
      <c r="AD35" s="343">
        <f t="shared" si="10"/>
        <v>2.3204425451592625E-2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2.1093895762020605</v>
      </c>
      <c r="C36" s="11">
        <v>3.7238165022778573</v>
      </c>
      <c r="D36" s="11">
        <f>C36-B36</f>
        <v>1.6144269260757969</v>
      </c>
      <c r="E36" s="11">
        <v>1.716889733247102</v>
      </c>
      <c r="F36" s="11">
        <f>SUM(D36:E36)</f>
        <v>3.3313166593228987</v>
      </c>
      <c r="G36" s="200">
        <f>IF(B36&gt;0,(1+(E36/B36))^(1/($C$6-$B$6))-1,0)</f>
        <v>4.0498180050436039E-2</v>
      </c>
      <c r="I36" s="11" t="str">
        <f t="shared" si="18"/>
        <v>Sales and customer service occupations</v>
      </c>
      <c r="J36" s="11">
        <v>6.4494214860230867</v>
      </c>
      <c r="K36" s="11">
        <v>15.6075154277785</v>
      </c>
      <c r="L36" s="11">
        <v>9.1580939417554141</v>
      </c>
      <c r="M36" s="11">
        <v>6.1928061537999985</v>
      </c>
      <c r="N36" s="11">
        <v>15.350900095555412</v>
      </c>
      <c r="P36" s="10" t="str">
        <f>name!D4</f>
        <v>11 Corporate managers and directors</v>
      </c>
      <c r="Q36" s="11">
        <v>64.895458909689765</v>
      </c>
      <c r="R36" s="11">
        <v>77.027488003910435</v>
      </c>
      <c r="S36" s="342">
        <f>R36-Q36</f>
        <v>12.13202909422067</v>
      </c>
      <c r="T36" s="342">
        <v>41.258146805284206</v>
      </c>
      <c r="U36" s="342">
        <f>SUM(S36:T36)</f>
        <v>53.390175899504875</v>
      </c>
      <c r="V36" s="343">
        <f>IF(Q36&gt;0,(1+(T36/Q36))^(1/($C$6-$B$6))-1,0)</f>
        <v>3.3351393584914346E-2</v>
      </c>
      <c r="W36" s="343"/>
      <c r="X36" s="10" t="str">
        <f>name!A33</f>
        <v>Specialised construction</v>
      </c>
      <c r="Y36" s="10">
        <v>113.91799999933055</v>
      </c>
      <c r="Z36" s="10">
        <v>115.09099999634961</v>
      </c>
      <c r="AA36" s="342">
        <f t="shared" si="8"/>
        <v>1.1729999970190619</v>
      </c>
      <c r="AB36" s="10">
        <v>46.716720687709298</v>
      </c>
      <c r="AC36" s="342">
        <f t="shared" si="9"/>
        <v>47.88972068472836</v>
      </c>
      <c r="AD36" s="343">
        <f t="shared" si="10"/>
        <v>2.3174728032882452E-2</v>
      </c>
    </row>
    <row r="37" spans="1:30" x14ac:dyDescent="0.2">
      <c r="A37" t="str">
        <f t="shared" si="20"/>
        <v>12 Other managers and proprietors</v>
      </c>
      <c r="B37" s="11">
        <v>0.92032712945270312</v>
      </c>
      <c r="C37" s="11">
        <v>2.3250244202773152</v>
      </c>
      <c r="D37" s="11">
        <f t="shared" ref="D37:D60" si="21">C37-B37</f>
        <v>1.404697290824612</v>
      </c>
      <c r="E37" s="11">
        <v>1.1744699043803659</v>
      </c>
      <c r="F37" s="11">
        <f t="shared" ref="F37:F57" si="22">SUM(D37:E37)</f>
        <v>2.5791671952049779</v>
      </c>
      <c r="G37" s="200">
        <f t="shared" ref="G37:G62" si="23">IF(B37&gt;0,(1+(E37/B37))^(1/($C$6-$B$6))-1,0)</f>
        <v>5.6363325421186161E-2</v>
      </c>
      <c r="I37" s="11" t="str">
        <f t="shared" si="18"/>
        <v>Process, plant and machine operatives</v>
      </c>
      <c r="J37" s="11">
        <v>2.3379090059392125</v>
      </c>
      <c r="K37" s="11">
        <v>6.9060636325937761</v>
      </c>
      <c r="L37" s="11">
        <v>4.5681546266545636</v>
      </c>
      <c r="M37" s="11">
        <v>3.110520927925819</v>
      </c>
      <c r="N37" s="11">
        <v>7.6786755545803826</v>
      </c>
      <c r="P37" s="10" t="str">
        <f>name!D5</f>
        <v>12 Other managers and proprietors</v>
      </c>
      <c r="Q37" s="11">
        <v>37.892272792052772</v>
      </c>
      <c r="R37" s="11">
        <v>50.851408225351193</v>
      </c>
      <c r="S37" s="342">
        <f t="shared" ref="S37:S60" si="24">R37-Q37</f>
        <v>12.959135433298421</v>
      </c>
      <c r="T37" s="342">
        <v>29.377612996777895</v>
      </c>
      <c r="U37" s="342">
        <f t="shared" ref="U37:U60" si="25">SUM(S37:T37)</f>
        <v>42.336748430076312</v>
      </c>
      <c r="V37" s="343">
        <f t="shared" ref="V37:V60" si="26">IF(Q37&gt;0,(1+(T37/Q37))^(1/($C$6-$B$6))-1,0)</f>
        <v>3.9005872811073816E-2</v>
      </c>
      <c r="W37" s="343"/>
      <c r="X37" s="10" t="str">
        <f>name!A34</f>
        <v>Motor vehicle trade</v>
      </c>
      <c r="Y37" s="10">
        <v>49.827000000422728</v>
      </c>
      <c r="Z37" s="10">
        <v>54.899999999337538</v>
      </c>
      <c r="AA37" s="342">
        <f t="shared" si="8"/>
        <v>5.0729999989148098</v>
      </c>
      <c r="AB37" s="10">
        <v>21.253293388254942</v>
      </c>
      <c r="AC37" s="342">
        <f t="shared" si="9"/>
        <v>26.326293387169752</v>
      </c>
      <c r="AD37" s="343">
        <f t="shared" si="10"/>
        <v>2.3966223972269773E-2</v>
      </c>
    </row>
    <row r="38" spans="1:30" x14ac:dyDescent="0.2">
      <c r="A38" t="str">
        <f t="shared" si="20"/>
        <v>21 Science, research, engineering and technology professionals</v>
      </c>
      <c r="B38" s="11">
        <v>6.215987076971806</v>
      </c>
      <c r="C38" s="11">
        <v>10.809543925771566</v>
      </c>
      <c r="D38" s="11">
        <f t="shared" si="21"/>
        <v>4.5935568487997598</v>
      </c>
      <c r="E38" s="11">
        <v>3.7261627284111789</v>
      </c>
      <c r="F38" s="11">
        <f t="shared" si="22"/>
        <v>8.3197195772109396</v>
      </c>
      <c r="G38" s="200">
        <f t="shared" si="23"/>
        <v>3.1805915257303363E-2</v>
      </c>
      <c r="I38" s="11" t="str">
        <f t="shared" si="18"/>
        <v>Elementary occupations</v>
      </c>
      <c r="J38" s="11">
        <v>4.259341349110854</v>
      </c>
      <c r="K38" s="11">
        <v>10.53974751702764</v>
      </c>
      <c r="L38" s="11">
        <v>6.2804061679167864</v>
      </c>
      <c r="M38" s="11">
        <v>4.8628740470417862</v>
      </c>
      <c r="N38" s="11">
        <v>11.143280214958573</v>
      </c>
      <c r="P38" s="10" t="str">
        <f>name!D6</f>
        <v>21 Science, research, engineering and technology professionals</v>
      </c>
      <c r="Q38" s="11">
        <v>33.369825245307908</v>
      </c>
      <c r="R38" s="11">
        <v>48.207469005067949</v>
      </c>
      <c r="S38" s="342">
        <f t="shared" si="24"/>
        <v>14.837643759760041</v>
      </c>
      <c r="T38" s="342">
        <v>21.49242592992147</v>
      </c>
      <c r="U38" s="342">
        <f t="shared" si="25"/>
        <v>36.330069689681508</v>
      </c>
      <c r="V38" s="343">
        <f t="shared" si="26"/>
        <v>3.3700309064276679E-2</v>
      </c>
      <c r="W38" s="343"/>
      <c r="X38" s="10" t="str">
        <f>name!A35</f>
        <v>Wholesale trade</v>
      </c>
      <c r="Y38" s="10">
        <v>99.928000001099591</v>
      </c>
      <c r="Z38" s="10">
        <v>99.449999998785742</v>
      </c>
      <c r="AA38" s="342">
        <f t="shared" si="8"/>
        <v>-0.47800000231384843</v>
      </c>
      <c r="AB38" s="10">
        <v>43.710879186700105</v>
      </c>
      <c r="AC38" s="342">
        <f t="shared" si="9"/>
        <v>43.232879184386256</v>
      </c>
      <c r="AD38" s="343">
        <f t="shared" si="10"/>
        <v>2.4485118171583276E-2</v>
      </c>
    </row>
    <row r="39" spans="1:30" x14ac:dyDescent="0.2">
      <c r="A39" t="str">
        <f t="shared" si="20"/>
        <v>22 Health professionals</v>
      </c>
      <c r="B39" s="11">
        <v>7.456616891415397</v>
      </c>
      <c r="C39" s="11">
        <v>14.687917090823028</v>
      </c>
      <c r="D39" s="11">
        <f t="shared" si="21"/>
        <v>7.2313001994076309</v>
      </c>
      <c r="E39" s="11">
        <v>6.0527893127613597</v>
      </c>
      <c r="F39" s="11">
        <f t="shared" si="22"/>
        <v>13.28408951216899</v>
      </c>
      <c r="G39" s="200">
        <f t="shared" si="23"/>
        <v>4.0414258312145845E-2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86.837458712270688</v>
      </c>
      <c r="R39" s="11">
        <v>105.25951195639158</v>
      </c>
      <c r="S39" s="342">
        <f t="shared" si="24"/>
        <v>18.422053244120889</v>
      </c>
      <c r="T39" s="342">
        <v>57.463704823011682</v>
      </c>
      <c r="U39" s="342">
        <f t="shared" si="25"/>
        <v>75.885758067132571</v>
      </c>
      <c r="V39" s="343">
        <f t="shared" si="26"/>
        <v>3.4437323298528222E-2</v>
      </c>
      <c r="W39" s="343"/>
      <c r="X39" s="10" t="str">
        <f>name!A36</f>
        <v>Retail trade</v>
      </c>
      <c r="Y39" s="10">
        <v>247.72800000704481</v>
      </c>
      <c r="Z39" s="10">
        <v>242.1139999955204</v>
      </c>
      <c r="AA39" s="342">
        <f t="shared" si="8"/>
        <v>-5.6140000115244106</v>
      </c>
      <c r="AB39" s="10">
        <v>115.85430886770159</v>
      </c>
      <c r="AC39" s="342">
        <f t="shared" si="9"/>
        <v>110.24030885617718</v>
      </c>
      <c r="AD39" s="343">
        <f t="shared" si="10"/>
        <v>2.5908220493290779E-2</v>
      </c>
    </row>
    <row r="40" spans="1:30" x14ac:dyDescent="0.2">
      <c r="A40" t="str">
        <f t="shared" si="20"/>
        <v>23 Teaching and other educational professionals</v>
      </c>
      <c r="B40" s="11">
        <v>10.079270819563597</v>
      </c>
      <c r="C40" s="11">
        <v>14.559392023648524</v>
      </c>
      <c r="D40" s="11">
        <f>C40-B40</f>
        <v>4.4801212040849272</v>
      </c>
      <c r="E40" s="11">
        <v>6.6040796504757644</v>
      </c>
      <c r="F40" s="11">
        <f>SUM(D40:E40)</f>
        <v>11.084200854560692</v>
      </c>
      <c r="G40" s="200">
        <f>IF(B40&gt;0,(1+(E40/B40))^(1/($C$6-$B$6))-1,0)</f>
        <v>3.4166051830114785E-2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89.427405941295007</v>
      </c>
      <c r="R40" s="11">
        <v>100.95651639548679</v>
      </c>
      <c r="S40" s="342">
        <f t="shared" si="24"/>
        <v>11.52911045419178</v>
      </c>
      <c r="T40" s="342">
        <v>52.484646063074564</v>
      </c>
      <c r="U40" s="342">
        <f t="shared" si="25"/>
        <v>64.013756517266344</v>
      </c>
      <c r="V40" s="343">
        <f t="shared" si="26"/>
        <v>3.1264124391373382E-2</v>
      </c>
      <c r="W40" s="343"/>
      <c r="X40" s="10" t="str">
        <f>name!A37</f>
        <v>Land transport, etc</v>
      </c>
      <c r="Y40" s="10">
        <v>62.460000000835848</v>
      </c>
      <c r="Z40" s="10">
        <v>70.487000000277163</v>
      </c>
      <c r="AA40" s="342">
        <f t="shared" si="8"/>
        <v>8.0269999994413155</v>
      </c>
      <c r="AB40" s="10">
        <v>32.548214151823913</v>
      </c>
      <c r="AC40" s="342">
        <f t="shared" si="9"/>
        <v>40.575214151265229</v>
      </c>
      <c r="AD40" s="343">
        <f t="shared" si="10"/>
        <v>2.8357086079819682E-2</v>
      </c>
    </row>
    <row r="41" spans="1:30" x14ac:dyDescent="0.2">
      <c r="A41" t="str">
        <f t="shared" si="20"/>
        <v>24 Business, media and public service professionals</v>
      </c>
      <c r="B41" s="11">
        <v>2.6478786610757425</v>
      </c>
      <c r="C41" s="11">
        <v>5.3738355858852227</v>
      </c>
      <c r="D41" s="11">
        <f t="shared" si="21"/>
        <v>2.7259569248094802</v>
      </c>
      <c r="E41" s="11">
        <v>2.29663207174554</v>
      </c>
      <c r="F41" s="11">
        <f t="shared" si="22"/>
        <v>5.0225889965550206</v>
      </c>
      <c r="G41" s="200">
        <f t="shared" si="23"/>
        <v>4.2513488915087994E-2</v>
      </c>
      <c r="I41" s="11" t="str">
        <f>I30</f>
        <v>Managers, directors and senior officials</v>
      </c>
      <c r="J41" s="11">
        <f t="array" ref="J41:J49">MMULT(aggregation!$B$38:$AA$46,B94:B119)</f>
        <v>67.937726072852328</v>
      </c>
      <c r="K41" s="11">
        <f t="array" ref="K41:K49">MMULT(aggregation!$B$38:$AA$46,C94:C119)</f>
        <v>93.121519727611286</v>
      </c>
      <c r="L41" s="11">
        <f t="array" ref="L41:L49">MMULT(aggregation!$B$38:$AA$46,D94:D119)</f>
        <v>25.183793654758954</v>
      </c>
      <c r="M41" s="11">
        <f t="array" ref="M41:M49">MMULT(aggregation!$B$38:$AA$46,E94:E119)</f>
        <v>49.231363813468967</v>
      </c>
      <c r="N41" s="11">
        <f t="array" ref="N41:N49">MMULT(aggregation!$B$38:$AA$46,F94:F119)</f>
        <v>74.415157468227918</v>
      </c>
      <c r="P41" s="10" t="str">
        <f>name!D9</f>
        <v>24 Business, media and public service professionals</v>
      </c>
      <c r="Q41" s="11">
        <v>81.240789105124946</v>
      </c>
      <c r="R41" s="11">
        <v>107.82590011282846</v>
      </c>
      <c r="S41" s="342">
        <f t="shared" si="24"/>
        <v>26.585111007703517</v>
      </c>
      <c r="T41" s="342">
        <v>52.831801319898979</v>
      </c>
      <c r="U41" s="342">
        <f t="shared" si="25"/>
        <v>79.416912327602489</v>
      </c>
      <c r="V41" s="343">
        <f t="shared" si="26"/>
        <v>3.3961555329541593E-2</v>
      </c>
      <c r="W41" s="343"/>
      <c r="X41" s="10" t="str">
        <f>name!A38</f>
        <v>Water transport</v>
      </c>
      <c r="Y41" s="10">
        <v>0.4720000000057088</v>
      </c>
      <c r="Z41" s="10">
        <v>0.42999999999879657</v>
      </c>
      <c r="AA41" s="342">
        <f t="shared" si="8"/>
        <v>-4.200000000691223E-2</v>
      </c>
      <c r="AB41" s="10">
        <v>0.18435575185509345</v>
      </c>
      <c r="AC41" s="342">
        <f t="shared" si="9"/>
        <v>0.14235575184818122</v>
      </c>
      <c r="AD41" s="343">
        <f t="shared" si="10"/>
        <v>2.2224972701307966E-2</v>
      </c>
    </row>
    <row r="42" spans="1:30" x14ac:dyDescent="0.2">
      <c r="A42" t="str">
        <f t="shared" si="20"/>
        <v>31 Science, engineering and technology associate professionals</v>
      </c>
      <c r="B42" s="11">
        <v>0.92132898248082595</v>
      </c>
      <c r="C42" s="11">
        <v>1.8237814816950284</v>
      </c>
      <c r="D42" s="11">
        <f t="shared" si="21"/>
        <v>0.90245249921420245</v>
      </c>
      <c r="E42" s="11">
        <v>0.70661406041659225</v>
      </c>
      <c r="F42" s="11">
        <f t="shared" si="22"/>
        <v>1.6090665596307947</v>
      </c>
      <c r="G42" s="200">
        <f t="shared" si="23"/>
        <v>3.8679670580844094E-2</v>
      </c>
      <c r="I42" s="11" t="str">
        <f>I31</f>
        <v>Professional occupations</v>
      </c>
      <c r="J42" s="11">
        <v>187.6334907891387</v>
      </c>
      <c r="K42" s="11">
        <v>211.58445407281238</v>
      </c>
      <c r="L42" s="11">
        <v>23.950963283673648</v>
      </c>
      <c r="M42" s="11">
        <v>101.41155607901383</v>
      </c>
      <c r="N42" s="11">
        <v>125.36251936268749</v>
      </c>
      <c r="P42" s="10" t="str">
        <f>name!D10</f>
        <v>31 Science, engineering and technology associate professionals</v>
      </c>
      <c r="Q42" s="11">
        <v>14.920820018163276</v>
      </c>
      <c r="R42" s="11">
        <v>18.23196453399753</v>
      </c>
      <c r="S42" s="342">
        <f t="shared" si="24"/>
        <v>3.3111445158342541</v>
      </c>
      <c r="T42" s="342">
        <v>8.3088655083842795</v>
      </c>
      <c r="U42" s="342">
        <f t="shared" si="25"/>
        <v>11.620010024218534</v>
      </c>
      <c r="V42" s="343">
        <f t="shared" si="26"/>
        <v>2.9951345419647835E-2</v>
      </c>
      <c r="W42" s="343"/>
      <c r="X42" s="10" t="str">
        <f>name!A39</f>
        <v>Air transport</v>
      </c>
      <c r="Y42" s="10">
        <v>3.9690000000214591</v>
      </c>
      <c r="Z42" s="10">
        <v>7.0239999999315224</v>
      </c>
      <c r="AA42" s="342">
        <f t="shared" si="8"/>
        <v>3.0549999999100632</v>
      </c>
      <c r="AB42" s="10">
        <v>2.7369115586524329</v>
      </c>
      <c r="AC42" s="342">
        <f t="shared" si="9"/>
        <v>5.7919115585624965</v>
      </c>
      <c r="AD42" s="343">
        <f t="shared" si="10"/>
        <v>3.5583482472908656E-2</v>
      </c>
    </row>
    <row r="43" spans="1:30" x14ac:dyDescent="0.2">
      <c r="A43" t="str">
        <f t="shared" si="20"/>
        <v>32 Health and social care associate professionals</v>
      </c>
      <c r="B43" s="11">
        <v>0.17105968114514952</v>
      </c>
      <c r="C43" s="11">
        <v>0.4195149848015805</v>
      </c>
      <c r="D43" s="11">
        <f t="shared" si="21"/>
        <v>0.24845530365643098</v>
      </c>
      <c r="E43" s="11">
        <v>0.18990587477443255</v>
      </c>
      <c r="F43" s="11">
        <f t="shared" si="22"/>
        <v>0.43836117843086353</v>
      </c>
      <c r="G43" s="200">
        <f t="shared" si="23"/>
        <v>5.1044749326158545E-2</v>
      </c>
      <c r="I43" s="11" t="str">
        <f>I32</f>
        <v>Associate professional occupations</v>
      </c>
      <c r="J43" s="11">
        <v>88.051523638910751</v>
      </c>
      <c r="K43" s="11">
        <v>107.38982577812091</v>
      </c>
      <c r="L43" s="11">
        <v>19.33830213921015</v>
      </c>
      <c r="M43" s="11">
        <v>50.344378528297412</v>
      </c>
      <c r="N43" s="11">
        <v>69.682680667507555</v>
      </c>
      <c r="P43" s="10" t="str">
        <f>name!D11</f>
        <v>32 Health and social care associate professionals</v>
      </c>
      <c r="Q43" s="11">
        <v>38.28493849359365</v>
      </c>
      <c r="R43" s="11">
        <v>44.667677628632291</v>
      </c>
      <c r="S43" s="342">
        <f t="shared" si="24"/>
        <v>6.3827391350386407</v>
      </c>
      <c r="T43" s="342">
        <v>24.715064902422565</v>
      </c>
      <c r="U43" s="342">
        <f t="shared" si="25"/>
        <v>31.097804037461206</v>
      </c>
      <c r="V43" s="343">
        <f t="shared" si="26"/>
        <v>3.3762660202673267E-2</v>
      </c>
      <c r="W43" s="343"/>
      <c r="X43" s="10" t="str">
        <f>name!A40</f>
        <v>Warehousing, etc</v>
      </c>
      <c r="Y43" s="10">
        <v>57.108000000519901</v>
      </c>
      <c r="Z43" s="10">
        <v>64.988999999346561</v>
      </c>
      <c r="AA43" s="342">
        <f t="shared" si="8"/>
        <v>7.8809999988266597</v>
      </c>
      <c r="AB43" s="10">
        <v>26.95348565059416</v>
      </c>
      <c r="AC43" s="342">
        <f t="shared" si="9"/>
        <v>34.83448564942082</v>
      </c>
      <c r="AD43" s="343">
        <f t="shared" si="10"/>
        <v>2.6108631103336499E-2</v>
      </c>
    </row>
    <row r="44" spans="1:30" x14ac:dyDescent="0.2">
      <c r="A44" t="str">
        <f t="shared" si="20"/>
        <v>33 Protective service occupations</v>
      </c>
      <c r="B44" s="11">
        <v>8.9630623810313101E-2</v>
      </c>
      <c r="C44" s="11">
        <v>0.25107607336134663</v>
      </c>
      <c r="D44" s="11">
        <f t="shared" si="21"/>
        <v>0.16144544955103352</v>
      </c>
      <c r="E44" s="11">
        <v>7.204279700308247E-2</v>
      </c>
      <c r="F44" s="11">
        <f t="shared" si="22"/>
        <v>0.23348824655411599</v>
      </c>
      <c r="G44" s="200">
        <f t="shared" si="23"/>
        <v>4.0108903209940427E-2</v>
      </c>
      <c r="I44" s="11" t="str">
        <f>I33</f>
        <v>Administrative and secretarial occupations</v>
      </c>
      <c r="J44" s="11">
        <v>58.394024117449781</v>
      </c>
      <c r="K44" s="11">
        <v>84.146968015697226</v>
      </c>
      <c r="L44" s="11">
        <v>25.752943898247445</v>
      </c>
      <c r="M44" s="11">
        <v>40.918587899603793</v>
      </c>
      <c r="N44" s="11">
        <v>66.67153179785123</v>
      </c>
      <c r="P44" s="10" t="str">
        <f>name!D12</f>
        <v>33 Protective service occupations</v>
      </c>
      <c r="Q44" s="11">
        <v>6.7586950689201055</v>
      </c>
      <c r="R44" s="11">
        <v>11.704203075988454</v>
      </c>
      <c r="S44" s="342">
        <f t="shared" si="24"/>
        <v>4.9455080070683488</v>
      </c>
      <c r="T44" s="342">
        <v>4.7244713696691853</v>
      </c>
      <c r="U44" s="342">
        <f t="shared" si="25"/>
        <v>9.6699793767375333</v>
      </c>
      <c r="V44" s="343">
        <f t="shared" si="26"/>
        <v>3.5968587795775386E-2</v>
      </c>
      <c r="W44" s="343"/>
      <c r="X44" s="10" t="str">
        <f>name!A41</f>
        <v>Postal and courier</v>
      </c>
      <c r="Y44" s="10">
        <v>22.981000000411136</v>
      </c>
      <c r="Z44" s="10">
        <v>27.112999999475935</v>
      </c>
      <c r="AA44" s="342">
        <f t="shared" si="8"/>
        <v>4.1319999990647993</v>
      </c>
      <c r="AB44" s="10">
        <v>12.556947139778913</v>
      </c>
      <c r="AC44" s="342">
        <f t="shared" si="9"/>
        <v>16.688947138843712</v>
      </c>
      <c r="AD44" s="343">
        <f t="shared" si="10"/>
        <v>2.9488645310893791E-2</v>
      </c>
    </row>
    <row r="45" spans="1:30" x14ac:dyDescent="0.2">
      <c r="A45" t="str">
        <f t="shared" si="20"/>
        <v>34 Culture, media and sports occupations</v>
      </c>
      <c r="B45" s="11">
        <v>0.71057410681008171</v>
      </c>
      <c r="C45" s="11">
        <v>1.3566787145364927</v>
      </c>
      <c r="D45" s="11">
        <f t="shared" ref="D45:D46" si="27">C45-B45</f>
        <v>0.64610460772641098</v>
      </c>
      <c r="E45" s="11">
        <v>0.61674649923647429</v>
      </c>
      <c r="F45" s="11">
        <f t="shared" ref="F45:F46" si="28">SUM(D45:E45)</f>
        <v>1.2628511069628852</v>
      </c>
      <c r="G45" s="200">
        <f t="shared" si="23"/>
        <v>4.2536087978317205E-2</v>
      </c>
      <c r="I45" s="11" t="str">
        <f t="shared" ref="I45:I49" si="29">I34</f>
        <v>Skilled trades occupations</v>
      </c>
      <c r="J45" s="11">
        <v>13.930058249667294</v>
      </c>
      <c r="K45" s="11">
        <v>23.24219848754672</v>
      </c>
      <c r="L45" s="11">
        <v>9.312140237879424</v>
      </c>
      <c r="M45" s="11">
        <v>11.162666109797543</v>
      </c>
      <c r="N45" s="11">
        <v>20.474806347676967</v>
      </c>
      <c r="P45" s="10" t="str">
        <f>name!D13</f>
        <v>34 Culture, media and sports occupations</v>
      </c>
      <c r="Q45" s="11">
        <v>21.959216626168899</v>
      </c>
      <c r="R45" s="11">
        <v>23.390822818584741</v>
      </c>
      <c r="S45" s="342">
        <f t="shared" si="24"/>
        <v>1.4316061924158419</v>
      </c>
      <c r="T45" s="342">
        <v>11.952525000055671</v>
      </c>
      <c r="U45" s="342">
        <f t="shared" si="25"/>
        <v>13.384131192471513</v>
      </c>
      <c r="V45" s="343">
        <f t="shared" si="26"/>
        <v>2.9395384749055342E-2</v>
      </c>
      <c r="W45" s="343"/>
      <c r="X45" s="10" t="str">
        <f>name!A42</f>
        <v>Accommodation</v>
      </c>
      <c r="Y45" s="10">
        <v>26.658000000484964</v>
      </c>
      <c r="Z45" s="10">
        <v>34.511999999566875</v>
      </c>
      <c r="AA45" s="342">
        <f t="shared" si="8"/>
        <v>7.8539999990819105</v>
      </c>
      <c r="AB45" s="10">
        <v>15.708469147432208</v>
      </c>
      <c r="AC45" s="342">
        <f t="shared" si="9"/>
        <v>23.562469146514118</v>
      </c>
      <c r="AD45" s="343">
        <f t="shared" si="10"/>
        <v>3.1366404044637752E-2</v>
      </c>
    </row>
    <row r="46" spans="1:30" x14ac:dyDescent="0.2">
      <c r="A46" t="str">
        <f t="shared" si="20"/>
        <v>35 Business and public service associate professionals</v>
      </c>
      <c r="B46" s="11">
        <v>1.5337037435049177</v>
      </c>
      <c r="C46" s="11">
        <v>2.9604499810837543</v>
      </c>
      <c r="D46" s="11">
        <f t="shared" si="27"/>
        <v>1.4267462375788367</v>
      </c>
      <c r="E46" s="11">
        <v>1.2288656307444543</v>
      </c>
      <c r="F46" s="11">
        <f t="shared" si="28"/>
        <v>2.655611868323291</v>
      </c>
      <c r="G46" s="200">
        <f t="shared" si="23"/>
        <v>4.0011434833436832E-2</v>
      </c>
      <c r="I46" s="11" t="str">
        <f t="shared" si="29"/>
        <v>Caring, leisure and other service occupations</v>
      </c>
      <c r="J46" s="11">
        <v>26.686438376354811</v>
      </c>
      <c r="K46" s="11">
        <v>41.549625005290302</v>
      </c>
      <c r="L46" s="11">
        <v>14.863186628935493</v>
      </c>
      <c r="M46" s="11">
        <v>23.333270856675735</v>
      </c>
      <c r="N46" s="11">
        <v>38.196457485611234</v>
      </c>
      <c r="P46" s="10" t="str">
        <f>name!D14</f>
        <v>35 Business and public service associate professionals</v>
      </c>
      <c r="Q46" s="11">
        <v>77.000047985857378</v>
      </c>
      <c r="R46" s="11">
        <v>84.182900795848198</v>
      </c>
      <c r="S46" s="342">
        <f t="shared" si="24"/>
        <v>7.1828528099908198</v>
      </c>
      <c r="T46" s="342">
        <v>43.037497284102137</v>
      </c>
      <c r="U46" s="342">
        <f t="shared" si="25"/>
        <v>50.220350094092957</v>
      </c>
      <c r="V46" s="343">
        <f t="shared" si="26"/>
        <v>3.0042333349867389E-2</v>
      </c>
      <c r="W46" s="343"/>
      <c r="X46" s="10" t="str">
        <f>name!A43</f>
        <v>Food and beverage services</v>
      </c>
      <c r="Y46" s="10">
        <v>136.27800000271139</v>
      </c>
      <c r="Z46" s="10">
        <v>144.5269999981771</v>
      </c>
      <c r="AA46" s="342">
        <f t="shared" si="8"/>
        <v>8.2489999954657094</v>
      </c>
      <c r="AB46" s="10">
        <v>68.722774560059648</v>
      </c>
      <c r="AC46" s="342">
        <f t="shared" si="9"/>
        <v>76.971774555525357</v>
      </c>
      <c r="AD46" s="343">
        <f t="shared" si="10"/>
        <v>2.7595002220990539E-2</v>
      </c>
    </row>
    <row r="47" spans="1:30" x14ac:dyDescent="0.2">
      <c r="A47" t="str">
        <f t="shared" si="20"/>
        <v>41 Administrative occupations</v>
      </c>
      <c r="B47" s="11">
        <v>1.4795362108442562</v>
      </c>
      <c r="C47" s="11">
        <v>3.2125587618915388</v>
      </c>
      <c r="D47" s="11">
        <f t="shared" si="21"/>
        <v>1.7330225510472825</v>
      </c>
      <c r="E47" s="11">
        <v>1.3272333177765341</v>
      </c>
      <c r="F47" s="11">
        <f t="shared" si="22"/>
        <v>3.0602558688238166</v>
      </c>
      <c r="G47" s="200">
        <f t="shared" si="23"/>
        <v>4.361122963100339E-2</v>
      </c>
      <c r="I47" s="11" t="str">
        <f t="shared" si="29"/>
        <v>Sales and customer service occupations</v>
      </c>
      <c r="J47" s="11">
        <v>27.480875639509026</v>
      </c>
      <c r="K47" s="11">
        <v>44.125416308205345</v>
      </c>
      <c r="L47" s="11">
        <v>16.644540668696315</v>
      </c>
      <c r="M47" s="11">
        <v>19.903585340208274</v>
      </c>
      <c r="N47" s="11">
        <v>36.548126008904589</v>
      </c>
      <c r="P47" s="10" t="str">
        <f>name!D15</f>
        <v>41 Administrative occupations</v>
      </c>
      <c r="Q47" s="11">
        <v>168.32888409375437</v>
      </c>
      <c r="R47" s="11">
        <v>132.91144449550967</v>
      </c>
      <c r="S47" s="342">
        <f t="shared" si="24"/>
        <v>-35.417439598244698</v>
      </c>
      <c r="T47" s="342">
        <v>83.904044314477289</v>
      </c>
      <c r="U47" s="342">
        <f t="shared" si="25"/>
        <v>48.486604716232591</v>
      </c>
      <c r="V47" s="343">
        <f t="shared" si="26"/>
        <v>2.7328987523423498E-2</v>
      </c>
      <c r="W47" s="343"/>
      <c r="X47" s="10" t="str">
        <f>name!A44</f>
        <v>Publishing activities</v>
      </c>
      <c r="Y47" s="10">
        <v>3.1469999999874148</v>
      </c>
      <c r="Z47" s="10">
        <v>3.0870000000081754</v>
      </c>
      <c r="AA47" s="342">
        <f t="shared" si="8"/>
        <v>-5.9999999979239327E-2</v>
      </c>
      <c r="AB47" s="10">
        <v>1.4331047909258594</v>
      </c>
      <c r="AC47" s="342">
        <f t="shared" si="9"/>
        <v>1.3731047909466201</v>
      </c>
      <c r="AD47" s="343">
        <f t="shared" si="10"/>
        <v>2.5333730839341762E-2</v>
      </c>
    </row>
    <row r="48" spans="1:30" x14ac:dyDescent="0.2">
      <c r="A48" t="str">
        <f t="shared" si="20"/>
        <v>42 Secretarial and related occupations</v>
      </c>
      <c r="B48" s="11">
        <v>9.2346059372199418E-2</v>
      </c>
      <c r="C48" s="11">
        <v>0.35232388723136654</v>
      </c>
      <c r="D48" s="11">
        <f t="shared" si="21"/>
        <v>0.25997782785916712</v>
      </c>
      <c r="E48" s="11">
        <v>0.14719362110234022</v>
      </c>
      <c r="F48" s="11">
        <f t="shared" si="22"/>
        <v>0.40717144896150737</v>
      </c>
      <c r="G48" s="200">
        <f t="shared" si="23"/>
        <v>6.5607511539494512E-2</v>
      </c>
      <c r="I48" s="11" t="str">
        <f t="shared" si="29"/>
        <v>Process, plant and machine operatives</v>
      </c>
      <c r="J48" s="11">
        <v>7.4114279890594208</v>
      </c>
      <c r="K48" s="11">
        <v>16.726771564063434</v>
      </c>
      <c r="L48" s="11">
        <v>9.315343575004011</v>
      </c>
      <c r="M48" s="11">
        <v>7.9899088919018979</v>
      </c>
      <c r="N48" s="11">
        <v>17.305252466905909</v>
      </c>
      <c r="P48" s="10" t="str">
        <f>name!D16</f>
        <v>42 Secretarial and related occupations</v>
      </c>
      <c r="Q48" s="11">
        <v>54.326253543244704</v>
      </c>
      <c r="R48" s="11">
        <v>42.852203362329817</v>
      </c>
      <c r="S48" s="342">
        <f t="shared" si="24"/>
        <v>-11.474050180914887</v>
      </c>
      <c r="T48" s="342">
        <v>28.652612692895733</v>
      </c>
      <c r="U48" s="342">
        <f t="shared" si="25"/>
        <v>17.178562511980846</v>
      </c>
      <c r="V48" s="343">
        <f t="shared" si="26"/>
        <v>2.8641044398027171E-2</v>
      </c>
      <c r="W48" s="343"/>
      <c r="X48" s="10" t="str">
        <f>name!A45</f>
        <v>Film and music</v>
      </c>
      <c r="Y48" s="10">
        <v>10.681999999968493</v>
      </c>
      <c r="Z48" s="10">
        <v>10.771000000154668</v>
      </c>
      <c r="AA48" s="342">
        <f t="shared" si="8"/>
        <v>8.9000000186175043E-2</v>
      </c>
      <c r="AB48" s="10">
        <v>5.1038783409950117</v>
      </c>
      <c r="AC48" s="342">
        <f t="shared" si="9"/>
        <v>5.1928783411811867</v>
      </c>
      <c r="AD48" s="343">
        <f t="shared" si="10"/>
        <v>2.6378970496385934E-2</v>
      </c>
    </row>
    <row r="49" spans="1:30" x14ac:dyDescent="0.2">
      <c r="A49" t="str">
        <f t="shared" si="20"/>
        <v>51 Skilled agricultural and related trades</v>
      </c>
      <c r="B49" s="11">
        <v>4.2530362024531657E-2</v>
      </c>
      <c r="C49" s="11">
        <v>9.8742414075007806E-2</v>
      </c>
      <c r="D49" s="11">
        <f t="shared" si="21"/>
        <v>5.621205205047615E-2</v>
      </c>
      <c r="E49" s="11">
        <v>4.5684199663100458E-2</v>
      </c>
      <c r="F49" s="11">
        <f t="shared" si="22"/>
        <v>0.10189625171357661</v>
      </c>
      <c r="G49" s="200">
        <f t="shared" si="23"/>
        <v>4.9839107800947913E-2</v>
      </c>
      <c r="I49" s="11" t="str">
        <f t="shared" si="29"/>
        <v>Elementary occupations</v>
      </c>
      <c r="J49" s="11">
        <v>17.191602474520387</v>
      </c>
      <c r="K49" s="11">
        <v>27.431496067909258</v>
      </c>
      <c r="L49" s="11">
        <v>10.239893593388869</v>
      </c>
      <c r="M49" s="11">
        <v>14.968052861314945</v>
      </c>
      <c r="N49" s="11">
        <v>25.207946454703816</v>
      </c>
      <c r="P49" s="10" t="str">
        <f>name!D17</f>
        <v>51 Skilled agricultural and related trades</v>
      </c>
      <c r="Q49" s="11">
        <v>4.8912349052478987</v>
      </c>
      <c r="R49" s="11">
        <v>7.2229641814643317</v>
      </c>
      <c r="S49" s="342">
        <f t="shared" si="24"/>
        <v>2.331729276216433</v>
      </c>
      <c r="T49" s="342">
        <v>3.9458108001040002</v>
      </c>
      <c r="U49" s="342">
        <f t="shared" si="25"/>
        <v>6.2775400763204328</v>
      </c>
      <c r="V49" s="343">
        <f>IF(Q49&gt;0,(1+(T49/Q49))^(1/($C$6-$B$6))-1,0)</f>
        <v>4.0221690528460474E-2</v>
      </c>
      <c r="W49" s="343"/>
      <c r="X49" s="10" t="str">
        <f>name!A46</f>
        <v>Broadcasting</v>
      </c>
      <c r="Y49" s="10">
        <v>1.5989999999799034</v>
      </c>
      <c r="Z49" s="10">
        <v>1.5510000000360102</v>
      </c>
      <c r="AA49" s="342">
        <f t="shared" si="8"/>
        <v>-4.7999999943893146E-2</v>
      </c>
      <c r="AB49" s="10">
        <v>0.69422709195159449</v>
      </c>
      <c r="AC49" s="342">
        <f t="shared" si="9"/>
        <v>0.64622709200770134</v>
      </c>
      <c r="AD49" s="343">
        <f t="shared" si="10"/>
        <v>2.4330033958834152E-2</v>
      </c>
    </row>
    <row r="50" spans="1:30" x14ac:dyDescent="0.2">
      <c r="A50" t="str">
        <f t="shared" si="20"/>
        <v>52 Skilled metal, electrical and electronic trades</v>
      </c>
      <c r="B50" s="11">
        <v>6.7051891838090003E-2</v>
      </c>
      <c r="C50" s="11">
        <v>0.123603643537382</v>
      </c>
      <c r="D50" s="11">
        <f t="shared" si="21"/>
        <v>5.6551751699291997E-2</v>
      </c>
      <c r="E50" s="11">
        <v>4.9445693924942427E-2</v>
      </c>
      <c r="F50" s="11">
        <f>SUM(D50:E50)</f>
        <v>0.10599744562423442</v>
      </c>
      <c r="G50" s="200">
        <f t="shared" si="23"/>
        <v>3.7513427289002754E-2</v>
      </c>
      <c r="O50" s="70"/>
      <c r="P50" s="10" t="str">
        <f>name!D18</f>
        <v>52 Skilled metal, electrical and electronic trades</v>
      </c>
      <c r="Q50" s="11">
        <v>2.2074680888635263</v>
      </c>
      <c r="R50" s="11">
        <v>6.2175014895225855</v>
      </c>
      <c r="S50" s="342">
        <f t="shared" si="24"/>
        <v>4.0100334006590597</v>
      </c>
      <c r="T50" s="342">
        <v>2.9316245323156029</v>
      </c>
      <c r="U50" s="342">
        <f t="shared" si="25"/>
        <v>6.9416579329746622</v>
      </c>
      <c r="V50" s="343">
        <f t="shared" si="26"/>
        <v>5.7952414479227166E-2</v>
      </c>
      <c r="W50" s="343"/>
      <c r="X50" s="10" t="str">
        <f>name!A47</f>
        <v>Telecommunications</v>
      </c>
      <c r="Y50" s="10">
        <v>17.844999999722745</v>
      </c>
      <c r="Z50" s="10">
        <v>19.951000000263967</v>
      </c>
      <c r="AA50" s="342">
        <f t="shared" si="8"/>
        <v>2.1060000005412221</v>
      </c>
      <c r="AB50" s="10">
        <v>8.303023877302202</v>
      </c>
      <c r="AC50" s="342">
        <f t="shared" si="9"/>
        <v>10.409023877843424</v>
      </c>
      <c r="AD50" s="343">
        <f t="shared" si="10"/>
        <v>2.5797149810261821E-2</v>
      </c>
    </row>
    <row r="51" spans="1:30" x14ac:dyDescent="0.2">
      <c r="A51" t="str">
        <f t="shared" si="20"/>
        <v>53 Skilled construction and building trades</v>
      </c>
      <c r="B51" s="11">
        <v>1.956107236847196E-2</v>
      </c>
      <c r="C51" s="11">
        <v>3.8502921977570444E-2</v>
      </c>
      <c r="D51" s="11">
        <f t="shared" ref="D51" si="30">C51-B51</f>
        <v>1.8941849609098484E-2</v>
      </c>
      <c r="E51" s="11">
        <v>1.8203730716482316E-2</v>
      </c>
      <c r="F51" s="11">
        <f>SUM(D51:E51)</f>
        <v>3.7145580325580796E-2</v>
      </c>
      <c r="G51" s="200">
        <f t="shared" si="23"/>
        <v>4.4831612836020218E-2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1.5898813432836114</v>
      </c>
      <c r="R51" s="11">
        <v>1.7113977897819752</v>
      </c>
      <c r="S51" s="342">
        <f t="shared" si="24"/>
        <v>0.12151644649836379</v>
      </c>
      <c r="T51" s="342">
        <v>0.86746118008284301</v>
      </c>
      <c r="U51" s="342">
        <f t="shared" si="25"/>
        <v>0.9889776265812068</v>
      </c>
      <c r="V51" s="343">
        <f t="shared" si="26"/>
        <v>2.9453494561892946E-2</v>
      </c>
      <c r="W51" s="343"/>
      <c r="X51" s="10" t="str">
        <f>name!A48</f>
        <v>Computing services</v>
      </c>
      <c r="Y51" s="10">
        <v>42.433999999110831</v>
      </c>
      <c r="Z51" s="10">
        <v>47.547000000743019</v>
      </c>
      <c r="AA51" s="342">
        <f t="shared" si="8"/>
        <v>5.1130000016321873</v>
      </c>
      <c r="AB51" s="10">
        <v>19.906336577071123</v>
      </c>
      <c r="AC51" s="342">
        <f t="shared" si="9"/>
        <v>25.01933657870331</v>
      </c>
      <c r="AD51" s="343">
        <f t="shared" si="10"/>
        <v>2.5975550332827613E-2</v>
      </c>
    </row>
    <row r="52" spans="1:30" x14ac:dyDescent="0.2">
      <c r="A52" t="str">
        <f t="shared" si="20"/>
        <v>54 Textiles, printing and other skilled trades</v>
      </c>
      <c r="B52" s="11">
        <v>0.16599542535112066</v>
      </c>
      <c r="C52" s="11">
        <v>0.37950696865858885</v>
      </c>
      <c r="D52" s="11">
        <f t="shared" si="21"/>
        <v>0.21351154330746819</v>
      </c>
      <c r="E52" s="11">
        <v>0.16472103463218835</v>
      </c>
      <c r="F52" s="11">
        <f t="shared" si="22"/>
        <v>0.37823257793965653</v>
      </c>
      <c r="G52" s="200">
        <f t="shared" si="23"/>
        <v>4.7025629738043362E-2</v>
      </c>
      <c r="I52" s="11" t="str">
        <f>I41</f>
        <v>Managers, directors and senior officials</v>
      </c>
      <c r="J52" s="11">
        <f t="array" ref="J52:J60">MMULT(aggregation!$B$38:$AA$46,B123:B148)</f>
        <v>15.915032735027825</v>
      </c>
      <c r="K52" s="11">
        <f t="array" ref="K52:K60">MMULT(aggregation!$B$38:$AA$46,C123:C148)</f>
        <v>19.501369828948569</v>
      </c>
      <c r="L52" s="11">
        <f t="array" ref="L52:L60">MMULT(aggregation!$B$38:$AA$46,D123:D148)</f>
        <v>3.5863370939207453</v>
      </c>
      <c r="M52" s="11">
        <f t="array" ref="M52:M60">MMULT(aggregation!$B$38:$AA$46,E123:E148)</f>
        <v>10.297420541912558</v>
      </c>
      <c r="N52" s="11">
        <f t="array" ref="N52:N60">MMULT(aggregation!$B$38:$AA$46,F123:F148)</f>
        <v>13.883757635833302</v>
      </c>
      <c r="P52" s="10" t="str">
        <f>name!D20</f>
        <v>54 Textiles, printing and other skilled trades</v>
      </c>
      <c r="Q52" s="11">
        <v>21.405932988896229</v>
      </c>
      <c r="R52" s="11">
        <v>20.124053033387153</v>
      </c>
      <c r="S52" s="342">
        <f t="shared" si="24"/>
        <v>-1.2818799555090763</v>
      </c>
      <c r="T52" s="342">
        <v>11.867319878599622</v>
      </c>
      <c r="U52" s="342">
        <f t="shared" si="25"/>
        <v>10.585439923090545</v>
      </c>
      <c r="V52" s="343">
        <f t="shared" si="26"/>
        <v>2.9842332619673506E-2</v>
      </c>
      <c r="W52" s="343"/>
      <c r="X52" s="10" t="str">
        <f>name!A49</f>
        <v>Information services</v>
      </c>
      <c r="Y52" s="10">
        <v>3.2709999999857486</v>
      </c>
      <c r="Z52" s="10">
        <v>3.6700000000124255</v>
      </c>
      <c r="AA52" s="342">
        <f t="shared" si="8"/>
        <v>0.3990000000266769</v>
      </c>
      <c r="AB52" s="10">
        <v>1.5248168049252824</v>
      </c>
      <c r="AC52" s="342">
        <f t="shared" si="9"/>
        <v>1.9238168049519593</v>
      </c>
      <c r="AD52" s="343">
        <f t="shared" si="10"/>
        <v>2.5838047683230725E-2</v>
      </c>
    </row>
    <row r="53" spans="1:30" x14ac:dyDescent="0.2">
      <c r="A53" t="str">
        <f t="shared" si="20"/>
        <v>61 Caring personal service occupations</v>
      </c>
      <c r="B53" s="11">
        <v>0.12068909212334268</v>
      </c>
      <c r="C53" s="11">
        <v>0.3271862409048712</v>
      </c>
      <c r="D53" s="11">
        <f t="shared" si="21"/>
        <v>0.20649714878152853</v>
      </c>
      <c r="E53" s="11">
        <v>0.14667465931653034</v>
      </c>
      <c r="F53" s="11">
        <f t="shared" si="22"/>
        <v>0.35317180809805887</v>
      </c>
      <c r="G53" s="200">
        <f t="shared" si="23"/>
        <v>5.4457225419521915E-2</v>
      </c>
      <c r="I53" s="11" t="str">
        <f>I42</f>
        <v>Professional occupations</v>
      </c>
      <c r="J53" s="11">
        <v>27.287308564093454</v>
      </c>
      <c r="K53" s="11">
        <v>15.88391291441053</v>
      </c>
      <c r="L53" s="11">
        <v>-11.403395649682924</v>
      </c>
      <c r="M53" s="11">
        <v>7.3047524941071575</v>
      </c>
      <c r="N53" s="11">
        <v>-4.0986431555757683</v>
      </c>
      <c r="P53" s="10" t="str">
        <f>name!D21</f>
        <v>61 Caring personal service occupations</v>
      </c>
      <c r="Q53" s="11">
        <v>176.51966202711634</v>
      </c>
      <c r="R53" s="11">
        <v>205.35547822975008</v>
      </c>
      <c r="S53" s="342">
        <f t="shared" si="24"/>
        <v>28.835816202633737</v>
      </c>
      <c r="T53" s="342">
        <v>113.34970616849476</v>
      </c>
      <c r="U53" s="342">
        <f t="shared" si="25"/>
        <v>142.18552237112851</v>
      </c>
      <c r="V53" s="343">
        <f t="shared" si="26"/>
        <v>3.3619313792219829E-2</v>
      </c>
      <c r="W53" s="343"/>
      <c r="X53" s="10" t="str">
        <f>name!A50</f>
        <v>Financial services</v>
      </c>
      <c r="Y53" s="10">
        <v>35.582999999611459</v>
      </c>
      <c r="Z53" s="10">
        <v>35.003000000454648</v>
      </c>
      <c r="AA53" s="342">
        <f t="shared" si="8"/>
        <v>-0.57999999915681144</v>
      </c>
      <c r="AB53" s="10">
        <v>17.329211418638366</v>
      </c>
      <c r="AC53" s="342">
        <f t="shared" si="9"/>
        <v>16.749211419481554</v>
      </c>
      <c r="AD53" s="343">
        <f t="shared" si="10"/>
        <v>2.6804011781308645E-2</v>
      </c>
    </row>
    <row r="54" spans="1:30" x14ac:dyDescent="0.2">
      <c r="A54" t="str">
        <f t="shared" si="20"/>
        <v>62 Leisure, travel and related personal service occupations</v>
      </c>
      <c r="B54" s="11">
        <v>0.10104166340875706</v>
      </c>
      <c r="C54" s="11">
        <v>0.2688421968148017</v>
      </c>
      <c r="D54" s="11">
        <f t="shared" ref="D54:D55" si="31">C54-B54</f>
        <v>0.16780053340604464</v>
      </c>
      <c r="E54" s="11">
        <v>0.11611768060197467</v>
      </c>
      <c r="F54" s="11">
        <f t="shared" ref="F54:F55" si="32">SUM(D54:E54)</f>
        <v>0.28391821400801931</v>
      </c>
      <c r="G54" s="200">
        <f t="shared" si="23"/>
        <v>5.2329799875530991E-2</v>
      </c>
      <c r="I54" s="11" t="str">
        <f>I43</f>
        <v>Associate professional occupations</v>
      </c>
      <c r="J54" s="11">
        <v>24.478358825102141</v>
      </c>
      <c r="K54" s="11">
        <v>26.046626375320336</v>
      </c>
      <c r="L54" s="11">
        <v>1.5682675502181926</v>
      </c>
      <c r="M54" s="11">
        <v>11.566508667701163</v>
      </c>
      <c r="N54" s="11">
        <v>13.134776217919356</v>
      </c>
      <c r="P54" s="10" t="str">
        <f>name!D22</f>
        <v>62 Leisure, travel and related personal service occupations</v>
      </c>
      <c r="Q54" s="11">
        <v>42.691220893259732</v>
      </c>
      <c r="R54" s="11">
        <v>36.820316245539715</v>
      </c>
      <c r="S54" s="342">
        <f t="shared" si="24"/>
        <v>-5.8709046477200175</v>
      </c>
      <c r="T54" s="342">
        <v>20.783994662779143</v>
      </c>
      <c r="U54" s="342">
        <f t="shared" si="25"/>
        <v>14.913090015059126</v>
      </c>
      <c r="V54" s="343">
        <f t="shared" si="26"/>
        <v>2.6796486561730726E-2</v>
      </c>
      <c r="W54" s="343"/>
      <c r="X54" s="10" t="str">
        <f>name!A51</f>
        <v>Insurance and pensions</v>
      </c>
      <c r="Y54" s="10">
        <v>10.253999999862701</v>
      </c>
      <c r="Z54" s="10">
        <v>10.047000000163838</v>
      </c>
      <c r="AA54" s="342">
        <f t="shared" si="8"/>
        <v>-0.20699999969886385</v>
      </c>
      <c r="AB54" s="10">
        <v>5.176429623966575</v>
      </c>
      <c r="AC54" s="342">
        <f t="shared" si="9"/>
        <v>4.9694296242677112</v>
      </c>
      <c r="AD54" s="343">
        <f t="shared" si="10"/>
        <v>2.7619445270132159E-2</v>
      </c>
    </row>
    <row r="55" spans="1:30" x14ac:dyDescent="0.2">
      <c r="A55" t="str">
        <f t="shared" si="20"/>
        <v>63 Community and civil enforcement occupations</v>
      </c>
      <c r="B55" s="11">
        <v>4.9709848397921303E-3</v>
      </c>
      <c r="C55" s="11">
        <v>1.1120877851527993E-2</v>
      </c>
      <c r="D55" s="11">
        <f t="shared" si="31"/>
        <v>6.1498930117358632E-3</v>
      </c>
      <c r="E55" s="11">
        <v>4.9579352145611936E-3</v>
      </c>
      <c r="F55" s="11">
        <f t="shared" si="32"/>
        <v>1.1107828226297058E-2</v>
      </c>
      <c r="G55" s="200">
        <f t="shared" si="23"/>
        <v>4.7202422854004222E-2</v>
      </c>
      <c r="I55" s="11" t="str">
        <f>I44</f>
        <v>Administrative and secretarial occupations</v>
      </c>
      <c r="J55" s="11">
        <v>21.307712397602849</v>
      </c>
      <c r="K55" s="11">
        <v>27.859461864016644</v>
      </c>
      <c r="L55" s="11">
        <v>6.5517494664137956</v>
      </c>
      <c r="M55" s="11">
        <v>14.748868512244718</v>
      </c>
      <c r="N55" s="11">
        <v>21.300617978658515</v>
      </c>
      <c r="P55" s="10" t="str">
        <f>name!D23</f>
        <v>63 Community and civil enforcement occupations</v>
      </c>
      <c r="Q55" s="11">
        <v>0.58855854088091086</v>
      </c>
      <c r="R55" s="11">
        <v>0.73712864213121154</v>
      </c>
      <c r="S55" s="342">
        <f t="shared" si="24"/>
        <v>0.14857010125030068</v>
      </c>
      <c r="T55" s="342">
        <v>0.45810328203407741</v>
      </c>
      <c r="U55" s="342">
        <f t="shared" si="25"/>
        <v>0.60667338328437803</v>
      </c>
      <c r="V55" s="343">
        <f t="shared" si="26"/>
        <v>3.9124970413448645E-2</v>
      </c>
      <c r="W55" s="343"/>
      <c r="X55" s="10" t="str">
        <f>name!A52</f>
        <v>Auxiliary financial services</v>
      </c>
      <c r="Y55" s="10">
        <v>28.666999999664252</v>
      </c>
      <c r="Z55" s="10">
        <v>28.732000000473068</v>
      </c>
      <c r="AA55" s="342">
        <f t="shared" si="8"/>
        <v>6.5000000808815628E-2</v>
      </c>
      <c r="AB55" s="10">
        <v>14.504667849769906</v>
      </c>
      <c r="AC55" s="342">
        <f t="shared" si="9"/>
        <v>14.569667850578721</v>
      </c>
      <c r="AD55" s="343">
        <f t="shared" si="10"/>
        <v>2.7671798457995722E-2</v>
      </c>
    </row>
    <row r="56" spans="1:30" x14ac:dyDescent="0.2">
      <c r="A56" t="str">
        <f t="shared" si="20"/>
        <v>71 Sales occupations</v>
      </c>
      <c r="B56" s="11">
        <v>0.3509696115300992</v>
      </c>
      <c r="C56" s="11">
        <v>0.64149284223433711</v>
      </c>
      <c r="D56" s="11">
        <f t="shared" si="21"/>
        <v>0.29052323070423791</v>
      </c>
      <c r="E56" s="11">
        <v>0.27472491094516971</v>
      </c>
      <c r="F56" s="11">
        <f t="shared" si="22"/>
        <v>0.56524814164940762</v>
      </c>
      <c r="G56" s="200">
        <f t="shared" si="23"/>
        <v>3.9296638331873579E-2</v>
      </c>
      <c r="I56" s="11" t="str">
        <f t="shared" ref="I56:I60" si="33">I45</f>
        <v>Skilled trades occupations</v>
      </c>
      <c r="J56" s="11">
        <v>6.5061450885070009</v>
      </c>
      <c r="K56" s="11">
        <v>10.271405464857622</v>
      </c>
      <c r="L56" s="11">
        <v>3.7652603763506223</v>
      </c>
      <c r="M56" s="11">
        <v>5.1507087635926183</v>
      </c>
      <c r="N56" s="11">
        <v>8.9159691399432415</v>
      </c>
      <c r="P56" s="10" t="str">
        <f>name!D24</f>
        <v>71 Sales occupations</v>
      </c>
      <c r="Q56" s="11">
        <v>104.36423428899745</v>
      </c>
      <c r="R56" s="11">
        <v>85.039937370040491</v>
      </c>
      <c r="S56" s="342">
        <f t="shared" si="24"/>
        <v>-19.324296918956961</v>
      </c>
      <c r="T56" s="342">
        <v>50.975223807744854</v>
      </c>
      <c r="U56" s="342">
        <f t="shared" si="25"/>
        <v>31.650926888787893</v>
      </c>
      <c r="V56" s="343">
        <f t="shared" si="26"/>
        <v>2.6869700930107765E-2</v>
      </c>
      <c r="W56" s="343"/>
      <c r="X56" s="10" t="str">
        <f>name!A53</f>
        <v>Real estate</v>
      </c>
      <c r="Y56" s="10">
        <v>44.140999999719163</v>
      </c>
      <c r="Z56" s="10">
        <v>41.677000000080007</v>
      </c>
      <c r="AA56" s="342">
        <f t="shared" si="8"/>
        <v>-2.4639999996391566</v>
      </c>
      <c r="AB56" s="10">
        <v>20.342940729318293</v>
      </c>
      <c r="AC56" s="342">
        <f t="shared" si="9"/>
        <v>17.878940729679137</v>
      </c>
      <c r="AD56" s="343">
        <f t="shared" si="10"/>
        <v>2.5590431083003073E-2</v>
      </c>
    </row>
    <row r="57" spans="1:30" x14ac:dyDescent="0.2">
      <c r="A57" t="str">
        <f t="shared" si="20"/>
        <v>72 Customer service occupations</v>
      </c>
      <c r="B57" s="11">
        <v>0.17204649734920469</v>
      </c>
      <c r="C57" s="11">
        <v>0.54202748841779225</v>
      </c>
      <c r="D57" s="11">
        <f t="shared" si="21"/>
        <v>0.36998099106858756</v>
      </c>
      <c r="E57" s="11">
        <v>0.19217626536641402</v>
      </c>
      <c r="F57" s="11">
        <f t="shared" si="22"/>
        <v>0.56215725643500158</v>
      </c>
      <c r="G57" s="200">
        <f t="shared" si="23"/>
        <v>5.1271158907515657E-2</v>
      </c>
      <c r="I57" s="11" t="str">
        <f t="shared" si="33"/>
        <v>Caring, leisure and other service occupations</v>
      </c>
      <c r="J57" s="11">
        <v>20.098079361388962</v>
      </c>
      <c r="K57" s="11">
        <v>23.884294530079327</v>
      </c>
      <c r="L57" s="11">
        <v>3.7862151686903651</v>
      </c>
      <c r="M57" s="11">
        <v>13.758612543327962</v>
      </c>
      <c r="N57" s="11">
        <v>17.544827712018328</v>
      </c>
      <c r="P57" s="10" t="str">
        <f>name!D25</f>
        <v>72 Customer service occupations</v>
      </c>
      <c r="Q57" s="11">
        <v>28.797350062119911</v>
      </c>
      <c r="R57" s="11">
        <v>38.789280673314998</v>
      </c>
      <c r="S57" s="342">
        <f t="shared" si="24"/>
        <v>9.9919306111950874</v>
      </c>
      <c r="T57" s="342">
        <v>19.347876346204</v>
      </c>
      <c r="U57" s="342">
        <f t="shared" si="25"/>
        <v>29.339806957399087</v>
      </c>
      <c r="V57" s="343">
        <f t="shared" si="26"/>
        <v>3.4856298251998874E-2</v>
      </c>
      <c r="W57" s="343"/>
      <c r="X57" s="10" t="str">
        <f>name!A54</f>
        <v>Legal and accounting</v>
      </c>
      <c r="Y57" s="10">
        <v>51.568999998859809</v>
      </c>
      <c r="Z57" s="10">
        <v>55.819000001571737</v>
      </c>
      <c r="AA57" s="342">
        <f t="shared" si="8"/>
        <v>4.2500000027119285</v>
      </c>
      <c r="AB57" s="10">
        <v>28.086782252874329</v>
      </c>
      <c r="AC57" s="342">
        <f t="shared" si="9"/>
        <v>32.336782255586257</v>
      </c>
      <c r="AD57" s="343">
        <f t="shared" si="10"/>
        <v>2.9410451152708905E-2</v>
      </c>
    </row>
    <row r="58" spans="1:30" x14ac:dyDescent="0.2">
      <c r="A58" t="str">
        <f t="shared" si="20"/>
        <v>81 Process, plant and machine operatives</v>
      </c>
      <c r="B58" s="11">
        <v>0.13999823767119562</v>
      </c>
      <c r="C58" s="11">
        <v>0.63638662609833385</v>
      </c>
      <c r="D58" s="11">
        <f t="shared" ref="D58:D59" si="34">C58-B58</f>
        <v>0.49638838842713823</v>
      </c>
      <c r="E58" s="11">
        <v>0.23738508009831646</v>
      </c>
      <c r="F58" s="11">
        <f t="shared" ref="F58:F59" si="35">SUM(D58:E58)</f>
        <v>0.73377346852545466</v>
      </c>
      <c r="G58" s="200">
        <f t="shared" si="23"/>
        <v>6.8342917670570991E-2</v>
      </c>
      <c r="I58" s="11" t="str">
        <f t="shared" si="33"/>
        <v>Sales and customer service occupations</v>
      </c>
      <c r="J58" s="11">
        <v>8.8453994221440624</v>
      </c>
      <c r="K58" s="11">
        <v>13.289785585466184</v>
      </c>
      <c r="L58" s="11">
        <v>4.4443861633221227</v>
      </c>
      <c r="M58" s="11">
        <v>6.2915497518932186</v>
      </c>
      <c r="N58" s="11">
        <v>10.735935915215341</v>
      </c>
      <c r="P58" s="10" t="str">
        <f>name!D26</f>
        <v>81 Process, plant and machine operatives</v>
      </c>
      <c r="Q58" s="11">
        <v>23.511616249587391</v>
      </c>
      <c r="R58" s="11">
        <v>28.803129207613299</v>
      </c>
      <c r="S58" s="342">
        <f t="shared" si="24"/>
        <v>5.2915129580259084</v>
      </c>
      <c r="T58" s="342">
        <v>14.410295382745632</v>
      </c>
      <c r="U58" s="342">
        <f t="shared" si="25"/>
        <v>19.701808340771542</v>
      </c>
      <c r="V58" s="343">
        <f t="shared" si="26"/>
        <v>3.2382218640182758E-2</v>
      </c>
      <c r="W58" s="343"/>
      <c r="X58" s="10" t="str">
        <f>name!A55</f>
        <v>Head offices, etc</v>
      </c>
      <c r="Y58" s="10">
        <v>54.884999998777282</v>
      </c>
      <c r="Z58" s="10">
        <v>58.59900000145231</v>
      </c>
      <c r="AA58" s="342">
        <f t="shared" si="8"/>
        <v>3.7140000026750286</v>
      </c>
      <c r="AB58" s="10">
        <v>28.624417088077735</v>
      </c>
      <c r="AC58" s="342">
        <f t="shared" si="9"/>
        <v>32.338417090752763</v>
      </c>
      <c r="AD58" s="343">
        <f t="shared" si="10"/>
        <v>2.8376441114975171E-2</v>
      </c>
    </row>
    <row r="59" spans="1:30" x14ac:dyDescent="0.2">
      <c r="A59" t="str">
        <f t="shared" si="20"/>
        <v>82 Transport and mobile machine drivers and operatives</v>
      </c>
      <c r="B59" s="11">
        <v>0.18045467973340407</v>
      </c>
      <c r="C59" s="11">
        <v>0.5255212398093988</v>
      </c>
      <c r="D59" s="11">
        <f t="shared" si="34"/>
        <v>0.34506656007599473</v>
      </c>
      <c r="E59" s="11">
        <v>0.28300785120527056</v>
      </c>
      <c r="F59" s="11">
        <f t="shared" si="35"/>
        <v>0.62807441128126529</v>
      </c>
      <c r="G59" s="200">
        <f t="shared" si="23"/>
        <v>6.4902300705746763E-2</v>
      </c>
      <c r="I59" s="11" t="str">
        <f t="shared" si="33"/>
        <v>Process, plant and machine operatives</v>
      </c>
      <c r="J59" s="11">
        <v>3.4365712362199146</v>
      </c>
      <c r="K59" s="11">
        <v>6.7854547803165719</v>
      </c>
      <c r="L59" s="11">
        <v>3.3488835440966582</v>
      </c>
      <c r="M59" s="11">
        <v>3.2345265570723445</v>
      </c>
      <c r="N59" s="11">
        <v>6.5834101011690027</v>
      </c>
      <c r="P59" s="10" t="str">
        <f>name!D27</f>
        <v>82 Transport and mobile machine drivers and operatives</v>
      </c>
      <c r="Q59" s="11">
        <v>4.9626549500699051</v>
      </c>
      <c r="R59" s="11">
        <v>8.5960380312348796</v>
      </c>
      <c r="S59" s="342">
        <f t="shared" si="24"/>
        <v>3.6333830811649745</v>
      </c>
      <c r="T59" s="342">
        <v>4.9280988981346692</v>
      </c>
      <c r="U59" s="342">
        <f t="shared" si="25"/>
        <v>8.5614819792996428</v>
      </c>
      <c r="V59" s="343">
        <f t="shared" si="26"/>
        <v>4.7050642378259067E-2</v>
      </c>
      <c r="W59" s="343"/>
      <c r="X59" s="10" t="str">
        <f>name!A56</f>
        <v>Architectural and related</v>
      </c>
      <c r="Y59" s="10">
        <v>48.91599999895864</v>
      </c>
      <c r="Z59" s="10">
        <v>50.250000001268326</v>
      </c>
      <c r="AA59" s="342">
        <f t="shared" si="8"/>
        <v>1.3340000023096863</v>
      </c>
      <c r="AB59" s="10">
        <v>22.679475126400735</v>
      </c>
      <c r="AC59" s="342">
        <f t="shared" si="9"/>
        <v>24.013475128710422</v>
      </c>
      <c r="AD59" s="343">
        <f t="shared" si="10"/>
        <v>2.5720359603234266E-2</v>
      </c>
    </row>
    <row r="60" spans="1:30" x14ac:dyDescent="0.2">
      <c r="A60" t="str">
        <f t="shared" si="20"/>
        <v>91 Elementary trades and related occupations</v>
      </c>
      <c r="B60" s="11">
        <v>1.8801932773203286E-3</v>
      </c>
      <c r="C60" s="11">
        <v>4.3580980128305902E-3</v>
      </c>
      <c r="D60" s="11">
        <f t="shared" si="21"/>
        <v>2.4779047355102616E-3</v>
      </c>
      <c r="E60" s="11">
        <v>2.1197808466223039E-3</v>
      </c>
      <c r="F60" s="11">
        <f>SUM(D60:E60)</f>
        <v>4.597685582132565E-3</v>
      </c>
      <c r="G60" s="200">
        <f t="shared" si="23"/>
        <v>5.1615501072470149E-2</v>
      </c>
      <c r="I60" s="11" t="str">
        <f t="shared" si="33"/>
        <v>Elementary occupations</v>
      </c>
      <c r="J60" s="11">
        <v>8.7247522064883434</v>
      </c>
      <c r="K60" s="11">
        <v>14.573654179800299</v>
      </c>
      <c r="L60" s="11">
        <v>5.8489019733119552</v>
      </c>
      <c r="M60" s="11">
        <v>7.515948678404861</v>
      </c>
      <c r="N60" s="11">
        <v>13.364850651716814</v>
      </c>
      <c r="P60" s="10" t="str">
        <f>name!D28</f>
        <v>91 Elementary trades and related occupations</v>
      </c>
      <c r="Q60" s="11">
        <v>11.626621521508994</v>
      </c>
      <c r="R60" s="11">
        <v>9.0937914561855422</v>
      </c>
      <c r="S60" s="342">
        <f t="shared" si="24"/>
        <v>-2.5328300653234521</v>
      </c>
      <c r="T60" s="342">
        <v>6.1626850686950592</v>
      </c>
      <c r="U60" s="342">
        <f t="shared" si="25"/>
        <v>3.629855003371607</v>
      </c>
      <c r="V60" s="343">
        <f t="shared" si="26"/>
        <v>2.8759121679296618E-2</v>
      </c>
      <c r="W60" s="343"/>
      <c r="X60" s="10" t="str">
        <f>name!A57</f>
        <v>Scientific research and development</v>
      </c>
      <c r="Y60" s="10">
        <v>5.2279999999032176</v>
      </c>
      <c r="Z60" s="10">
        <v>6.9740000002132305</v>
      </c>
      <c r="AA60" s="342">
        <f t="shared" si="8"/>
        <v>1.7460000003100129</v>
      </c>
      <c r="AB60" s="10">
        <v>2.7941490872227339</v>
      </c>
      <c r="AC60" s="342">
        <f t="shared" si="9"/>
        <v>4.5401490875327468</v>
      </c>
      <c r="AD60" s="343">
        <f t="shared" si="10"/>
        <v>2.8956488175669204E-2</v>
      </c>
    </row>
    <row r="61" spans="1:30" x14ac:dyDescent="0.2">
      <c r="A61" t="str">
        <f t="shared" si="20"/>
        <v>92 Elementary administration and service occupations</v>
      </c>
      <c r="B61" s="11">
        <v>0.16486979853054765</v>
      </c>
      <c r="C61" s="11">
        <v>0.42779294841729365</v>
      </c>
      <c r="D61" s="11">
        <f t="shared" ref="D61" si="36">C61-B61</f>
        <v>0.26292314988674603</v>
      </c>
      <c r="E61" s="11">
        <v>0.19928217432943085</v>
      </c>
      <c r="F61" s="11">
        <f t="shared" ref="F61" si="37">SUM(D61:E61)</f>
        <v>0.46220532421617688</v>
      </c>
      <c r="G61" s="200">
        <f t="shared" ref="G61" si="38">IF(B61&gt;0,(1+(E61/B61))^(1/($C$6-$B$6))-1,0)</f>
        <v>5.4247963269060007E-2</v>
      </c>
      <c r="P61" s="10" t="str">
        <f>name!D29</f>
        <v>92 Elementary administration and service occupations</v>
      </c>
      <c r="Q61" s="11">
        <v>112.62249760404468</v>
      </c>
      <c r="R61" s="11">
        <v>92.222473240094985</v>
      </c>
      <c r="S61" s="342">
        <f t="shared" ref="S61" si="39">R61-Q61</f>
        <v>-20.400024363949697</v>
      </c>
      <c r="T61" s="342">
        <v>57.577540587510867</v>
      </c>
      <c r="U61" s="342">
        <f t="shared" ref="U61" si="40">SUM(S61:T61)</f>
        <v>37.17751622356117</v>
      </c>
      <c r="V61" s="343">
        <f t="shared" ref="V61" si="41">IF(Q61&gt;0,(1+(T61/Q61))^(1/($C$6-$B$6))-1,0)</f>
        <v>2.7911283192132208E-2</v>
      </c>
      <c r="W61" s="11"/>
      <c r="X61" s="10" t="str">
        <f>name!A58</f>
        <v>Advertising, etc</v>
      </c>
      <c r="Y61" s="10">
        <v>9.4069999997578009</v>
      </c>
      <c r="Z61" s="10">
        <v>12.538000000404153</v>
      </c>
      <c r="AA61" s="342">
        <f t="shared" si="8"/>
        <v>3.1310000006463525</v>
      </c>
      <c r="AB61" s="10">
        <v>5.8558114199716087</v>
      </c>
      <c r="AC61" s="342">
        <f t="shared" si="9"/>
        <v>8.9868114206179612</v>
      </c>
      <c r="AD61" s="343">
        <f t="shared" si="10"/>
        <v>3.2790480537009614E-2</v>
      </c>
    </row>
    <row r="62" spans="1:30" x14ac:dyDescent="0.2">
      <c r="A62" t="str">
        <f t="shared" si="20"/>
        <v>All occupations</v>
      </c>
      <c r="B62" s="11">
        <f>SUM(B36:B61)</f>
        <v>35.959709072694928</v>
      </c>
      <c r="C62" s="11">
        <f t="shared" ref="C62:F62" si="42">SUM(C36:C61)</f>
        <v>65.880997940094318</v>
      </c>
      <c r="D62" s="11">
        <f t="shared" si="42"/>
        <v>29.921288867399436</v>
      </c>
      <c r="E62" s="11">
        <f t="shared" si="42"/>
        <v>27.594126198936223</v>
      </c>
      <c r="F62" s="11">
        <f t="shared" si="42"/>
        <v>57.515415066335656</v>
      </c>
      <c r="G62" s="200">
        <f t="shared" si="23"/>
        <v>3.8695793843483983E-2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1311.0209999993199</v>
      </c>
      <c r="R62" s="11">
        <f>SUM(R36:R61)</f>
        <v>1388.8029999999881</v>
      </c>
      <c r="S62" s="342">
        <f>R62-Q62</f>
        <v>77.782000000668177</v>
      </c>
      <c r="T62" s="11">
        <f>SUM(T36:T61)</f>
        <v>767.80915960542075</v>
      </c>
      <c r="U62" s="342">
        <f>SUM(S62:T62)</f>
        <v>845.59115960608892</v>
      </c>
      <c r="V62" s="343">
        <f>IF(Q62&gt;0,(1+(T62/Q62))^(1/($C$6-$B$6))-1,0)</f>
        <v>3.1210415146815329E-2</v>
      </c>
      <c r="X62" s="10" t="str">
        <f>name!A59</f>
        <v>Other professional</v>
      </c>
      <c r="Y62" s="10">
        <v>11.609999999943053</v>
      </c>
      <c r="Z62" s="10">
        <v>15.409000000355798</v>
      </c>
      <c r="AA62" s="342">
        <f t="shared" si="8"/>
        <v>3.7990000004127449</v>
      </c>
      <c r="AB62" s="10">
        <v>6.4732192445087016</v>
      </c>
      <c r="AC62" s="342">
        <f t="shared" si="9"/>
        <v>10.272219244921446</v>
      </c>
      <c r="AD62" s="343">
        <f t="shared" si="10"/>
        <v>2.9981842313529627E-2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19.872303418335733</v>
      </c>
      <c r="K63" s="11">
        <f t="array" ref="K63:K71">MMULT(aggregation!$B$38:$AA$46,C152:C177)</f>
        <v>24.497277086726889</v>
      </c>
      <c r="L63" s="11">
        <f t="array" ref="L63:L71">MMULT(aggregation!$B$38:$AA$46,D152:D177)</f>
        <v>4.6249736683911573</v>
      </c>
      <c r="M63" s="11">
        <f t="array" ref="M63:M71">MMULT(aggregation!$B$38:$AA$46,E152:E177)</f>
        <v>12.504433890088936</v>
      </c>
      <c r="N63" s="11">
        <f t="array" ref="N63:N71">MMULT(aggregation!$B$38:$AA$46,F152:F177)</f>
        <v>17.129407558480093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10.802999999982497</v>
      </c>
      <c r="Z63" s="10">
        <v>14.447000000241486</v>
      </c>
      <c r="AA63" s="342">
        <f t="shared" si="8"/>
        <v>3.6440000002589894</v>
      </c>
      <c r="AB63" s="10">
        <v>6.785073061258827</v>
      </c>
      <c r="AC63" s="342">
        <f t="shared" si="9"/>
        <v>10.429073061517816</v>
      </c>
      <c r="AD63" s="343">
        <f t="shared" si="10"/>
        <v>3.3026808760658222E-2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26.026031602848711</v>
      </c>
      <c r="K64" s="11">
        <v>30.067958106246856</v>
      </c>
      <c r="L64" s="11">
        <v>4.0419265033981446</v>
      </c>
      <c r="M64" s="11">
        <v>12.128239275452501</v>
      </c>
      <c r="N64" s="11">
        <v>16.170165778850645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9.0950000000136342</v>
      </c>
      <c r="Z64" s="10">
        <v>10.511999999970916</v>
      </c>
      <c r="AA64" s="342">
        <f t="shared" si="8"/>
        <v>1.416999999957282</v>
      </c>
      <c r="AB64" s="10">
        <v>4.4592275368813787</v>
      </c>
      <c r="AC64" s="342">
        <f t="shared" si="9"/>
        <v>5.8762275368386607</v>
      </c>
      <c r="AD64" s="343">
        <f t="shared" si="10"/>
        <v>2.69551359947513E-2</v>
      </c>
    </row>
    <row r="65" spans="1:30" x14ac:dyDescent="0.2">
      <c r="A65" t="str">
        <f t="shared" ref="A65:A91" si="44">A7</f>
        <v>11 Corporate managers and directors</v>
      </c>
      <c r="B65" s="11">
        <v>19.603113609514228</v>
      </c>
      <c r="C65" s="11">
        <v>34.573559907505057</v>
      </c>
      <c r="D65" s="11">
        <f>C65-B65</f>
        <v>14.970446297990829</v>
      </c>
      <c r="E65" s="11">
        <v>16.227410184461725</v>
      </c>
      <c r="F65" s="11">
        <f>SUM(D65:E65)</f>
        <v>31.197856482452554</v>
      </c>
      <c r="G65" s="200">
        <f>IF(B65&gt;0,(1+(E65/B65))^(1/($C$6-$B$6))-1,0)</f>
        <v>4.1026712009593513E-2</v>
      </c>
      <c r="I65" s="11" t="str">
        <f>I54</f>
        <v>Associate professional occupations</v>
      </c>
      <c r="J65" s="11">
        <v>20.76670308238559</v>
      </c>
      <c r="K65" s="11">
        <v>22.434878621728537</v>
      </c>
      <c r="L65" s="11">
        <v>1.6681755393429492</v>
      </c>
      <c r="M65" s="11">
        <v>9.7164241771237236</v>
      </c>
      <c r="N65" s="11">
        <v>11.384599716466671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91.172000000513279</v>
      </c>
      <c r="Z65" s="10">
        <v>105.28399999934508</v>
      </c>
      <c r="AA65" s="342">
        <f t="shared" si="8"/>
        <v>14.111999998831806</v>
      </c>
      <c r="AB65" s="10">
        <v>45.68049002772743</v>
      </c>
      <c r="AC65" s="342">
        <f t="shared" si="9"/>
        <v>59.792490026559236</v>
      </c>
      <c r="AD65" s="343">
        <f t="shared" si="10"/>
        <v>2.7446967805883737E-2</v>
      </c>
    </row>
    <row r="66" spans="1:30" x14ac:dyDescent="0.2">
      <c r="A66" t="str">
        <f t="shared" si="44"/>
        <v>12 Other managers and proprietors</v>
      </c>
      <c r="B66" s="11">
        <v>7.369644245546783</v>
      </c>
      <c r="C66" s="11">
        <v>19.443089207411251</v>
      </c>
      <c r="D66" s="11">
        <f t="shared" ref="D66:D89" si="45">C66-B66</f>
        <v>12.073444961864467</v>
      </c>
      <c r="E66" s="11">
        <v>9.312654037752587</v>
      </c>
      <c r="F66" s="11">
        <f t="shared" ref="F66:F89" si="46">SUM(D66:E66)</f>
        <v>21.386098999617055</v>
      </c>
      <c r="G66" s="200">
        <f t="shared" ref="G66:G91" si="47">IF(B66&gt;0,(1+(E66/B66))^(1/($C$6-$B$6))-1,0)</f>
        <v>5.5975779898927991E-2</v>
      </c>
      <c r="I66" s="11" t="str">
        <f>I55</f>
        <v>Administrative and secretarial occupations</v>
      </c>
      <c r="J66" s="11">
        <v>19.4901256287053</v>
      </c>
      <c r="K66" s="11">
        <v>23.965278134337559</v>
      </c>
      <c r="L66" s="11">
        <v>4.4751525056322574</v>
      </c>
      <c r="M66" s="11">
        <v>12.110905447902983</v>
      </c>
      <c r="N66" s="11">
        <v>16.586057953535242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4.147000000028946</v>
      </c>
      <c r="Z66" s="10">
        <v>4.7689999999511281</v>
      </c>
      <c r="AA66" s="342">
        <f t="shared" si="8"/>
        <v>0.62199999992218213</v>
      </c>
      <c r="AB66" s="10">
        <v>2.124004705956418</v>
      </c>
      <c r="AC66" s="342">
        <f t="shared" si="9"/>
        <v>2.7460047058786001</v>
      </c>
      <c r="AD66" s="343">
        <f t="shared" si="10"/>
        <v>2.7953665330739952E-2</v>
      </c>
    </row>
    <row r="67" spans="1:30" x14ac:dyDescent="0.2">
      <c r="A67" t="str">
        <f t="shared" si="44"/>
        <v>21 Science, research, engineering and technology professionals</v>
      </c>
      <c r="B67" s="11">
        <v>24.481792009613425</v>
      </c>
      <c r="C67" s="11">
        <v>44.99131737995345</v>
      </c>
      <c r="D67" s="11">
        <f t="shared" si="45"/>
        <v>20.509525370340025</v>
      </c>
      <c r="E67" s="11">
        <v>16.030828198072612</v>
      </c>
      <c r="F67" s="11">
        <f t="shared" si="46"/>
        <v>36.540353568412641</v>
      </c>
      <c r="G67" s="200">
        <f t="shared" si="47"/>
        <v>3.4149060903878814E-2</v>
      </c>
      <c r="I67" s="11" t="str">
        <f t="shared" ref="I67:I71" si="48">I56</f>
        <v>Skilled trades occupations</v>
      </c>
      <c r="J67" s="11">
        <v>13.209421932950573</v>
      </c>
      <c r="K67" s="11">
        <v>19.347607996030526</v>
      </c>
      <c r="L67" s="11">
        <v>6.1381860630799521</v>
      </c>
      <c r="M67" s="11">
        <v>9.0630896817850566</v>
      </c>
      <c r="N67" s="11">
        <v>15.20127574486501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12.84300000009341</v>
      </c>
      <c r="Z67" s="10">
        <v>14.810999999905631</v>
      </c>
      <c r="AA67" s="342">
        <f t="shared" si="8"/>
        <v>1.9679999998122213</v>
      </c>
      <c r="AB67" s="10">
        <v>6.1543876763489749</v>
      </c>
      <c r="AC67" s="342">
        <f t="shared" si="9"/>
        <v>8.1223876761611962</v>
      </c>
      <c r="AD67" s="343">
        <f t="shared" si="10"/>
        <v>2.6443763096258399E-2</v>
      </c>
    </row>
    <row r="68" spans="1:30" x14ac:dyDescent="0.2">
      <c r="A68" t="str">
        <f t="shared" si="44"/>
        <v>22 Health professionals</v>
      </c>
      <c r="B68" s="11">
        <v>21.477132122066944</v>
      </c>
      <c r="C68" s="11">
        <v>41.125793600958012</v>
      </c>
      <c r="D68" s="11">
        <f t="shared" si="45"/>
        <v>19.648661478891068</v>
      </c>
      <c r="E68" s="11">
        <v>17.966539929397761</v>
      </c>
      <c r="F68" s="11">
        <f t="shared" si="46"/>
        <v>37.615201408288826</v>
      </c>
      <c r="G68" s="200">
        <f t="shared" si="47"/>
        <v>4.1358029447163824E-2</v>
      </c>
      <c r="I68" s="11" t="str">
        <f t="shared" si="48"/>
        <v>Caring, leisure and other service occupations</v>
      </c>
      <c r="J68" s="11">
        <v>14.089928853865537</v>
      </c>
      <c r="K68" s="11">
        <v>19.099098466579765</v>
      </c>
      <c r="L68" s="11">
        <v>5.0091696127142278</v>
      </c>
      <c r="M68" s="11">
        <v>10.548603368484613</v>
      </c>
      <c r="N68" s="11">
        <v>15.557772981198841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63.644000000891694</v>
      </c>
      <c r="Z68" s="10">
        <v>72.267999999491366</v>
      </c>
      <c r="AA68" s="342">
        <f t="shared" si="8"/>
        <v>8.6239999985996718</v>
      </c>
      <c r="AB68" s="10">
        <v>35.321466770907037</v>
      </c>
      <c r="AC68" s="342">
        <f t="shared" si="9"/>
        <v>43.945466769506709</v>
      </c>
      <c r="AD68" s="343">
        <f t="shared" si="10"/>
        <v>2.9868434837752478E-2</v>
      </c>
    </row>
    <row r="69" spans="1:30" x14ac:dyDescent="0.2">
      <c r="A69" t="str">
        <f t="shared" si="44"/>
        <v>23 Teaching and other educational professionals</v>
      </c>
      <c r="B69" s="11">
        <v>61.445144267796294</v>
      </c>
      <c r="C69" s="11">
        <v>90.108927566813676</v>
      </c>
      <c r="D69" s="11">
        <f t="shared" ref="D69" si="49">C69-B69</f>
        <v>28.663783299017382</v>
      </c>
      <c r="E69" s="11">
        <v>42.16758969216383</v>
      </c>
      <c r="F69" s="11">
        <f t="shared" ref="F69" si="50">SUM(D69:E69)</f>
        <v>70.831372991181212</v>
      </c>
      <c r="G69" s="200">
        <f t="shared" si="47"/>
        <v>3.5448184565066043E-2</v>
      </c>
      <c r="I69" s="11" t="str">
        <f t="shared" si="48"/>
        <v>Sales and customer service occupations</v>
      </c>
      <c r="J69" s="11">
        <v>8.3226730083519627</v>
      </c>
      <c r="K69" s="11">
        <v>12.067450287988315</v>
      </c>
      <c r="L69" s="11">
        <v>3.7447772796363519</v>
      </c>
      <c r="M69" s="11">
        <v>5.0202286955475754</v>
      </c>
      <c r="N69" s="11">
        <v>8.7650059751839269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36.312000000228842</v>
      </c>
      <c r="Z69" s="10">
        <v>41.875999999715674</v>
      </c>
      <c r="AA69" s="342">
        <f t="shared" si="8"/>
        <v>5.5639999994868319</v>
      </c>
      <c r="AB69" s="10">
        <v>17.795143507777453</v>
      </c>
      <c r="AC69" s="342">
        <f t="shared" si="9"/>
        <v>23.359143507264285</v>
      </c>
      <c r="AD69" s="343">
        <f t="shared" si="10"/>
        <v>2.6944474379909655E-2</v>
      </c>
    </row>
    <row r="70" spans="1:30" x14ac:dyDescent="0.2">
      <c r="A70" t="str">
        <f t="shared" si="44"/>
        <v>24 Business, media and public service professionals</v>
      </c>
      <c r="B70" s="11">
        <v>33.865224333468369</v>
      </c>
      <c r="C70" s="11">
        <v>64.125440206161116</v>
      </c>
      <c r="D70" s="11">
        <f t="shared" si="45"/>
        <v>30.260215872692747</v>
      </c>
      <c r="E70" s="11">
        <v>27.770844758477523</v>
      </c>
      <c r="F70" s="11">
        <f t="shared" si="46"/>
        <v>58.03106063117027</v>
      </c>
      <c r="G70" s="200">
        <f t="shared" si="47"/>
        <v>4.0731577014813558E-2</v>
      </c>
      <c r="I70" s="11" t="str">
        <f t="shared" si="48"/>
        <v>Process, plant and machine operatives</v>
      </c>
      <c r="J70" s="11">
        <v>6.2147480911138704</v>
      </c>
      <c r="K70" s="11">
        <v>12.254057515635962</v>
      </c>
      <c r="L70" s="11">
        <v>6.0393094245220915</v>
      </c>
      <c r="M70" s="11">
        <v>5.9668181621811502</v>
      </c>
      <c r="N70" s="11">
        <v>12.006127586703242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113.02199999864274</v>
      </c>
      <c r="Z70" s="10">
        <v>114.00300000112767</v>
      </c>
      <c r="AA70" s="342">
        <f t="shared" si="8"/>
        <v>0.98100000248493302</v>
      </c>
      <c r="AB70" s="10">
        <v>55.762763823025395</v>
      </c>
      <c r="AC70" s="342">
        <f t="shared" si="9"/>
        <v>56.743763825510328</v>
      </c>
      <c r="AD70" s="343">
        <f t="shared" si="10"/>
        <v>2.7096738518121777E-2</v>
      </c>
    </row>
    <row r="71" spans="1:30" x14ac:dyDescent="0.2">
      <c r="A71" t="str">
        <f t="shared" si="44"/>
        <v>31 Science, engineering and technology associate professionals</v>
      </c>
      <c r="B71" s="11">
        <v>5.7272059756359974</v>
      </c>
      <c r="C71" s="11">
        <v>9.0896062693949595</v>
      </c>
      <c r="D71" s="11">
        <f t="shared" si="45"/>
        <v>3.3624002937589621</v>
      </c>
      <c r="E71" s="11">
        <v>3.5917498013860709</v>
      </c>
      <c r="F71" s="11">
        <f t="shared" si="46"/>
        <v>6.9541500951450335</v>
      </c>
      <c r="G71" s="200">
        <f t="shared" si="47"/>
        <v>3.2987254978910974E-2</v>
      </c>
      <c r="I71" s="11" t="str">
        <f t="shared" si="48"/>
        <v>Elementary occupations</v>
      </c>
      <c r="J71" s="11">
        <v>8.0583044371996841</v>
      </c>
      <c r="K71" s="11">
        <v>12.200360723565208</v>
      </c>
      <c r="L71" s="11">
        <v>4.1420562863655244</v>
      </c>
      <c r="M71" s="11">
        <v>6.2367442350633748</v>
      </c>
      <c r="N71" s="11">
        <v>10.378800521428898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245.02699999452446</v>
      </c>
      <c r="Z71" s="10">
        <v>250.40400000857792</v>
      </c>
      <c r="AA71" s="342">
        <f t="shared" si="8"/>
        <v>5.3770000140534648</v>
      </c>
      <c r="AB71" s="10">
        <v>131.32855027230542</v>
      </c>
      <c r="AC71" s="342">
        <f t="shared" si="9"/>
        <v>136.70555028635889</v>
      </c>
      <c r="AD71" s="343">
        <f t="shared" si="10"/>
        <v>2.9024287957567951E-2</v>
      </c>
    </row>
    <row r="72" spans="1:30" x14ac:dyDescent="0.2">
      <c r="A72" t="str">
        <f t="shared" si="44"/>
        <v>32 Health and social care associate professionals</v>
      </c>
      <c r="B72" s="11">
        <v>4.6227772697960061</v>
      </c>
      <c r="C72" s="11">
        <v>10.439748932115739</v>
      </c>
      <c r="D72" s="11">
        <f t="shared" si="45"/>
        <v>5.8169716623197329</v>
      </c>
      <c r="E72" s="11">
        <v>4.6856549822932401</v>
      </c>
      <c r="F72" s="11">
        <f t="shared" si="46"/>
        <v>10.502626644612974</v>
      </c>
      <c r="G72" s="200">
        <f t="shared" si="47"/>
        <v>4.7767455706410056E-2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219.32299999797041</v>
      </c>
      <c r="Z72" s="10">
        <v>242.09199999981524</v>
      </c>
      <c r="AA72" s="342">
        <f t="shared" ref="AA72:AA80" si="51">Z72-Y72</f>
        <v>22.76900000184483</v>
      </c>
      <c r="AB72" s="10">
        <v>127.80799183153405</v>
      </c>
      <c r="AC72" s="342">
        <f t="shared" ref="AC72:AC82" si="52">SUM(AA72:AB72)</f>
        <v>150.57699183337888</v>
      </c>
      <c r="AD72" s="343">
        <f t="shared" ref="AD72:AD82" si="53">IF(Y72&gt;0,(1+(AB72/Y72))^(1/($C$6-$B$6))-1,0)</f>
        <v>3.108376199232521E-2</v>
      </c>
    </row>
    <row r="73" spans="1:30" x14ac:dyDescent="0.2">
      <c r="A73" t="str">
        <f t="shared" si="44"/>
        <v>33 Protective service occupations</v>
      </c>
      <c r="B73" s="11">
        <v>1.4172313193310355</v>
      </c>
      <c r="C73" s="11">
        <v>3.6439289786123106</v>
      </c>
      <c r="D73" s="11">
        <f t="shared" si="45"/>
        <v>2.2266976592812751</v>
      </c>
      <c r="E73" s="11">
        <v>1.0119883105765268</v>
      </c>
      <c r="F73" s="11">
        <f t="shared" si="46"/>
        <v>3.2386859698578019</v>
      </c>
      <c r="G73" s="200">
        <f t="shared" si="47"/>
        <v>3.6577400362951096E-2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66.438999999438721</v>
      </c>
      <c r="Z73" s="10">
        <v>86.396999999828736</v>
      </c>
      <c r="AA73" s="342">
        <f t="shared" si="51"/>
        <v>19.958000000390015</v>
      </c>
      <c r="AB73" s="10">
        <v>43.091209311296659</v>
      </c>
      <c r="AC73" s="342">
        <f t="shared" si="52"/>
        <v>63.049209311686674</v>
      </c>
      <c r="AD73" s="343">
        <f t="shared" si="53"/>
        <v>3.3889334874501076E-2</v>
      </c>
    </row>
    <row r="74" spans="1:30" x14ac:dyDescent="0.2">
      <c r="A74" t="str">
        <f t="shared" si="44"/>
        <v>34 Culture, media and sports occupations</v>
      </c>
      <c r="B74" s="11">
        <v>7.0895419061308287</v>
      </c>
      <c r="C74" s="11">
        <v>11.297567983342283</v>
      </c>
      <c r="D74" s="11">
        <f t="shared" ref="D74:D75" si="54">C74-B74</f>
        <v>4.2080260772114544</v>
      </c>
      <c r="E74" s="11">
        <v>5.1689521899491675</v>
      </c>
      <c r="F74" s="11">
        <f t="shared" ref="F74:F75" si="55">SUM(D74:E74)</f>
        <v>9.3769782671606219</v>
      </c>
      <c r="G74" s="200">
        <f t="shared" si="47"/>
        <v>3.7181105491007171E-2</v>
      </c>
      <c r="I74" s="11" t="str">
        <f>I63</f>
        <v>Managers, directors and senior officials</v>
      </c>
      <c r="J74" s="11">
        <f t="array" ref="J74:J82">MMULT(aggregation!$B$38:$AA$46,B181:B206)</f>
        <v>59.980074691970245</v>
      </c>
      <c r="K74" s="11">
        <f t="array" ref="K74:K82">MMULT(aggregation!$B$38:$AA$46,C181:C206)</f>
        <v>57.75977257412908</v>
      </c>
      <c r="L74" s="11">
        <f t="array" ref="L74:L82">MMULT(aggregation!$B$38:$AA$46,D181:D206)</f>
        <v>-2.2203021178411682</v>
      </c>
      <c r="M74" s="11">
        <f t="array" ref="M74:M82">MMULT(aggregation!$B$38:$AA$46,E181:E206)</f>
        <v>24.244078553071095</v>
      </c>
      <c r="N74" s="11">
        <f t="array" ref="N74:N82">MMULT(aggregation!$B$38:$AA$46,F181:F206)</f>
        <v>22.023776435229927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85.648999999283888</v>
      </c>
      <c r="Z74" s="10">
        <v>108.27899999962737</v>
      </c>
      <c r="AA74" s="342">
        <f t="shared" si="51"/>
        <v>22.630000000343486</v>
      </c>
      <c r="AB74" s="10">
        <v>54.596629347300478</v>
      </c>
      <c r="AC74" s="342">
        <f t="shared" si="52"/>
        <v>77.226629347643964</v>
      </c>
      <c r="AD74" s="343">
        <f t="shared" si="53"/>
        <v>3.3422237510786879E-2</v>
      </c>
    </row>
    <row r="75" spans="1:30" x14ac:dyDescent="0.2">
      <c r="A75" t="str">
        <f t="shared" si="44"/>
        <v>35 Business and public service associate professionals</v>
      </c>
      <c r="B75" s="11">
        <v>16.871422428096889</v>
      </c>
      <c r="C75" s="11">
        <v>30.850837521577922</v>
      </c>
      <c r="D75" s="11">
        <f t="shared" si="54"/>
        <v>13.979415093481034</v>
      </c>
      <c r="E75" s="11">
        <v>13.294009976895095</v>
      </c>
      <c r="F75" s="11">
        <f t="shared" si="55"/>
        <v>27.273425070376128</v>
      </c>
      <c r="G75" s="200">
        <f t="shared" si="47"/>
        <v>3.9498476211133005E-2</v>
      </c>
      <c r="I75" s="11" t="str">
        <f>I64</f>
        <v>Professional occupations</v>
      </c>
      <c r="J75" s="11">
        <v>73.177584778030138</v>
      </c>
      <c r="K75" s="11">
        <v>73.497148268316295</v>
      </c>
      <c r="L75" s="11">
        <v>0.31956349028614905</v>
      </c>
      <c r="M75" s="11">
        <v>28.304434232468513</v>
      </c>
      <c r="N75" s="11">
        <v>28.623997722754659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12.441000000012023</v>
      </c>
      <c r="Z75" s="10">
        <v>9.8220000002423102</v>
      </c>
      <c r="AA75" s="342">
        <f t="shared" si="51"/>
        <v>-2.6189999997697129</v>
      </c>
      <c r="AB75" s="10">
        <v>4.9630310480034607</v>
      </c>
      <c r="AC75" s="342">
        <f t="shared" si="52"/>
        <v>2.3440310482337479</v>
      </c>
      <c r="AD75" s="343">
        <f t="shared" si="53"/>
        <v>2.263260945635448E-2</v>
      </c>
    </row>
    <row r="76" spans="1:30" x14ac:dyDescent="0.2">
      <c r="A76" t="str">
        <f t="shared" si="44"/>
        <v>41 Administrative occupations</v>
      </c>
      <c r="B76" s="11">
        <v>14.931750117152799</v>
      </c>
      <c r="C76" s="11">
        <v>29.737790455603903</v>
      </c>
      <c r="D76" s="11">
        <f t="shared" si="45"/>
        <v>14.806040338451105</v>
      </c>
      <c r="E76" s="11">
        <v>13.333460603077933</v>
      </c>
      <c r="F76" s="11">
        <f t="shared" si="46"/>
        <v>28.139500941529036</v>
      </c>
      <c r="G76" s="200">
        <f t="shared" si="47"/>
        <v>4.3460709906939954E-2</v>
      </c>
      <c r="I76" s="11" t="str">
        <f>I65</f>
        <v>Associate professional occupations</v>
      </c>
      <c r="J76" s="11">
        <v>73.611305758916586</v>
      </c>
      <c r="K76" s="11">
        <v>67.229597067573451</v>
      </c>
      <c r="L76" s="11">
        <v>-6.3817086913431407</v>
      </c>
      <c r="M76" s="11">
        <v>27.441490087516556</v>
      </c>
      <c r="N76" s="11">
        <v>21.05978139617342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14.511999999946109</v>
      </c>
      <c r="Z76" s="10">
        <v>11.854000000216773</v>
      </c>
      <c r="AA76" s="342">
        <f t="shared" si="51"/>
        <v>-2.657999999729336</v>
      </c>
      <c r="AB76" s="10">
        <v>5.8683530438949925</v>
      </c>
      <c r="AC76" s="342">
        <f t="shared" si="52"/>
        <v>3.2103530441656565</v>
      </c>
      <c r="AD76" s="343">
        <f t="shared" si="53"/>
        <v>2.2897920113435166E-2</v>
      </c>
    </row>
    <row r="77" spans="1:30" x14ac:dyDescent="0.2">
      <c r="A77" t="str">
        <f t="shared" si="44"/>
        <v>42 Secretarial and related occupations</v>
      </c>
      <c r="B77" s="11">
        <v>2.2330375563576581</v>
      </c>
      <c r="C77" s="11">
        <v>5.8230083142034523</v>
      </c>
      <c r="D77" s="11">
        <f t="shared" si="45"/>
        <v>3.5899707578457942</v>
      </c>
      <c r="E77" s="11">
        <v>2.7607663357633689</v>
      </c>
      <c r="F77" s="11">
        <f t="shared" si="46"/>
        <v>6.3507370936091636</v>
      </c>
      <c r="G77" s="200">
        <f t="shared" si="47"/>
        <v>5.5121235394976154E-2</v>
      </c>
      <c r="I77" s="11" t="str">
        <f>I66</f>
        <v>Administrative and secretarial occupations</v>
      </c>
      <c r="J77" s="11">
        <v>81.368856270737098</v>
      </c>
      <c r="K77" s="11">
        <v>65.938780091548281</v>
      </c>
      <c r="L77" s="11">
        <v>-15.430076179188818</v>
      </c>
      <c r="M77" s="11">
        <v>33.885105862142986</v>
      </c>
      <c r="N77" s="11">
        <v>18.455029682954169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8.4049999999932581</v>
      </c>
      <c r="Z77" s="10">
        <v>9.0910000000402089</v>
      </c>
      <c r="AA77" s="342">
        <f t="shared" si="51"/>
        <v>0.68600000004695083</v>
      </c>
      <c r="AB77" s="10">
        <v>3.9179948787116476</v>
      </c>
      <c r="AC77" s="342">
        <f t="shared" si="52"/>
        <v>4.6039948787585985</v>
      </c>
      <c r="AD77" s="343">
        <f t="shared" si="53"/>
        <v>2.5837497977713841E-2</v>
      </c>
    </row>
    <row r="78" spans="1:30" x14ac:dyDescent="0.2">
      <c r="A78" t="str">
        <f t="shared" si="44"/>
        <v>51 Skilled agricultural and related trades</v>
      </c>
      <c r="B78" s="11">
        <v>0.41576108109655258</v>
      </c>
      <c r="C78" s="11">
        <v>0.99088275157963213</v>
      </c>
      <c r="D78" s="11">
        <f t="shared" si="45"/>
        <v>0.57512167048307949</v>
      </c>
      <c r="E78" s="11">
        <v>0.43903206936324296</v>
      </c>
      <c r="F78" s="11">
        <f t="shared" si="46"/>
        <v>1.0141537398463225</v>
      </c>
      <c r="G78" s="200">
        <f t="shared" si="47"/>
        <v>4.922302699156722E-2</v>
      </c>
      <c r="I78" s="11" t="str">
        <f t="shared" ref="I78:I82" si="56">I67</f>
        <v>Skilled trades occupations</v>
      </c>
      <c r="J78" s="11">
        <v>92.998882660600742</v>
      </c>
      <c r="K78" s="11">
        <v>82.453007121406543</v>
      </c>
      <c r="L78" s="11">
        <v>-10.545875539194194</v>
      </c>
      <c r="M78" s="11">
        <v>31.71283306748343</v>
      </c>
      <c r="N78" s="11">
        <v>21.166957528289235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33.196000000063954</v>
      </c>
      <c r="Z78" s="10">
        <v>35.744000000135081</v>
      </c>
      <c r="AA78" s="342">
        <f t="shared" si="51"/>
        <v>2.5480000000711271</v>
      </c>
      <c r="AB78" s="10">
        <v>16.507185986704091</v>
      </c>
      <c r="AC78" s="342">
        <f t="shared" si="52"/>
        <v>19.055185986775218</v>
      </c>
      <c r="AD78" s="343">
        <f t="shared" si="53"/>
        <v>2.7274634911222728E-2</v>
      </c>
    </row>
    <row r="79" spans="1:30" x14ac:dyDescent="0.2">
      <c r="A79" t="str">
        <f t="shared" si="44"/>
        <v>52 Skilled metal, electrical and electronic trades</v>
      </c>
      <c r="B79" s="11">
        <v>1.5362053528348711</v>
      </c>
      <c r="C79" s="11">
        <v>4.0691452652005315</v>
      </c>
      <c r="D79" s="11">
        <f t="shared" si="45"/>
        <v>2.5329399123656602</v>
      </c>
      <c r="E79" s="11">
        <v>1.6802576970020831</v>
      </c>
      <c r="F79" s="11">
        <f t="shared" si="46"/>
        <v>4.213197609367743</v>
      </c>
      <c r="G79" s="200">
        <f t="shared" si="47"/>
        <v>5.0498136101283952E-2</v>
      </c>
      <c r="I79" s="11" t="str">
        <f t="shared" si="56"/>
        <v>Caring, leisure and other service occupations</v>
      </c>
      <c r="J79" s="11">
        <v>100.49596018573742</v>
      </c>
      <c r="K79" s="11">
        <v>136.05580998207839</v>
      </c>
      <c r="L79" s="11">
        <v>35.559849796340949</v>
      </c>
      <c r="M79" s="11">
        <v>65.235524322237623</v>
      </c>
      <c r="N79" s="11">
        <v>100.79537411857856</v>
      </c>
      <c r="X79" s="10" t="str">
        <f>name!A76</f>
        <v>Membership organisations</v>
      </c>
      <c r="Y79" s="10">
        <v>27.197999999426923</v>
      </c>
      <c r="Z79" s="10">
        <v>23.321000000464466</v>
      </c>
      <c r="AA79" s="342">
        <f t="shared" si="51"/>
        <v>-3.8769999989624573</v>
      </c>
      <c r="AB79" s="10">
        <v>12.72394212018196</v>
      </c>
      <c r="AC79" s="342">
        <f t="shared" si="52"/>
        <v>8.8469421212195023</v>
      </c>
      <c r="AD79" s="343">
        <f t="shared" si="53"/>
        <v>2.5915629207102997E-2</v>
      </c>
    </row>
    <row r="80" spans="1:30" x14ac:dyDescent="0.2">
      <c r="A80" t="str">
        <f t="shared" si="44"/>
        <v>53 Skilled construction and building trades</v>
      </c>
      <c r="B80" s="11">
        <v>0.5706075495196179</v>
      </c>
      <c r="C80" s="11">
        <v>1.1716755251886974</v>
      </c>
      <c r="D80" s="11">
        <f t="shared" ref="D80" si="57">C80-B80</f>
        <v>0.60106797566907955</v>
      </c>
      <c r="E80" s="11">
        <v>0.57094930118483211</v>
      </c>
      <c r="F80" s="11">
        <f>SUM(D80:E80)</f>
        <v>1.1720172768539117</v>
      </c>
      <c r="G80" s="200">
        <f t="shared" si="47"/>
        <v>4.7315028286625926E-2</v>
      </c>
      <c r="I80" s="11" t="str">
        <f t="shared" si="56"/>
        <v>Sales and customer service occupations</v>
      </c>
      <c r="J80" s="11">
        <v>66.89688742957857</v>
      </c>
      <c r="K80" s="11">
        <v>75.593037954597378</v>
      </c>
      <c r="L80" s="11">
        <v>8.6961505250188083</v>
      </c>
      <c r="M80" s="11">
        <v>31.33051946141725</v>
      </c>
      <c r="N80" s="11">
        <v>40.026669986436062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6.0109999999663151</v>
      </c>
      <c r="Z80" s="10">
        <v>5.6250000000497851</v>
      </c>
      <c r="AA80" s="342">
        <f t="shared" si="51"/>
        <v>-0.38599999991653</v>
      </c>
      <c r="AB80" s="10">
        <v>2.5386964752505623</v>
      </c>
      <c r="AC80" s="342">
        <f t="shared" si="52"/>
        <v>2.1526964753340323</v>
      </c>
      <c r="AD80" s="343">
        <f t="shared" si="53"/>
        <v>2.3764968393348518E-2</v>
      </c>
    </row>
    <row r="81" spans="1:30" x14ac:dyDescent="0.2">
      <c r="A81" t="str">
        <f t="shared" si="44"/>
        <v>54 Textiles, printing and other skilled trades</v>
      </c>
      <c r="B81" s="11">
        <v>1.7360741669135917</v>
      </c>
      <c r="C81" s="11">
        <v>3.8061644539999593</v>
      </c>
      <c r="D81" s="11">
        <f t="shared" si="45"/>
        <v>2.0700902870863676</v>
      </c>
      <c r="E81" s="11">
        <v>1.7622521011143291</v>
      </c>
      <c r="F81" s="11">
        <f t="shared" si="46"/>
        <v>3.8323423882006966</v>
      </c>
      <c r="G81" s="200">
        <f t="shared" si="47"/>
        <v>4.7818678032746531E-2</v>
      </c>
      <c r="I81" s="11" t="str">
        <f t="shared" si="56"/>
        <v>Process, plant and machine operatives</v>
      </c>
      <c r="J81" s="11">
        <v>46.403544875614401</v>
      </c>
      <c r="K81" s="11">
        <v>61.4854341560671</v>
      </c>
      <c r="L81" s="11">
        <v>15.081889280452707</v>
      </c>
      <c r="M81" s="11">
        <v>23.604179068019089</v>
      </c>
      <c r="N81" s="11">
        <v>38.686068348471792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58.013000000083835</v>
      </c>
      <c r="Z81" s="10">
        <v>50.431000000295256</v>
      </c>
      <c r="AA81" s="342">
        <f>Z81-Y81</f>
        <v>-7.5819999997885787</v>
      </c>
      <c r="AB81" s="10">
        <v>25.64634544147917</v>
      </c>
      <c r="AC81" s="342">
        <f t="shared" si="52"/>
        <v>18.064345441690591</v>
      </c>
      <c r="AD81" s="343">
        <f t="shared" si="53"/>
        <v>2.4705992205963812E-2</v>
      </c>
    </row>
    <row r="82" spans="1:30" x14ac:dyDescent="0.2">
      <c r="A82" t="str">
        <f t="shared" si="44"/>
        <v>61 Caring personal service occupations</v>
      </c>
      <c r="B82" s="11">
        <v>6.4546219949162849</v>
      </c>
      <c r="C82" s="11">
        <v>17.112226753825638</v>
      </c>
      <c r="D82" s="11">
        <f t="shared" si="45"/>
        <v>10.657604758909354</v>
      </c>
      <c r="E82" s="11">
        <v>7.8901701921718157</v>
      </c>
      <c r="F82" s="11">
        <f t="shared" si="46"/>
        <v>18.54777495108117</v>
      </c>
      <c r="G82" s="200">
        <f t="shared" si="47"/>
        <v>5.4682070639000102E-2</v>
      </c>
      <c r="I82" s="11" t="str">
        <f t="shared" si="56"/>
        <v>Elementary occupations</v>
      </c>
      <c r="J82" s="11">
        <v>53.396941362577039</v>
      </c>
      <c r="K82" s="11">
        <v>56.828679514271528</v>
      </c>
      <c r="L82" s="11">
        <v>3.4317381516944874</v>
      </c>
      <c r="M82" s="11">
        <v>25.197807965706616</v>
      </c>
      <c r="N82" s="11">
        <v>28.629546117401105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2741.012999997874</v>
      </c>
      <c r="Z82" s="353">
        <f>SUM(Z7:Z81)</f>
        <v>2849.4289999995071</v>
      </c>
      <c r="AA82" s="354">
        <f>Z82-Y82</f>
        <v>108.41600000163317</v>
      </c>
      <c r="AB82" s="353">
        <f>SUM(AB7:AB81)</f>
        <v>1350.2214732645236</v>
      </c>
      <c r="AC82" s="354">
        <f t="shared" si="52"/>
        <v>1458.6374732661568</v>
      </c>
      <c r="AD82" s="346">
        <f t="shared" si="53"/>
        <v>2.7060952712595121E-2</v>
      </c>
    </row>
    <row r="83" spans="1:30" x14ac:dyDescent="0.2">
      <c r="A83" t="str">
        <f t="shared" si="44"/>
        <v>62 Leisure, travel and related personal service occupations</v>
      </c>
      <c r="B83" s="11">
        <v>1.0524772536307039</v>
      </c>
      <c r="C83" s="11">
        <v>2.5707588761110118</v>
      </c>
      <c r="D83" s="11">
        <f t="shared" ref="D83:D84" si="58">C83-B83</f>
        <v>1.518281622480308</v>
      </c>
      <c r="E83" s="11">
        <v>1.0618705540862508</v>
      </c>
      <c r="F83" s="11">
        <f t="shared" ref="F83:F84" si="59">SUM(D83:E83)</f>
        <v>2.5801521765665587</v>
      </c>
      <c r="G83" s="200">
        <f t="shared" si="47"/>
        <v>4.7605043887562148E-2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8.9973770196586825E-2</v>
      </c>
      <c r="C84" s="11">
        <v>0.15884906770414967</v>
      </c>
      <c r="D84" s="11">
        <f t="shared" si="58"/>
        <v>6.8875297507562841E-2</v>
      </c>
      <c r="E84" s="11">
        <v>7.2604633450759376E-2</v>
      </c>
      <c r="F84" s="11">
        <f t="shared" si="59"/>
        <v>0.14147993095832223</v>
      </c>
      <c r="G84" s="200">
        <f t="shared" si="47"/>
        <v>4.0231008716721028E-2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4.6670784706519957</v>
      </c>
      <c r="C85" s="11">
        <v>10.066479754364149</v>
      </c>
      <c r="D85" s="11">
        <f t="shared" si="45"/>
        <v>5.3994012837121534</v>
      </c>
      <c r="E85" s="11">
        <v>4.1221932620369657</v>
      </c>
      <c r="F85" s="11">
        <f t="shared" si="46"/>
        <v>9.5215945457491191</v>
      </c>
      <c r="G85" s="200">
        <f t="shared" si="47"/>
        <v>4.3102979459745727E-2</v>
      </c>
      <c r="I85" s="11" t="str">
        <f>I74</f>
        <v>Managers, directors and senior officials</v>
      </c>
      <c r="J85" s="11">
        <f t="array" ref="J85:J93">MMULT(aggregation!$B$38:$AA$46,B210:B235)</f>
        <v>46.821617214028052</v>
      </c>
      <c r="K85" s="11">
        <f t="array" ref="K85:K93">MMULT(aggregation!$B$38:$AA$46,C210:C235)</f>
        <v>31.81477796358514</v>
      </c>
      <c r="L85" s="11">
        <f t="array" ref="L85:L93">MMULT(aggregation!$B$38:$AA$46,D210:D235)</f>
        <v>-15.006839250442916</v>
      </c>
      <c r="M85" s="11">
        <f t="array" ref="M85:M93">MMULT(aggregation!$B$38:$AA$46,E210:E235)</f>
        <v>18.284020619297102</v>
      </c>
      <c r="N85" s="11">
        <f t="array" ref="N85:N93">MMULT(aggregation!$B$38:$AA$46,F210:F235)</f>
        <v>3.2771813688541869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1.7823430153710911</v>
      </c>
      <c r="C86" s="11">
        <v>5.5410356734143509</v>
      </c>
      <c r="D86" s="11">
        <f t="shared" si="45"/>
        <v>3.7586926580432598</v>
      </c>
      <c r="E86" s="11">
        <v>2.0706128917630329</v>
      </c>
      <c r="F86" s="11">
        <f t="shared" si="46"/>
        <v>5.8293055498062927</v>
      </c>
      <c r="G86" s="200">
        <f t="shared" si="47"/>
        <v>5.2737718086212304E-2</v>
      </c>
      <c r="I86" s="11" t="str">
        <f>I75</f>
        <v>Professional occupations</v>
      </c>
      <c r="J86" s="11">
        <v>47.711261603775611</v>
      </c>
      <c r="K86" s="11">
        <v>30.277804438906877</v>
      </c>
      <c r="L86" s="11">
        <v>-17.433457164868734</v>
      </c>
      <c r="M86" s="11">
        <v>14.796058425043444</v>
      </c>
      <c r="N86" s="11">
        <v>-2.6373987398252905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1.1676223485554797</v>
      </c>
      <c r="C87" s="11">
        <v>4.0747921555194164</v>
      </c>
      <c r="D87" s="11">
        <f t="shared" ref="D87:D88" si="60">C87-B87</f>
        <v>2.9071698069639367</v>
      </c>
      <c r="E87" s="11">
        <v>1.5920984954003414</v>
      </c>
      <c r="F87" s="11">
        <f t="shared" ref="F87:F88" si="61">SUM(D87:E87)</f>
        <v>4.4992683023642783</v>
      </c>
      <c r="G87" s="200">
        <f t="shared" si="47"/>
        <v>5.9020052808355095E-2</v>
      </c>
      <c r="I87" s="11" t="str">
        <f>I76</f>
        <v>Associate professional occupations</v>
      </c>
      <c r="J87" s="11">
        <v>53.669999973955989</v>
      </c>
      <c r="K87" s="11">
        <v>32.906931014556449</v>
      </c>
      <c r="L87" s="11">
        <v>-20.76306895939954</v>
      </c>
      <c r="M87" s="11">
        <v>15.774623608399693</v>
      </c>
      <c r="N87" s="11">
        <v>-4.9884453509998465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1.1702866573837325</v>
      </c>
      <c r="C88" s="11">
        <v>2.8312714770743592</v>
      </c>
      <c r="D88" s="11">
        <f t="shared" si="60"/>
        <v>1.6609848196906267</v>
      </c>
      <c r="E88" s="11">
        <v>1.5184224325254778</v>
      </c>
      <c r="F88" s="11">
        <f t="shared" si="61"/>
        <v>3.1794072522161043</v>
      </c>
      <c r="G88" s="200">
        <f t="shared" si="47"/>
        <v>5.702056644417941E-2</v>
      </c>
      <c r="I88" s="11" t="str">
        <f>I77</f>
        <v>Administrative and secretarial occupations</v>
      </c>
      <c r="J88" s="11">
        <v>86.008758580239387</v>
      </c>
      <c r="K88" s="11">
        <v>42.220912656885588</v>
      </c>
      <c r="L88" s="11">
        <v>-43.7878459233538</v>
      </c>
      <c r="M88" s="11">
        <v>26.066451263186607</v>
      </c>
      <c r="N88" s="11">
        <v>-17.721394660167192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0.40853367712609445</v>
      </c>
      <c r="C89" s="11">
        <v>0.93631829130525601</v>
      </c>
      <c r="D89" s="11">
        <f t="shared" si="45"/>
        <v>0.52778461417916156</v>
      </c>
      <c r="E89" s="11">
        <v>0.41223949794193832</v>
      </c>
      <c r="F89" s="11">
        <f t="shared" si="46"/>
        <v>0.94002411212109993</v>
      </c>
      <c r="G89" s="200">
        <f t="shared" si="47"/>
        <v>4.7610122366340546E-2</v>
      </c>
      <c r="I89" s="11" t="str">
        <f t="shared" ref="I89:I93" si="62">I78</f>
        <v>Skilled trades occupations</v>
      </c>
      <c r="J89" s="11">
        <v>68.693079902213697</v>
      </c>
      <c r="K89" s="11">
        <v>50.583148350315689</v>
      </c>
      <c r="L89" s="11">
        <v>-18.109931551898011</v>
      </c>
      <c r="M89" s="11">
        <v>23.942391209078274</v>
      </c>
      <c r="N89" s="11">
        <v>5.8324596571802614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3.8508076719847599</v>
      </c>
      <c r="C90" s="11">
        <v>9.603429225722385</v>
      </c>
      <c r="D90" s="11">
        <f t="shared" ref="D90" si="63">C90-B90</f>
        <v>5.7526215537376251</v>
      </c>
      <c r="E90" s="11">
        <v>4.4506345490998482</v>
      </c>
      <c r="F90" s="11">
        <f t="shared" ref="F90" si="64">SUM(D90:E90)</f>
        <v>10.203256102837473</v>
      </c>
      <c r="G90" s="200">
        <f t="shared" ref="G90" si="65">IF(B90&gt;0,(1+(E90/B90))^(1/($C$6-$B$6))-1,0)</f>
        <v>5.2543648181025304E-2</v>
      </c>
      <c r="I90" s="11" t="str">
        <f t="shared" si="62"/>
        <v>Caring, leisure and other service occupations</v>
      </c>
      <c r="J90" s="11">
        <v>76.609526852569275</v>
      </c>
      <c r="K90" s="11">
        <v>52.241531661529812</v>
      </c>
      <c r="L90" s="11">
        <v>-24.367995191039469</v>
      </c>
      <c r="M90" s="11">
        <v>31.671401611222088</v>
      </c>
      <c r="N90" s="11">
        <v>7.3034064201826183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246.03741017068864</v>
      </c>
      <c r="C91" s="11">
        <f t="shared" ref="C91:F91" si="66">SUM(C65:C90)</f>
        <v>458.18364559466255</v>
      </c>
      <c r="D91" s="11">
        <f t="shared" si="66"/>
        <v>212.14623542397408</v>
      </c>
      <c r="E91" s="11">
        <f t="shared" si="66"/>
        <v>200.96578667740837</v>
      </c>
      <c r="F91" s="11">
        <f t="shared" si="66"/>
        <v>413.11202210138237</v>
      </c>
      <c r="G91" s="200">
        <f t="shared" si="47"/>
        <v>4.0608331772600259E-2</v>
      </c>
      <c r="I91" s="11" t="str">
        <f t="shared" si="62"/>
        <v>Sales and customer service occupations</v>
      </c>
      <c r="J91" s="11">
        <v>62.807106765353922</v>
      </c>
      <c r="K91" s="11">
        <v>43.710957672731695</v>
      </c>
      <c r="L91" s="11">
        <v>-19.096149092622223</v>
      </c>
      <c r="M91" s="11">
        <v>24.300775664762355</v>
      </c>
      <c r="N91" s="11">
        <v>5.2046265721401319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57.895490941747084</v>
      </c>
      <c r="K92" s="11">
        <v>58.062539363176541</v>
      </c>
      <c r="L92" s="11">
        <v>0.16704842142945608</v>
      </c>
      <c r="M92" s="11">
        <v>28.233619466662049</v>
      </c>
      <c r="N92" s="11">
        <v>28.400667888091505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83.411437131943472</v>
      </c>
      <c r="K93" s="11">
        <v>63.245267755466372</v>
      </c>
      <c r="L93" s="11">
        <v>-20.166169376477104</v>
      </c>
      <c r="M93" s="11">
        <v>33.250776582384724</v>
      </c>
      <c r="N93" s="11">
        <v>13.084607205907623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50.138186966971709</v>
      </c>
      <c r="C94" s="11">
        <v>61.418747775946997</v>
      </c>
      <c r="D94" s="11">
        <f>C94-B94</f>
        <v>11.280560808975288</v>
      </c>
      <c r="E94" s="11">
        <v>32.345958998879382</v>
      </c>
      <c r="F94" s="11">
        <f>SUM(D94:E94)</f>
        <v>43.62651980785467</v>
      </c>
      <c r="G94" s="200">
        <f>IF(B94&gt;0,(1+(E94/B94))^(1/($C$6-$B$6))-1,0)</f>
        <v>3.3745083618264227E-2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17.799539105880616</v>
      </c>
      <c r="C95" s="11">
        <v>31.702771951664282</v>
      </c>
      <c r="D95" s="11">
        <f t="shared" ref="D95:D118" si="69">C95-B95</f>
        <v>13.903232845783666</v>
      </c>
      <c r="E95" s="11">
        <v>16.885404814589585</v>
      </c>
      <c r="F95" s="11">
        <f t="shared" ref="F95:F118" si="70">SUM(D95:E95)</f>
        <v>30.788637660373251</v>
      </c>
      <c r="G95" s="200">
        <f t="shared" ref="G95:G120" si="71">IF(B95&gt;0,(1+(E95/B95))^(1/($C$6-$B$6))-1,0)</f>
        <v>4.5479406479064011E-2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44.447375762500165</v>
      </c>
      <c r="C96" s="11">
        <v>53.107131755444101</v>
      </c>
      <c r="D96" s="11">
        <f t="shared" si="69"/>
        <v>8.6597559929439356</v>
      </c>
      <c r="E96" s="11">
        <v>19.577411583007443</v>
      </c>
      <c r="F96" s="11">
        <f t="shared" si="70"/>
        <v>28.237167575951378</v>
      </c>
      <c r="G96" s="200">
        <f t="shared" si="71"/>
        <v>2.4629372325475352E-2</v>
      </c>
      <c r="I96" s="11" t="str">
        <f>I85</f>
        <v>Managers, directors and senior officials</v>
      </c>
      <c r="J96" s="11">
        <f t="array" ref="J96:J104">MMULT(aggregation!$B$38:$AA$46,B239:B264)</f>
        <v>29.875566543400772</v>
      </c>
      <c r="K96" s="11">
        <f t="array" ref="K96:K104">MMULT(aggregation!$B$38:$AA$46,C239:C264)</f>
        <v>19.591976932158701</v>
      </c>
      <c r="L96" s="11">
        <f t="array" ref="L96:L104">MMULT(aggregation!$B$38:$AA$46,D239:D264)</f>
        <v>-10.283589611242071</v>
      </c>
      <c r="M96" s="11">
        <f t="array" ref="M96:M104">MMULT(aggregation!$B$38:$AA$46,E239:E264)</f>
        <v>10.486662349981135</v>
      </c>
      <c r="N96" s="11">
        <f t="array" ref="N96:N104">MMULT(aggregation!$B$38:$AA$46,F239:F264)</f>
        <v>0.20307273873906428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45.181562824967344</v>
      </c>
      <c r="C97" s="11">
        <v>55.966569304701665</v>
      </c>
      <c r="D97" s="11">
        <f t="shared" si="69"/>
        <v>10.785006479734321</v>
      </c>
      <c r="E97" s="11">
        <v>29.558729905922526</v>
      </c>
      <c r="F97" s="11">
        <f t="shared" si="70"/>
        <v>40.343736385656847</v>
      </c>
      <c r="G97" s="200">
        <f t="shared" si="71"/>
        <v>3.4124680197706203E-2</v>
      </c>
      <c r="I97" s="11" t="str">
        <f>I86</f>
        <v>Professional occupations</v>
      </c>
      <c r="J97" s="11">
        <v>27.187600872626483</v>
      </c>
      <c r="K97" s="11">
        <v>15.90897608397372</v>
      </c>
      <c r="L97" s="11">
        <v>-11.27862478865276</v>
      </c>
      <c r="M97" s="11">
        <v>7.3380070990448001</v>
      </c>
      <c r="N97" s="11">
        <v>-3.9406176896079601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35.248493379714304</v>
      </c>
      <c r="C98" s="11">
        <v>22.066308772048746</v>
      </c>
      <c r="D98" s="11">
        <f t="shared" ref="D98" si="72">C98-B98</f>
        <v>-13.182184607665558</v>
      </c>
      <c r="E98" s="11">
        <v>14.03594688281343</v>
      </c>
      <c r="F98" s="11">
        <f t="shared" ref="F98" si="73">SUM(D98:E98)</f>
        <v>0.85376227514787217</v>
      </c>
      <c r="G98" s="200">
        <f t="shared" si="71"/>
        <v>2.2597244137334771E-2</v>
      </c>
      <c r="I98" s="11" t="str">
        <f>I87</f>
        <v>Associate professional occupations</v>
      </c>
      <c r="J98" s="11">
        <v>29.439239127364232</v>
      </c>
      <c r="K98" s="11">
        <v>16.06435805059429</v>
      </c>
      <c r="L98" s="11">
        <v>-13.374881076769944</v>
      </c>
      <c r="M98" s="11">
        <v>7.4494402857210851</v>
      </c>
      <c r="N98" s="11">
        <v>-5.9254407910488585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62.756058821956906</v>
      </c>
      <c r="C99" s="11">
        <v>80.444444240617855</v>
      </c>
      <c r="D99" s="11">
        <f t="shared" si="69"/>
        <v>17.68838541866095</v>
      </c>
      <c r="E99" s="11">
        <v>38.239467707270435</v>
      </c>
      <c r="F99" s="11">
        <f t="shared" si="70"/>
        <v>55.927853125931385</v>
      </c>
      <c r="G99" s="200">
        <f t="shared" si="71"/>
        <v>3.2229892587064768E-2</v>
      </c>
      <c r="I99" s="11" t="str">
        <f>I88</f>
        <v>Administrative and secretarial occupations</v>
      </c>
      <c r="J99" s="11">
        <v>41.260191642059596</v>
      </c>
      <c r="K99" s="11">
        <v>10.543984530079795</v>
      </c>
      <c r="L99" s="11">
        <v>-30.716207111979806</v>
      </c>
      <c r="M99" s="11">
        <v>8.1842801922594717</v>
      </c>
      <c r="N99" s="11">
        <v>-22.531926919720334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13.620164983929939</v>
      </c>
      <c r="C100" s="11">
        <v>15.16174745250613</v>
      </c>
      <c r="D100" s="11">
        <f t="shared" si="69"/>
        <v>1.5415824685761912</v>
      </c>
      <c r="E100" s="11">
        <v>6.3005635902155888</v>
      </c>
      <c r="F100" s="11">
        <f t="shared" si="70"/>
        <v>7.84214605879178</v>
      </c>
      <c r="G100" s="200">
        <f t="shared" si="71"/>
        <v>2.5671268324501062E-2</v>
      </c>
      <c r="I100" s="11" t="str">
        <f t="shared" ref="I100:I104" si="74">I89</f>
        <v>Skilled trades occupations</v>
      </c>
      <c r="J100" s="11">
        <v>38.338748561783994</v>
      </c>
      <c r="K100" s="11">
        <v>28.93335102931033</v>
      </c>
      <c r="L100" s="11">
        <v>-9.4053975324736676</v>
      </c>
      <c r="M100" s="11">
        <v>13.091338237212494</v>
      </c>
      <c r="N100" s="11">
        <v>3.685940704738826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14.29099805688821</v>
      </c>
      <c r="C101" s="11">
        <v>19.427479980936926</v>
      </c>
      <c r="D101" s="11">
        <f t="shared" si="69"/>
        <v>5.1364819240487165</v>
      </c>
      <c r="E101" s="11">
        <v>10.866810777094779</v>
      </c>
      <c r="F101" s="11">
        <f t="shared" si="70"/>
        <v>16.003292701143494</v>
      </c>
      <c r="G101" s="200">
        <f t="shared" si="71"/>
        <v>3.8422325959277526E-2</v>
      </c>
      <c r="I101" s="11" t="str">
        <f t="shared" si="74"/>
        <v>Caring, leisure and other service occupations</v>
      </c>
      <c r="J101" s="11">
        <v>18.909950561222715</v>
      </c>
      <c r="K101" s="11">
        <v>10.811691923432427</v>
      </c>
      <c r="L101" s="11">
        <v>-8.0982586377902894</v>
      </c>
      <c r="M101" s="11">
        <v>5.1350990883021179</v>
      </c>
      <c r="N101" s="11">
        <v>-2.9631595494881715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6.8451764323048039</v>
      </c>
      <c r="C102" s="11">
        <v>14.257987736138588</v>
      </c>
      <c r="D102" s="11">
        <f t="shared" si="69"/>
        <v>7.4128113038337844</v>
      </c>
      <c r="E102" s="11">
        <v>4.6615760193205542</v>
      </c>
      <c r="F102" s="11">
        <f t="shared" si="70"/>
        <v>12.074387323154339</v>
      </c>
      <c r="G102" s="200">
        <f t="shared" si="71"/>
        <v>3.5232445576274474E-2</v>
      </c>
      <c r="I102" s="11" t="str">
        <f t="shared" si="74"/>
        <v>Sales and customer service occupations</v>
      </c>
      <c r="J102" s="11">
        <v>35.282587392396465</v>
      </c>
      <c r="K102" s="11">
        <v>17.612101034790602</v>
      </c>
      <c r="L102" s="11">
        <v>-17.670486357605867</v>
      </c>
      <c r="M102" s="11">
        <v>8.7648944221982106</v>
      </c>
      <c r="N102" s="11">
        <v>-8.9055919354076565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15.137112059464471</v>
      </c>
      <c r="C103" s="11">
        <v>15.406648728571183</v>
      </c>
      <c r="D103" s="11">
        <f t="shared" ref="D103:D104" si="75">C103-B103</f>
        <v>0.26953666910671181</v>
      </c>
      <c r="E103" s="11">
        <v>7.3820426047004997</v>
      </c>
      <c r="F103" s="11">
        <f t="shared" ref="F103:F104" si="76">SUM(D103:E103)</f>
        <v>7.6515792738072115</v>
      </c>
      <c r="G103" s="200">
        <f t="shared" si="71"/>
        <v>2.6834859387898868E-2</v>
      </c>
      <c r="I103" s="11" t="str">
        <f t="shared" si="74"/>
        <v>Process, plant and machine operatives</v>
      </c>
      <c r="J103" s="11">
        <v>45.737852566394785</v>
      </c>
      <c r="K103" s="11">
        <v>31.735491684645297</v>
      </c>
      <c r="L103" s="11">
        <v>-14.002360881749491</v>
      </c>
      <c r="M103" s="11">
        <v>17.42699015184159</v>
      </c>
      <c r="N103" s="11">
        <v>3.4246292700920993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38.158072106323331</v>
      </c>
      <c r="C104" s="11">
        <v>43.135961879968079</v>
      </c>
      <c r="D104" s="11">
        <f t="shared" si="75"/>
        <v>4.9778897736447476</v>
      </c>
      <c r="E104" s="11">
        <v>21.133385536965992</v>
      </c>
      <c r="F104" s="11">
        <f t="shared" si="76"/>
        <v>26.11127531061074</v>
      </c>
      <c r="G104" s="200">
        <f t="shared" si="71"/>
        <v>2.9817766878303731E-2</v>
      </c>
      <c r="I104" s="11" t="str">
        <f t="shared" si="74"/>
        <v>Elementary occupations</v>
      </c>
      <c r="J104" s="11">
        <v>75.973478875978202</v>
      </c>
      <c r="K104" s="11">
        <v>51.639996879262924</v>
      </c>
      <c r="L104" s="11">
        <v>-24.333481996715285</v>
      </c>
      <c r="M104" s="11">
        <v>25.070142993604847</v>
      </c>
      <c r="N104" s="11">
        <v>0.73666099688956077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50.946993675604666</v>
      </c>
      <c r="C105" s="11">
        <v>68.157303332904178</v>
      </c>
      <c r="D105" s="11">
        <f t="shared" si="69"/>
        <v>17.210309657299511</v>
      </c>
      <c r="E105" s="11">
        <v>33.07948469048096</v>
      </c>
      <c r="F105" s="11">
        <f t="shared" si="70"/>
        <v>50.289794347780472</v>
      </c>
      <c r="G105" s="200">
        <f t="shared" si="71"/>
        <v>3.3918977140969808E-2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7.4470304418451159</v>
      </c>
      <c r="C106" s="11">
        <v>15.989664682793048</v>
      </c>
      <c r="D106" s="11">
        <f t="shared" si="69"/>
        <v>8.5426342409479332</v>
      </c>
      <c r="E106" s="11">
        <v>7.8391032091228343</v>
      </c>
      <c r="F106" s="11">
        <f t="shared" si="70"/>
        <v>16.381737450070766</v>
      </c>
      <c r="G106" s="200">
        <f t="shared" si="71"/>
        <v>4.9109858739122103E-2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3.3155243478314498</v>
      </c>
      <c r="C107" s="11">
        <v>5.9172632857475778</v>
      </c>
      <c r="D107" s="11">
        <f t="shared" si="69"/>
        <v>2.601738937916128</v>
      </c>
      <c r="E107" s="11">
        <v>3.1778698099776546</v>
      </c>
      <c r="F107" s="11">
        <f t="shared" si="70"/>
        <v>5.7796087478937821</v>
      </c>
      <c r="G107" s="200">
        <f t="shared" si="71"/>
        <v>4.5830499438187289E-2</v>
      </c>
      <c r="I107" s="11" t="str">
        <f>I96</f>
        <v>Managers, directors and senior officials</v>
      </c>
      <c r="J107" s="11">
        <f t="array" ref="J107:J115">MMULT(aggregation!$B$38:$AA$46,B268:B293)</f>
        <v>7.2338213778131344</v>
      </c>
      <c r="K107" s="11">
        <f t="array" ref="K107:K115">MMULT(aggregation!$B$38:$AA$46,C268:C293)</f>
        <v>5.4482747559491536</v>
      </c>
      <c r="L107" s="11">
        <f t="array" ref="L107:L115">MMULT(aggregation!$B$38:$AA$46,D268:D293)</f>
        <v>-1.7855466218639817</v>
      </c>
      <c r="M107" s="11">
        <f t="array" ref="M107:M115">MMULT(aggregation!$B$38:$AA$46,E268:E293)</f>
        <v>2.3821857501449983</v>
      </c>
      <c r="N107" s="11">
        <f t="array" ref="N107:N115">MMULT(aggregation!$B$38:$AA$46,F268:F293)</f>
        <v>0.59663912828101651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4.3740097455840434</v>
      </c>
      <c r="C108" s="11">
        <v>7.7769174534054777</v>
      </c>
      <c r="D108" s="11">
        <f t="shared" si="69"/>
        <v>3.4029077078214343</v>
      </c>
      <c r="E108" s="11">
        <v>3.3568668571169615</v>
      </c>
      <c r="F108" s="11">
        <f t="shared" si="70"/>
        <v>6.7597745649383958</v>
      </c>
      <c r="G108" s="200">
        <f t="shared" si="71"/>
        <v>3.8699524950655206E-2</v>
      </c>
      <c r="I108" s="11" t="str">
        <f>I97</f>
        <v>Professional occupations</v>
      </c>
      <c r="J108" s="11">
        <v>6.0833024772568969</v>
      </c>
      <c r="K108" s="11">
        <v>4.4713802848879967</v>
      </c>
      <c r="L108" s="11">
        <v>-1.6119221923689002</v>
      </c>
      <c r="M108" s="11">
        <v>2.0085560382238072</v>
      </c>
      <c r="N108" s="11">
        <v>0.39663384585490691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2.3664094230014725</v>
      </c>
      <c r="C109" s="11">
        <v>3.8880887863769957</v>
      </c>
      <c r="D109" s="11">
        <f t="shared" ref="D109" si="77">C109-B109</f>
        <v>1.5216793633755232</v>
      </c>
      <c r="E109" s="11">
        <v>1.8810002237012715</v>
      </c>
      <c r="F109" s="11">
        <f t="shared" ref="F109" si="78">SUM(D109:E109)</f>
        <v>3.4026795870767947</v>
      </c>
      <c r="G109" s="200">
        <f t="shared" si="71"/>
        <v>3.9766013149956203E-2</v>
      </c>
      <c r="I109" s="11" t="str">
        <f>I98</f>
        <v>Associate professional occupations</v>
      </c>
      <c r="J109" s="11">
        <v>6.6108950134458944</v>
      </c>
      <c r="K109" s="11">
        <v>4.3697501461751633</v>
      </c>
      <c r="L109" s="11">
        <v>-2.241144867270731</v>
      </c>
      <c r="M109" s="11">
        <v>1.9596011772157356</v>
      </c>
      <c r="N109" s="11">
        <v>-0.28154369005499502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3.874114733250329</v>
      </c>
      <c r="C110" s="11">
        <v>5.6599289620166671</v>
      </c>
      <c r="D110" s="11">
        <f t="shared" si="69"/>
        <v>1.7858142287663381</v>
      </c>
      <c r="E110" s="11">
        <v>2.7469292190016561</v>
      </c>
      <c r="F110" s="11">
        <f t="shared" si="70"/>
        <v>4.5327434477679942</v>
      </c>
      <c r="G110" s="200">
        <f t="shared" si="71"/>
        <v>3.637501116848374E-2</v>
      </c>
      <c r="I110" s="11" t="str">
        <f>I99</f>
        <v>Administrative and secretarial occupations</v>
      </c>
      <c r="J110" s="11">
        <v>10.618852081226125</v>
      </c>
      <c r="K110" s="11">
        <v>7.0770095429357287</v>
      </c>
      <c r="L110" s="11">
        <v>-3.5418425382903966</v>
      </c>
      <c r="M110" s="11">
        <v>3.0768925788583941</v>
      </c>
      <c r="N110" s="11">
        <v>-0.46494995943200257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21.036434119628954</v>
      </c>
      <c r="C111" s="11">
        <v>31.2950605047855</v>
      </c>
      <c r="D111" s="11">
        <f>C111-B111</f>
        <v>10.258626385156546</v>
      </c>
      <c r="E111" s="11">
        <v>18.287052061052687</v>
      </c>
      <c r="F111" s="11">
        <f>SUM(D111:E111)</f>
        <v>28.545678446209234</v>
      </c>
      <c r="G111" s="200">
        <f t="shared" si="71"/>
        <v>4.2586248915246872E-2</v>
      </c>
      <c r="I111" s="11" t="str">
        <f t="shared" ref="I111:I115" si="79">I100</f>
        <v>Skilled trades occupations</v>
      </c>
      <c r="J111" s="11">
        <v>17.870617974709909</v>
      </c>
      <c r="K111" s="11">
        <v>7.2990157053686611</v>
      </c>
      <c r="L111" s="11">
        <v>-10.571602269341245</v>
      </c>
      <c r="M111" s="11">
        <v>4.4225765393150853</v>
      </c>
      <c r="N111" s="11">
        <v>-6.1490257300261604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5.2175365766087767</v>
      </c>
      <c r="C112" s="11">
        <v>9.5604961791783616</v>
      </c>
      <c r="D112" s="11">
        <f t="shared" ref="D112:D113" si="80">C112-B112</f>
        <v>4.3429596025695849</v>
      </c>
      <c r="E112" s="11">
        <v>4.6790352798421617</v>
      </c>
      <c r="F112" s="11">
        <f t="shared" ref="F112:F113" si="81">SUM(D112:E112)</f>
        <v>9.0219948824117466</v>
      </c>
      <c r="G112" s="200">
        <f t="shared" si="71"/>
        <v>4.3601317408409113E-2</v>
      </c>
      <c r="I112" s="11" t="str">
        <f t="shared" si="79"/>
        <v>Caring, leisure and other service occupations</v>
      </c>
      <c r="J112" s="11">
        <v>5.3981193877889462</v>
      </c>
      <c r="K112" s="11">
        <v>3.1941601251254039</v>
      </c>
      <c r="L112" s="11">
        <v>-2.2039592626635418</v>
      </c>
      <c r="M112" s="11">
        <v>1.3704309642477106</v>
      </c>
      <c r="N112" s="11">
        <v>-0.83352829841583165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0.43246768011708003</v>
      </c>
      <c r="C113" s="11">
        <v>0.69406832132644081</v>
      </c>
      <c r="D113" s="11">
        <f t="shared" si="80"/>
        <v>0.26160064120936077</v>
      </c>
      <c r="E113" s="11">
        <v>0.36718351578088543</v>
      </c>
      <c r="F113" s="11">
        <f t="shared" si="81"/>
        <v>0.62878415699024615</v>
      </c>
      <c r="G113" s="200">
        <f t="shared" si="71"/>
        <v>4.1829048358848375E-2</v>
      </c>
      <c r="I113" s="11" t="str">
        <f t="shared" si="79"/>
        <v>Sales and customer service occupations</v>
      </c>
      <c r="J113" s="11">
        <v>13.198144902757258</v>
      </c>
      <c r="K113" s="11">
        <v>7.138176860537536</v>
      </c>
      <c r="L113" s="11">
        <v>-6.0599680422197224</v>
      </c>
      <c r="M113" s="11">
        <v>3.0042704842263621</v>
      </c>
      <c r="N113" s="11">
        <v>-3.0556975579933603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19.733525265564428</v>
      </c>
      <c r="C114" s="11">
        <v>28.638617217228298</v>
      </c>
      <c r="D114" s="11">
        <f t="shared" si="69"/>
        <v>8.90509195166387</v>
      </c>
      <c r="E114" s="11">
        <v>13.520225845767721</v>
      </c>
      <c r="F114" s="11">
        <f t="shared" si="70"/>
        <v>22.425317797431589</v>
      </c>
      <c r="G114" s="200">
        <f t="shared" si="71"/>
        <v>3.5402154625609361E-2</v>
      </c>
      <c r="I114" s="11" t="str">
        <f t="shared" si="79"/>
        <v>Process, plant and machine operatives</v>
      </c>
      <c r="J114" s="11">
        <v>20.39977559745207</v>
      </c>
      <c r="K114" s="11">
        <v>7.0836552473695846</v>
      </c>
      <c r="L114" s="11">
        <v>-13.316120350082485</v>
      </c>
      <c r="M114" s="11">
        <v>5.0043842479702656</v>
      </c>
      <c r="N114" s="11">
        <v>-8.3117361021122207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7.7473503739445997</v>
      </c>
      <c r="C115" s="11">
        <v>15.486799090977044</v>
      </c>
      <c r="D115" s="11">
        <f t="shared" si="69"/>
        <v>7.7394487170324444</v>
      </c>
      <c r="E115" s="11">
        <v>6.383359494440553</v>
      </c>
      <c r="F115" s="11">
        <f t="shared" si="70"/>
        <v>14.122808211472996</v>
      </c>
      <c r="G115" s="200">
        <f t="shared" si="71"/>
        <v>4.0880131702423217E-2</v>
      </c>
      <c r="I115" s="11" t="str">
        <f t="shared" si="79"/>
        <v>Elementary occupations</v>
      </c>
      <c r="J115" s="11">
        <v>30.272051579430684</v>
      </c>
      <c r="K115" s="11">
        <v>11.187660551697018</v>
      </c>
      <c r="L115" s="11">
        <v>-19.084391027733666</v>
      </c>
      <c r="M115" s="11">
        <v>5.7819628935431568</v>
      </c>
      <c r="N115" s="11">
        <v>-13.30242813419051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2.9143746075649468</v>
      </c>
      <c r="C116" s="11">
        <v>8.2561666666211391</v>
      </c>
      <c r="D116" s="11">
        <f t="shared" ref="D116:D117" si="82">C116-B116</f>
        <v>5.3417920590561927</v>
      </c>
      <c r="E116" s="11">
        <v>3.2324335537361844</v>
      </c>
      <c r="F116" s="11">
        <f t="shared" ref="F116:F117" si="83">SUM(D116:E116)</f>
        <v>8.574225612792377</v>
      </c>
      <c r="G116" s="200">
        <f t="shared" si="71"/>
        <v>5.1010251965190712E-2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4.4970533814944744</v>
      </c>
      <c r="C117" s="11">
        <v>8.4706048974422927</v>
      </c>
      <c r="D117" s="11">
        <f t="shared" si="82"/>
        <v>3.9735515159478183</v>
      </c>
      <c r="E117" s="11">
        <v>4.7574753381657136</v>
      </c>
      <c r="F117" s="11">
        <f t="shared" si="83"/>
        <v>8.7310268541135319</v>
      </c>
      <c r="G117" s="200">
        <f t="shared" si="71"/>
        <v>4.9288913652569377E-2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1.8431041607076868</v>
      </c>
      <c r="C118" s="11">
        <v>2.3246728277309101</v>
      </c>
      <c r="D118" s="11">
        <f t="shared" si="69"/>
        <v>0.48156866702322332</v>
      </c>
      <c r="E118" s="11">
        <v>1.2902741749017195</v>
      </c>
      <c r="F118" s="11">
        <f t="shared" si="70"/>
        <v>1.7718428419249428</v>
      </c>
      <c r="G118" s="200">
        <f t="shared" si="71"/>
        <v>3.60105956647645E-2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15.348498313812701</v>
      </c>
      <c r="C119" s="11">
        <v>25.106823240178347</v>
      </c>
      <c r="D119" s="11">
        <f t="shared" ref="D119" si="84">C119-B119</f>
        <v>9.7583249263656455</v>
      </c>
      <c r="E119" s="11">
        <v>13.677778686413225</v>
      </c>
      <c r="F119" s="11">
        <f t="shared" ref="F119" si="85">SUM(D119:E119)</f>
        <v>23.436103612778872</v>
      </c>
      <c r="G119" s="200">
        <f t="shared" ref="G119" si="86">IF(B119&gt;0,(1+(E119/B119))^(1/($C$6-$B$6))-1,0)</f>
        <v>4.3394067213704757E-2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494.71716734746258</v>
      </c>
      <c r="C120" s="11">
        <f t="shared" ref="C120:F120" si="87">SUM(C94:C119)</f>
        <v>649.31827502725662</v>
      </c>
      <c r="D120" s="11">
        <f t="shared" si="87"/>
        <v>154.6011076797943</v>
      </c>
      <c r="E120" s="11">
        <f t="shared" si="87"/>
        <v>319.26337038028231</v>
      </c>
      <c r="F120" s="11">
        <f t="shared" si="87"/>
        <v>473.86447806007675</v>
      </c>
      <c r="G120" s="200">
        <f t="shared" si="71"/>
        <v>3.375384044223928E-2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10.355822040549704</v>
      </c>
      <c r="C123" s="11">
        <v>10.737950193871866</v>
      </c>
      <c r="D123" s="11">
        <f>C123-B123</f>
        <v>0.38212815332216188</v>
      </c>
      <c r="E123" s="11">
        <v>5.5167612665280412</v>
      </c>
      <c r="F123" s="11">
        <f>SUM(D123:E123)</f>
        <v>5.8988894198502031</v>
      </c>
      <c r="G123" s="200">
        <f>IF(B123&gt;0,(1+(E123/B123))^(1/($C$6-$B$6))-1,0)</f>
        <v>2.887876146079571E-2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5.5592106944781214</v>
      </c>
      <c r="C124" s="11">
        <v>8.7634196350767049</v>
      </c>
      <c r="D124" s="11">
        <f t="shared" ref="D124:D139" si="90">C124-B124</f>
        <v>3.2042089405985834</v>
      </c>
      <c r="E124" s="11">
        <v>4.7806592753845161</v>
      </c>
      <c r="F124" s="11">
        <f t="shared" ref="F124:F131" si="91">SUM(D124:E124)</f>
        <v>7.9848682159830995</v>
      </c>
      <c r="G124" s="200">
        <f t="shared" ref="G124:G149" si="92">IF(B124&gt;0,(1+(E124/B124))^(1/($C$6-$B$6))-1,0)</f>
        <v>4.223774252495538E-2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4.9679626491196451</v>
      </c>
      <c r="C125" s="11">
        <v>5.8398753305455653</v>
      </c>
      <c r="D125" s="11">
        <f t="shared" si="90"/>
        <v>0.87191268142592016</v>
      </c>
      <c r="E125" s="11">
        <v>2.0890246512361452</v>
      </c>
      <c r="F125" s="11">
        <f t="shared" si="91"/>
        <v>2.9609373326620654</v>
      </c>
      <c r="G125" s="200">
        <f t="shared" si="92"/>
        <v>2.3676501712035503E-2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14.39252793499033</v>
      </c>
      <c r="C126" s="11">
        <v>3.1023711348222607</v>
      </c>
      <c r="D126" s="11">
        <f t="shared" si="90"/>
        <v>-11.29015680016807</v>
      </c>
      <c r="E126" s="11">
        <v>2.770088174552531</v>
      </c>
      <c r="F126" s="11">
        <f t="shared" si="91"/>
        <v>-8.52006862561554</v>
      </c>
      <c r="G126" s="200">
        <f t="shared" si="92"/>
        <v>1.1804081928740828E-2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2.2204588676794841</v>
      </c>
      <c r="C127" s="11">
        <v>1.128871960721773</v>
      </c>
      <c r="D127" s="11">
        <f t="shared" si="90"/>
        <v>-1.0915869069577111</v>
      </c>
      <c r="E127" s="11">
        <v>0.3558044447013512</v>
      </c>
      <c r="F127" s="11">
        <f t="shared" si="91"/>
        <v>-0.7357824622563599</v>
      </c>
      <c r="G127" s="200">
        <f>IF(B127&gt;0,(1+(E127/B127))^(1/($C$6-$B$6))-1,0)</f>
        <v>9.9576607502895875E-3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5.7063591123039954</v>
      </c>
      <c r="C128" s="11">
        <v>5.8127944883209315</v>
      </c>
      <c r="D128" s="11">
        <f t="shared" si="90"/>
        <v>0.10643537601693609</v>
      </c>
      <c r="E128" s="11">
        <v>2.0898352236171296</v>
      </c>
      <c r="F128" s="11">
        <f t="shared" si="91"/>
        <v>2.1962705996340657</v>
      </c>
      <c r="G128" s="200">
        <f t="shared" si="92"/>
        <v>2.1021538870222178E-2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2.353901752065954</v>
      </c>
      <c r="C129" s="11">
        <v>3.3155368257540188</v>
      </c>
      <c r="D129" s="11">
        <f t="shared" si="90"/>
        <v>0.96163507368806478</v>
      </c>
      <c r="E129" s="11">
        <v>1.2910207782669989</v>
      </c>
      <c r="F129" s="11">
        <f t="shared" si="91"/>
        <v>2.2526558519550637</v>
      </c>
      <c r="G129" s="200">
        <f t="shared" si="92"/>
        <v>2.9579763800779535E-2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7.3449267932896118</v>
      </c>
      <c r="C130" s="11">
        <v>3.6150418602327585</v>
      </c>
      <c r="D130" s="11">
        <f t="shared" si="90"/>
        <v>-3.7298849330568533</v>
      </c>
      <c r="E130" s="11">
        <v>2.2920484761077358</v>
      </c>
      <c r="F130" s="11">
        <f t="shared" si="91"/>
        <v>-1.4378364569491175</v>
      </c>
      <c r="G130" s="200">
        <f t="shared" si="92"/>
        <v>1.8271412987895141E-2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2.021153144074662</v>
      </c>
      <c r="C131" s="11">
        <v>4.1789054511591059</v>
      </c>
      <c r="D131" s="11">
        <f t="shared" si="90"/>
        <v>2.157752307084444</v>
      </c>
      <c r="E131" s="11">
        <v>1.2253642435177654</v>
      </c>
      <c r="F131" s="11">
        <f t="shared" si="91"/>
        <v>3.3831165506022094</v>
      </c>
      <c r="G131" s="200">
        <f t="shared" si="92"/>
        <v>3.2098707327633091E-2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1.8932210994083503</v>
      </c>
      <c r="C132" s="11">
        <v>2.2799943469385977</v>
      </c>
      <c r="D132" s="11">
        <f t="shared" si="90"/>
        <v>0.38677324753024744</v>
      </c>
      <c r="E132" s="11">
        <v>0.97945846797741509</v>
      </c>
      <c r="F132" s="11">
        <f t="shared" ref="F132:F133" si="93">SUM(D132:E132)</f>
        <v>1.3662317155076624</v>
      </c>
      <c r="G132" s="200">
        <f t="shared" si="92"/>
        <v>2.8187666331818129E-2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10.865156036263564</v>
      </c>
      <c r="C133" s="11">
        <v>12.657147891235853</v>
      </c>
      <c r="D133" s="11">
        <f t="shared" si="90"/>
        <v>1.7919918549722897</v>
      </c>
      <c r="E133" s="11">
        <v>5.7786167018312478</v>
      </c>
      <c r="F133" s="11">
        <f t="shared" si="93"/>
        <v>7.5706085568035375</v>
      </c>
      <c r="G133" s="200">
        <f t="shared" si="92"/>
        <v>2.8839715481644213E-2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17.686458443911956</v>
      </c>
      <c r="C134" s="11">
        <v>21.664878383698287</v>
      </c>
      <c r="D134" s="11">
        <f t="shared" si="90"/>
        <v>3.9784199397863311</v>
      </c>
      <c r="E134" s="11">
        <v>11.52599412636255</v>
      </c>
      <c r="F134" s="11">
        <f t="shared" ref="F134:F137" si="94">SUM(D134:E134)</f>
        <v>15.504414066148881</v>
      </c>
      <c r="G134" s="200">
        <f t="shared" si="92"/>
        <v>3.4018898098040706E-2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3.6212539536908941</v>
      </c>
      <c r="C135" s="11">
        <v>6.194583480318359</v>
      </c>
      <c r="D135" s="11">
        <f t="shared" si="90"/>
        <v>2.5733295266274649</v>
      </c>
      <c r="E135" s="11">
        <v>3.222874385882168</v>
      </c>
      <c r="F135" s="11">
        <f t="shared" si="94"/>
        <v>5.7962039125096325</v>
      </c>
      <c r="G135" s="200">
        <f t="shared" si="92"/>
        <v>4.3351418478481785E-2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1.6695675770022826</v>
      </c>
      <c r="C136" s="11">
        <v>2.9393818955086664</v>
      </c>
      <c r="D136" s="11">
        <f t="shared" si="90"/>
        <v>1.2698143185063837</v>
      </c>
      <c r="E136" s="11">
        <v>1.7220552254791153</v>
      </c>
      <c r="F136" s="11">
        <f t="shared" si="94"/>
        <v>2.9918695439854988</v>
      </c>
      <c r="G136" s="200">
        <f t="shared" si="92"/>
        <v>4.8383642688076822E-2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1.7265583238637783</v>
      </c>
      <c r="C137" s="11">
        <v>2.5723721273904538</v>
      </c>
      <c r="D137" s="11">
        <f t="shared" si="90"/>
        <v>0.84581380352667557</v>
      </c>
      <c r="E137" s="11">
        <v>1.0615371326808036</v>
      </c>
      <c r="F137" s="11">
        <f t="shared" si="94"/>
        <v>1.9073509362074792</v>
      </c>
      <c r="G137" s="200">
        <f t="shared" si="92"/>
        <v>3.2464415434477756E-2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1.5814561693223488</v>
      </c>
      <c r="C138" s="11">
        <v>2.6467159404639689</v>
      </c>
      <c r="D138" s="11">
        <f t="shared" si="90"/>
        <v>1.0652597711416201</v>
      </c>
      <c r="E138" s="11">
        <v>1.3153786027777079</v>
      </c>
      <c r="F138" s="11">
        <f t="shared" ref="F138" si="95">SUM(D138:E138)</f>
        <v>2.3806383739193278</v>
      </c>
      <c r="G138" s="200">
        <f t="shared" si="92"/>
        <v>4.1176692803971848E-2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1.5285630183185912</v>
      </c>
      <c r="C139" s="11">
        <v>2.1129355014945341</v>
      </c>
      <c r="D139" s="11">
        <f t="shared" si="90"/>
        <v>0.58437248317594293</v>
      </c>
      <c r="E139" s="11">
        <v>1.0517378026549917</v>
      </c>
      <c r="F139" s="11">
        <f t="shared" ref="F139" si="96">SUM(D139:E139)</f>
        <v>1.6361102858309347</v>
      </c>
      <c r="G139" s="200">
        <f t="shared" si="92"/>
        <v>3.5521529735622837E-2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16.588634636270655</v>
      </c>
      <c r="C140" s="11">
        <v>18.459579319091596</v>
      </c>
      <c r="D140" s="11">
        <f>C140-B140</f>
        <v>1.8709446828209408</v>
      </c>
      <c r="E140" s="11">
        <v>10.952023715014498</v>
      </c>
      <c r="F140" s="11">
        <f>SUM(D140:E140)</f>
        <v>12.822968397835439</v>
      </c>
      <c r="G140" s="200">
        <f t="shared" si="92"/>
        <v>3.4373959014556199E-2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3.370510607359519</v>
      </c>
      <c r="C141" s="11">
        <v>5.2406814614742441</v>
      </c>
      <c r="D141" s="11">
        <f t="shared" ref="D141:D147" si="97">C141-B141</f>
        <v>1.8701708541147251</v>
      </c>
      <c r="E141" s="11">
        <v>2.7147257285641384</v>
      </c>
      <c r="F141" s="11">
        <f t="shared" ref="F141:F142" si="98">SUM(D141:E141)</f>
        <v>4.5848965826788639</v>
      </c>
      <c r="G141" s="200">
        <f t="shared" si="92"/>
        <v>4.0172697258683776E-2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0.138934117758785</v>
      </c>
      <c r="C142" s="11">
        <v>0.18403374951348409</v>
      </c>
      <c r="D142" s="11">
        <f t="shared" si="97"/>
        <v>4.5099631754699082E-2</v>
      </c>
      <c r="E142" s="11">
        <v>9.1863099749326091E-2</v>
      </c>
      <c r="F142" s="11">
        <f t="shared" si="98"/>
        <v>0.13696273150402516</v>
      </c>
      <c r="G142" s="200">
        <f t="shared" si="92"/>
        <v>3.4414923310909451E-2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6.4567408015333037</v>
      </c>
      <c r="C143" s="11">
        <v>8.3962512345294797</v>
      </c>
      <c r="D143" s="11">
        <f t="shared" si="97"/>
        <v>1.9395104329961761</v>
      </c>
      <c r="E143" s="11">
        <v>4.1897227377573678</v>
      </c>
      <c r="F143" s="11">
        <f t="shared" ref="F143:F144" si="99">SUM(D143:E143)</f>
        <v>6.1292331707535439</v>
      </c>
      <c r="G143" s="200">
        <f t="shared" si="92"/>
        <v>3.3902220145445972E-2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2.3886586206107587</v>
      </c>
      <c r="C144" s="11">
        <v>4.8935343509367053</v>
      </c>
      <c r="D144" s="11">
        <f t="shared" si="97"/>
        <v>2.5048757303259466</v>
      </c>
      <c r="E144" s="11">
        <v>2.1018270141358508</v>
      </c>
      <c r="F144" s="11">
        <f t="shared" si="99"/>
        <v>4.6067027444617974</v>
      </c>
      <c r="G144" s="200">
        <f t="shared" si="92"/>
        <v>4.2979922654135194E-2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1.3883016612501173</v>
      </c>
      <c r="C145" s="11">
        <v>3.3029221404039224</v>
      </c>
      <c r="D145" s="11">
        <f t="shared" si="97"/>
        <v>1.9146204791538051</v>
      </c>
      <c r="E145" s="11">
        <v>1.2748077724949514</v>
      </c>
      <c r="F145" s="11">
        <f t="shared" ref="F145:F146" si="100">SUM(D145:E145)</f>
        <v>3.1894282516487564</v>
      </c>
      <c r="G145" s="200">
        <f t="shared" si="92"/>
        <v>4.4384324289031829E-2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2.048269574969797</v>
      </c>
      <c r="C146" s="11">
        <v>3.4825326399126499</v>
      </c>
      <c r="D146" s="11">
        <f t="shared" si="97"/>
        <v>1.4342630649428529</v>
      </c>
      <c r="E146" s="11">
        <v>1.9597187845773931</v>
      </c>
      <c r="F146" s="11">
        <f t="shared" si="100"/>
        <v>3.3939818495202463</v>
      </c>
      <c r="G146" s="200">
        <f t="shared" si="92"/>
        <v>4.5769462456785037E-2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1.1008843238916348</v>
      </c>
      <c r="C147" s="11">
        <v>1.5275709422072545</v>
      </c>
      <c r="D147" s="11">
        <f t="shared" si="97"/>
        <v>0.42668661831561971</v>
      </c>
      <c r="E147" s="11">
        <v>0.81633909543877581</v>
      </c>
      <c r="F147" s="11">
        <f t="shared" ref="F147" si="101">SUM(D147:E147)</f>
        <v>1.2430257137543954</v>
      </c>
      <c r="G147" s="200">
        <f t="shared" si="92"/>
        <v>3.7676709537220354E-2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7.6238678825967083</v>
      </c>
      <c r="C148" s="11">
        <v>13.046083237593043</v>
      </c>
      <c r="D148" s="11">
        <f t="shared" ref="D148" si="102">C148-B148</f>
        <v>5.422215354996335</v>
      </c>
      <c r="E148" s="11">
        <v>6.6996095829660849</v>
      </c>
      <c r="F148" s="11">
        <f t="shared" ref="F148" si="103">SUM(D148:E148)</f>
        <v>12.121824937962419</v>
      </c>
      <c r="G148" s="200">
        <f t="shared" ref="G148" si="104">IF(B148&gt;0,(1+(E148/B148))^(1/($C$6-$B$6))-1,0)</f>
        <v>4.293731720049121E-2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136.59935983657454</v>
      </c>
      <c r="C149" s="11">
        <f t="shared" ref="C149:F149" si="105">SUM(C123:C148)</f>
        <v>158.09596552321605</v>
      </c>
      <c r="D149" s="11">
        <f t="shared" si="105"/>
        <v>21.496605686641534</v>
      </c>
      <c r="E149" s="11">
        <f t="shared" si="105"/>
        <v>79.868896510256604</v>
      </c>
      <c r="F149" s="11">
        <f t="shared" si="105"/>
        <v>101.36550219689811</v>
      </c>
      <c r="G149" s="200">
        <f t="shared" si="92"/>
        <v>3.1168656422148722E-2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14.276546334536524</v>
      </c>
      <c r="C152" s="11">
        <v>15.331834011749775</v>
      </c>
      <c r="D152" s="11">
        <f>C152-B152</f>
        <v>1.0552876772132507</v>
      </c>
      <c r="E152" s="11">
        <v>7.8063010944569662</v>
      </c>
      <c r="F152" s="11">
        <f>SUM(D152:E152)</f>
        <v>8.8615887716702169</v>
      </c>
      <c r="G152" s="200">
        <f>IF(B152&gt;0,(1+(E152/B152))^(1/($C$6-$B$6))-1,0)</f>
        <v>2.9505791716905927E-2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5.5957570837992074</v>
      </c>
      <c r="C153" s="11">
        <v>9.1654430749771141</v>
      </c>
      <c r="D153" s="11">
        <f t="shared" ref="D153:D168" si="108">C153-B153</f>
        <v>3.5696859911779066</v>
      </c>
      <c r="E153" s="11">
        <v>4.6981327956319694</v>
      </c>
      <c r="F153" s="11">
        <f t="shared" ref="F153:F160" si="109">SUM(D153:E153)</f>
        <v>8.267818786809876</v>
      </c>
      <c r="G153" s="200">
        <f t="shared" ref="G153:G155" si="110">IF(B153&gt;0,(1+(E153/B153))^(1/($C$6-$B$6))-1,0)</f>
        <v>4.1473069302245369E-2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12.353001436277742</v>
      </c>
      <c r="C154" s="11">
        <v>13.275652007964373</v>
      </c>
      <c r="D154" s="11">
        <f t="shared" si="108"/>
        <v>0.92265057168663134</v>
      </c>
      <c r="E154" s="11">
        <v>4.6254740498762867</v>
      </c>
      <c r="F154" s="11">
        <f t="shared" si="109"/>
        <v>5.5481246215629181</v>
      </c>
      <c r="G154" s="200">
        <f t="shared" si="110"/>
        <v>2.1429539359067773E-2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3.1033916186247992</v>
      </c>
      <c r="C155" s="11">
        <v>3.9192957804927344</v>
      </c>
      <c r="D155" s="11">
        <f t="shared" si="108"/>
        <v>0.81590416186793524</v>
      </c>
      <c r="E155" s="11">
        <v>1.7889637891558232</v>
      </c>
      <c r="F155" s="11">
        <f t="shared" si="109"/>
        <v>2.6048679510237585</v>
      </c>
      <c r="G155" s="200">
        <f t="shared" si="110"/>
        <v>3.0810327643969293E-2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1.0989538662216058</v>
      </c>
      <c r="C156" s="11">
        <v>0.76231496729266601</v>
      </c>
      <c r="D156" s="11">
        <f t="shared" si="108"/>
        <v>-0.33663889892893983</v>
      </c>
      <c r="E156" s="11">
        <v>0.38298897433787249</v>
      </c>
      <c r="F156" s="11">
        <f t="shared" si="109"/>
        <v>4.6350075408932656E-2</v>
      </c>
      <c r="G156" s="200">
        <f>IF(B156&gt;0,(1+(E156/B156))^(1/($C$6-$B$6))-1,0)</f>
        <v>2.0133006538100684E-2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9.4706846817245616</v>
      </c>
      <c r="C157" s="11">
        <v>12.11069535049708</v>
      </c>
      <c r="D157" s="11">
        <f t="shared" si="108"/>
        <v>2.6400106687725184</v>
      </c>
      <c r="E157" s="11">
        <v>5.3308124620825188</v>
      </c>
      <c r="F157" s="11">
        <f t="shared" si="109"/>
        <v>7.9708231308550372</v>
      </c>
      <c r="G157" s="200">
        <f t="shared" ref="G157:G178" si="111">IF(B157&gt;0,(1+(E157/B157))^(1/($C$6-$B$6))-1,0)</f>
        <v>3.0215985882895646E-2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5.3606410060205203</v>
      </c>
      <c r="C158" s="11">
        <v>4.8893916627626801</v>
      </c>
      <c r="D158" s="11">
        <f t="shared" si="108"/>
        <v>-0.47124934325784018</v>
      </c>
      <c r="E158" s="11">
        <v>1.8511724733544077</v>
      </c>
      <c r="F158" s="11">
        <f t="shared" si="109"/>
        <v>1.3799231300965675</v>
      </c>
      <c r="G158" s="200">
        <f t="shared" si="111"/>
        <v>1.997262862768201E-2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2.3041150756750697</v>
      </c>
      <c r="C159" s="11">
        <v>2.6571735008464747</v>
      </c>
      <c r="D159" s="11">
        <f t="shared" si="108"/>
        <v>0.35305842517140507</v>
      </c>
      <c r="E159" s="11">
        <v>1.4149554603820749</v>
      </c>
      <c r="F159" s="11">
        <f t="shared" si="109"/>
        <v>1.7680138855534799</v>
      </c>
      <c r="G159" s="200">
        <f t="shared" si="111"/>
        <v>3.2433330581364661E-2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1.386228826458034</v>
      </c>
      <c r="C160" s="11">
        <v>2.0849134295241911</v>
      </c>
      <c r="D160" s="11">
        <f t="shared" si="108"/>
        <v>0.69868460306615709</v>
      </c>
      <c r="E160" s="11">
        <v>0.60106552583261919</v>
      </c>
      <c r="F160" s="11">
        <f t="shared" si="109"/>
        <v>1.2997501288987763</v>
      </c>
      <c r="G160" s="200">
        <f t="shared" si="111"/>
        <v>2.430309469816061E-2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2.283236496396603</v>
      </c>
      <c r="C161" s="11">
        <v>2.0778831481048674</v>
      </c>
      <c r="D161" s="11">
        <f t="shared" si="108"/>
        <v>-0.20535334829173557</v>
      </c>
      <c r="E161" s="11">
        <v>0.99479555730303915</v>
      </c>
      <c r="F161" s="11">
        <f t="shared" ref="F161:F162" si="112">SUM(D161:E161)</f>
        <v>0.78944220901130358</v>
      </c>
      <c r="G161" s="200">
        <f t="shared" si="111"/>
        <v>2.4402948650027012E-2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9.4324816778353622</v>
      </c>
      <c r="C162" s="11">
        <v>10.725516880490325</v>
      </c>
      <c r="D162" s="11">
        <f t="shared" si="108"/>
        <v>1.2930352026549627</v>
      </c>
      <c r="E162" s="11">
        <v>4.8544351602515814</v>
      </c>
      <c r="F162" s="11">
        <f t="shared" si="112"/>
        <v>6.1474703629065441</v>
      </c>
      <c r="G162" s="200">
        <f t="shared" si="111"/>
        <v>2.8065621126995843E-2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16.774946598271708</v>
      </c>
      <c r="C163" s="11">
        <v>20.256118838861699</v>
      </c>
      <c r="D163" s="11">
        <f t="shared" si="108"/>
        <v>3.4811722405899914</v>
      </c>
      <c r="E163" s="11">
        <v>10.052426802590677</v>
      </c>
      <c r="F163" s="11">
        <f t="shared" ref="F163:F166" si="113">SUM(D163:E163)</f>
        <v>13.533599043180669</v>
      </c>
      <c r="G163" s="200">
        <f t="shared" si="111"/>
        <v>3.1797490317014176E-2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2.7151790304335943</v>
      </c>
      <c r="C164" s="11">
        <v>3.7091592954758608</v>
      </c>
      <c r="D164" s="11">
        <f t="shared" si="108"/>
        <v>0.99398026504226644</v>
      </c>
      <c r="E164" s="11">
        <v>2.0584786453123067</v>
      </c>
      <c r="F164" s="11">
        <f t="shared" si="113"/>
        <v>3.0524589103545732</v>
      </c>
      <c r="G164" s="200">
        <f t="shared" si="111"/>
        <v>3.8333469934821673E-2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2.5768833917159388</v>
      </c>
      <c r="C165" s="11">
        <v>4.0608792511570213</v>
      </c>
      <c r="D165" s="11">
        <f t="shared" si="108"/>
        <v>1.4839958594410825</v>
      </c>
      <c r="E165" s="11">
        <v>2.1862323349466348</v>
      </c>
      <c r="F165" s="11">
        <f t="shared" si="113"/>
        <v>3.6702281943877173</v>
      </c>
      <c r="G165" s="200">
        <f t="shared" si="111"/>
        <v>4.1804968882423132E-2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6.7698433205814261</v>
      </c>
      <c r="C166" s="11">
        <v>9.5296764867319226</v>
      </c>
      <c r="D166" s="11">
        <f t="shared" si="108"/>
        <v>2.7598331661504965</v>
      </c>
      <c r="E166" s="11">
        <v>4.0521344905181298</v>
      </c>
      <c r="F166" s="11">
        <f t="shared" si="113"/>
        <v>6.8119676566686262</v>
      </c>
      <c r="G166" s="200">
        <f t="shared" si="111"/>
        <v>3.1767557827485193E-2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2.3816707028224475</v>
      </c>
      <c r="C167" s="11">
        <v>3.6444867753128287</v>
      </c>
      <c r="D167" s="11">
        <f t="shared" si="108"/>
        <v>1.2628160724903812</v>
      </c>
      <c r="E167" s="11">
        <v>1.8275681109190951</v>
      </c>
      <c r="F167" s="11">
        <f t="shared" ref="F167" si="114">SUM(D167:E167)</f>
        <v>3.0903841834094763</v>
      </c>
      <c r="G167" s="200">
        <f t="shared" si="111"/>
        <v>3.869519712092484E-2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1.4810245178307604</v>
      </c>
      <c r="C168" s="11">
        <v>2.1125654828287534</v>
      </c>
      <c r="D168" s="11">
        <f t="shared" si="108"/>
        <v>0.63154096499799306</v>
      </c>
      <c r="E168" s="11">
        <v>0.99715474540119697</v>
      </c>
      <c r="F168" s="11">
        <f t="shared" ref="F168" si="115">SUM(D168:E168)</f>
        <v>1.6286957103991901</v>
      </c>
      <c r="G168" s="200">
        <f t="shared" si="111"/>
        <v>3.4915039072356935E-2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9.5956708913463338</v>
      </c>
      <c r="C169" s="11">
        <v>11.819683107393599</v>
      </c>
      <c r="D169" s="11">
        <f>C169-B169</f>
        <v>2.2240122160472655</v>
      </c>
      <c r="E169" s="11">
        <v>6.8516745853181389</v>
      </c>
      <c r="F169" s="11">
        <f>SUM(D169:E169)</f>
        <v>9.0756868013654035</v>
      </c>
      <c r="G169" s="200">
        <f t="shared" si="111"/>
        <v>3.6576514050302933E-2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4.3831506607845041</v>
      </c>
      <c r="C170" s="11">
        <v>7.1630048146877039</v>
      </c>
      <c r="D170" s="11">
        <f t="shared" ref="D170:D176" si="116">C170-B170</f>
        <v>2.7798541539031998</v>
      </c>
      <c r="E170" s="11">
        <v>3.6337420737568467</v>
      </c>
      <c r="F170" s="11">
        <f t="shared" ref="F170:F171" si="117">SUM(D170:E170)</f>
        <v>6.4135962276600464</v>
      </c>
      <c r="G170" s="200">
        <f t="shared" si="111"/>
        <v>4.1073307579345242E-2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0.11110730173469852</v>
      </c>
      <c r="C171" s="11">
        <v>0.11641054449846074</v>
      </c>
      <c r="D171" s="11">
        <f t="shared" si="116"/>
        <v>5.3032427637622198E-3</v>
      </c>
      <c r="E171" s="11">
        <v>6.318670940962845E-2</v>
      </c>
      <c r="F171" s="11">
        <f t="shared" si="117"/>
        <v>6.848995217339067E-2</v>
      </c>
      <c r="G171" s="200">
        <f t="shared" si="111"/>
        <v>3.0471514321323223E-2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5.1057216293390244</v>
      </c>
      <c r="C172" s="11">
        <v>6.2753866396474178</v>
      </c>
      <c r="D172" s="11">
        <f t="shared" si="116"/>
        <v>1.1696650103083934</v>
      </c>
      <c r="E172" s="11">
        <v>2.7184568064798453</v>
      </c>
      <c r="F172" s="11">
        <f t="shared" ref="F172:F173" si="118">SUM(D172:E172)</f>
        <v>3.8881218167882388</v>
      </c>
      <c r="G172" s="200">
        <f t="shared" si="111"/>
        <v>2.8865901701118135E-2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3.2169513790129378</v>
      </c>
      <c r="C173" s="11">
        <v>5.7920636483408963</v>
      </c>
      <c r="D173" s="11">
        <f t="shared" si="116"/>
        <v>2.5751122693279584</v>
      </c>
      <c r="E173" s="11">
        <v>2.3017718890677301</v>
      </c>
      <c r="F173" s="11">
        <f t="shared" si="118"/>
        <v>4.8768841583956881</v>
      </c>
      <c r="G173" s="200">
        <f t="shared" si="111"/>
        <v>3.6635971027253245E-2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2.9603484824108901</v>
      </c>
      <c r="C174" s="11">
        <v>6.4567267004877804</v>
      </c>
      <c r="D174" s="11">
        <f t="shared" si="116"/>
        <v>3.4963782180768903</v>
      </c>
      <c r="E174" s="11">
        <v>2.5761750739380807</v>
      </c>
      <c r="F174" s="11">
        <f t="shared" ref="F174:F175" si="119">SUM(D174:E174)</f>
        <v>6.0725532920149714</v>
      </c>
      <c r="G174" s="200">
        <f t="shared" si="111"/>
        <v>4.2620566854008057E-2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3.2543996087029807</v>
      </c>
      <c r="C175" s="11">
        <v>5.7973308151481815</v>
      </c>
      <c r="D175" s="11">
        <f t="shared" si="116"/>
        <v>2.5429312064452008</v>
      </c>
      <c r="E175" s="11">
        <v>3.3906430882430696</v>
      </c>
      <c r="F175" s="11">
        <f t="shared" si="119"/>
        <v>5.9335742946882704</v>
      </c>
      <c r="G175" s="200">
        <f t="shared" si="111"/>
        <v>4.8741514174674538E-2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1.3651010413688887</v>
      </c>
      <c r="C176" s="11">
        <v>1.7236226303951048</v>
      </c>
      <c r="D176" s="11">
        <f t="shared" si="116"/>
        <v>0.35852158902621611</v>
      </c>
      <c r="E176" s="11">
        <v>0.8144541263598517</v>
      </c>
      <c r="F176" s="11">
        <f t="shared" ref="F176" si="120">SUM(D176:E176)</f>
        <v>1.1729757153860678</v>
      </c>
      <c r="G176" s="200">
        <f t="shared" si="111"/>
        <v>3.1684417921868047E-2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6.6932033958307953</v>
      </c>
      <c r="C177" s="11">
        <v>10.476738093170104</v>
      </c>
      <c r="D177" s="11">
        <f t="shared" ref="D177" si="121">C177-B177</f>
        <v>3.7835346973393085</v>
      </c>
      <c r="E177" s="11">
        <v>5.4222901087035229</v>
      </c>
      <c r="F177" s="11">
        <f t="shared" ref="F177" si="122">SUM(D177:E177)</f>
        <v>9.2058248060428305</v>
      </c>
      <c r="G177" s="200">
        <f t="shared" ref="G177" si="123">IF(B177&gt;0,(1+(E177/B177))^(1/($C$6-$B$6))-1,0)</f>
        <v>4.0352397695279096E-2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136.050240055757</v>
      </c>
      <c r="C178" s="11">
        <f t="shared" ref="C178:F178" si="124">SUM(C152:C177)</f>
        <v>175.93396693883957</v>
      </c>
      <c r="D178" s="11">
        <f t="shared" si="124"/>
        <v>39.883726883082659</v>
      </c>
      <c r="E178" s="11">
        <f t="shared" si="124"/>
        <v>83.295486933629903</v>
      </c>
      <c r="F178" s="11">
        <f t="shared" si="124"/>
        <v>123.17921381671259</v>
      </c>
      <c r="G178" s="200">
        <f t="shared" si="111"/>
        <v>3.2354030623350738E-2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41.848758647231087</v>
      </c>
      <c r="C181" s="11">
        <v>36.359765189571199</v>
      </c>
      <c r="D181" s="11">
        <f>C181-B181</f>
        <v>-5.4889934576598876</v>
      </c>
      <c r="E181" s="11">
        <v>15.116465362145391</v>
      </c>
      <c r="F181" s="11">
        <f>SUM(D181:E181)</f>
        <v>9.6274719044855033</v>
      </c>
      <c r="G181" s="200">
        <f>IF(B181&gt;0,(1+(E181/B181))^(1/($C$6-$B$6))-1,0)</f>
        <v>2.0771372941838173E-2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18.131316044739162</v>
      </c>
      <c r="C182" s="11">
        <v>21.400007384557881</v>
      </c>
      <c r="D182" s="11">
        <f t="shared" ref="D182:D197" si="127">C182-B182</f>
        <v>3.2686913398187194</v>
      </c>
      <c r="E182" s="11">
        <v>9.1276131909257039</v>
      </c>
      <c r="F182" s="11">
        <f t="shared" ref="F182:F189" si="128">SUM(D182:E182)</f>
        <v>12.396304530744423</v>
      </c>
      <c r="G182" s="200">
        <f t="shared" ref="G182:G184" si="129">IF(B182&gt;0,(1+(E182/B182))^(1/($C$6-$B$6))-1,0)</f>
        <v>2.7555522360569462E-2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22.610129446640279</v>
      </c>
      <c r="C183" s="11">
        <v>18.232382597140425</v>
      </c>
      <c r="D183" s="11">
        <f t="shared" si="127"/>
        <v>-4.3777468494998537</v>
      </c>
      <c r="E183" s="11">
        <v>5.3753633269236731</v>
      </c>
      <c r="F183" s="11">
        <f t="shared" si="128"/>
        <v>0.99761647742381943</v>
      </c>
      <c r="G183" s="200">
        <f t="shared" si="129"/>
        <v>1.4320790537396544E-2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15.221097860351406</v>
      </c>
      <c r="C184" s="11">
        <v>18.956226837690039</v>
      </c>
      <c r="D184" s="11">
        <f t="shared" si="127"/>
        <v>3.7351289773386327</v>
      </c>
      <c r="E184" s="11">
        <v>9.1698772131045487</v>
      </c>
      <c r="F184" s="11">
        <f t="shared" si="128"/>
        <v>12.905006190443181</v>
      </c>
      <c r="G184" s="200">
        <f t="shared" si="129"/>
        <v>3.1934690321189008E-2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6.5845496899511975</v>
      </c>
      <c r="C185" s="11">
        <v>6.1172999968013793</v>
      </c>
      <c r="D185" s="11">
        <f t="shared" si="127"/>
        <v>-0.46724969314981823</v>
      </c>
      <c r="E185" s="11">
        <v>2.3328804682726787</v>
      </c>
      <c r="F185" s="11">
        <f t="shared" si="128"/>
        <v>1.8656307751228605</v>
      </c>
      <c r="G185" s="200">
        <f>IF(B185&gt;0,(1+(E185/B185))^(1/($C$6-$B$6))-1,0)</f>
        <v>2.0424574813869611E-2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28.761807781087256</v>
      </c>
      <c r="C186" s="11">
        <v>30.191238836684445</v>
      </c>
      <c r="D186" s="11">
        <f t="shared" si="127"/>
        <v>1.4294310555971883</v>
      </c>
      <c r="E186" s="11">
        <v>11.426313224167611</v>
      </c>
      <c r="F186" s="11">
        <f t="shared" si="128"/>
        <v>12.855744279764799</v>
      </c>
      <c r="G186" s="200">
        <f t="shared" ref="G186:G207" si="130">IF(B186&gt;0,(1+(E186/B186))^(1/($C$6-$B$6))-1,0)</f>
        <v>2.2552076037497093E-2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12.160965614715456</v>
      </c>
      <c r="C187" s="11">
        <v>7.5935788063048957</v>
      </c>
      <c r="D187" s="11">
        <f t="shared" si="127"/>
        <v>-4.5673868084105607</v>
      </c>
      <c r="E187" s="11">
        <v>2.957995020491806</v>
      </c>
      <c r="F187" s="11">
        <f t="shared" si="128"/>
        <v>-1.6093917879187547</v>
      </c>
      <c r="G187" s="200">
        <f t="shared" si="130"/>
        <v>1.4620403985940111E-2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11.77644789410628</v>
      </c>
      <c r="C188" s="11">
        <v>15.067519049407169</v>
      </c>
      <c r="D188" s="11">
        <f t="shared" si="127"/>
        <v>3.2910711553008891</v>
      </c>
      <c r="E188" s="11">
        <v>7.3675138847218893</v>
      </c>
      <c r="F188" s="11">
        <f t="shared" si="128"/>
        <v>10.658585040022778</v>
      </c>
      <c r="G188" s="200">
        <f t="shared" si="130"/>
        <v>3.2922728036286486E-2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6.6337687026935503</v>
      </c>
      <c r="C189" s="11">
        <v>6.9699878284341663</v>
      </c>
      <c r="D189" s="11">
        <f t="shared" si="127"/>
        <v>0.33621912574061597</v>
      </c>
      <c r="E189" s="11">
        <v>1.6735886471432415</v>
      </c>
      <c r="F189" s="11">
        <f t="shared" si="128"/>
        <v>2.0098077728838577</v>
      </c>
      <c r="G189" s="200">
        <f t="shared" si="130"/>
        <v>1.5110931213593304E-2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7.6015109797593921</v>
      </c>
      <c r="C190" s="11">
        <v>5.9962784977403158</v>
      </c>
      <c r="D190" s="11">
        <f t="shared" si="127"/>
        <v>-1.6052324820190762</v>
      </c>
      <c r="E190" s="11">
        <v>2.2875612595675396</v>
      </c>
      <c r="F190" s="11">
        <f t="shared" ref="F190:F191" si="131">SUM(D190:E190)</f>
        <v>0.68232877754846344</v>
      </c>
      <c r="G190" s="200">
        <f t="shared" si="130"/>
        <v>1.7693595592361611E-2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35.438612567641918</v>
      </c>
      <c r="C191" s="11">
        <v>31.602232885686909</v>
      </c>
      <c r="D191" s="11">
        <f t="shared" si="127"/>
        <v>-3.8363796819550089</v>
      </c>
      <c r="E191" s="11">
        <v>13.154831275592082</v>
      </c>
      <c r="F191" s="11">
        <f t="shared" si="131"/>
        <v>9.3184515936370733</v>
      </c>
      <c r="G191" s="200">
        <f t="shared" si="130"/>
        <v>2.1268800526235809E-2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67.938862639934825</v>
      </c>
      <c r="C192" s="11">
        <v>57.387317140467104</v>
      </c>
      <c r="D192" s="11">
        <f t="shared" si="127"/>
        <v>-10.551545499467721</v>
      </c>
      <c r="E192" s="11">
        <v>27.303389387605094</v>
      </c>
      <c r="F192" s="11">
        <f t="shared" ref="F192:F195" si="132">SUM(D192:E192)</f>
        <v>16.751843888137373</v>
      </c>
      <c r="G192" s="200">
        <f t="shared" si="130"/>
        <v>2.2776542602884531E-2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13.429993630802269</v>
      </c>
      <c r="C193" s="11">
        <v>8.5514629510811719</v>
      </c>
      <c r="D193" s="11">
        <f t="shared" si="127"/>
        <v>-4.8785306797210968</v>
      </c>
      <c r="E193" s="11">
        <v>6.5817164745378918</v>
      </c>
      <c r="F193" s="11">
        <f t="shared" si="132"/>
        <v>1.703185794816795</v>
      </c>
      <c r="G193" s="200">
        <f t="shared" si="130"/>
        <v>2.6945098526771183E-2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4.7424885371389447</v>
      </c>
      <c r="C194" s="11">
        <v>4.8244484375748069</v>
      </c>
      <c r="D194" s="11">
        <f t="shared" si="127"/>
        <v>8.195990043586221E-2</v>
      </c>
      <c r="E194" s="11">
        <v>2.24559747393437</v>
      </c>
      <c r="F194" s="11">
        <f t="shared" si="132"/>
        <v>2.3275573743702322</v>
      </c>
      <c r="G194" s="200">
        <f t="shared" si="130"/>
        <v>2.6179804714939081E-2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44.121338838976563</v>
      </c>
      <c r="C195" s="11">
        <v>37.853934569210566</v>
      </c>
      <c r="D195" s="11">
        <f t="shared" si="127"/>
        <v>-6.2674042697659971</v>
      </c>
      <c r="E195" s="11">
        <v>13.553134469015642</v>
      </c>
      <c r="F195" s="11">
        <f t="shared" si="132"/>
        <v>7.2857301992496453</v>
      </c>
      <c r="G195" s="200">
        <f t="shared" si="130"/>
        <v>1.8018484380798006E-2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30.89707898920879</v>
      </c>
      <c r="C196" s="11">
        <v>25.782050675229453</v>
      </c>
      <c r="D196" s="11">
        <f t="shared" si="127"/>
        <v>-5.1150283139793373</v>
      </c>
      <c r="E196" s="11">
        <v>10.400889306145869</v>
      </c>
      <c r="F196" s="11">
        <f t="shared" ref="F196" si="133">SUM(D196:E196)</f>
        <v>5.2858609921665316</v>
      </c>
      <c r="G196" s="200">
        <f t="shared" si="130"/>
        <v>1.9531740323356805E-2</v>
      </c>
    </row>
    <row r="197" spans="1:14" x14ac:dyDescent="0.2">
      <c r="A197" t="str">
        <f t="shared" si="126"/>
        <v>54 Textiles, printing and other skilled trades</v>
      </c>
      <c r="B197" s="11">
        <v>13.237976295276447</v>
      </c>
      <c r="C197" s="11">
        <v>13.992573439391725</v>
      </c>
      <c r="D197" s="11">
        <f t="shared" si="127"/>
        <v>0.75459714411527834</v>
      </c>
      <c r="E197" s="11">
        <v>5.5132118183875454</v>
      </c>
      <c r="F197" s="11">
        <f t="shared" ref="F197" si="134">SUM(D197:E197)</f>
        <v>6.2678089625028237</v>
      </c>
      <c r="G197" s="200">
        <f t="shared" si="130"/>
        <v>2.3482637059666578E-2</v>
      </c>
    </row>
    <row r="198" spans="1:14" x14ac:dyDescent="0.2">
      <c r="A198" t="str">
        <f t="shared" si="126"/>
        <v>61 Caring personal service occupations</v>
      </c>
      <c r="B198" s="11">
        <v>83.066785336510762</v>
      </c>
      <c r="C198" s="11">
        <v>121.1780681280747</v>
      </c>
      <c r="D198" s="11">
        <f>C198-B198</f>
        <v>38.111282791563937</v>
      </c>
      <c r="E198" s="11">
        <v>58.197411340694828</v>
      </c>
      <c r="F198" s="11">
        <f>SUM(D198:E198)</f>
        <v>96.308694132258765</v>
      </c>
      <c r="G198" s="200">
        <f t="shared" si="130"/>
        <v>3.6033137888667577E-2</v>
      </c>
    </row>
    <row r="199" spans="1:14" x14ac:dyDescent="0.2">
      <c r="A199" t="str">
        <f t="shared" si="126"/>
        <v>62 Leisure, travel and related personal service occupations</v>
      </c>
      <c r="B199" s="11">
        <v>16.870806769453313</v>
      </c>
      <c r="C199" s="11">
        <v>14.458228469720369</v>
      </c>
      <c r="D199" s="11">
        <f t="shared" ref="D199:D205" si="135">C199-B199</f>
        <v>-2.4125782997329441</v>
      </c>
      <c r="E199" s="11">
        <v>6.8974949654752979</v>
      </c>
      <c r="F199" s="11">
        <f t="shared" ref="F199:F200" si="136">SUM(D199:E199)</f>
        <v>4.4849166657423538</v>
      </c>
      <c r="G199" s="200">
        <f t="shared" si="130"/>
        <v>2.3114296653824029E-2</v>
      </c>
    </row>
    <row r="200" spans="1:14" x14ac:dyDescent="0.2">
      <c r="A200" t="str">
        <f t="shared" si="126"/>
        <v>63 Community and civil enforcement occupations</v>
      </c>
      <c r="B200" s="11">
        <v>0.55836807977334335</v>
      </c>
      <c r="C200" s="11">
        <v>0.41951338428329954</v>
      </c>
      <c r="D200" s="11">
        <f t="shared" si="135"/>
        <v>-0.13885469549004381</v>
      </c>
      <c r="E200" s="11">
        <v>0.14061801606749072</v>
      </c>
      <c r="F200" s="11">
        <f t="shared" si="136"/>
        <v>1.7633205774469085E-3</v>
      </c>
      <c r="G200" s="200">
        <f t="shared" si="130"/>
        <v>1.5086838794545088E-2</v>
      </c>
    </row>
    <row r="201" spans="1:14" x14ac:dyDescent="0.2">
      <c r="A201" t="str">
        <f t="shared" si="126"/>
        <v>71 Sales occupations</v>
      </c>
      <c r="B201" s="11">
        <v>51.953184961621979</v>
      </c>
      <c r="C201" s="11">
        <v>52.989498797255813</v>
      </c>
      <c r="D201" s="11">
        <f t="shared" si="135"/>
        <v>1.0363138356338339</v>
      </c>
      <c r="E201" s="11">
        <v>23.16777744721351</v>
      </c>
      <c r="F201" s="11">
        <f t="shared" ref="F201:F202" si="137">SUM(D201:E201)</f>
        <v>24.204091282847344</v>
      </c>
      <c r="G201" s="200">
        <f t="shared" si="130"/>
        <v>2.4888447373748068E-2</v>
      </c>
    </row>
    <row r="202" spans="1:14" x14ac:dyDescent="0.2">
      <c r="A202" t="str">
        <f t="shared" si="126"/>
        <v>72 Customer service occupations</v>
      </c>
      <c r="B202" s="11">
        <v>14.943702467956594</v>
      </c>
      <c r="C202" s="11">
        <v>22.603539157341569</v>
      </c>
      <c r="D202" s="11">
        <f t="shared" si="135"/>
        <v>7.6598366893849743</v>
      </c>
      <c r="E202" s="11">
        <v>8.1627420142037401</v>
      </c>
      <c r="F202" s="11">
        <f t="shared" si="137"/>
        <v>15.822578703588714</v>
      </c>
      <c r="G202" s="200">
        <f t="shared" si="130"/>
        <v>2.9480980283770553E-2</v>
      </c>
    </row>
    <row r="203" spans="1:14" x14ac:dyDescent="0.2">
      <c r="A203" t="str">
        <f t="shared" si="126"/>
        <v>81 Process, plant and machine operatives</v>
      </c>
      <c r="B203" s="11">
        <v>23.890625208148684</v>
      </c>
      <c r="C203" s="11">
        <v>34.331135395062546</v>
      </c>
      <c r="D203" s="11">
        <f t="shared" si="135"/>
        <v>10.440510186913862</v>
      </c>
      <c r="E203" s="11">
        <v>11.288766971496624</v>
      </c>
      <c r="F203" s="11">
        <f t="shared" ref="F203:F204" si="138">SUM(D203:E203)</f>
        <v>21.729277158410486</v>
      </c>
      <c r="G203" s="200">
        <f t="shared" si="130"/>
        <v>2.6133944780417862E-2</v>
      </c>
    </row>
    <row r="204" spans="1:14" x14ac:dyDescent="0.2">
      <c r="A204" t="str">
        <f t="shared" si="126"/>
        <v>82 Transport and mobile machine drivers and operatives</v>
      </c>
      <c r="B204" s="11">
        <v>22.512919667465713</v>
      </c>
      <c r="C204" s="11">
        <v>27.154298761004558</v>
      </c>
      <c r="D204" s="11">
        <f t="shared" si="135"/>
        <v>4.6413790935388448</v>
      </c>
      <c r="E204" s="11">
        <v>12.315412096522465</v>
      </c>
      <c r="F204" s="11">
        <f t="shared" si="138"/>
        <v>16.95679119006131</v>
      </c>
      <c r="G204" s="200">
        <f t="shared" si="130"/>
        <v>2.9516686446903417E-2</v>
      </c>
    </row>
    <row r="205" spans="1:14" x14ac:dyDescent="0.2">
      <c r="A205" t="str">
        <f t="shared" si="126"/>
        <v>91 Elementary trades and related occupations</v>
      </c>
      <c r="B205" s="11">
        <v>8.3231383082198747</v>
      </c>
      <c r="C205" s="11">
        <v>8.5254814646688271</v>
      </c>
      <c r="D205" s="11">
        <f t="shared" si="135"/>
        <v>0.2023431564489524</v>
      </c>
      <c r="E205" s="11">
        <v>2.9724145636413271</v>
      </c>
      <c r="F205" s="11">
        <f t="shared" ref="F205" si="139">SUM(D205:E205)</f>
        <v>3.1747577200902795</v>
      </c>
      <c r="G205" s="200">
        <f t="shared" si="130"/>
        <v>2.0566617955545041E-2</v>
      </c>
    </row>
    <row r="206" spans="1:14" x14ac:dyDescent="0.2">
      <c r="A206" t="str">
        <f t="shared" si="126"/>
        <v>92 Elementary administration and service occupations</v>
      </c>
      <c r="B206" s="11">
        <v>45.073803054357164</v>
      </c>
      <c r="C206" s="11">
        <v>48.303198049602699</v>
      </c>
      <c r="D206" s="11">
        <f t="shared" ref="D206" si="140">C206-B206</f>
        <v>3.229394995245535</v>
      </c>
      <c r="E206" s="11">
        <v>22.22539340206529</v>
      </c>
      <c r="F206" s="11">
        <f t="shared" ref="F206" si="141">SUM(D206:E206)</f>
        <v>25.454788397310825</v>
      </c>
      <c r="G206" s="200">
        <f t="shared" ref="G206" si="142">IF(B206&gt;0,(1+(E206/B206))^(1/($C$6-$B$6))-1,0)</f>
        <v>2.7083403896668079E-2</v>
      </c>
    </row>
    <row r="207" spans="1:14" x14ac:dyDescent="0.2">
      <c r="A207" t="str">
        <f t="shared" si="126"/>
        <v>All occupations</v>
      </c>
      <c r="B207" s="11">
        <f>SUM(B181:B206)</f>
        <v>648.33003801376219</v>
      </c>
      <c r="C207" s="11">
        <f t="shared" ref="C207:F207" si="143">SUM(C181:C206)</f>
        <v>676.84126672998809</v>
      </c>
      <c r="D207" s="11">
        <f t="shared" si="143"/>
        <v>28.51122871622578</v>
      </c>
      <c r="E207" s="11">
        <f t="shared" si="143"/>
        <v>290.95597262006311</v>
      </c>
      <c r="F207" s="11">
        <f t="shared" si="143"/>
        <v>319.46720133628895</v>
      </c>
      <c r="G207" s="200">
        <f t="shared" si="130"/>
        <v>2.5022615167674234E-2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28.908098324813217</v>
      </c>
      <c r="C210" s="11">
        <v>15.715139832456313</v>
      </c>
      <c r="D210" s="11">
        <f>C210-B210</f>
        <v>-13.192958492356905</v>
      </c>
      <c r="E210" s="11">
        <v>8.8581392349167025</v>
      </c>
      <c r="F210" s="11">
        <f>SUM(D210:E210)</f>
        <v>-4.334819257440202</v>
      </c>
      <c r="G210" s="200">
        <f>IF(B210&gt;0,(1+(E210/B210))^(1/($C$6-$B$6))-1,0)</f>
        <v>1.7979298882238259E-2</v>
      </c>
    </row>
    <row r="211" spans="1:7" x14ac:dyDescent="0.2">
      <c r="A211" t="str">
        <f t="shared" si="145"/>
        <v>12 Other managers and proprietors</v>
      </c>
      <c r="B211" s="11">
        <v>17.913518889214838</v>
      </c>
      <c r="C211" s="11">
        <v>16.099638131128827</v>
      </c>
      <c r="D211" s="11">
        <f t="shared" ref="D211:D226" si="146">C211-B211</f>
        <v>-1.813880758086011</v>
      </c>
      <c r="E211" s="11">
        <v>9.4258813843803999</v>
      </c>
      <c r="F211" s="11">
        <f t="shared" ref="F211:F218" si="147">SUM(D211:E211)</f>
        <v>7.6120006262943889</v>
      </c>
      <c r="G211" s="200">
        <f t="shared" ref="G211:G213" si="148">IF(B211&gt;0,(1+(E211/B211))^(1/($C$6-$B$6))-1,0)</f>
        <v>2.8585833314233255E-2</v>
      </c>
    </row>
    <row r="212" spans="1:7" x14ac:dyDescent="0.2">
      <c r="A212" t="str">
        <f t="shared" si="145"/>
        <v>21 Science, research, engineering and technology professionals</v>
      </c>
      <c r="B212" s="11">
        <v>14.853692339846233</v>
      </c>
      <c r="C212" s="11">
        <v>9.7350006892604526</v>
      </c>
      <c r="D212" s="11">
        <f t="shared" si="146"/>
        <v>-5.1186916505857809</v>
      </c>
      <c r="E212" s="11">
        <v>3.8476084949461904</v>
      </c>
      <c r="F212" s="11">
        <f t="shared" si="147"/>
        <v>-1.2710831556395905</v>
      </c>
      <c r="G212" s="200">
        <f t="shared" si="148"/>
        <v>1.5474821156756358E-2</v>
      </c>
    </row>
    <row r="213" spans="1:7" x14ac:dyDescent="0.2">
      <c r="A213" t="str">
        <f t="shared" si="145"/>
        <v>22 Health professionals</v>
      </c>
      <c r="B213" s="11">
        <v>10.302045117015975</v>
      </c>
      <c r="C213" s="11">
        <v>6.4709132349331906</v>
      </c>
      <c r="D213" s="11">
        <f t="shared" si="146"/>
        <v>-3.8311318820827847</v>
      </c>
      <c r="E213" s="11">
        <v>3.8147383357175904</v>
      </c>
      <c r="F213" s="11">
        <f t="shared" si="147"/>
        <v>-1.63935463651943E-2</v>
      </c>
      <c r="G213" s="200">
        <f t="shared" si="148"/>
        <v>2.1223547711256785E-2</v>
      </c>
    </row>
    <row r="214" spans="1:7" x14ac:dyDescent="0.2">
      <c r="A214" t="str">
        <f t="shared" si="145"/>
        <v>23 Teaching and other educational professionals</v>
      </c>
      <c r="B214" s="11">
        <v>5.1768508209092303</v>
      </c>
      <c r="C214" s="11">
        <v>2.835371161499523</v>
      </c>
      <c r="D214" s="11">
        <f t="shared" si="146"/>
        <v>-2.3414796594097074</v>
      </c>
      <c r="E214" s="11">
        <v>1.7560641379262503</v>
      </c>
      <c r="F214" s="11">
        <f t="shared" si="147"/>
        <v>-0.5854155214834571</v>
      </c>
      <c r="G214" s="200">
        <f>IF(B214&gt;0,(1+(E214/B214))^(1/($C$6-$B$6))-1,0)</f>
        <v>1.9663049199564853E-2</v>
      </c>
    </row>
    <row r="215" spans="1:7" x14ac:dyDescent="0.2">
      <c r="A215" t="str">
        <f t="shared" si="145"/>
        <v>24 Business, media and public service professionals</v>
      </c>
      <c r="B215" s="11">
        <v>17.378673326004172</v>
      </c>
      <c r="C215" s="11">
        <v>11.23651935321371</v>
      </c>
      <c r="D215" s="11">
        <f t="shared" si="146"/>
        <v>-6.1421539727904619</v>
      </c>
      <c r="E215" s="11">
        <v>5.3776474564534134</v>
      </c>
      <c r="F215" s="11">
        <f t="shared" si="147"/>
        <v>-0.76450651633704858</v>
      </c>
      <c r="G215" s="200">
        <f t="shared" ref="G215:G236" si="149">IF(B215&gt;0,(1+(E215/B215))^(1/($C$6-$B$6))-1,0)</f>
        <v>1.8135768713097633E-2</v>
      </c>
    </row>
    <row r="216" spans="1:7" x14ac:dyDescent="0.2">
      <c r="A216" t="str">
        <f t="shared" si="145"/>
        <v>31 Science, engineering and technology associate professionals</v>
      </c>
      <c r="B216" s="11">
        <v>8.4940286209299138</v>
      </c>
      <c r="C216" s="11">
        <v>5.3250146511374838</v>
      </c>
      <c r="D216" s="11">
        <f t="shared" si="146"/>
        <v>-3.16901396979243</v>
      </c>
      <c r="E216" s="11">
        <v>2.208910347911039</v>
      </c>
      <c r="F216" s="11">
        <f t="shared" si="147"/>
        <v>-0.96010362188139098</v>
      </c>
      <c r="G216" s="200">
        <f t="shared" si="149"/>
        <v>1.5529682939024125E-2</v>
      </c>
    </row>
    <row r="217" spans="1:7" x14ac:dyDescent="0.2">
      <c r="A217" t="str">
        <f t="shared" si="145"/>
        <v>32 Health and social care associate professionals</v>
      </c>
      <c r="B217" s="11">
        <v>8.6045776458133236</v>
      </c>
      <c r="C217" s="11">
        <v>5.339390379648095</v>
      </c>
      <c r="D217" s="11">
        <f t="shared" si="146"/>
        <v>-3.2651872661652286</v>
      </c>
      <c r="E217" s="11">
        <v>3.4128661743454716</v>
      </c>
      <c r="F217" s="11">
        <f t="shared" si="147"/>
        <v>0.14767890818024298</v>
      </c>
      <c r="G217" s="200">
        <f t="shared" si="149"/>
        <v>2.2520843252816114E-2</v>
      </c>
    </row>
    <row r="218" spans="1:7" x14ac:dyDescent="0.2">
      <c r="A218" t="str">
        <f t="shared" si="145"/>
        <v>33 Protective service occupations</v>
      </c>
      <c r="B218" s="11">
        <v>7.0247400170092797</v>
      </c>
      <c r="C218" s="11">
        <v>5.3992456432535461</v>
      </c>
      <c r="D218" s="11">
        <f t="shared" si="146"/>
        <v>-1.6254943737557337</v>
      </c>
      <c r="E218" s="11">
        <v>1.8466972793226848</v>
      </c>
      <c r="F218" s="11">
        <f t="shared" si="147"/>
        <v>0.2212029055669511</v>
      </c>
      <c r="G218" s="200">
        <f t="shared" si="149"/>
        <v>1.5681593491393864E-2</v>
      </c>
    </row>
    <row r="219" spans="1:7" x14ac:dyDescent="0.2">
      <c r="A219" t="str">
        <f t="shared" si="145"/>
        <v>34 Culture, media and sports occupations</v>
      </c>
      <c r="B219" s="11">
        <v>3.0719182121445017</v>
      </c>
      <c r="C219" s="11">
        <v>1.1200294067376149</v>
      </c>
      <c r="D219" s="11">
        <f t="shared" si="146"/>
        <v>-1.9518888054068868</v>
      </c>
      <c r="E219" s="11">
        <v>0.597907273146981</v>
      </c>
      <c r="F219" s="11">
        <f t="shared" ref="F219:F220" si="150">SUM(D219:E219)</f>
        <v>-1.3539815322599058</v>
      </c>
      <c r="G219" s="200">
        <f t="shared" si="149"/>
        <v>1.1926690338401214E-2</v>
      </c>
    </row>
    <row r="220" spans="1:7" x14ac:dyDescent="0.2">
      <c r="A220" t="str">
        <f t="shared" si="145"/>
        <v>35 Business and public service associate professionals</v>
      </c>
      <c r="B220" s="11">
        <v>26.474735478058967</v>
      </c>
      <c r="C220" s="11">
        <v>15.723250933779706</v>
      </c>
      <c r="D220" s="11">
        <f t="shared" si="146"/>
        <v>-10.751484544279261</v>
      </c>
      <c r="E220" s="11">
        <v>7.7082425336735172</v>
      </c>
      <c r="F220" s="11">
        <f t="shared" si="150"/>
        <v>-3.0432420106057441</v>
      </c>
      <c r="G220" s="200">
        <f t="shared" si="149"/>
        <v>1.7181730076943236E-2</v>
      </c>
    </row>
    <row r="221" spans="1:7" x14ac:dyDescent="0.2">
      <c r="A221" t="str">
        <f t="shared" si="145"/>
        <v>41 Administrative occupations</v>
      </c>
      <c r="B221" s="11">
        <v>71.450218020644911</v>
      </c>
      <c r="C221" s="11">
        <v>38.755375602774315</v>
      </c>
      <c r="D221" s="11">
        <f t="shared" si="146"/>
        <v>-32.694842417870596</v>
      </c>
      <c r="E221" s="11">
        <v>21.792620134193221</v>
      </c>
      <c r="F221" s="11">
        <f t="shared" ref="F221:F224" si="151">SUM(D221:E221)</f>
        <v>-10.902222283677375</v>
      </c>
      <c r="G221" s="200">
        <f t="shared" si="149"/>
        <v>1.790550176831629E-2</v>
      </c>
    </row>
    <row r="222" spans="1:7" x14ac:dyDescent="0.2">
      <c r="A222" t="str">
        <f t="shared" si="145"/>
        <v>42 Secretarial and related occupations</v>
      </c>
      <c r="B222" s="11">
        <v>14.558540559594475</v>
      </c>
      <c r="C222" s="11">
        <v>3.4655370541112731</v>
      </c>
      <c r="D222" s="11">
        <f t="shared" si="146"/>
        <v>-11.093003505483201</v>
      </c>
      <c r="E222" s="11">
        <v>4.2738311289933852</v>
      </c>
      <c r="F222" s="11">
        <f t="shared" si="151"/>
        <v>-6.8191723764898162</v>
      </c>
      <c r="G222" s="200">
        <f t="shared" si="149"/>
        <v>1.7308043733462952E-2</v>
      </c>
    </row>
    <row r="223" spans="1:7" x14ac:dyDescent="0.2">
      <c r="A223" t="str">
        <f t="shared" si="145"/>
        <v>51 Skilled agricultural and related trades</v>
      </c>
      <c r="B223" s="11">
        <v>6.7921547775586069</v>
      </c>
      <c r="C223" s="11">
        <v>5.345275837711112</v>
      </c>
      <c r="D223" s="11">
        <f t="shared" si="146"/>
        <v>-1.4468789398474948</v>
      </c>
      <c r="E223" s="11">
        <v>3.0800418343929481</v>
      </c>
      <c r="F223" s="11">
        <f t="shared" si="151"/>
        <v>1.6331628945454533</v>
      </c>
      <c r="G223" s="200">
        <f t="shared" si="149"/>
        <v>2.5243634363559808E-2</v>
      </c>
    </row>
    <row r="224" spans="1:7" x14ac:dyDescent="0.2">
      <c r="A224" t="str">
        <f t="shared" si="145"/>
        <v>52 Skilled metal, electrical and electronic trades</v>
      </c>
      <c r="B224" s="11">
        <v>21.985251660971752</v>
      </c>
      <c r="C224" s="11">
        <v>14.119329708564601</v>
      </c>
      <c r="D224" s="11">
        <f t="shared" si="146"/>
        <v>-7.8659219524071506</v>
      </c>
      <c r="E224" s="11">
        <v>6.1560916994424959</v>
      </c>
      <c r="F224" s="11">
        <f t="shared" si="151"/>
        <v>-1.7098302529646547</v>
      </c>
      <c r="G224" s="200">
        <f t="shared" si="149"/>
        <v>1.6594039288090112E-2</v>
      </c>
    </row>
    <row r="225" spans="1:7" x14ac:dyDescent="0.2">
      <c r="A225" t="str">
        <f t="shared" si="145"/>
        <v>53 Skilled construction and building trades</v>
      </c>
      <c r="B225" s="11">
        <v>26.044976268440333</v>
      </c>
      <c r="C225" s="11">
        <v>22.338006460402145</v>
      </c>
      <c r="D225" s="11">
        <f t="shared" si="146"/>
        <v>-3.7069698080381883</v>
      </c>
      <c r="E225" s="11">
        <v>10.548991495080276</v>
      </c>
      <c r="F225" s="11">
        <f t="shared" ref="F225" si="152">SUM(D225:E225)</f>
        <v>6.842021687042088</v>
      </c>
      <c r="G225" s="200">
        <f t="shared" si="149"/>
        <v>2.2929497750712624E-2</v>
      </c>
    </row>
    <row r="226" spans="1:7" x14ac:dyDescent="0.2">
      <c r="A226" t="str">
        <f t="shared" si="145"/>
        <v>54 Textiles, printing and other skilled trades</v>
      </c>
      <c r="B226" s="11">
        <v>13.870697195243004</v>
      </c>
      <c r="C226" s="11">
        <v>8.7805363436378272</v>
      </c>
      <c r="D226" s="11">
        <f t="shared" si="146"/>
        <v>-5.0901608516051766</v>
      </c>
      <c r="E226" s="11">
        <v>4.1572661801625514</v>
      </c>
      <c r="F226" s="11">
        <f t="shared" ref="F226" si="153">SUM(D226:E226)</f>
        <v>-0.93289467144262517</v>
      </c>
      <c r="G226" s="200">
        <f t="shared" si="149"/>
        <v>1.7629976885214838E-2</v>
      </c>
    </row>
    <row r="227" spans="1:7" x14ac:dyDescent="0.2">
      <c r="A227" t="str">
        <f t="shared" si="145"/>
        <v>61 Caring personal service occupations</v>
      </c>
      <c r="B227" s="11">
        <v>58.440797542580917</v>
      </c>
      <c r="C227" s="11">
        <v>41.008498454517429</v>
      </c>
      <c r="D227" s="11">
        <f>C227-B227</f>
        <v>-17.432299088063488</v>
      </c>
      <c r="E227" s="11">
        <v>25.137134729510127</v>
      </c>
      <c r="F227" s="11">
        <f>SUM(D227:E227)</f>
        <v>7.704835641446639</v>
      </c>
      <c r="G227" s="200">
        <f t="shared" si="149"/>
        <v>2.4137729339553271E-2</v>
      </c>
    </row>
    <row r="228" spans="1:7" x14ac:dyDescent="0.2">
      <c r="A228" t="str">
        <f t="shared" si="145"/>
        <v>62 Leisure, travel and related personal service occupations</v>
      </c>
      <c r="B228" s="11">
        <v>17.400259006003733</v>
      </c>
      <c r="C228" s="11">
        <v>10.744028116064117</v>
      </c>
      <c r="D228" s="11">
        <f t="shared" ref="D228:D234" si="154">C228-B228</f>
        <v>-6.6562308899396161</v>
      </c>
      <c r="E228" s="11">
        <v>6.3130130944857727</v>
      </c>
      <c r="F228" s="11">
        <f t="shared" ref="F228:F229" si="155">SUM(D228:E228)</f>
        <v>-0.34321779545384334</v>
      </c>
      <c r="G228" s="200">
        <f t="shared" si="149"/>
        <v>2.0851061692991557E-2</v>
      </c>
    </row>
    <row r="229" spans="1:7" x14ac:dyDescent="0.2">
      <c r="A229" t="str">
        <f t="shared" si="145"/>
        <v>63 Community and civil enforcement occupations</v>
      </c>
      <c r="B229" s="11">
        <v>0.76847030398463323</v>
      </c>
      <c r="C229" s="11">
        <v>0.4890050909482665</v>
      </c>
      <c r="D229" s="11">
        <f t="shared" si="154"/>
        <v>-0.27946521303636673</v>
      </c>
      <c r="E229" s="11">
        <v>0.22125378722618963</v>
      </c>
      <c r="F229" s="11">
        <f t="shared" si="155"/>
        <v>-5.8211425810177103E-2</v>
      </c>
      <c r="G229" s="200">
        <f t="shared" si="149"/>
        <v>1.7011358722193837E-2</v>
      </c>
    </row>
    <row r="230" spans="1:7" x14ac:dyDescent="0.2">
      <c r="A230" t="str">
        <f t="shared" si="145"/>
        <v>71 Sales occupations</v>
      </c>
      <c r="B230" s="11">
        <v>48.707245797500974</v>
      </c>
      <c r="C230" s="11">
        <v>29.283741631169775</v>
      </c>
      <c r="D230" s="11">
        <f t="shared" si="154"/>
        <v>-19.423504166331199</v>
      </c>
      <c r="E230" s="11">
        <v>17.321244963887537</v>
      </c>
      <c r="F230" s="11">
        <f t="shared" ref="F230:F231" si="156">SUM(D230:E230)</f>
        <v>-2.1022592024436619</v>
      </c>
      <c r="G230" s="200">
        <f t="shared" si="149"/>
        <v>2.0491017918450538E-2</v>
      </c>
    </row>
    <row r="231" spans="1:7" x14ac:dyDescent="0.2">
      <c r="A231" t="str">
        <f t="shared" si="145"/>
        <v>72 Customer service occupations</v>
      </c>
      <c r="B231" s="11">
        <v>14.099860967852944</v>
      </c>
      <c r="C231" s="11">
        <v>14.42721604156192</v>
      </c>
      <c r="D231" s="11">
        <f t="shared" si="154"/>
        <v>0.32735507370897565</v>
      </c>
      <c r="E231" s="11">
        <v>6.9795307008748182</v>
      </c>
      <c r="F231" s="11">
        <f t="shared" si="156"/>
        <v>7.3068857745837938</v>
      </c>
      <c r="G231" s="200">
        <f t="shared" si="149"/>
        <v>2.7171315418273112E-2</v>
      </c>
    </row>
    <row r="232" spans="1:7" x14ac:dyDescent="0.2">
      <c r="A232" t="str">
        <f t="shared" si="145"/>
        <v>81 Process, plant and machine operatives</v>
      </c>
      <c r="B232" s="11">
        <v>28.352086519141224</v>
      </c>
      <c r="C232" s="11">
        <v>30.000799940167763</v>
      </c>
      <c r="D232" s="11">
        <f t="shared" si="154"/>
        <v>1.6487134210265388</v>
      </c>
      <c r="E232" s="11">
        <v>12.698660505553468</v>
      </c>
      <c r="F232" s="11">
        <f t="shared" ref="F232:F233" si="157">SUM(D232:E232)</f>
        <v>14.347373926580007</v>
      </c>
      <c r="G232" s="200">
        <f t="shared" si="149"/>
        <v>2.4980813462526674E-2</v>
      </c>
    </row>
    <row r="233" spans="1:7" x14ac:dyDescent="0.2">
      <c r="A233" t="str">
        <f t="shared" si="145"/>
        <v>82 Transport and mobile machine drivers and operatives</v>
      </c>
      <c r="B233" s="11">
        <v>29.543404422605857</v>
      </c>
      <c r="C233" s="11">
        <v>28.061739423008774</v>
      </c>
      <c r="D233" s="11">
        <f t="shared" si="154"/>
        <v>-1.4816649995970828</v>
      </c>
      <c r="E233" s="11">
        <v>15.534958961108579</v>
      </c>
      <c r="F233" s="11">
        <f t="shared" si="157"/>
        <v>14.053293961511496</v>
      </c>
      <c r="G233" s="200">
        <f t="shared" si="149"/>
        <v>2.8569968752064412E-2</v>
      </c>
    </row>
    <row r="234" spans="1:7" x14ac:dyDescent="0.2">
      <c r="A234" t="str">
        <f t="shared" si="145"/>
        <v>91 Elementary trades and related occupations</v>
      </c>
      <c r="B234" s="11">
        <v>12.788834122701065</v>
      </c>
      <c r="C234" s="11">
        <v>8.5885427739018922</v>
      </c>
      <c r="D234" s="11">
        <f t="shared" si="154"/>
        <v>-4.2002913487991727</v>
      </c>
      <c r="E234" s="11">
        <v>3.6843518036165039</v>
      </c>
      <c r="F234" s="11">
        <f t="shared" ref="F234" si="158">SUM(D234:E234)</f>
        <v>-0.51593954518266871</v>
      </c>
      <c r="G234" s="200">
        <f t="shared" si="149"/>
        <v>1.7020662366948214E-2</v>
      </c>
    </row>
    <row r="235" spans="1:7" x14ac:dyDescent="0.2">
      <c r="A235" t="str">
        <f t="shared" si="145"/>
        <v>92 Elementary administration and service occupations</v>
      </c>
      <c r="B235" s="11">
        <v>70.622603009242411</v>
      </c>
      <c r="C235" s="11">
        <v>54.65672498156448</v>
      </c>
      <c r="D235" s="11">
        <f t="shared" ref="D235" si="159">C235-B235</f>
        <v>-15.965878027677931</v>
      </c>
      <c r="E235" s="11">
        <v>29.566424778768223</v>
      </c>
      <c r="F235" s="11">
        <f t="shared" ref="F235" si="160">SUM(D235:E235)</f>
        <v>13.600546751090292</v>
      </c>
      <c r="G235" s="200">
        <f t="shared" ref="G235" si="161">IF(B235&gt;0,(1+(E235/B235))^(1/($C$6-$B$6))-1,0)</f>
        <v>2.3587788578767421E-2</v>
      </c>
    </row>
    <row r="236" spans="1:7" x14ac:dyDescent="0.2">
      <c r="A236" t="str">
        <f t="shared" si="145"/>
        <v>All occupations</v>
      </c>
      <c r="B236" s="11">
        <f>SUM(B210:B235)</f>
        <v>583.62827896582644</v>
      </c>
      <c r="C236" s="11">
        <f t="shared" ref="C236:F236" si="162">SUM(C210:C235)</f>
        <v>405.06387087715416</v>
      </c>
      <c r="D236" s="11">
        <f t="shared" si="162"/>
        <v>-178.56440808867234</v>
      </c>
      <c r="E236" s="11">
        <f t="shared" si="162"/>
        <v>216.32011845003638</v>
      </c>
      <c r="F236" s="11">
        <f t="shared" si="162"/>
        <v>37.755710361363995</v>
      </c>
      <c r="G236" s="200">
        <f t="shared" si="149"/>
        <v>2.1241315526119964E-2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19.213561852225045</v>
      </c>
      <c r="C239" s="11">
        <v>11.887398370726025</v>
      </c>
      <c r="D239" s="11">
        <f>C239-B239</f>
        <v>-7.3261634814990195</v>
      </c>
      <c r="E239" s="11">
        <v>6.2533311125037017</v>
      </c>
      <c r="F239" s="11">
        <f>SUM(D239:E239)</f>
        <v>-1.0728323689953179</v>
      </c>
      <c r="G239" s="200">
        <f>IF(B239&gt;0,(1+(E239/B239))^(1/($C$6-$B$6))-1,0)</f>
        <v>1.8961727333312917E-2</v>
      </c>
    </row>
    <row r="240" spans="1:7" x14ac:dyDescent="0.2">
      <c r="A240" t="str">
        <f t="shared" si="164"/>
        <v>12 Other managers and proprietors</v>
      </c>
      <c r="B240" s="11">
        <v>10.662004691175726</v>
      </c>
      <c r="C240" s="11">
        <v>7.7045785614326752</v>
      </c>
      <c r="D240" s="11">
        <f t="shared" ref="D240:D255" si="165">C240-B240</f>
        <v>-2.9574261297430509</v>
      </c>
      <c r="E240" s="11">
        <v>4.233331237477433</v>
      </c>
      <c r="F240" s="11">
        <f t="shared" ref="F240:F247" si="166">SUM(D240:E240)</f>
        <v>1.2759051077343821</v>
      </c>
      <c r="G240" s="200">
        <f t="shared" ref="G240:G242" si="167">IF(B240&gt;0,(1+(E240/B240))^(1/($C$6-$B$6))-1,0)</f>
        <v>2.2541074419108797E-2</v>
      </c>
    </row>
    <row r="241" spans="1:7" x14ac:dyDescent="0.2">
      <c r="A241" t="str">
        <f t="shared" si="164"/>
        <v>21 Science, research, engineering and technology professionals</v>
      </c>
      <c r="B241" s="11">
        <v>8.5094465225640246</v>
      </c>
      <c r="C241" s="11">
        <v>5.8853577064071567</v>
      </c>
      <c r="D241" s="11">
        <f t="shared" si="165"/>
        <v>-2.6240888161568678</v>
      </c>
      <c r="E241" s="11">
        <v>2.0071338821155305</v>
      </c>
      <c r="F241" s="11">
        <f t="shared" si="166"/>
        <v>-0.61695493404133739</v>
      </c>
      <c r="G241" s="200">
        <f t="shared" si="167"/>
        <v>1.4218548549040255E-2</v>
      </c>
    </row>
    <row r="242" spans="1:7" x14ac:dyDescent="0.2">
      <c r="A242" t="str">
        <f t="shared" si="164"/>
        <v>22 Health professionals</v>
      </c>
      <c r="B242" s="11">
        <v>5.2193629852422108</v>
      </c>
      <c r="C242" s="11">
        <v>2.3449832480125825</v>
      </c>
      <c r="D242" s="11">
        <f t="shared" si="165"/>
        <v>-2.8743797372296283</v>
      </c>
      <c r="E242" s="11">
        <v>1.4480654437071752</v>
      </c>
      <c r="F242" s="11">
        <f t="shared" si="166"/>
        <v>-1.4263142935224531</v>
      </c>
      <c r="G242" s="200">
        <f t="shared" si="167"/>
        <v>1.6457888662281261E-2</v>
      </c>
    </row>
    <row r="243" spans="1:7" x14ac:dyDescent="0.2">
      <c r="A243" t="str">
        <f t="shared" si="164"/>
        <v>23 Teaching and other educational professionals</v>
      </c>
      <c r="B243" s="11">
        <v>3.2132007478257445</v>
      </c>
      <c r="C243" s="11">
        <v>1.5885593601243215</v>
      </c>
      <c r="D243" s="11">
        <f t="shared" si="165"/>
        <v>-1.624641387701423</v>
      </c>
      <c r="E243" s="11">
        <v>0.88498755785931682</v>
      </c>
      <c r="F243" s="11">
        <f t="shared" si="166"/>
        <v>-0.73965382984210615</v>
      </c>
      <c r="G243" s="200">
        <f>IF(B243&gt;0,(1+(E243/B243))^(1/($C$6-$B$6))-1,0)</f>
        <v>1.635072980706842E-2</v>
      </c>
    </row>
    <row r="244" spans="1:7" x14ac:dyDescent="0.2">
      <c r="A244" t="str">
        <f t="shared" si="164"/>
        <v>24 Business, media and public service professionals</v>
      </c>
      <c r="B244" s="11">
        <v>10.2455906169945</v>
      </c>
      <c r="C244" s="11">
        <v>6.0900757694296592</v>
      </c>
      <c r="D244" s="11">
        <f t="shared" si="165"/>
        <v>-4.1555148475648407</v>
      </c>
      <c r="E244" s="11">
        <v>2.9978202153627773</v>
      </c>
      <c r="F244" s="11">
        <f t="shared" si="166"/>
        <v>-1.1576946322020634</v>
      </c>
      <c r="G244" s="200">
        <f t="shared" ref="G244:G265" si="168">IF(B244&gt;0,(1+(E244/B244))^(1/($C$6-$B$6))-1,0)</f>
        <v>1.7257397825116261E-2</v>
      </c>
    </row>
    <row r="245" spans="1:7" x14ac:dyDescent="0.2">
      <c r="A245" t="str">
        <f t="shared" si="164"/>
        <v>31 Science, engineering and technology associate professionals</v>
      </c>
      <c r="B245" s="11">
        <v>6.6635244920231553</v>
      </c>
      <c r="C245" s="11">
        <v>4.5108955539521869</v>
      </c>
      <c r="D245" s="11">
        <f t="shared" si="165"/>
        <v>-2.1526289380709684</v>
      </c>
      <c r="E245" s="11">
        <v>1.7370917090068005</v>
      </c>
      <c r="F245" s="11">
        <f t="shared" si="166"/>
        <v>-0.4155372290641679</v>
      </c>
      <c r="G245" s="200">
        <f>IF(B245&gt;0,(1+(E245/B245))^(1/($C$6-$B$6))-1,0)</f>
        <v>1.5563638793598233E-2</v>
      </c>
    </row>
    <row r="246" spans="1:7" x14ac:dyDescent="0.2">
      <c r="A246" t="str">
        <f t="shared" si="164"/>
        <v>32 Health and social care associate professionals</v>
      </c>
      <c r="B246" s="11">
        <v>2.1924139724382177</v>
      </c>
      <c r="C246" s="11">
        <v>0.82258611564262474</v>
      </c>
      <c r="D246" s="11">
        <f t="shared" si="165"/>
        <v>-1.369827856795593</v>
      </c>
      <c r="E246" s="11">
        <v>0.54878167099439557</v>
      </c>
      <c r="F246" s="11">
        <f t="shared" si="166"/>
        <v>-0.82104618580119748</v>
      </c>
      <c r="G246" s="200">
        <f t="shared" si="168"/>
        <v>1.5004181587743304E-2</v>
      </c>
    </row>
    <row r="247" spans="1:7" x14ac:dyDescent="0.2">
      <c r="A247" t="str">
        <f t="shared" si="164"/>
        <v>33 Protective service occupations</v>
      </c>
      <c r="B247" s="11">
        <v>3.6894530957047178</v>
      </c>
      <c r="C247" s="11">
        <v>2.6328651117121575</v>
      </c>
      <c r="D247" s="11">
        <f t="shared" si="165"/>
        <v>-1.0565879839925603</v>
      </c>
      <c r="E247" s="11">
        <v>1.1346318831553062</v>
      </c>
      <c r="F247" s="11">
        <f t="shared" si="166"/>
        <v>7.80438991627459E-2</v>
      </c>
      <c r="G247" s="200">
        <f t="shared" si="168"/>
        <v>1.803692479692165E-2</v>
      </c>
    </row>
    <row r="248" spans="1:7" x14ac:dyDescent="0.2">
      <c r="A248" t="str">
        <f t="shared" si="164"/>
        <v>34 Culture, media and sports occupations</v>
      </c>
      <c r="B248" s="11">
        <v>2.915803665094078</v>
      </c>
      <c r="C248" s="11">
        <v>1.3050741111005886</v>
      </c>
      <c r="D248" s="11">
        <f t="shared" si="165"/>
        <v>-1.6107295539934894</v>
      </c>
      <c r="E248" s="11">
        <v>0.6980173246843151</v>
      </c>
      <c r="F248" s="11">
        <f t="shared" ref="F248:F249" si="169">SUM(D248:E248)</f>
        <v>-0.91271222930917428</v>
      </c>
      <c r="G248" s="200">
        <f t="shared" si="168"/>
        <v>1.4410861328923774E-2</v>
      </c>
    </row>
    <row r="249" spans="1:7" x14ac:dyDescent="0.2">
      <c r="A249" t="str">
        <f t="shared" si="164"/>
        <v>35 Business and public service associate professionals</v>
      </c>
      <c r="B249" s="11">
        <v>13.978043902104064</v>
      </c>
      <c r="C249" s="11">
        <v>6.7929371581867315</v>
      </c>
      <c r="D249" s="11">
        <f t="shared" si="165"/>
        <v>-7.1851067439173324</v>
      </c>
      <c r="E249" s="11">
        <v>3.3309176978802677</v>
      </c>
      <c r="F249" s="11">
        <f t="shared" si="169"/>
        <v>-3.8541890460370647</v>
      </c>
      <c r="G249" s="200">
        <f t="shared" si="168"/>
        <v>1.435110727275335E-2</v>
      </c>
    </row>
    <row r="250" spans="1:7" x14ac:dyDescent="0.2">
      <c r="A250" t="str">
        <f t="shared" si="164"/>
        <v>41 Administrative occupations</v>
      </c>
      <c r="B250" s="11">
        <v>29.655686354144546</v>
      </c>
      <c r="C250" s="11">
        <v>8.2570909955290048</v>
      </c>
      <c r="D250" s="11">
        <f t="shared" si="165"/>
        <v>-21.398595358615541</v>
      </c>
      <c r="E250" s="11">
        <v>5.7425471950517579</v>
      </c>
      <c r="F250" s="11">
        <f t="shared" ref="F250:F253" si="170">SUM(D250:E250)</f>
        <v>-15.656048163563783</v>
      </c>
      <c r="G250" s="200">
        <f t="shared" si="168"/>
        <v>1.1870436302287013E-2</v>
      </c>
    </row>
    <row r="251" spans="1:7" x14ac:dyDescent="0.2">
      <c r="A251" t="str">
        <f t="shared" si="164"/>
        <v>42 Secretarial and related occupations</v>
      </c>
      <c r="B251" s="11">
        <v>11.604505287915053</v>
      </c>
      <c r="C251" s="11">
        <v>2.2868935345507908</v>
      </c>
      <c r="D251" s="11">
        <f t="shared" si="165"/>
        <v>-9.3176117533642628</v>
      </c>
      <c r="E251" s="11">
        <v>2.4417329972077129</v>
      </c>
      <c r="F251" s="11">
        <f t="shared" si="170"/>
        <v>-6.87587875615655</v>
      </c>
      <c r="G251" s="200">
        <f t="shared" si="168"/>
        <v>1.2812128454063654E-2</v>
      </c>
    </row>
    <row r="252" spans="1:7" x14ac:dyDescent="0.2">
      <c r="A252" t="str">
        <f t="shared" si="164"/>
        <v>51 Skilled agricultural and related trades</v>
      </c>
      <c r="B252" s="11">
        <v>5.04474134272182</v>
      </c>
      <c r="C252" s="11">
        <v>5.561314791423511</v>
      </c>
      <c r="D252" s="11">
        <f t="shared" si="165"/>
        <v>0.51657344870169108</v>
      </c>
      <c r="E252" s="11">
        <v>2.3892158855151537</v>
      </c>
      <c r="F252" s="11">
        <f t="shared" si="170"/>
        <v>2.9057893342168448</v>
      </c>
      <c r="G252" s="200">
        <f t="shared" si="168"/>
        <v>2.6184404818493157E-2</v>
      </c>
    </row>
    <row r="253" spans="1:7" x14ac:dyDescent="0.2">
      <c r="A253" t="str">
        <f t="shared" si="164"/>
        <v>52 Skilled metal, electrical and electronic trades</v>
      </c>
      <c r="B253" s="11">
        <v>10.598834391603841</v>
      </c>
      <c r="C253" s="11">
        <v>6.4496937112988748</v>
      </c>
      <c r="D253" s="11">
        <f t="shared" si="165"/>
        <v>-4.1491406803049662</v>
      </c>
      <c r="E253" s="11">
        <v>3.1715484501764895</v>
      </c>
      <c r="F253" s="11">
        <f t="shared" si="170"/>
        <v>-0.97759223012847674</v>
      </c>
      <c r="G253" s="200">
        <f t="shared" si="168"/>
        <v>1.7604910195153423E-2</v>
      </c>
    </row>
    <row r="254" spans="1:7" x14ac:dyDescent="0.2">
      <c r="A254" t="str">
        <f t="shared" si="164"/>
        <v>53 Skilled construction and building trades</v>
      </c>
      <c r="B254" s="11">
        <v>11.979528308668874</v>
      </c>
      <c r="C254" s="11">
        <v>10.136612034376883</v>
      </c>
      <c r="D254" s="11">
        <f t="shared" si="165"/>
        <v>-1.8429162742919907</v>
      </c>
      <c r="E254" s="11">
        <v>4.5553871963115355</v>
      </c>
      <c r="F254" s="11">
        <f t="shared" ref="F254" si="171">SUM(D254:E254)</f>
        <v>2.7124709220195449</v>
      </c>
      <c r="G254" s="200">
        <f t="shared" si="168"/>
        <v>2.1717465664108371E-2</v>
      </c>
    </row>
    <row r="255" spans="1:7" x14ac:dyDescent="0.2">
      <c r="A255" t="str">
        <f t="shared" si="164"/>
        <v>54 Textiles, printing and other skilled trades</v>
      </c>
      <c r="B255" s="11">
        <v>10.715644518789459</v>
      </c>
      <c r="C255" s="11">
        <v>6.7857304922110577</v>
      </c>
      <c r="D255" s="11">
        <f t="shared" si="165"/>
        <v>-3.9299140265784009</v>
      </c>
      <c r="E255" s="11">
        <v>2.9751867052093139</v>
      </c>
      <c r="F255" s="11">
        <f t="shared" ref="F255" si="172">SUM(D255:E255)</f>
        <v>-0.954727321369087</v>
      </c>
      <c r="G255" s="200">
        <f t="shared" si="168"/>
        <v>1.6468913572392108E-2</v>
      </c>
    </row>
    <row r="256" spans="1:7" x14ac:dyDescent="0.2">
      <c r="A256" t="str">
        <f t="shared" si="164"/>
        <v>61 Caring personal service occupations</v>
      </c>
      <c r="B256" s="11">
        <v>7.8469502357176166</v>
      </c>
      <c r="C256" s="11">
        <v>3.9774291932045207</v>
      </c>
      <c r="D256" s="11">
        <f>C256-B256</f>
        <v>-3.8695210425130959</v>
      </c>
      <c r="E256" s="11">
        <v>1.6321726530758305</v>
      </c>
      <c r="F256" s="11">
        <f>SUM(D256:E256)</f>
        <v>-2.2373483894372654</v>
      </c>
      <c r="G256" s="200">
        <f t="shared" si="168"/>
        <v>1.2677475646336145E-2</v>
      </c>
    </row>
    <row r="257" spans="1:7" x14ac:dyDescent="0.2">
      <c r="A257" t="str">
        <f t="shared" si="164"/>
        <v>62 Leisure, travel and related personal service occupations</v>
      </c>
      <c r="B257" s="11">
        <v>10.426174041652979</v>
      </c>
      <c r="C257" s="11">
        <v>6.4114744256162615</v>
      </c>
      <c r="D257" s="11">
        <f t="shared" ref="D257:D263" si="173">C257-B257</f>
        <v>-4.0146996160367179</v>
      </c>
      <c r="E257" s="11">
        <v>3.3169802809192461</v>
      </c>
      <c r="F257" s="11">
        <f t="shared" ref="F257:F258" si="174">SUM(D257:E257)</f>
        <v>-0.69771933511747175</v>
      </c>
      <c r="G257" s="200">
        <f t="shared" si="168"/>
        <v>1.8585360881902435E-2</v>
      </c>
    </row>
    <row r="258" spans="1:7" x14ac:dyDescent="0.2">
      <c r="A258" t="str">
        <f t="shared" si="164"/>
        <v>63 Community and civil enforcement occupations</v>
      </c>
      <c r="B258" s="11">
        <v>0.63682628385212114</v>
      </c>
      <c r="C258" s="11">
        <v>0.42278830461164557</v>
      </c>
      <c r="D258" s="11">
        <f t="shared" si="173"/>
        <v>-0.21403797924047557</v>
      </c>
      <c r="E258" s="11">
        <v>0.18594615430704131</v>
      </c>
      <c r="F258" s="11">
        <f t="shared" si="174"/>
        <v>-2.8091824933434262E-2</v>
      </c>
      <c r="G258" s="200">
        <f t="shared" si="168"/>
        <v>1.7225527465598356E-2</v>
      </c>
    </row>
    <row r="259" spans="1:7" x14ac:dyDescent="0.2">
      <c r="A259" t="str">
        <f t="shared" si="164"/>
        <v>71 Sales occupations</v>
      </c>
      <c r="B259" s="11">
        <v>28.777623559164105</v>
      </c>
      <c r="C259" s="11">
        <v>10.303282328207459</v>
      </c>
      <c r="D259" s="11">
        <f t="shared" si="173"/>
        <v>-18.474341230956647</v>
      </c>
      <c r="E259" s="11">
        <v>6.430721236373131</v>
      </c>
      <c r="F259" s="11">
        <f t="shared" ref="F259:F260" si="175">SUM(D259:E259)</f>
        <v>-12.043619994583516</v>
      </c>
      <c r="G259" s="200">
        <f t="shared" si="168"/>
        <v>1.3536465947714849E-2</v>
      </c>
    </row>
    <row r="260" spans="1:7" x14ac:dyDescent="0.2">
      <c r="A260" t="str">
        <f t="shared" si="164"/>
        <v>72 Customer service occupations</v>
      </c>
      <c r="B260" s="11">
        <v>6.5049638332323632</v>
      </c>
      <c r="C260" s="11">
        <v>7.3088187065831427</v>
      </c>
      <c r="D260" s="11">
        <f t="shared" si="173"/>
        <v>0.80385487335077954</v>
      </c>
      <c r="E260" s="11">
        <v>2.3341731858250805</v>
      </c>
      <c r="F260" s="11">
        <f t="shared" si="175"/>
        <v>3.13802805917586</v>
      </c>
      <c r="G260" s="200">
        <f t="shared" si="168"/>
        <v>2.0651939844882783E-2</v>
      </c>
    </row>
    <row r="261" spans="1:7" x14ac:dyDescent="0.2">
      <c r="A261" t="str">
        <f t="shared" si="164"/>
        <v>81 Process, plant and machine operatives</v>
      </c>
      <c r="B261" s="11">
        <v>21.258932571854444</v>
      </c>
      <c r="C261" s="11">
        <v>12.708198111385991</v>
      </c>
      <c r="D261" s="11">
        <f t="shared" si="173"/>
        <v>-8.550734460468453</v>
      </c>
      <c r="E261" s="11">
        <v>7.0397455179676847</v>
      </c>
      <c r="F261" s="11">
        <f t="shared" ref="F261:F262" si="176">SUM(D261:E261)</f>
        <v>-1.5109889425007683</v>
      </c>
      <c r="G261" s="200">
        <f t="shared" si="168"/>
        <v>1.9252173642964276E-2</v>
      </c>
    </row>
    <row r="262" spans="1:7" x14ac:dyDescent="0.2">
      <c r="A262" t="str">
        <f t="shared" si="164"/>
        <v>82 Transport and mobile machine drivers and operatives</v>
      </c>
      <c r="B262" s="11">
        <v>24.478919994540341</v>
      </c>
      <c r="C262" s="11">
        <v>19.027293573259303</v>
      </c>
      <c r="D262" s="11">
        <f t="shared" si="173"/>
        <v>-5.4516264212810377</v>
      </c>
      <c r="E262" s="11">
        <v>10.387244633873905</v>
      </c>
      <c r="F262" s="11">
        <f t="shared" si="176"/>
        <v>4.9356182125928676</v>
      </c>
      <c r="G262" s="200">
        <f t="shared" si="168"/>
        <v>2.3860515168854235E-2</v>
      </c>
    </row>
    <row r="263" spans="1:7" x14ac:dyDescent="0.2">
      <c r="A263" t="str">
        <f t="shared" si="164"/>
        <v>91 Elementary trades and related occupations</v>
      </c>
      <c r="B263" s="11">
        <v>15.743911730812625</v>
      </c>
      <c r="C263" s="11">
        <v>9.7953293958799303</v>
      </c>
      <c r="D263" s="11">
        <f t="shared" si="173"/>
        <v>-5.9485823349326949</v>
      </c>
      <c r="E263" s="11">
        <v>4.5370461939575142</v>
      </c>
      <c r="F263" s="11">
        <f t="shared" ref="F263" si="177">SUM(D263:E263)</f>
        <v>-1.4115361409751808</v>
      </c>
      <c r="G263" s="200">
        <f t="shared" si="168"/>
        <v>1.7025216678108857E-2</v>
      </c>
    </row>
    <row r="264" spans="1:7" x14ac:dyDescent="0.2">
      <c r="A264" t="str">
        <f t="shared" si="164"/>
        <v>92 Elementary administration and service occupations</v>
      </c>
      <c r="B264" s="11">
        <v>60.229567145165582</v>
      </c>
      <c r="C264" s="11">
        <v>41.844667483382992</v>
      </c>
      <c r="D264" s="11">
        <f t="shared" ref="D264" si="178">C264-B264</f>
        <v>-18.38489966178259</v>
      </c>
      <c r="E264" s="11">
        <v>20.533096799647332</v>
      </c>
      <c r="F264" s="11">
        <f t="shared" ref="F264" si="179">SUM(D264:E264)</f>
        <v>2.1481971378647415</v>
      </c>
      <c r="G264" s="200">
        <f t="shared" ref="G264" si="180">IF(B264&gt;0,(1+(E264/B264))^(1/($C$6-$B$6))-1,0)</f>
        <v>1.9749246084131977E-2</v>
      </c>
    </row>
    <row r="265" spans="1:7" x14ac:dyDescent="0.2">
      <c r="A265" t="str">
        <f t="shared" si="164"/>
        <v>All occupations</v>
      </c>
      <c r="B265" s="11">
        <f>SUM(B239:B264)</f>
        <v>342.00521614322719</v>
      </c>
      <c r="C265" s="11">
        <f t="shared" ref="C265:F265" si="181">SUM(C239:C264)</f>
        <v>202.84192814824803</v>
      </c>
      <c r="D265" s="11">
        <f t="shared" si="181"/>
        <v>-139.16328799497919</v>
      </c>
      <c r="E265" s="11">
        <f t="shared" si="181"/>
        <v>102.94685482016575</v>
      </c>
      <c r="F265" s="11">
        <f t="shared" si="181"/>
        <v>-36.216433174813425</v>
      </c>
      <c r="G265" s="200">
        <f t="shared" si="168"/>
        <v>1.7697482457698532E-2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3.7560764294201268</v>
      </c>
      <c r="C268" s="11">
        <v>2.3124139406069464</v>
      </c>
      <c r="D268" s="11">
        <f>C268-B268</f>
        <v>-1.4436624888131804</v>
      </c>
      <c r="E268" s="11">
        <v>0.99989548920893678</v>
      </c>
      <c r="F268" s="11">
        <f>SUM(D268:E268)</f>
        <v>-0.44376699960424359</v>
      </c>
      <c r="G268" s="200">
        <f>IF(B268&gt;0,(1+(E268/B268))^(1/($C$6-$B$6))-1,0)</f>
        <v>1.5859525854293732E-2</v>
      </c>
    </row>
    <row r="269" spans="1:7" x14ac:dyDescent="0.2">
      <c r="A269" t="str">
        <f t="shared" si="183"/>
        <v>12 Other managers and proprietors</v>
      </c>
      <c r="B269" s="11">
        <v>3.4777449483930081</v>
      </c>
      <c r="C269" s="11">
        <v>3.1358608153422067</v>
      </c>
      <c r="D269" s="11">
        <f t="shared" ref="D269:D284" si="184">C269-B269</f>
        <v>-0.34188413305080134</v>
      </c>
      <c r="E269" s="11">
        <v>1.3822902609360614</v>
      </c>
      <c r="F269" s="11">
        <f t="shared" ref="F269:F276" si="185">SUM(D269:E269)</f>
        <v>1.0404061278852601</v>
      </c>
      <c r="G269" s="200">
        <f t="shared" ref="G269:G271" si="186">IF(B269&gt;0,(1+(E269/B269))^(1/($C$6-$B$6))-1,0)</f>
        <v>2.2561520097952315E-2</v>
      </c>
    </row>
    <row r="270" spans="1:7" x14ac:dyDescent="0.2">
      <c r="A270" t="str">
        <f t="shared" si="183"/>
        <v>21 Science, research, engineering and technology professionals</v>
      </c>
      <c r="B270" s="11">
        <v>1.9893586168903659</v>
      </c>
      <c r="C270" s="11">
        <v>1.6489592447697226</v>
      </c>
      <c r="D270" s="11">
        <f t="shared" si="184"/>
        <v>-0.34039937212064331</v>
      </c>
      <c r="E270" s="11">
        <v>0.63173919125452849</v>
      </c>
      <c r="F270" s="11">
        <f t="shared" si="185"/>
        <v>0.29133981913388518</v>
      </c>
      <c r="G270" s="200">
        <f t="shared" si="186"/>
        <v>1.8555449108908606E-2</v>
      </c>
    </row>
    <row r="271" spans="1:7" x14ac:dyDescent="0.2">
      <c r="A271" t="str">
        <f t="shared" si="183"/>
        <v>22 Health professionals</v>
      </c>
      <c r="B271" s="11">
        <v>0.77029219996630893</v>
      </c>
      <c r="C271" s="11">
        <v>0.67687709962808729</v>
      </c>
      <c r="D271" s="11">
        <f t="shared" si="184"/>
        <v>-9.3415100338221646E-2</v>
      </c>
      <c r="E271" s="11">
        <v>0.30447802345266162</v>
      </c>
      <c r="F271" s="11">
        <f t="shared" si="185"/>
        <v>0.21106292311443997</v>
      </c>
      <c r="G271" s="200">
        <f t="shared" si="186"/>
        <v>2.2454541662361827E-2</v>
      </c>
    </row>
    <row r="272" spans="1:7" x14ac:dyDescent="0.2">
      <c r="A272" t="str">
        <f t="shared" si="183"/>
        <v>23 Teaching and other educational professionals</v>
      </c>
      <c r="B272" s="11">
        <v>0.8151214088172859</v>
      </c>
      <c r="C272" s="11">
        <v>0.51623136417967141</v>
      </c>
      <c r="D272" s="11">
        <f t="shared" si="184"/>
        <v>-0.29889004463761448</v>
      </c>
      <c r="E272" s="11">
        <v>0.27305140387941473</v>
      </c>
      <c r="F272" s="11">
        <f t="shared" si="185"/>
        <v>-2.5838640758199749E-2</v>
      </c>
      <c r="G272" s="200">
        <f>IF(B272&gt;0,(1+(E272/B272))^(1/($C$6-$B$6))-1,0)</f>
        <v>1.9447905866254667E-2</v>
      </c>
    </row>
    <row r="273" spans="1:7" x14ac:dyDescent="0.2">
      <c r="A273" t="str">
        <f t="shared" si="183"/>
        <v>24 Business, media and public service professionals</v>
      </c>
      <c r="B273" s="11">
        <v>2.5085302515829362</v>
      </c>
      <c r="C273" s="11">
        <v>1.6293125763105154</v>
      </c>
      <c r="D273" s="11">
        <f t="shared" si="184"/>
        <v>-0.87921767527242078</v>
      </c>
      <c r="E273" s="11">
        <v>0.79928741963720229</v>
      </c>
      <c r="F273" s="11">
        <f t="shared" si="185"/>
        <v>-7.9930255635218495E-2</v>
      </c>
      <c r="G273" s="200">
        <f t="shared" ref="G273" si="187">IF(B273&gt;0,(1+(E273/B273))^(1/($C$6-$B$6))-1,0)</f>
        <v>1.8610498532731778E-2</v>
      </c>
    </row>
    <row r="274" spans="1:7" x14ac:dyDescent="0.2">
      <c r="A274" t="str">
        <f t="shared" si="183"/>
        <v>31 Science, engineering and technology associate professionals</v>
      </c>
      <c r="B274" s="11">
        <v>1.3570727613289444</v>
      </c>
      <c r="C274" s="11">
        <v>1.0979948218556079</v>
      </c>
      <c r="D274" s="11">
        <f t="shared" si="184"/>
        <v>-0.25907793947333646</v>
      </c>
      <c r="E274" s="11">
        <v>0.47981142556796308</v>
      </c>
      <c r="F274" s="11">
        <f t="shared" si="185"/>
        <v>0.22073348609462662</v>
      </c>
      <c r="G274" s="200">
        <f>IF(B274&gt;0,(1+(E274/B274))^(1/($C$6-$B$6))-1,0)</f>
        <v>2.0387765586084017E-2</v>
      </c>
    </row>
    <row r="275" spans="1:7" x14ac:dyDescent="0.2">
      <c r="A275" t="str">
        <f t="shared" si="183"/>
        <v>32 Health and social care associate professionals</v>
      </c>
      <c r="B275" s="11">
        <v>0.40230044109450191</v>
      </c>
      <c r="C275" s="11">
        <v>0.33938677913741616</v>
      </c>
      <c r="D275" s="11">
        <f t="shared" si="184"/>
        <v>-6.2913661957085754E-2</v>
      </c>
      <c r="E275" s="11">
        <v>0.16304417403685237</v>
      </c>
      <c r="F275" s="11">
        <f t="shared" si="185"/>
        <v>0.10013051207976661</v>
      </c>
      <c r="G275" s="200">
        <f t="shared" ref="G275:G292" si="188">IF(B275&gt;0,(1+(E275/B275))^(1/($C$6-$B$6))-1,0)</f>
        <v>2.294162270890987E-2</v>
      </c>
    </row>
    <row r="276" spans="1:7" x14ac:dyDescent="0.2">
      <c r="A276" t="str">
        <f t="shared" si="183"/>
        <v>33 Protective service occupations</v>
      </c>
      <c r="B276" s="11">
        <v>0.54493356396871262</v>
      </c>
      <c r="C276" s="11">
        <v>0.48468454007760126</v>
      </c>
      <c r="D276" s="11">
        <f t="shared" si="184"/>
        <v>-6.0249023891111364E-2</v>
      </c>
      <c r="E276" s="11">
        <v>0.12440413637777882</v>
      </c>
      <c r="F276" s="11">
        <f t="shared" si="185"/>
        <v>6.4155112486667457E-2</v>
      </c>
      <c r="G276" s="200">
        <f t="shared" si="188"/>
        <v>1.3802711881097496E-2</v>
      </c>
    </row>
    <row r="277" spans="1:7" x14ac:dyDescent="0.2">
      <c r="A277" t="str">
        <f t="shared" si="183"/>
        <v>34 Culture, media and sports occupations</v>
      </c>
      <c r="B277" s="11">
        <v>1.1412560080568497</v>
      </c>
      <c r="C277" s="11">
        <v>0.61157347003630225</v>
      </c>
      <c r="D277" s="11">
        <f t="shared" si="184"/>
        <v>-0.52968253802054743</v>
      </c>
      <c r="E277" s="11">
        <v>0.38037197952491825</v>
      </c>
      <c r="F277" s="11">
        <f t="shared" ref="F277:F278" si="189">SUM(D277:E277)</f>
        <v>-0.14931055849562919</v>
      </c>
      <c r="G277" s="200">
        <f t="shared" si="188"/>
        <v>1.9361814326791515E-2</v>
      </c>
    </row>
    <row r="278" spans="1:7" x14ac:dyDescent="0.2">
      <c r="A278" t="str">
        <f t="shared" si="183"/>
        <v>35 Business and public service associate professionals</v>
      </c>
      <c r="B278" s="11">
        <v>3.1653322389968852</v>
      </c>
      <c r="C278" s="11">
        <v>1.8361105350682354</v>
      </c>
      <c r="D278" s="11">
        <f t="shared" si="184"/>
        <v>-1.3292217039286498</v>
      </c>
      <c r="E278" s="11">
        <v>0.81196946170822326</v>
      </c>
      <c r="F278" s="11">
        <f t="shared" si="189"/>
        <v>-0.51725224222042654</v>
      </c>
      <c r="G278" s="200">
        <f t="shared" si="188"/>
        <v>1.5339500807632911E-2</v>
      </c>
    </row>
    <row r="279" spans="1:7" x14ac:dyDescent="0.2">
      <c r="A279" t="str">
        <f t="shared" si="183"/>
        <v>41 Administrative occupations</v>
      </c>
      <c r="B279" s="11">
        <v>7.5423179894307797</v>
      </c>
      <c r="C279" s="11">
        <v>3.3538459519854555</v>
      </c>
      <c r="D279" s="11">
        <f t="shared" si="184"/>
        <v>-4.1884720374453241</v>
      </c>
      <c r="E279" s="11">
        <v>1.6580625577956247</v>
      </c>
      <c r="F279" s="11">
        <f t="shared" ref="F279:F282" si="190">SUM(D279:E279)</f>
        <v>-2.5304094796496992</v>
      </c>
      <c r="G279" s="200">
        <f t="shared" si="188"/>
        <v>1.3335825146704838E-2</v>
      </c>
    </row>
    <row r="280" spans="1:7" x14ac:dyDescent="0.2">
      <c r="A280" t="str">
        <f t="shared" si="183"/>
        <v>42 Secretarial and related occupations</v>
      </c>
      <c r="B280" s="11">
        <v>3.0765340917953452</v>
      </c>
      <c r="C280" s="11">
        <v>3.7231635909502727</v>
      </c>
      <c r="D280" s="11">
        <f t="shared" si="184"/>
        <v>0.64662949915492751</v>
      </c>
      <c r="E280" s="11">
        <v>1.4188300210627691</v>
      </c>
      <c r="F280" s="11">
        <f t="shared" si="190"/>
        <v>2.0654595202176966</v>
      </c>
      <c r="G280" s="200">
        <f t="shared" si="188"/>
        <v>2.5605189026591368E-2</v>
      </c>
    </row>
    <row r="281" spans="1:7" x14ac:dyDescent="0.2">
      <c r="A281" t="str">
        <f t="shared" si="183"/>
        <v>51 Skilled agricultural and related trades</v>
      </c>
      <c r="B281" s="11">
        <v>3.3871668161037238</v>
      </c>
      <c r="C281" s="11">
        <v>1.79386989227362</v>
      </c>
      <c r="D281" s="11">
        <f t="shared" si="184"/>
        <v>-1.5932969238301038</v>
      </c>
      <c r="E281" s="11">
        <v>1.10243831950393</v>
      </c>
      <c r="F281" s="11">
        <f t="shared" si="190"/>
        <v>-0.49085860432617379</v>
      </c>
      <c r="G281" s="200">
        <f t="shared" si="188"/>
        <v>1.8962271660131647E-2</v>
      </c>
    </row>
    <row r="282" spans="1:7" x14ac:dyDescent="0.2">
      <c r="A282" t="str">
        <f t="shared" si="183"/>
        <v>52 Skilled metal, electrical and electronic trades</v>
      </c>
      <c r="B282" s="11">
        <v>4.2734429442545867</v>
      </c>
      <c r="C282" s="11">
        <v>2.5538383430119724</v>
      </c>
      <c r="D282" s="11">
        <f t="shared" si="184"/>
        <v>-1.7196046012426143</v>
      </c>
      <c r="E282" s="11">
        <v>1.3026568831483853</v>
      </c>
      <c r="F282" s="11">
        <f t="shared" si="190"/>
        <v>-0.41694771809422893</v>
      </c>
      <c r="G282" s="200">
        <f t="shared" si="188"/>
        <v>1.7896236608611726E-2</v>
      </c>
    </row>
    <row r="283" spans="1:7" x14ac:dyDescent="0.2">
      <c r="A283" t="str">
        <f t="shared" si="183"/>
        <v>53 Skilled construction and building trades</v>
      </c>
      <c r="B283" s="11">
        <v>5.7104867438924254</v>
      </c>
      <c r="C283" s="11">
        <v>1.2419513562073137</v>
      </c>
      <c r="D283" s="11">
        <f t="shared" si="184"/>
        <v>-4.4685353876851117</v>
      </c>
      <c r="E283" s="11">
        <v>1.1415372518465867</v>
      </c>
      <c r="F283" s="11">
        <f t="shared" ref="F283" si="191">SUM(D283:E283)</f>
        <v>-3.326998135838525</v>
      </c>
      <c r="G283" s="200">
        <f t="shared" si="188"/>
        <v>1.2223424019333962E-2</v>
      </c>
    </row>
    <row r="284" spans="1:7" x14ac:dyDescent="0.2">
      <c r="A284" t="str">
        <f t="shared" si="183"/>
        <v>54 Textiles, printing and other skilled trades</v>
      </c>
      <c r="B284" s="11">
        <v>4.4995214704591699</v>
      </c>
      <c r="C284" s="11">
        <v>1.7093561138757547</v>
      </c>
      <c r="D284" s="11">
        <f t="shared" si="184"/>
        <v>-2.7901653565834152</v>
      </c>
      <c r="E284" s="11">
        <v>0.87594408481618291</v>
      </c>
      <c r="F284" s="11">
        <f t="shared" ref="F284" si="192">SUM(D284:E284)</f>
        <v>-1.9142212717672322</v>
      </c>
      <c r="G284" s="200">
        <f t="shared" si="188"/>
        <v>1.1928863690090719E-2</v>
      </c>
    </row>
    <row r="285" spans="1:7" x14ac:dyDescent="0.2">
      <c r="A285" t="str">
        <f t="shared" si="183"/>
        <v>61 Caring personal service occupations</v>
      </c>
      <c r="B285" s="11">
        <v>1.9162945834787621</v>
      </c>
      <c r="C285" s="11">
        <v>1.6845901448358782</v>
      </c>
      <c r="D285" s="11">
        <f>C285-B285</f>
        <v>-0.23170443864288393</v>
      </c>
      <c r="E285" s="11">
        <v>0.58620265017050754</v>
      </c>
      <c r="F285" s="11">
        <f>SUM(D285:E285)</f>
        <v>0.35449821152762362</v>
      </c>
      <c r="G285" s="200">
        <f t="shared" si="188"/>
        <v>1.7952286637702874E-2</v>
      </c>
    </row>
    <row r="286" spans="1:7" x14ac:dyDescent="0.2">
      <c r="A286" t="str">
        <f t="shared" si="183"/>
        <v>62 Leisure, travel and related personal service occupations</v>
      </c>
      <c r="B286" s="11">
        <v>3.3043910424597569</v>
      </c>
      <c r="C286" s="11">
        <v>1.4432503356130177</v>
      </c>
      <c r="D286" s="11">
        <f t="shared" ref="D286:D292" si="193">C286-B286</f>
        <v>-1.8611407068467392</v>
      </c>
      <c r="E286" s="11">
        <v>0.75756484959445081</v>
      </c>
      <c r="F286" s="11">
        <f t="shared" ref="F286:F287" si="194">SUM(D286:E286)</f>
        <v>-1.1035758572522885</v>
      </c>
      <c r="G286" s="200">
        <f t="shared" si="188"/>
        <v>1.385594273477464E-2</v>
      </c>
    </row>
    <row r="287" spans="1:7" x14ac:dyDescent="0.2">
      <c r="A287" t="str">
        <f t="shared" si="183"/>
        <v>63 Community and civil enforcement occupations</v>
      </c>
      <c r="B287" s="11">
        <v>0.17743376185042725</v>
      </c>
      <c r="C287" s="11">
        <v>6.6319644676508402E-2</v>
      </c>
      <c r="D287" s="11">
        <f t="shared" si="193"/>
        <v>-0.11111411717391885</v>
      </c>
      <c r="E287" s="11">
        <v>2.6663464482752079E-2</v>
      </c>
      <c r="F287" s="11">
        <f t="shared" si="194"/>
        <v>-8.4450652691166778E-2</v>
      </c>
      <c r="G287" s="200">
        <f t="shared" si="188"/>
        <v>9.3769650498167767E-3</v>
      </c>
    </row>
    <row r="288" spans="1:7" x14ac:dyDescent="0.2">
      <c r="A288" t="str">
        <f t="shared" si="183"/>
        <v>71 Sales occupations</v>
      </c>
      <c r="B288" s="11">
        <v>11.089049213886792</v>
      </c>
      <c r="C288" s="11">
        <v>4.5911408204110113</v>
      </c>
      <c r="D288" s="11">
        <f t="shared" si="193"/>
        <v>-6.4979083934757806</v>
      </c>
      <c r="E288" s="11">
        <v>2.0629430593122327</v>
      </c>
      <c r="F288" s="11">
        <f t="shared" ref="F288:F289" si="195">SUM(D288:E288)</f>
        <v>-4.4349653341635484</v>
      </c>
      <c r="G288" s="200">
        <f t="shared" si="188"/>
        <v>1.1439279615479414E-2</v>
      </c>
    </row>
    <row r="289" spans="1:7" x14ac:dyDescent="0.2">
      <c r="A289" t="str">
        <f t="shared" si="183"/>
        <v>72 Customer service occupations</v>
      </c>
      <c r="B289" s="11">
        <v>2.1090956888704664</v>
      </c>
      <c r="C289" s="11">
        <v>2.5470360401265251</v>
      </c>
      <c r="D289" s="11">
        <f t="shared" si="193"/>
        <v>0.43794035125605868</v>
      </c>
      <c r="E289" s="11">
        <v>0.94132742491412924</v>
      </c>
      <c r="F289" s="11">
        <f t="shared" si="195"/>
        <v>1.3792677761701879</v>
      </c>
      <c r="G289" s="200">
        <f t="shared" si="188"/>
        <v>2.4906513728371715E-2</v>
      </c>
    </row>
    <row r="290" spans="1:7" x14ac:dyDescent="0.2">
      <c r="A290" t="str">
        <f t="shared" si="183"/>
        <v>81 Process, plant and machine operatives</v>
      </c>
      <c r="B290" s="11">
        <v>8.8493013349045828</v>
      </c>
      <c r="C290" s="11">
        <v>1.8275450562729258</v>
      </c>
      <c r="D290" s="11">
        <f t="shared" si="193"/>
        <v>-7.0217562786316572</v>
      </c>
      <c r="E290" s="11">
        <v>1.2433480812683575</v>
      </c>
      <c r="F290" s="11">
        <f t="shared" ref="F290:F291" si="196">SUM(D290:E290)</f>
        <v>-5.7784081973632997</v>
      </c>
      <c r="G290" s="200">
        <f t="shared" si="188"/>
        <v>8.8031126629763978E-3</v>
      </c>
    </row>
    <row r="291" spans="1:7" x14ac:dyDescent="0.2">
      <c r="A291" t="str">
        <f t="shared" si="183"/>
        <v>82 Transport and mobile machine drivers and operatives</v>
      </c>
      <c r="B291" s="11">
        <v>11.550474262547487</v>
      </c>
      <c r="C291" s="11">
        <v>5.256110191096659</v>
      </c>
      <c r="D291" s="11">
        <f t="shared" si="193"/>
        <v>-6.2943640714508282</v>
      </c>
      <c r="E291" s="11">
        <v>3.7610361667019081</v>
      </c>
      <c r="F291" s="11">
        <f t="shared" si="196"/>
        <v>-2.5333279047489201</v>
      </c>
      <c r="G291" s="200">
        <f t="shared" si="188"/>
        <v>1.8969569701543731E-2</v>
      </c>
    </row>
    <row r="292" spans="1:7" x14ac:dyDescent="0.2">
      <c r="A292" t="str">
        <f t="shared" si="183"/>
        <v>91 Elementary trades and related occupations</v>
      </c>
      <c r="B292" s="11">
        <v>6.7720205331229621</v>
      </c>
      <c r="C292" s="11">
        <v>2.4421470929920859</v>
      </c>
      <c r="D292" s="11">
        <f t="shared" si="193"/>
        <v>-4.3298734401308767</v>
      </c>
      <c r="E292" s="11">
        <v>1.3208637164990138</v>
      </c>
      <c r="F292" s="11">
        <f t="shared" ref="F292" si="197">SUM(D292:E292)</f>
        <v>-3.0090097236318627</v>
      </c>
      <c r="G292" s="200">
        <f t="shared" si="188"/>
        <v>1.1949882182150873E-2</v>
      </c>
    </row>
    <row r="293" spans="1:7" x14ac:dyDescent="0.2">
      <c r="A293" t="str">
        <f t="shared" si="183"/>
        <v>92 Elementary administration and service occupations</v>
      </c>
      <c r="B293" s="11">
        <v>23.500031046307722</v>
      </c>
      <c r="C293" s="11">
        <v>8.7455134587049326</v>
      </c>
      <c r="D293" s="11">
        <f t="shared" ref="D293" si="198">C293-B293</f>
        <v>-14.754517587602789</v>
      </c>
      <c r="E293" s="11">
        <v>4.4610991770441428</v>
      </c>
      <c r="F293" s="11">
        <f t="shared" ref="F293" si="199">SUM(D293:E293)</f>
        <v>-10.293418410558647</v>
      </c>
      <c r="G293" s="200">
        <f>IF(B293&gt;0,(1+(E293/B293))^(1/($C$6-$B$6))-1,0)</f>
        <v>1.1654969135877602E-2</v>
      </c>
    </row>
    <row r="294" spans="1:7" x14ac:dyDescent="0.2">
      <c r="A294" s="23" t="str">
        <f t="shared" si="183"/>
        <v>All occupations</v>
      </c>
      <c r="B294" s="33">
        <f>SUM(B268:B293)</f>
        <v>117.6855803918809</v>
      </c>
      <c r="C294" s="33">
        <f>SUM(C268:C293)</f>
        <v>57.269083220046248</v>
      </c>
      <c r="D294" s="33">
        <f>SUM(D268:D293)</f>
        <v>-60.416497171834671</v>
      </c>
      <c r="E294" s="33">
        <f>SUM(E268:E293)</f>
        <v>29.010860673745515</v>
      </c>
      <c r="F294" s="33">
        <f>SUM(F268:F293)</f>
        <v>-31.405636498089155</v>
      </c>
      <c r="G294" s="234">
        <f>IF(B294&gt;0,(1+(E294/B294))^(1/($C$6-$B$6))-1,0)</f>
        <v>1.4798355926526785E-2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Yorkshire and the Humber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-33.375645173626083</v>
      </c>
      <c r="Q7" s="11">
        <f>'Occ T1'!J16</f>
        <v>89.710067038614284</v>
      </c>
    </row>
    <row r="8" spans="1:17" x14ac:dyDescent="0.2">
      <c r="O8" t="str">
        <f>name!E11</f>
        <v>Process, plant and machine operatives</v>
      </c>
      <c r="P8" s="11">
        <f>'Occ T1'!H15</f>
        <v>12.043602588830453</v>
      </c>
      <c r="Q8" s="11">
        <f>'Occ T1'!J15</f>
        <v>107.13494299370824</v>
      </c>
    </row>
    <row r="9" spans="1:17" x14ac:dyDescent="0.2">
      <c r="O9" t="str">
        <f>name!E10</f>
        <v>Sales and customer service occupations</v>
      </c>
      <c r="P9" s="11">
        <f>'Occ T1'!H14</f>
        <v>0.52184930775348448</v>
      </c>
      <c r="Q9" s="11">
        <f>'Occ T1'!J14</f>
        <v>105.79738045811831</v>
      </c>
    </row>
    <row r="10" spans="1:17" x14ac:dyDescent="0.2">
      <c r="O10" t="str">
        <f>name!E9</f>
        <v>Caring, leisure and other service occupations</v>
      </c>
      <c r="P10" s="11">
        <f>'Occ T1'!H13</f>
        <v>37.17341736928438</v>
      </c>
      <c r="Q10" s="11">
        <f>'Occ T1'!J13</f>
        <v>197.51875577862415</v>
      </c>
    </row>
    <row r="11" spans="1:17" x14ac:dyDescent="0.2">
      <c r="O11" t="str">
        <f>name!E8</f>
        <v>Skilled trades occupations</v>
      </c>
      <c r="P11" s="11">
        <f>'Occ T1'!H12</f>
        <v>-23.292783173327223</v>
      </c>
      <c r="Q11" s="11">
        <f>'Occ T1'!J12</f>
        <v>79.983366262538468</v>
      </c>
    </row>
    <row r="12" spans="1:17" x14ac:dyDescent="0.2">
      <c r="O12" t="str">
        <f>name!E7</f>
        <v>Administrative and secretarial occupations</v>
      </c>
      <c r="P12" s="11">
        <f>'Occ T1'!H11</f>
        <v>-36.30711440731568</v>
      </c>
      <c r="Q12" s="11">
        <f>'Occ T1'!J11</f>
        <v>120.25263122660343</v>
      </c>
    </row>
    <row r="13" spans="1:17" x14ac:dyDescent="0.2">
      <c r="O13" t="str">
        <f>name!E6</f>
        <v>Associate professional occupations</v>
      </c>
      <c r="P13" s="11">
        <f>'Occ T1'!H10</f>
        <v>12.792656517767909</v>
      </c>
      <c r="Q13" s="11">
        <f>'Occ T1'!J10</f>
        <v>167.61165317301842</v>
      </c>
    </row>
    <row r="14" spans="1:17" x14ac:dyDescent="0.2">
      <c r="O14" t="str">
        <f>name!E5</f>
        <v>Professional occupations</v>
      </c>
      <c r="P14" s="11">
        <f>'Occ T1'!H9</f>
        <v>104.69817467982773</v>
      </c>
      <c r="Q14" s="11">
        <f>'Occ T1'!J9</f>
        <v>400.6052446646874</v>
      </c>
    </row>
    <row r="15" spans="1:17" x14ac:dyDescent="0.2">
      <c r="O15" t="str">
        <f>name!E4</f>
        <v>Managers, directors and senior officials</v>
      </c>
      <c r="P15" s="11">
        <f>'Occ T1'!H8</f>
        <v>34.1618422924372</v>
      </c>
      <c r="Q15" s="11">
        <f>'Occ T1'!J8</f>
        <v>190.02343167024378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Yorkshire and the Humber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1.8510719432491953</v>
      </c>
      <c r="Q37" s="11">
        <f>'Occ T2'!J8</f>
        <v>96.692224419597153</v>
      </c>
    </row>
    <row r="38" spans="1:17" x14ac:dyDescent="0.2">
      <c r="O38" s="10" t="str">
        <f>name!D5</f>
        <v>12 Other managers and proprietors</v>
      </c>
      <c r="P38" s="11">
        <f>'Occ T2'!H9</f>
        <v>32.310770349188005</v>
      </c>
      <c r="Q38" s="11">
        <f>'Occ T2'!J9</f>
        <v>93.331207250646628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23.096474776832423</v>
      </c>
      <c r="Q39" s="11">
        <f>'Occ T2'!J10</f>
        <v>81.007220882676023</v>
      </c>
    </row>
    <row r="40" spans="1:17" x14ac:dyDescent="0.2">
      <c r="O40" s="10" t="str">
        <f>name!D7</f>
        <v>22 Health professionals</v>
      </c>
      <c r="P40" s="11">
        <f>'Occ T2'!H11</f>
        <v>24.126917777420942</v>
      </c>
      <c r="Q40" s="11">
        <f>'Occ T2'!J11</f>
        <v>97.001187905192921</v>
      </c>
    </row>
    <row r="41" spans="1:17" x14ac:dyDescent="0.2">
      <c r="O41" s="10" t="str">
        <f>name!D8</f>
        <v>23 Teaching and other educational professionals</v>
      </c>
      <c r="P41" s="11">
        <f>'Occ T2'!H12</f>
        <v>13.801233304651575</v>
      </c>
      <c r="Q41" s="11">
        <f>'Occ T2'!J12</f>
        <v>82.594626517081494</v>
      </c>
    </row>
    <row r="42" spans="1:17" x14ac:dyDescent="0.2">
      <c r="O42" s="10" t="str">
        <f>name!D9</f>
        <v>24 Business, media and public service professionals</v>
      </c>
      <c r="P42" s="11">
        <f>'Occ T2'!H13</f>
        <v>43.673548820922775</v>
      </c>
      <c r="Q42" s="11">
        <f>'Occ T2'!J13</f>
        <v>140.00220935973692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-3.8512866637675174</v>
      </c>
      <c r="Q43" s="11">
        <f>'Occ T2'!J14</f>
        <v>17.273642542849753</v>
      </c>
    </row>
    <row r="44" spans="1:17" x14ac:dyDescent="0.2">
      <c r="O44" s="10" t="str">
        <f>name!D11</f>
        <v>32 Health and social care associate professionals</v>
      </c>
      <c r="P44" s="11">
        <f>'Occ T2'!H15</f>
        <v>6.4182247525222209</v>
      </c>
      <c r="Q44" s="11">
        <f>'Occ T2'!J15</f>
        <v>37.35980622727309</v>
      </c>
    </row>
    <row r="45" spans="1:17" x14ac:dyDescent="0.2">
      <c r="O45" s="10" t="str">
        <f>name!D12</f>
        <v>33 Protective service occupations</v>
      </c>
      <c r="P45" s="11">
        <f>'Occ T2'!H16</f>
        <v>10.251279066917963</v>
      </c>
      <c r="Q45" s="11">
        <f>'Occ T2'!J16</f>
        <v>22.60263790916752</v>
      </c>
    </row>
    <row r="46" spans="1:17" x14ac:dyDescent="0.2">
      <c r="O46" s="10" t="str">
        <f>name!D13</f>
        <v>34 Culture, media and sports occupations</v>
      </c>
      <c r="P46" s="11">
        <f>'Occ T2'!H17</f>
        <v>-0.39244612615693342</v>
      </c>
      <c r="Q46" s="11">
        <f>'Occ T2'!J17</f>
        <v>18.713407029933414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0.36688548825222256</v>
      </c>
      <c r="Q47" s="11">
        <f>'Occ T2'!J18</f>
        <v>71.662159463794694</v>
      </c>
    </row>
    <row r="48" spans="1:17" x14ac:dyDescent="0.2">
      <c r="O48" s="10" t="str">
        <f>name!D15</f>
        <v>41 Administrative occupations</v>
      </c>
      <c r="P48" s="11">
        <f>'Occ T2'!H19</f>
        <v>-27.624490586224738</v>
      </c>
      <c r="Q48" s="11">
        <f>'Occ T2'!J19</f>
        <v>98.190728228709602</v>
      </c>
    </row>
    <row r="49" spans="15:17" x14ac:dyDescent="0.2">
      <c r="O49" s="10" t="str">
        <f>name!D16</f>
        <v>42 Secretarial and related occupations</v>
      </c>
      <c r="P49" s="11">
        <f>'Occ T2'!H20</f>
        <v>-8.6826238210909636</v>
      </c>
      <c r="Q49" s="11">
        <f>'Occ T2'!J20</f>
        <v>22.06190299789381</v>
      </c>
    </row>
    <row r="50" spans="15:17" x14ac:dyDescent="0.2">
      <c r="O50" s="10" t="str">
        <f>name!D17</f>
        <v>51 Skilled agricultural and related trades</v>
      </c>
      <c r="P50" s="11">
        <f>'Occ T2'!H21</f>
        <v>3.5452403238572323</v>
      </c>
      <c r="Q50" s="11">
        <f>'Occ T2'!J21</f>
        <v>19.933407476633381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-10.404025162157694</v>
      </c>
      <c r="Q51" s="11">
        <f>'Occ T2'!J22</f>
        <v>23.979648210868241</v>
      </c>
    </row>
    <row r="52" spans="15:17" x14ac:dyDescent="0.2">
      <c r="O52" s="10" t="str">
        <f>name!D19</f>
        <v>53 Skilled construction and building trades</v>
      </c>
      <c r="P52" s="11">
        <f>'Occ T2'!H23</f>
        <v>-10.66368475170917</v>
      </c>
      <c r="Q52" s="11">
        <f>'Occ T2'!J23</f>
        <v>21.596220466974486</v>
      </c>
    </row>
    <row r="53" spans="15:17" x14ac:dyDescent="0.2">
      <c r="O53" s="10" t="str">
        <f>name!D20</f>
        <v>54 Textiles, printing and other skilled trades</v>
      </c>
      <c r="P53" s="11">
        <f>'Occ T2'!H24</f>
        <v>-5.7703135833175807</v>
      </c>
      <c r="Q53" s="11">
        <f>'Occ T2'!J24</f>
        <v>14.474090108062374</v>
      </c>
    </row>
    <row r="54" spans="15:17" x14ac:dyDescent="0.2">
      <c r="O54" s="10" t="str">
        <f>name!D21</f>
        <v>61 Caring personal service occupations</v>
      </c>
      <c r="P54" s="11">
        <f>'Occ T2'!H25</f>
        <v>41.795443414060287</v>
      </c>
      <c r="Q54" s="11">
        <f>'Occ T2'!J25</f>
        <v>171.47596000038527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-4.2655827460822238</v>
      </c>
      <c r="Q55" s="11">
        <f>'Occ T2'!J26</f>
        <v>25.224961761243915</v>
      </c>
    </row>
    <row r="56" spans="15:17" x14ac:dyDescent="0.2">
      <c r="O56" s="10" t="str">
        <f>name!D23</f>
        <v>63 Community and civil enforcement occupations</v>
      </c>
      <c r="P56" s="11">
        <f>'Occ T2'!H27</f>
        <v>-0.35644329869368407</v>
      </c>
      <c r="Q56" s="11">
        <f>'Occ T2'!J27</f>
        <v>0.81783401699495006</v>
      </c>
    </row>
    <row r="57" spans="15:17" x14ac:dyDescent="0.2">
      <c r="O57" s="10" t="str">
        <f>name!D24</f>
        <v>71 Sales occupations</v>
      </c>
      <c r="P57" s="11">
        <f>'Occ T2'!H28</f>
        <v>-25.655248045745253</v>
      </c>
      <c r="Q57" s="11">
        <f>'Occ T2'!J28</f>
        <v>48.152762224028223</v>
      </c>
    </row>
    <row r="58" spans="15:17" x14ac:dyDescent="0.2">
      <c r="O58" s="10" t="str">
        <f>name!D25</f>
        <v>72 Customer service occupations</v>
      </c>
      <c r="P58" s="11">
        <f>'Occ T2'!H29</f>
        <v>26.177097353498766</v>
      </c>
      <c r="Q58" s="11">
        <f>'Occ T2'!J29</f>
        <v>57.644618234090117</v>
      </c>
    </row>
    <row r="59" spans="15:17" x14ac:dyDescent="0.2">
      <c r="O59" s="10" t="str">
        <f>name!D26</f>
        <v>81 Process, plant and machine operatives</v>
      </c>
      <c r="P59" s="11">
        <f>'Occ T2'!H30</f>
        <v>10.673081820517865</v>
      </c>
      <c r="Q59" s="11">
        <f>'Occ T2'!J30</f>
        <v>51.856502872471872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1.3705207683126019</v>
      </c>
      <c r="Q60" s="11">
        <f>'Occ T2'!J31</f>
        <v>55.278440121236379</v>
      </c>
    </row>
    <row r="61" spans="15:17" x14ac:dyDescent="0.2">
      <c r="O61" s="10" t="str">
        <f>name!D28</f>
        <v>91 Elementary trades and related occupations</v>
      </c>
      <c r="P61" s="11">
        <f>'Occ T2'!H32</f>
        <v>-12.479364574134031</v>
      </c>
      <c r="Q61" s="11">
        <f>'Occ T2'!J32</f>
        <v>3.3707383790692358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-20.89628059949203</v>
      </c>
      <c r="Q62" s="11">
        <f>'Occ T2'!J33</f>
        <v>86.339328659545075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108.4160000016318</v>
      </c>
      <c r="Q64" s="11">
        <f>'Occ T2'!J35</f>
        <v>1458.6374732661566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8" width="4.7109375" style="13" bestFit="1" customWidth="1"/>
    <col min="9" max="9" width="5.7109375" style="13" customWidth="1"/>
    <col min="10" max="12" width="5.7109375" style="13" bestFit="1" customWidth="1"/>
    <col min="13" max="13" width="5.7109375" style="13" customWidth="1"/>
    <col min="14" max="16" width="5.7109375" style="13" bestFit="1" customWidth="1"/>
    <col min="17" max="17" width="5.85546875" style="13" customWidth="1"/>
    <col min="18" max="20" width="5.7109375" style="13" bestFit="1" customWidth="1"/>
    <col min="21" max="21" width="5.7109375" style="13" customWidth="1"/>
    <col min="22" max="24" width="5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6" width="5.7109375" style="13" bestFit="1" customWidth="1"/>
    <col min="37" max="37" width="5.7109375" style="13" customWidth="1"/>
    <col min="38" max="38" width="5.7109375" style="13" bestFit="1" customWidth="1"/>
    <col min="39" max="40" width="4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Yorkshire and the Humber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2741.012999997874</v>
      </c>
      <c r="C8" s="305">
        <f>SUM(C9:C17)</f>
        <v>2772.0690000000504</v>
      </c>
      <c r="D8" s="305">
        <f>SUM(D9:D17)</f>
        <v>2849.4289999995058</v>
      </c>
      <c r="E8" s="304"/>
      <c r="F8" s="305">
        <f>SUM(F9:F17)</f>
        <v>35.959709072694928</v>
      </c>
      <c r="G8" s="305">
        <f>SUM(G9:G17)</f>
        <v>48.761172598057712</v>
      </c>
      <c r="H8" s="305">
        <f>SUM(H9:H17)</f>
        <v>65.880997940094346</v>
      </c>
      <c r="I8" s="304"/>
      <c r="J8" s="305">
        <f>SUM(J9:J17)</f>
        <v>246.03741017068862</v>
      </c>
      <c r="K8" s="305">
        <f>SUM(K9:K17)</f>
        <v>336.86542505217068</v>
      </c>
      <c r="L8" s="305">
        <f>SUM(L9:L17)</f>
        <v>458.18364559466261</v>
      </c>
      <c r="M8" s="304"/>
      <c r="N8" s="305">
        <f>SUM(N9:N17)</f>
        <v>494.71716734746241</v>
      </c>
      <c r="O8" s="305">
        <f>SUM(O9:O17)</f>
        <v>554.47353304523313</v>
      </c>
      <c r="P8" s="305">
        <f>SUM(P9:P17)</f>
        <v>649.31827502725685</v>
      </c>
      <c r="Q8" s="306"/>
      <c r="R8" s="305">
        <f>SUM(R9:R17)</f>
        <v>136.59935983657454</v>
      </c>
      <c r="S8" s="305">
        <f>SUM(S9:S17)</f>
        <v>143.46677065914989</v>
      </c>
      <c r="T8" s="305">
        <f>SUM(T9:T17)</f>
        <v>158.09596552321605</v>
      </c>
      <c r="U8" s="306"/>
      <c r="V8" s="305">
        <f>SUM(V9:V17)</f>
        <v>136.05024005575697</v>
      </c>
      <c r="W8" s="305">
        <f>SUM(W9:W17)</f>
        <v>151.0662332674255</v>
      </c>
      <c r="X8" s="305">
        <f>SUM(X9:X17)</f>
        <v>175.9339669388396</v>
      </c>
      <c r="Y8" s="306"/>
      <c r="Z8" s="305">
        <f>SUM(Z9:Z17)</f>
        <v>648.33003801376231</v>
      </c>
      <c r="AA8" s="305">
        <f>SUM(AA9:AA17)</f>
        <v>630.33051552476252</v>
      </c>
      <c r="AB8" s="305">
        <f>SUM(AB9:AB17)</f>
        <v>676.84126672998786</v>
      </c>
      <c r="AC8" s="306"/>
      <c r="AD8" s="305">
        <f>SUM(AD9:AD17)</f>
        <v>583.62827896582633</v>
      </c>
      <c r="AE8" s="305">
        <f>SUM(AE9:AE17)</f>
        <v>506.15567575381294</v>
      </c>
      <c r="AF8" s="305">
        <f>SUM(AF9:AF17)</f>
        <v>405.06387087715416</v>
      </c>
      <c r="AG8" s="306"/>
      <c r="AH8" s="305">
        <f>SUM(AH9:AH17)</f>
        <v>342.00521614322724</v>
      </c>
      <c r="AI8" s="305">
        <f>SUM(AI9:AI17)</f>
        <v>306.6649149441804</v>
      </c>
      <c r="AJ8" s="305">
        <f>SUM(AJ9:AJ17)</f>
        <v>202.84192814824812</v>
      </c>
      <c r="AK8" s="306"/>
      <c r="AL8" s="305">
        <f>SUM(AL9:AL17)</f>
        <v>117.68558039188093</v>
      </c>
      <c r="AM8" s="305">
        <f>SUM(AM9:AM17)</f>
        <v>94.284759155257632</v>
      </c>
      <c r="AN8" s="305">
        <f>SUM(AN9:AN17)</f>
        <v>57.269083220046227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277.63861661414387</v>
      </c>
      <c r="C9" s="304">
        <f t="shared" ref="B9:D17" si="0">SUM(C21,C33,C51,C63,C75,C93)</f>
        <v>279.9514593245172</v>
      </c>
      <c r="D9" s="304">
        <f t="shared" si="0"/>
        <v>311.80045890658027</v>
      </c>
      <c r="E9" s="304"/>
      <c r="F9" s="304">
        <f t="shared" ref="F9:H17" si="1">SUM(F21,F33,F51,F63,F75,F93)</f>
        <v>3.0297167056547636</v>
      </c>
      <c r="G9" s="304">
        <f t="shared" si="1"/>
        <v>4.2657310195526188</v>
      </c>
      <c r="H9" s="304">
        <f t="shared" si="1"/>
        <v>6.0488409225551694</v>
      </c>
      <c r="I9" s="304"/>
      <c r="J9" s="304">
        <f t="shared" ref="J9:L17" si="2">SUM(J21,J33,J51,J63,J75,J93)</f>
        <v>26.972757855061019</v>
      </c>
      <c r="K9" s="304">
        <f t="shared" si="2"/>
        <v>37.479370117925107</v>
      </c>
      <c r="L9" s="304">
        <f t="shared" si="2"/>
        <v>54.016649114916291</v>
      </c>
      <c r="M9" s="304"/>
      <c r="N9" s="304">
        <f t="shared" ref="N9:P17" si="3">SUM(N21,N33,N51,N63,N75,N93)</f>
        <v>67.937726072852314</v>
      </c>
      <c r="O9" s="304">
        <f t="shared" si="3"/>
        <v>75.662939330537398</v>
      </c>
      <c r="P9" s="304">
        <f t="shared" si="3"/>
        <v>93.121519727611272</v>
      </c>
      <c r="Q9" s="306"/>
      <c r="R9" s="304">
        <f t="shared" ref="R9:T9" si="4">SUM(R21,R33,R51,R63,R75,R93)</f>
        <v>15.915032735027829</v>
      </c>
      <c r="S9" s="304">
        <f t="shared" si="4"/>
        <v>16.844877544019518</v>
      </c>
      <c r="T9" s="304">
        <f t="shared" si="4"/>
        <v>19.501369828948555</v>
      </c>
      <c r="U9" s="306"/>
      <c r="V9" s="304">
        <f t="shared" ref="V9:X9" si="5">SUM(V21,V33,V51,V63,V75,V93)</f>
        <v>19.872303418335719</v>
      </c>
      <c r="W9" s="304">
        <f t="shared" si="5"/>
        <v>20.99585411922245</v>
      </c>
      <c r="X9" s="304">
        <f t="shared" si="5"/>
        <v>24.497277086726882</v>
      </c>
      <c r="Y9" s="306"/>
      <c r="Z9" s="304">
        <f t="shared" ref="Z9:AB9" si="6">SUM(Z21,Z33,Z51,Z63,Z75,Z93)</f>
        <v>59.980074691970252</v>
      </c>
      <c r="AA9" s="304">
        <f t="shared" si="6"/>
        <v>52.047986911901688</v>
      </c>
      <c r="AB9" s="304">
        <f t="shared" si="6"/>
        <v>57.759772574129066</v>
      </c>
      <c r="AC9" s="306"/>
      <c r="AD9" s="304">
        <f>SUM(AD21,AD33,AD51,AD63,AD75,AD93)</f>
        <v>46.821617214028066</v>
      </c>
      <c r="AE9" s="304">
        <f t="shared" ref="AE9:AF9" si="7">SUM(AE21,AE33,AE51,AE63,AE75,AE93)</f>
        <v>38.751147424165083</v>
      </c>
      <c r="AF9" s="304">
        <f t="shared" si="7"/>
        <v>31.814777963585165</v>
      </c>
      <c r="AG9" s="306"/>
      <c r="AH9" s="304">
        <f t="shared" ref="AH9:AJ9" si="8">SUM(AH21,AH33,AH51,AH63,AH75,AH93)</f>
        <v>29.875566543400769</v>
      </c>
      <c r="AI9" s="304">
        <f t="shared" si="8"/>
        <v>27.155737546596068</v>
      </c>
      <c r="AJ9" s="304">
        <f t="shared" si="8"/>
        <v>19.591976932158715</v>
      </c>
      <c r="AK9" s="306"/>
      <c r="AL9" s="304">
        <f t="shared" ref="AL9:AN9" si="9">SUM(AL21,AL33,AL51,AL63,AL75,AL93)</f>
        <v>7.2338213778131353</v>
      </c>
      <c r="AM9" s="304">
        <f t="shared" si="9"/>
        <v>6.7478153105972822</v>
      </c>
      <c r="AN9" s="304">
        <f t="shared" si="9"/>
        <v>5.4482747559491518</v>
      </c>
    </row>
    <row r="10" spans="1:40" x14ac:dyDescent="0.2">
      <c r="A10" s="13" t="str">
        <f>name!E5</f>
        <v>Professional occupations</v>
      </c>
      <c r="B10" s="304">
        <f t="shared" si="0"/>
        <v>562.77562686974147</v>
      </c>
      <c r="C10" s="304">
        <f t="shared" si="0"/>
        <v>600.83931657902531</v>
      </c>
      <c r="D10" s="304">
        <f t="shared" si="0"/>
        <v>667.4738015495692</v>
      </c>
      <c r="E10" s="304"/>
      <c r="F10" s="304">
        <f t="shared" si="1"/>
        <v>26.399753449026541</v>
      </c>
      <c r="G10" s="304">
        <f t="shared" si="1"/>
        <v>34.921098075952621</v>
      </c>
      <c r="H10" s="304">
        <f t="shared" si="1"/>
        <v>45.43068862612833</v>
      </c>
      <c r="I10" s="304"/>
      <c r="J10" s="304">
        <f t="shared" si="2"/>
        <v>141.26929273294502</v>
      </c>
      <c r="K10" s="304">
        <f t="shared" si="2"/>
        <v>185.50514635965254</v>
      </c>
      <c r="L10" s="304">
        <f t="shared" si="2"/>
        <v>240.35147875388623</v>
      </c>
      <c r="M10" s="304"/>
      <c r="N10" s="304">
        <f t="shared" si="3"/>
        <v>187.63349078913868</v>
      </c>
      <c r="O10" s="304">
        <f t="shared" si="3"/>
        <v>197.45892558675641</v>
      </c>
      <c r="P10" s="304">
        <f t="shared" si="3"/>
        <v>211.58445407281238</v>
      </c>
      <c r="Q10" s="306"/>
      <c r="R10" s="304">
        <f t="shared" ref="R10:T10" si="10">SUM(R22,R34,R52,R64,R76,R94)</f>
        <v>27.287308564093451</v>
      </c>
      <c r="S10" s="304">
        <f t="shared" si="10"/>
        <v>20.474152363709052</v>
      </c>
      <c r="T10" s="304">
        <f t="shared" si="10"/>
        <v>15.883912914410526</v>
      </c>
      <c r="U10" s="306"/>
      <c r="V10" s="304">
        <f t="shared" ref="V10:X10" si="11">SUM(V22,V34,V52,V64,V76,V94)</f>
        <v>26.026031602848718</v>
      </c>
      <c r="W10" s="304">
        <f t="shared" si="11"/>
        <v>27.146406413354057</v>
      </c>
      <c r="X10" s="304">
        <f t="shared" si="11"/>
        <v>30.067958106246838</v>
      </c>
      <c r="Y10" s="306"/>
      <c r="Z10" s="304">
        <f t="shared" ref="Z10:AB10" si="12">SUM(Z22,Z34,Z52,Z64,Z76,Z94)</f>
        <v>73.177584778030123</v>
      </c>
      <c r="AA10" s="304">
        <f t="shared" si="12"/>
        <v>67.085950688537991</v>
      </c>
      <c r="AB10" s="304">
        <f t="shared" si="12"/>
        <v>73.497148268316266</v>
      </c>
      <c r="AC10" s="306"/>
      <c r="AD10" s="304">
        <f t="shared" ref="AD10:AF10" si="13">SUM(AD22,AD34,AD52,AD64,AD76,AD94)</f>
        <v>47.71126160377559</v>
      </c>
      <c r="AE10" s="304">
        <f t="shared" si="13"/>
        <v>38.274051532689633</v>
      </c>
      <c r="AF10" s="304">
        <f t="shared" si="13"/>
        <v>30.277804438906884</v>
      </c>
      <c r="AG10" s="306"/>
      <c r="AH10" s="304">
        <f t="shared" ref="AH10:AJ10" si="14">SUM(AH22,AH34,AH52,AH64,AH76,AH94)</f>
        <v>27.187600872626483</v>
      </c>
      <c r="AI10" s="304">
        <f t="shared" si="14"/>
        <v>23.982734121024571</v>
      </c>
      <c r="AJ10" s="304">
        <f t="shared" si="14"/>
        <v>15.90897608397372</v>
      </c>
      <c r="AK10" s="306"/>
      <c r="AL10" s="304">
        <f t="shared" ref="AL10:AN10" si="15">SUM(AL22,AL34,AL52,AL64,AL76,AL94)</f>
        <v>6.0833024772569004</v>
      </c>
      <c r="AM10" s="304">
        <f t="shared" si="15"/>
        <v>5.9908514373484234</v>
      </c>
      <c r="AN10" s="304">
        <f t="shared" si="15"/>
        <v>4.4713802848879975</v>
      </c>
    </row>
    <row r="11" spans="1:40" x14ac:dyDescent="0.2">
      <c r="A11" s="13" t="str">
        <f>name!E6</f>
        <v>Associate professional occupations</v>
      </c>
      <c r="B11" s="304">
        <f>SUM(B23,B35,B53,B65,B77,B95)</f>
        <v>335.78250145682318</v>
      </c>
      <c r="C11" s="304">
        <f t="shared" si="0"/>
        <v>323.5245520869023</v>
      </c>
      <c r="D11" s="304">
        <f>SUM(D23,D35,D53,D65,D77,D95)</f>
        <v>348.57515797459052</v>
      </c>
      <c r="E11" s="304"/>
      <c r="F11" s="304">
        <f t="shared" si="1"/>
        <v>3.4262971377512872</v>
      </c>
      <c r="G11" s="304">
        <f t="shared" si="1"/>
        <v>4.6566415176274152</v>
      </c>
      <c r="H11" s="304">
        <f t="shared" si="1"/>
        <v>6.8115012354782012</v>
      </c>
      <c r="I11" s="304"/>
      <c r="J11" s="304">
        <f t="shared" si="2"/>
        <v>35.72817889899077</v>
      </c>
      <c r="K11" s="304">
        <f t="shared" si="2"/>
        <v>47.059828181380162</v>
      </c>
      <c r="L11" s="304">
        <f t="shared" si="2"/>
        <v>65.321689685043211</v>
      </c>
      <c r="M11" s="304"/>
      <c r="N11" s="304">
        <f t="shared" si="3"/>
        <v>88.051523638910695</v>
      </c>
      <c r="O11" s="304">
        <f t="shared" si="3"/>
        <v>92.823036734759881</v>
      </c>
      <c r="P11" s="304">
        <f t="shared" si="3"/>
        <v>107.38982577812092</v>
      </c>
      <c r="Q11" s="306"/>
      <c r="R11" s="304">
        <f t="shared" ref="R11:T11" si="16">SUM(R23,R35,R53,R65,R77,R95)</f>
        <v>24.478358825102134</v>
      </c>
      <c r="S11" s="304">
        <f t="shared" si="16"/>
        <v>24.146126570904265</v>
      </c>
      <c r="T11" s="304">
        <f t="shared" si="16"/>
        <v>26.046626375320329</v>
      </c>
      <c r="U11" s="306"/>
      <c r="V11" s="304">
        <f t="shared" ref="V11:X11" si="17">SUM(V23,V35,V53,V65,V77,V95)</f>
        <v>20.766703082385582</v>
      </c>
      <c r="W11" s="304">
        <f t="shared" si="17"/>
        <v>20.255148419346096</v>
      </c>
      <c r="X11" s="304">
        <f t="shared" si="17"/>
        <v>22.434878621728547</v>
      </c>
      <c r="Y11" s="306"/>
      <c r="Z11" s="304">
        <f t="shared" ref="Z11:AB11" si="18">SUM(Z23,Z35,Z53,Z65,Z77,Z95)</f>
        <v>73.6113057589166</v>
      </c>
      <c r="AA11" s="304">
        <f t="shared" si="18"/>
        <v>63.193726321801854</v>
      </c>
      <c r="AB11" s="304">
        <f t="shared" si="18"/>
        <v>67.229597067573437</v>
      </c>
      <c r="AC11" s="306"/>
      <c r="AD11" s="304">
        <f t="shared" ref="AD11:AF11" si="19">SUM(AD23,AD35,AD53,AD65,AD77,AD95)</f>
        <v>53.669999973955953</v>
      </c>
      <c r="AE11" s="304">
        <f t="shared" si="19"/>
        <v>41.668131928676139</v>
      </c>
      <c r="AF11" s="304">
        <f t="shared" si="19"/>
        <v>32.906931014556434</v>
      </c>
      <c r="AG11" s="306"/>
      <c r="AH11" s="304">
        <f t="shared" ref="AH11:AJ11" si="20">SUM(AH23,AH35,AH53,AH65,AH77,AH95)</f>
        <v>29.439239127364228</v>
      </c>
      <c r="AI11" s="304">
        <f t="shared" si="20"/>
        <v>24.18486595634193</v>
      </c>
      <c r="AJ11" s="304">
        <f t="shared" si="20"/>
        <v>16.064358050594286</v>
      </c>
      <c r="AK11" s="306"/>
      <c r="AL11" s="304">
        <f t="shared" ref="AL11:AN11" si="21">SUM(AL23,AL35,AL53,AL65,AL77,AL95)</f>
        <v>6.6108950134458917</v>
      </c>
      <c r="AM11" s="304">
        <f t="shared" si="21"/>
        <v>5.5370464560645143</v>
      </c>
      <c r="AN11" s="304">
        <f t="shared" si="21"/>
        <v>4.3697501461751624</v>
      </c>
    </row>
    <row r="12" spans="1:40" x14ac:dyDescent="0.2">
      <c r="A12" s="13" t="str">
        <f>name!E7</f>
        <v>Administrative and secretarial occupations</v>
      </c>
      <c r="B12" s="304">
        <f t="shared" si="0"/>
        <v>337.18519066174701</v>
      </c>
      <c r="C12" s="304">
        <f t="shared" si="0"/>
        <v>321.64483763864297</v>
      </c>
      <c r="D12" s="304">
        <f t="shared" si="0"/>
        <v>300.87807625443111</v>
      </c>
      <c r="E12" s="304"/>
      <c r="F12" s="304">
        <f t="shared" si="1"/>
        <v>1.5718822702164541</v>
      </c>
      <c r="G12" s="304">
        <f t="shared" si="1"/>
        <v>2.3228888434127919</v>
      </c>
      <c r="H12" s="304">
        <f t="shared" si="1"/>
        <v>3.5648826491229046</v>
      </c>
      <c r="I12" s="304"/>
      <c r="J12" s="304">
        <f t="shared" si="2"/>
        <v>17.16478767351045</v>
      </c>
      <c r="K12" s="304">
        <f t="shared" si="2"/>
        <v>25.642956786628169</v>
      </c>
      <c r="L12" s="304">
        <f t="shared" si="2"/>
        <v>35.560798769807363</v>
      </c>
      <c r="M12" s="304"/>
      <c r="N12" s="304">
        <f t="shared" si="3"/>
        <v>58.394024117449767</v>
      </c>
      <c r="O12" s="304">
        <f t="shared" si="3"/>
        <v>68.865968503783805</v>
      </c>
      <c r="P12" s="304">
        <f t="shared" si="3"/>
        <v>84.14696801569724</v>
      </c>
      <c r="Q12" s="306"/>
      <c r="R12" s="304">
        <f t="shared" ref="R12:T12" si="22">SUM(R24,R36,R54,R66,R78,R96)</f>
        <v>21.307712397602849</v>
      </c>
      <c r="S12" s="304">
        <f t="shared" si="22"/>
        <v>24.460218014354698</v>
      </c>
      <c r="T12" s="304">
        <f t="shared" si="22"/>
        <v>27.859461864016644</v>
      </c>
      <c r="U12" s="306"/>
      <c r="V12" s="304">
        <f t="shared" ref="V12:X12" si="23">SUM(V24,V36,V54,V66,V78,V96)</f>
        <v>19.490125628705297</v>
      </c>
      <c r="W12" s="304">
        <f t="shared" si="23"/>
        <v>21.302998461601511</v>
      </c>
      <c r="X12" s="304">
        <f t="shared" si="23"/>
        <v>23.965278134337563</v>
      </c>
      <c r="Y12" s="306"/>
      <c r="Z12" s="304">
        <f t="shared" ref="Z12:AA12" si="24">SUM(Z24,Z36,Z54,Z66,Z78,Z96)</f>
        <v>81.36885627073714</v>
      </c>
      <c r="AA12" s="304">
        <f t="shared" si="24"/>
        <v>75.769367305841499</v>
      </c>
      <c r="AB12" s="304">
        <f>SUM(AB24,AB36,AB54,AB66,AB78,AB96)</f>
        <v>65.938780091548281</v>
      </c>
      <c r="AC12" s="306"/>
      <c r="AD12" s="304">
        <f t="shared" ref="AD12:AE12" si="25">SUM(AD24,AD36,AD54,AD66,AD78,AD96)</f>
        <v>86.008758580239373</v>
      </c>
      <c r="AE12" s="304">
        <f t="shared" si="25"/>
        <v>66.717224818059705</v>
      </c>
      <c r="AF12" s="304">
        <f>SUM(AF24,AF36,AF54,AF66,AF78,AF96)</f>
        <v>42.220912656885559</v>
      </c>
      <c r="AG12" s="306"/>
      <c r="AH12" s="304">
        <f t="shared" ref="AH12:AI12" si="26">SUM(AH24,AH36,AH54,AH66,AH78,AH96)</f>
        <v>41.260191642059603</v>
      </c>
      <c r="AI12" s="304">
        <f t="shared" si="26"/>
        <v>27.735805597377031</v>
      </c>
      <c r="AJ12" s="304">
        <f>SUM(AJ24,AJ36,AJ54,AJ66,AJ78,AJ96)</f>
        <v>10.543984530079792</v>
      </c>
      <c r="AK12" s="306"/>
      <c r="AL12" s="304">
        <f t="shared" ref="AL12:AM12" si="27">SUM(AL24,AL36,AL54,AL66,AL78,AL96)</f>
        <v>10.618852081226127</v>
      </c>
      <c r="AM12" s="304">
        <f t="shared" si="27"/>
        <v>8.8274093075837481</v>
      </c>
      <c r="AN12" s="304">
        <f>SUM(AN24,AN36,AN54,AN66,AN78,AN96)</f>
        <v>7.0770095429357323</v>
      </c>
    </row>
    <row r="13" spans="1:40" x14ac:dyDescent="0.2">
      <c r="A13" s="13" t="str">
        <f>name!E8</f>
        <v>Skilled trades occupations</v>
      </c>
      <c r="B13" s="304">
        <f t="shared" si="0"/>
        <v>256.10074127237999</v>
      </c>
      <c r="C13" s="304">
        <f t="shared" si="0"/>
        <v>250.20773161861914</v>
      </c>
      <c r="D13" s="304">
        <f t="shared" si="0"/>
        <v>232.80795809905348</v>
      </c>
      <c r="E13" s="304"/>
      <c r="F13" s="304">
        <f t="shared" si="1"/>
        <v>0.29513875158221425</v>
      </c>
      <c r="G13" s="304">
        <f t="shared" si="1"/>
        <v>0.45382719805113503</v>
      </c>
      <c r="H13" s="304">
        <f t="shared" si="1"/>
        <v>0.64035594824854902</v>
      </c>
      <c r="I13" s="304"/>
      <c r="J13" s="304">
        <f t="shared" si="2"/>
        <v>4.258648150364631</v>
      </c>
      <c r="K13" s="304">
        <f t="shared" si="2"/>
        <v>6.9150468370001725</v>
      </c>
      <c r="L13" s="304">
        <f t="shared" si="2"/>
        <v>10.037867995968817</v>
      </c>
      <c r="M13" s="304"/>
      <c r="N13" s="304">
        <f t="shared" si="3"/>
        <v>13.930058249667301</v>
      </c>
      <c r="O13" s="304">
        <f t="shared" si="3"/>
        <v>17.991972121028162</v>
      </c>
      <c r="P13" s="304">
        <f t="shared" si="3"/>
        <v>23.242198487546705</v>
      </c>
      <c r="Q13" s="306"/>
      <c r="R13" s="304">
        <f t="shared" ref="R13:T13" si="28">SUM(R25,R37,R55,R67,R79,R97)</f>
        <v>6.5061450885070027</v>
      </c>
      <c r="S13" s="304">
        <f t="shared" si="28"/>
        <v>7.9401807661974644</v>
      </c>
      <c r="T13" s="304">
        <f t="shared" si="28"/>
        <v>10.271405464857628</v>
      </c>
      <c r="U13" s="306"/>
      <c r="V13" s="304">
        <f t="shared" ref="V13:X13" si="29">SUM(V25,V37,V55,V67,V79,V97)</f>
        <v>13.209421932950578</v>
      </c>
      <c r="W13" s="304">
        <f t="shared" si="29"/>
        <v>15.945392129780235</v>
      </c>
      <c r="X13" s="304">
        <f t="shared" si="29"/>
        <v>19.347607996030533</v>
      </c>
      <c r="Y13" s="306"/>
      <c r="Z13" s="304">
        <f t="shared" ref="Z13:AB13" si="30">SUM(Z25,Z37,Z55,Z67,Z79,Z97)</f>
        <v>92.998882660600742</v>
      </c>
      <c r="AA13" s="304">
        <f t="shared" si="30"/>
        <v>86.861701309356889</v>
      </c>
      <c r="AB13" s="304">
        <f t="shared" si="30"/>
        <v>82.453007121406543</v>
      </c>
      <c r="AC13" s="306"/>
      <c r="AD13" s="304">
        <f t="shared" ref="AD13:AF13" si="31">SUM(AD25,AD37,AD55,AD67,AD79,AD97)</f>
        <v>68.693079902213682</v>
      </c>
      <c r="AE13" s="304">
        <f t="shared" si="31"/>
        <v>61.750202266398446</v>
      </c>
      <c r="AF13" s="304">
        <f t="shared" si="31"/>
        <v>50.583148350315703</v>
      </c>
      <c r="AG13" s="306"/>
      <c r="AH13" s="304">
        <f t="shared" ref="AH13:AJ13" si="32">SUM(AH25,AH37,AH55,AH67,AH79,AH97)</f>
        <v>38.338748561783966</v>
      </c>
      <c r="AI13" s="304">
        <f t="shared" si="32"/>
        <v>37.687792247481553</v>
      </c>
      <c r="AJ13" s="304">
        <f t="shared" si="32"/>
        <v>28.933351029310344</v>
      </c>
      <c r="AK13" s="306"/>
      <c r="AL13" s="304">
        <f t="shared" ref="AL13:AN13" si="33">SUM(AL25,AL37,AL55,AL67,AL79,AL97)</f>
        <v>17.870617974709909</v>
      </c>
      <c r="AM13" s="304">
        <f t="shared" si="33"/>
        <v>14.661616743325061</v>
      </c>
      <c r="AN13" s="304">
        <f t="shared" si="33"/>
        <v>7.2990157053686575</v>
      </c>
    </row>
    <row r="14" spans="1:40" x14ac:dyDescent="0.2">
      <c r="A14" s="13" t="str">
        <f>name!E9</f>
        <v>Caring, leisure and other service occupations</v>
      </c>
      <c r="B14" s="304">
        <f t="shared" si="0"/>
        <v>270.11177833804311</v>
      </c>
      <c r="C14" s="304">
        <f t="shared" si="0"/>
        <v>284.09397357500916</v>
      </c>
      <c r="D14" s="304">
        <f t="shared" si="0"/>
        <v>307.28519570732738</v>
      </c>
      <c r="E14" s="304"/>
      <c r="F14" s="304">
        <f t="shared" si="1"/>
        <v>0.22670174037189195</v>
      </c>
      <c r="G14" s="304">
        <f t="shared" si="1"/>
        <v>0.38034647515021347</v>
      </c>
      <c r="H14" s="304">
        <f t="shared" si="1"/>
        <v>0.607149315571201</v>
      </c>
      <c r="I14" s="304"/>
      <c r="J14" s="304">
        <f t="shared" si="2"/>
        <v>7.5970730187435809</v>
      </c>
      <c r="K14" s="304">
        <f t="shared" si="2"/>
        <v>12.544859275321024</v>
      </c>
      <c r="L14" s="304">
        <f t="shared" si="2"/>
        <v>19.841834697640778</v>
      </c>
      <c r="M14" s="304"/>
      <c r="N14" s="304">
        <f t="shared" si="3"/>
        <v>26.686438376354815</v>
      </c>
      <c r="O14" s="304">
        <f t="shared" si="3"/>
        <v>34.15665361508006</v>
      </c>
      <c r="P14" s="304">
        <f t="shared" si="3"/>
        <v>41.549625005290309</v>
      </c>
      <c r="Q14" s="306"/>
      <c r="R14" s="304">
        <f>SUM(R26,R38,R56,R68,R80,R98)</f>
        <v>20.098079361388944</v>
      </c>
      <c r="S14" s="304">
        <f t="shared" ref="S14:T14" si="34">SUM(S26,S38,S56,S68,S80,S98)</f>
        <v>22.807766513197237</v>
      </c>
      <c r="T14" s="304">
        <f t="shared" si="34"/>
        <v>23.884294530079309</v>
      </c>
      <c r="U14" s="306"/>
      <c r="V14" s="304">
        <f t="shared" ref="V14:X14" si="35">SUM(V26,V38,V56,V68,V80,V98)</f>
        <v>14.089928853865539</v>
      </c>
      <c r="W14" s="304">
        <f t="shared" si="35"/>
        <v>16.552904089164983</v>
      </c>
      <c r="X14" s="304">
        <f t="shared" si="35"/>
        <v>19.099098466579765</v>
      </c>
      <c r="Y14" s="306"/>
      <c r="Z14" s="304">
        <f t="shared" ref="Z14:AB14" si="36">SUM(Z26,Z38,Z56,Z68,Z80,Z98)</f>
        <v>100.4959601857374</v>
      </c>
      <c r="AA14" s="304">
        <f t="shared" si="36"/>
        <v>111.518814913103</v>
      </c>
      <c r="AB14" s="304">
        <f t="shared" si="36"/>
        <v>136.05580998207836</v>
      </c>
      <c r="AC14" s="306"/>
      <c r="AD14" s="304">
        <f t="shared" ref="AD14:AF14" si="37">SUM(AD26,AD38,AD56,AD68,AD80,AD98)</f>
        <v>76.609526852569246</v>
      </c>
      <c r="AE14" s="304">
        <f t="shared" si="37"/>
        <v>66.208777397520919</v>
      </c>
      <c r="AF14" s="304">
        <f t="shared" si="37"/>
        <v>52.241531661529812</v>
      </c>
      <c r="AG14" s="306"/>
      <c r="AH14" s="304">
        <f t="shared" ref="AH14:AJ14" si="38">SUM(AH26,AH38,AH56,AH68,AH80,AH98)</f>
        <v>18.909950561222729</v>
      </c>
      <c r="AI14" s="304">
        <f t="shared" si="38"/>
        <v>15.271445645735863</v>
      </c>
      <c r="AJ14" s="304">
        <f t="shared" si="38"/>
        <v>10.811691923432431</v>
      </c>
      <c r="AK14" s="306"/>
      <c r="AL14" s="304">
        <f t="shared" ref="AL14:AN14" si="39">SUM(AL26,AL38,AL56,AL68,AL80,AL98)</f>
        <v>5.3981193877889471</v>
      </c>
      <c r="AM14" s="304">
        <f t="shared" si="39"/>
        <v>4.6524056507358225</v>
      </c>
      <c r="AN14" s="304">
        <f t="shared" si="39"/>
        <v>3.1941601251254044</v>
      </c>
    </row>
    <row r="15" spans="1:40" x14ac:dyDescent="0.2">
      <c r="A15" s="13" t="str">
        <f>name!E10</f>
        <v>Sales and customer service occupations</v>
      </c>
      <c r="B15" s="304">
        <f t="shared" si="0"/>
        <v>229.80611215499368</v>
      </c>
      <c r="C15" s="304">
        <f t="shared" si="0"/>
        <v>229.42391148663881</v>
      </c>
      <c r="D15" s="304">
        <f t="shared" si="0"/>
        <v>230.32796146274765</v>
      </c>
      <c r="E15" s="304"/>
      <c r="F15" s="304">
        <f t="shared" si="1"/>
        <v>0.52301610887930361</v>
      </c>
      <c r="G15" s="304">
        <f t="shared" si="1"/>
        <v>0.83583500064993677</v>
      </c>
      <c r="H15" s="304">
        <f t="shared" si="1"/>
        <v>1.1835203306521289</v>
      </c>
      <c r="I15" s="304"/>
      <c r="J15" s="304">
        <f t="shared" si="2"/>
        <v>6.4494214860230912</v>
      </c>
      <c r="K15" s="304">
        <f t="shared" si="2"/>
        <v>10.362083380300115</v>
      </c>
      <c r="L15" s="304">
        <f t="shared" si="2"/>
        <v>15.607515427778504</v>
      </c>
      <c r="M15" s="304"/>
      <c r="N15" s="304">
        <f t="shared" si="3"/>
        <v>27.480875639509044</v>
      </c>
      <c r="O15" s="304">
        <f t="shared" si="3"/>
        <v>34.555316547373288</v>
      </c>
      <c r="P15" s="304">
        <f t="shared" si="3"/>
        <v>44.125416308205317</v>
      </c>
      <c r="Q15" s="306"/>
      <c r="R15" s="304">
        <f t="shared" ref="R15:T15" si="40">SUM(R27,R39,R57,R69,R81,R99)</f>
        <v>8.8453994221440659</v>
      </c>
      <c r="S15" s="304">
        <f t="shared" si="40"/>
        <v>10.7666075609926</v>
      </c>
      <c r="T15" s="304">
        <f t="shared" si="40"/>
        <v>13.289785585466188</v>
      </c>
      <c r="U15" s="306"/>
      <c r="V15" s="304">
        <f t="shared" ref="V15:X15" si="41">SUM(V27,V39,V57,V69,V81,V99)</f>
        <v>8.3226730083519609</v>
      </c>
      <c r="W15" s="304">
        <f t="shared" si="41"/>
        <v>10.062955338940434</v>
      </c>
      <c r="X15" s="304">
        <f t="shared" si="41"/>
        <v>12.067450287988311</v>
      </c>
      <c r="Y15" s="306"/>
      <c r="Z15" s="304">
        <f t="shared" ref="Z15:AB15" si="42">SUM(Z27,Z39,Z57,Z69,Z81,Z99)</f>
        <v>66.89688742957857</v>
      </c>
      <c r="AA15" s="304">
        <f t="shared" si="42"/>
        <v>68.041934716920437</v>
      </c>
      <c r="AB15" s="304">
        <f t="shared" si="42"/>
        <v>75.593037954597378</v>
      </c>
      <c r="AC15" s="306"/>
      <c r="AD15" s="304">
        <f t="shared" ref="AD15:AF15" si="43">SUM(AD27,AD39,AD57,AD69,AD81,AD99)</f>
        <v>62.807106765353893</v>
      </c>
      <c r="AE15" s="304">
        <f t="shared" si="43"/>
        <v>54.241876525811087</v>
      </c>
      <c r="AF15" s="304">
        <f t="shared" si="43"/>
        <v>43.710957672731702</v>
      </c>
      <c r="AG15" s="306"/>
      <c r="AH15" s="304">
        <f t="shared" ref="AH15:AJ15" si="44">SUM(AH27,AH39,AH57,AH69,AH81,AH99)</f>
        <v>35.282587392396472</v>
      </c>
      <c r="AI15" s="304">
        <f t="shared" si="44"/>
        <v>29.933250494679218</v>
      </c>
      <c r="AJ15" s="304">
        <f t="shared" si="44"/>
        <v>17.612101034790591</v>
      </c>
      <c r="AK15" s="306"/>
      <c r="AL15" s="304">
        <f t="shared" ref="AL15:AN15" si="45">SUM(AL27,AL39,AL57,AL69,AL81,AL99)</f>
        <v>13.198144902757265</v>
      </c>
      <c r="AM15" s="304">
        <f t="shared" si="45"/>
        <v>10.6240519209717</v>
      </c>
      <c r="AN15" s="304">
        <f t="shared" si="45"/>
        <v>7.1381768605375315</v>
      </c>
    </row>
    <row r="16" spans="1:40" x14ac:dyDescent="0.2">
      <c r="A16" s="13" t="str">
        <f>name!E11</f>
        <v>Process, plant and machine operatives</v>
      </c>
      <c r="B16" s="304">
        <f t="shared" si="0"/>
        <v>190.15777322094539</v>
      </c>
      <c r="C16" s="304">
        <f t="shared" si="0"/>
        <v>211.46106316413199</v>
      </c>
      <c r="D16" s="304">
        <f t="shared" si="0"/>
        <v>202.20137580977595</v>
      </c>
      <c r="E16" s="304"/>
      <c r="F16" s="304">
        <f t="shared" si="1"/>
        <v>0.3204529174045998</v>
      </c>
      <c r="G16" s="304">
        <f t="shared" si="1"/>
        <v>0.64208811112673658</v>
      </c>
      <c r="H16" s="304">
        <f t="shared" si="1"/>
        <v>1.1619078659077333</v>
      </c>
      <c r="I16" s="304"/>
      <c r="J16" s="304">
        <f t="shared" si="2"/>
        <v>2.337909005939212</v>
      </c>
      <c r="K16" s="304">
        <f t="shared" si="2"/>
        <v>4.3185671406123962</v>
      </c>
      <c r="L16" s="304">
        <f t="shared" si="2"/>
        <v>6.9060636325937717</v>
      </c>
      <c r="M16" s="304"/>
      <c r="N16" s="304">
        <f t="shared" si="3"/>
        <v>7.4114279890594172</v>
      </c>
      <c r="O16" s="304">
        <f t="shared" si="3"/>
        <v>11.028129044069747</v>
      </c>
      <c r="P16" s="304">
        <f t="shared" si="3"/>
        <v>16.72677156406343</v>
      </c>
      <c r="Q16" s="306"/>
      <c r="R16" s="304">
        <f t="shared" ref="R16:T16" si="46">SUM(R28,R40,R58,R70,R82,R100)</f>
        <v>3.4365712362199123</v>
      </c>
      <c r="S16" s="304">
        <f t="shared" si="46"/>
        <v>4.9609321320626156</v>
      </c>
      <c r="T16" s="304">
        <f t="shared" si="46"/>
        <v>6.7854547803165772</v>
      </c>
      <c r="U16" s="306"/>
      <c r="V16" s="304">
        <f t="shared" ref="V16:X16" si="47">SUM(V28,V40,V58,V70,V82,V100)</f>
        <v>6.2147480911138713</v>
      </c>
      <c r="W16" s="304">
        <f t="shared" si="47"/>
        <v>9.0387488359551753</v>
      </c>
      <c r="X16" s="304">
        <f t="shared" si="47"/>
        <v>12.254057515635967</v>
      </c>
      <c r="Y16" s="306"/>
      <c r="Z16" s="304">
        <f t="shared" ref="Z16:AB16" si="48">SUM(Z28,Z40,Z58,Z70,Z82,Z100)</f>
        <v>46.403544875614415</v>
      </c>
      <c r="AA16" s="304">
        <f t="shared" si="48"/>
        <v>53.513885488860808</v>
      </c>
      <c r="AB16" s="304">
        <f t="shared" si="48"/>
        <v>61.485434156067043</v>
      </c>
      <c r="AC16" s="306"/>
      <c r="AD16" s="304">
        <f t="shared" ref="AD16:AF16" si="49">SUM(AD28,AD40,AD58,AD70,AD82,AD100)</f>
        <v>57.895490941747084</v>
      </c>
      <c r="AE16" s="304">
        <f t="shared" si="49"/>
        <v>63.333202918360385</v>
      </c>
      <c r="AF16" s="304">
        <f t="shared" si="49"/>
        <v>58.062539363176533</v>
      </c>
      <c r="AG16" s="306"/>
      <c r="AH16" s="304">
        <f t="shared" ref="AH16:AJ16" si="50">SUM(AH28,AH40,AH58,AH70,AH82,AH100)</f>
        <v>45.737852566394807</v>
      </c>
      <c r="AI16" s="304">
        <f t="shared" si="50"/>
        <v>48.92321792132217</v>
      </c>
      <c r="AJ16" s="304">
        <f t="shared" si="50"/>
        <v>31.735491684645311</v>
      </c>
      <c r="AK16" s="306"/>
      <c r="AL16" s="304">
        <f t="shared" ref="AL16:AN16" si="51">SUM(AL28,AL40,AL58,AL70,AL82,AL100)</f>
        <v>20.399775597452074</v>
      </c>
      <c r="AM16" s="304">
        <f t="shared" si="51"/>
        <v>15.702291571761954</v>
      </c>
      <c r="AN16" s="304">
        <f t="shared" si="51"/>
        <v>7.0836552473695846</v>
      </c>
    </row>
    <row r="17" spans="1:40" x14ac:dyDescent="0.2">
      <c r="A17" s="13" t="str">
        <f>name!E12</f>
        <v>Elementary occupations</v>
      </c>
      <c r="B17" s="304">
        <f t="shared" si="0"/>
        <v>281.45465940905643</v>
      </c>
      <c r="C17" s="304">
        <f t="shared" si="0"/>
        <v>270.92215452656387</v>
      </c>
      <c r="D17" s="304">
        <f t="shared" si="0"/>
        <v>248.07901423543024</v>
      </c>
      <c r="E17" s="304"/>
      <c r="F17" s="304">
        <f t="shared" si="1"/>
        <v>0.16674999180786795</v>
      </c>
      <c r="G17" s="304">
        <f t="shared" si="1"/>
        <v>0.2827163565342477</v>
      </c>
      <c r="H17" s="304">
        <f t="shared" si="1"/>
        <v>0.43215104643012392</v>
      </c>
      <c r="I17" s="304"/>
      <c r="J17" s="304">
        <f t="shared" si="2"/>
        <v>4.2593413491108505</v>
      </c>
      <c r="K17" s="304">
        <f t="shared" si="2"/>
        <v>7.0375669733509545</v>
      </c>
      <c r="L17" s="304">
        <f t="shared" si="2"/>
        <v>10.53974751702764</v>
      </c>
      <c r="M17" s="304"/>
      <c r="N17" s="304">
        <f t="shared" si="3"/>
        <v>17.191602474520376</v>
      </c>
      <c r="O17" s="304">
        <f t="shared" si="3"/>
        <v>21.93059156184453</v>
      </c>
      <c r="P17" s="304">
        <f t="shared" si="3"/>
        <v>27.431496067909258</v>
      </c>
      <c r="Q17" s="306"/>
      <c r="R17" s="304">
        <f t="shared" ref="R17:T17" si="52">SUM(R29,R41,R59,R71,R83,R101)</f>
        <v>8.7247522064883398</v>
      </c>
      <c r="S17" s="304">
        <f t="shared" si="52"/>
        <v>11.065909193712457</v>
      </c>
      <c r="T17" s="304">
        <f t="shared" si="52"/>
        <v>14.573654179800304</v>
      </c>
      <c r="U17" s="306"/>
      <c r="V17" s="304">
        <f t="shared" ref="V17:X17" si="53">SUM(V29,V41,V59,V71,V83,V101)</f>
        <v>8.0583044371996859</v>
      </c>
      <c r="W17" s="304">
        <f t="shared" si="53"/>
        <v>9.7658254600605794</v>
      </c>
      <c r="X17" s="304">
        <f t="shared" si="53"/>
        <v>12.200360723565197</v>
      </c>
      <c r="Y17" s="306"/>
      <c r="Z17" s="304">
        <f t="shared" ref="Z17:AB17" si="54">SUM(Z29,Z41,Z59,Z71,Z83,Z101)</f>
        <v>53.39694136257706</v>
      </c>
      <c r="AA17" s="304">
        <f t="shared" si="54"/>
        <v>52.297147868438365</v>
      </c>
      <c r="AB17" s="304">
        <f t="shared" si="54"/>
        <v>56.828679514271471</v>
      </c>
      <c r="AC17" s="306"/>
      <c r="AD17" s="304">
        <f t="shared" ref="AD17:AF17" si="55">SUM(AD29,AD41,AD59,AD71,AD83,AD101)</f>
        <v>83.411437131943444</v>
      </c>
      <c r="AE17" s="304">
        <f t="shared" si="55"/>
        <v>75.211060942131581</v>
      </c>
      <c r="AF17" s="304">
        <f t="shared" si="55"/>
        <v>63.245267755466358</v>
      </c>
      <c r="AG17" s="306"/>
      <c r="AH17" s="304">
        <f t="shared" ref="AH17:AJ17" si="56">SUM(AH29,AH41,AH59,AH71,AH83,AH101)</f>
        <v>75.973478875978145</v>
      </c>
      <c r="AI17" s="304">
        <f t="shared" si="56"/>
        <v>71.790065413622003</v>
      </c>
      <c r="AJ17" s="304">
        <f t="shared" si="56"/>
        <v>51.639996879262895</v>
      </c>
      <c r="AK17" s="306"/>
      <c r="AL17" s="304">
        <f t="shared" ref="AL17:AN17" si="57">SUM(AL29,AL41,AL59,AL71,AL83,AL101)</f>
        <v>30.272051579430673</v>
      </c>
      <c r="AM17" s="304">
        <f t="shared" si="57"/>
        <v>21.541270756869132</v>
      </c>
      <c r="AN17" s="304">
        <f t="shared" si="57"/>
        <v>11.187660551697009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45.491999999831208</v>
      </c>
      <c r="C20" s="305">
        <f>SUM(C21:C29)</f>
        <v>46.203999999680612</v>
      </c>
      <c r="D20" s="305">
        <f>SUM(D21:D29)</f>
        <v>46.963999999601441</v>
      </c>
      <c r="E20" s="304"/>
      <c r="F20" s="305">
        <f>SUM(F21:F29)</f>
        <v>0.41935612864590349</v>
      </c>
      <c r="G20" s="305">
        <f>SUM(G21:G29)</f>
        <v>0.59995045875123343</v>
      </c>
      <c r="H20" s="305">
        <f>SUM(H21:H29)</f>
        <v>0.87381802145857734</v>
      </c>
      <c r="I20" s="304"/>
      <c r="J20" s="305">
        <f>SUM(J21:J29)</f>
        <v>2.6585518470737752</v>
      </c>
      <c r="K20" s="305">
        <f>SUM(K21:K29)</f>
        <v>3.7142820135818231</v>
      </c>
      <c r="L20" s="305">
        <f>SUM(L21:L29)</f>
        <v>5.021214270578799</v>
      </c>
      <c r="M20" s="304"/>
      <c r="N20" s="305">
        <f>SUM(N21:N29)</f>
        <v>6.9993725692814142</v>
      </c>
      <c r="O20" s="305">
        <f>SUM(O21:O29)</f>
        <v>7.899983272307133</v>
      </c>
      <c r="P20" s="305">
        <f>SUM(P21:P29)</f>
        <v>9.3950703283885222</v>
      </c>
      <c r="Q20" s="306"/>
      <c r="R20" s="305">
        <f>SUM(R21:R29)</f>
        <v>1.552980569275227</v>
      </c>
      <c r="S20" s="305">
        <f>SUM(S21:S29)</f>
        <v>1.7458469519289923</v>
      </c>
      <c r="T20" s="305">
        <f>SUM(T21:T29)</f>
        <v>2.121529718531979</v>
      </c>
      <c r="U20" s="306"/>
      <c r="V20" s="305">
        <f>SUM(V21:V29)</f>
        <v>3.9318053477866894</v>
      </c>
      <c r="W20" s="305">
        <f>SUM(W21:W29)</f>
        <v>4.4442416275319259</v>
      </c>
      <c r="X20" s="305">
        <f>SUM(X21:X29)</f>
        <v>5.2578150806433346</v>
      </c>
      <c r="Y20" s="306"/>
      <c r="Z20" s="305">
        <f>SUM(Z21:Z29)</f>
        <v>10.37687039762678</v>
      </c>
      <c r="AA20" s="305">
        <f>SUM(AA21:AA29)</f>
        <v>9.8194477050857145</v>
      </c>
      <c r="AB20" s="305">
        <f>SUM(AB21:AB29)</f>
        <v>10.371637958144744</v>
      </c>
      <c r="AC20" s="306"/>
      <c r="AD20" s="305">
        <f>SUM(AD21:AD29)</f>
        <v>9.2147582612933689</v>
      </c>
      <c r="AE20" s="305">
        <f>SUM(AE21:AE29)</f>
        <v>8.1910807882782812</v>
      </c>
      <c r="AF20" s="305">
        <f>SUM(AF21:AF29)</f>
        <v>7.0092672791441046</v>
      </c>
      <c r="AG20" s="306"/>
      <c r="AH20" s="305">
        <f>SUM(AH21:AH29)</f>
        <v>6.1617185458723744</v>
      </c>
      <c r="AI20" s="305">
        <f>SUM(AI21:AI29)</f>
        <v>5.6775431665846625</v>
      </c>
      <c r="AJ20" s="305">
        <f>SUM(AJ21:AJ29)</f>
        <v>4.5215682893808147</v>
      </c>
      <c r="AK20" s="306"/>
      <c r="AL20" s="305">
        <f>SUM(AL21:AL29)</f>
        <v>4.1765863329756794</v>
      </c>
      <c r="AM20" s="305">
        <f>SUM(AM21:AM29)</f>
        <v>4.1116240156308406</v>
      </c>
      <c r="AN20" s="305">
        <f>SUM(AN21:AN29)</f>
        <v>2.3920790533305758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4.155628612199461</v>
      </c>
      <c r="C21" s="304">
        <f t="shared" ref="C21:D21" si="59">SUM(G21,K21,O21,S21,W21,AA21,AE21,AI21,AM21)</f>
        <v>4.2999448941114133</v>
      </c>
      <c r="D21" s="304">
        <f t="shared" si="59"/>
        <v>4.5868892452970815</v>
      </c>
      <c r="E21" s="304"/>
      <c r="F21" s="304">
        <v>0.10371797566819571</v>
      </c>
      <c r="G21" s="304">
        <v>0.14647773403770958</v>
      </c>
      <c r="H21" s="304">
        <v>0.19576299910381387</v>
      </c>
      <c r="I21" s="304"/>
      <c r="J21" s="304">
        <v>0.62142073187754332</v>
      </c>
      <c r="K21" s="304">
        <v>0.80830567733913217</v>
      </c>
      <c r="L21" s="304">
        <v>0.99078844170442903</v>
      </c>
      <c r="M21" s="304"/>
      <c r="N21" s="304">
        <v>0.98152386113620882</v>
      </c>
      <c r="O21" s="304">
        <v>0.99070001943611563</v>
      </c>
      <c r="P21" s="304">
        <v>1.1305628744152698</v>
      </c>
      <c r="Q21" s="306"/>
      <c r="R21" s="304">
        <v>0.15283892377681707</v>
      </c>
      <c r="S21" s="304">
        <v>0.17148446019158939</v>
      </c>
      <c r="T21" s="304">
        <v>0.18939804852640876</v>
      </c>
      <c r="U21" s="306"/>
      <c r="V21" s="304">
        <v>0.29453594662111304</v>
      </c>
      <c r="W21" s="304">
        <v>0.27238341194561094</v>
      </c>
      <c r="X21" s="304">
        <v>0.27081292787383554</v>
      </c>
      <c r="Y21" s="306"/>
      <c r="Z21" s="304">
        <v>0.63004944182610423</v>
      </c>
      <c r="AA21" s="304">
        <v>0.64562372886893893</v>
      </c>
      <c r="AB21" s="304">
        <v>0.76994361391205557</v>
      </c>
      <c r="AC21" s="306"/>
      <c r="AD21" s="304">
        <v>0.65004247498333356</v>
      </c>
      <c r="AE21" s="304">
        <v>0.56182607064150947</v>
      </c>
      <c r="AF21" s="304">
        <v>0.46028407347612293</v>
      </c>
      <c r="AG21" s="306"/>
      <c r="AH21" s="304">
        <v>0.38047441478455496</v>
      </c>
      <c r="AI21" s="304">
        <v>0.33241899597002816</v>
      </c>
      <c r="AJ21" s="304">
        <v>0.24547527888529716</v>
      </c>
      <c r="AK21" s="306"/>
      <c r="AL21" s="304">
        <v>0.34102484152559048</v>
      </c>
      <c r="AM21" s="304">
        <v>0.37072479568077871</v>
      </c>
      <c r="AN21" s="304">
        <v>0.33386098739984982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5.9620580182673155</v>
      </c>
      <c r="C22" s="304">
        <f t="shared" ref="C22:C29" si="61">SUM(G22,K22,O22,S22,W22,AA22,AE22,AI22,AM22)</f>
        <v>6.5342985700528633</v>
      </c>
      <c r="D22" s="304">
        <f t="shared" ref="D22:D29" si="62">SUM(H22,L22,P22,T22,X22,AB22,AF22,AJ22,AN22)</f>
        <v>7.521495513306939</v>
      </c>
      <c r="E22" s="304"/>
      <c r="F22" s="304">
        <v>0.19698448447959818</v>
      </c>
      <c r="G22" s="304">
        <v>0.28842091968773798</v>
      </c>
      <c r="H22" s="304">
        <v>0.42919317732093165</v>
      </c>
      <c r="I22" s="304"/>
      <c r="J22" s="304">
        <v>0.93948379907894464</v>
      </c>
      <c r="K22" s="304">
        <v>1.3694969832237525</v>
      </c>
      <c r="L22" s="304">
        <v>1.9466330778483434</v>
      </c>
      <c r="M22" s="304"/>
      <c r="N22" s="304">
        <v>1.8741075867022965</v>
      </c>
      <c r="O22" s="304">
        <v>2.0490383261440428</v>
      </c>
      <c r="P22" s="304">
        <v>2.2295980695983602</v>
      </c>
      <c r="Q22" s="306"/>
      <c r="R22" s="304">
        <v>0.19868364530229557</v>
      </c>
      <c r="S22" s="304">
        <v>0.21203355619058592</v>
      </c>
      <c r="T22" s="304">
        <v>0.22747594671732108</v>
      </c>
      <c r="U22" s="306"/>
      <c r="V22" s="304">
        <v>0.80931050763372958</v>
      </c>
      <c r="W22" s="304">
        <v>0.88550316302121923</v>
      </c>
      <c r="X22" s="304">
        <v>1.0325758884738423</v>
      </c>
      <c r="Y22" s="306"/>
      <c r="Z22" s="304">
        <v>0.75402033938844826</v>
      </c>
      <c r="AA22" s="304">
        <v>0.63740092221483868</v>
      </c>
      <c r="AB22" s="304">
        <v>0.66102253437255254</v>
      </c>
      <c r="AC22" s="306"/>
      <c r="AD22" s="304">
        <v>0.57909421840778141</v>
      </c>
      <c r="AE22" s="304">
        <v>0.47930170318365706</v>
      </c>
      <c r="AF22" s="304">
        <v>0.48548406020814899</v>
      </c>
      <c r="AG22" s="306"/>
      <c r="AH22" s="304">
        <v>0.3901960847572718</v>
      </c>
      <c r="AI22" s="304">
        <v>0.38042379533108839</v>
      </c>
      <c r="AJ22" s="304">
        <v>0.31771525196489536</v>
      </c>
      <c r="AK22" s="306"/>
      <c r="AL22" s="304">
        <v>0.22017735251694956</v>
      </c>
      <c r="AM22" s="304">
        <v>0.23267920105594098</v>
      </c>
      <c r="AN22" s="304">
        <v>0.19179750680254326</v>
      </c>
    </row>
    <row r="23" spans="1:40" x14ac:dyDescent="0.2">
      <c r="A23" s="13" t="str">
        <f t="shared" si="58"/>
        <v>Associate professional occupations</v>
      </c>
      <c r="B23" s="304">
        <f t="shared" si="60"/>
        <v>4.3246766696805752</v>
      </c>
      <c r="C23" s="304">
        <f t="shared" si="61"/>
        <v>4.1751252741469616</v>
      </c>
      <c r="D23" s="304">
        <f t="shared" si="62"/>
        <v>4.6284209642756586</v>
      </c>
      <c r="E23" s="304"/>
      <c r="F23" s="304">
        <v>5.8731487341639826E-2</v>
      </c>
      <c r="G23" s="304">
        <v>8.3795168899434447E-2</v>
      </c>
      <c r="H23" s="304">
        <v>0.14041025160908241</v>
      </c>
      <c r="I23" s="304"/>
      <c r="J23" s="304">
        <v>0.29543838178633736</v>
      </c>
      <c r="K23" s="304">
        <v>0.40206879279495777</v>
      </c>
      <c r="L23" s="304">
        <v>0.57062483139108033</v>
      </c>
      <c r="M23" s="304"/>
      <c r="N23" s="304">
        <v>1.0455902671182744</v>
      </c>
      <c r="O23" s="304">
        <v>1.0972792994506659</v>
      </c>
      <c r="P23" s="304">
        <v>1.2487118023942194</v>
      </c>
      <c r="Q23" s="306"/>
      <c r="R23" s="304">
        <v>0.14273284256839811</v>
      </c>
      <c r="S23" s="304">
        <v>0.14594089636744184</v>
      </c>
      <c r="T23" s="304">
        <v>0.16995591533918128</v>
      </c>
      <c r="U23" s="306"/>
      <c r="V23" s="304">
        <v>0.53022806599416539</v>
      </c>
      <c r="W23" s="304">
        <v>0.55576177410139327</v>
      </c>
      <c r="X23" s="304">
        <v>0.66439611158307865</v>
      </c>
      <c r="Y23" s="306"/>
      <c r="Z23" s="304">
        <v>1.1095096337707173</v>
      </c>
      <c r="AA23" s="304">
        <v>0.91876655495763793</v>
      </c>
      <c r="AB23" s="304">
        <v>1.0176868348207175</v>
      </c>
      <c r="AC23" s="306"/>
      <c r="AD23" s="304">
        <v>0.46910888892721264</v>
      </c>
      <c r="AE23" s="304">
        <v>0.32840802195157659</v>
      </c>
      <c r="AF23" s="304">
        <v>0.27799588786183604</v>
      </c>
      <c r="AG23" s="306"/>
      <c r="AH23" s="304">
        <v>0.49771189075383326</v>
      </c>
      <c r="AI23" s="304">
        <v>0.46388131509058211</v>
      </c>
      <c r="AJ23" s="304">
        <v>0.35744042122605191</v>
      </c>
      <c r="AK23" s="306"/>
      <c r="AL23" s="304">
        <v>0.17562521141999735</v>
      </c>
      <c r="AM23" s="304">
        <v>0.17922345053327116</v>
      </c>
      <c r="AN23" s="304">
        <v>0.18119890805041061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4.8548635748049369</v>
      </c>
      <c r="C24" s="304">
        <f t="shared" si="61"/>
        <v>4.6781200694646285</v>
      </c>
      <c r="D24" s="304">
        <f t="shared" si="62"/>
        <v>4.2681153857242737</v>
      </c>
      <c r="E24" s="304"/>
      <c r="F24" s="304">
        <v>1.0491624699623057E-2</v>
      </c>
      <c r="G24" s="304">
        <v>1.3869208760723334E-2</v>
      </c>
      <c r="H24" s="304">
        <v>1.7709709828766202E-2</v>
      </c>
      <c r="I24" s="304"/>
      <c r="J24" s="304">
        <v>0.24428485958745472</v>
      </c>
      <c r="K24" s="304">
        <v>0.35119614274741456</v>
      </c>
      <c r="L24" s="304">
        <v>0.48320828791892201</v>
      </c>
      <c r="M24" s="304"/>
      <c r="N24" s="304">
        <v>0.78992388546110148</v>
      </c>
      <c r="O24" s="304">
        <v>0.86879407949889575</v>
      </c>
      <c r="P24" s="304">
        <v>0.95381880505125149</v>
      </c>
      <c r="Q24" s="306"/>
      <c r="R24" s="304">
        <v>0.11109197733572121</v>
      </c>
      <c r="S24" s="304">
        <v>0.10265389058840077</v>
      </c>
      <c r="T24" s="304">
        <v>8.8954183571411397E-2</v>
      </c>
      <c r="U24" s="306"/>
      <c r="V24" s="304">
        <v>0.40174073405782573</v>
      </c>
      <c r="W24" s="304">
        <v>0.44569294089297179</v>
      </c>
      <c r="X24" s="304">
        <v>0.45340340023407327</v>
      </c>
      <c r="Y24" s="306"/>
      <c r="Z24" s="304">
        <v>1.3681717972439718</v>
      </c>
      <c r="AA24" s="304">
        <v>1.3454644183382829</v>
      </c>
      <c r="AB24" s="304">
        <v>1.2331951777662862</v>
      </c>
      <c r="AC24" s="306"/>
      <c r="AD24" s="304">
        <v>0.99318146069182078</v>
      </c>
      <c r="AE24" s="304">
        <v>0.7205077219549183</v>
      </c>
      <c r="AF24" s="304">
        <v>0.45900166757720889</v>
      </c>
      <c r="AG24" s="306"/>
      <c r="AH24" s="304">
        <v>0.52758473668181594</v>
      </c>
      <c r="AI24" s="304">
        <v>0.39906256714834226</v>
      </c>
      <c r="AJ24" s="304">
        <v>0.20813782368161937</v>
      </c>
      <c r="AK24" s="306"/>
      <c r="AL24" s="304">
        <v>0.40839249904560199</v>
      </c>
      <c r="AM24" s="304">
        <v>0.43087909953467923</v>
      </c>
      <c r="AN24" s="304">
        <v>0.37068633009473445</v>
      </c>
    </row>
    <row r="25" spans="1:40" x14ac:dyDescent="0.2">
      <c r="A25" s="13" t="str">
        <f t="shared" si="58"/>
        <v>Skilled trades occupations</v>
      </c>
      <c r="B25" s="304">
        <f t="shared" si="60"/>
        <v>13.185536958869985</v>
      </c>
      <c r="C25" s="304">
        <f t="shared" si="61"/>
        <v>13.232703940218446</v>
      </c>
      <c r="D25" s="304">
        <f t="shared" si="62"/>
        <v>12.700755925718733</v>
      </c>
      <c r="E25" s="304"/>
      <c r="F25" s="304">
        <v>2.5754911713569594E-2</v>
      </c>
      <c r="G25" s="304">
        <v>3.3591000834313677E-2</v>
      </c>
      <c r="H25" s="304">
        <v>4.0948859474909914E-2</v>
      </c>
      <c r="I25" s="304"/>
      <c r="J25" s="304">
        <v>0.27330150829351002</v>
      </c>
      <c r="K25" s="304">
        <v>0.36314193679343981</v>
      </c>
      <c r="L25" s="304">
        <v>0.47133642358128053</v>
      </c>
      <c r="M25" s="304"/>
      <c r="N25" s="304">
        <v>1.5454818285484295</v>
      </c>
      <c r="O25" s="304">
        <v>1.9312352842029323</v>
      </c>
      <c r="P25" s="304">
        <v>2.6044655227082876</v>
      </c>
      <c r="Q25" s="306"/>
      <c r="R25" s="304">
        <v>0.57385853643275742</v>
      </c>
      <c r="S25" s="304">
        <v>0.69866469697339806</v>
      </c>
      <c r="T25" s="304">
        <v>0.93986260477651895</v>
      </c>
      <c r="U25" s="306"/>
      <c r="V25" s="304">
        <v>1.3421956896024527</v>
      </c>
      <c r="W25" s="304">
        <v>1.5997061924665676</v>
      </c>
      <c r="X25" s="304">
        <v>2.0331231409570183</v>
      </c>
      <c r="Y25" s="306"/>
      <c r="Z25" s="304">
        <v>2.8753491605266923</v>
      </c>
      <c r="AA25" s="304">
        <v>2.4781136384771316</v>
      </c>
      <c r="AB25" s="304">
        <v>2.2291081219331352</v>
      </c>
      <c r="AC25" s="306"/>
      <c r="AD25" s="304">
        <v>2.7759471978184789</v>
      </c>
      <c r="AE25" s="304">
        <v>2.4790335033613768</v>
      </c>
      <c r="AF25" s="304">
        <v>2.0127374215260283</v>
      </c>
      <c r="AG25" s="306"/>
      <c r="AH25" s="304">
        <v>2.0843225315982972</v>
      </c>
      <c r="AI25" s="304">
        <v>2.074494244598498</v>
      </c>
      <c r="AJ25" s="304">
        <v>1.8068232364145103</v>
      </c>
      <c r="AK25" s="306"/>
      <c r="AL25" s="304">
        <v>1.6893255943357992</v>
      </c>
      <c r="AM25" s="304">
        <v>1.5747234425107888</v>
      </c>
      <c r="AN25" s="304">
        <v>0.5623505943470436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0.94397522107973086</v>
      </c>
      <c r="C26" s="304">
        <f t="shared" si="61"/>
        <v>0.92595405311671186</v>
      </c>
      <c r="D26" s="304">
        <f t="shared" si="62"/>
        <v>0.96529478602703855</v>
      </c>
      <c r="E26" s="304"/>
      <c r="F26" s="304">
        <v>5.3159727608890666E-3</v>
      </c>
      <c r="G26" s="304">
        <v>7.4767739660714753E-3</v>
      </c>
      <c r="H26" s="304">
        <v>1.0127858605862345E-2</v>
      </c>
      <c r="I26" s="304"/>
      <c r="J26" s="304">
        <v>6.7198294685769835E-2</v>
      </c>
      <c r="K26" s="304">
        <v>9.2944497808665191E-2</v>
      </c>
      <c r="L26" s="304">
        <v>0.12076012388916986</v>
      </c>
      <c r="M26" s="304"/>
      <c r="N26" s="304">
        <v>0.12971177148907256</v>
      </c>
      <c r="O26" s="304">
        <v>0.12185959869392367</v>
      </c>
      <c r="P26" s="304">
        <v>0.11944299279914226</v>
      </c>
      <c r="Q26" s="306"/>
      <c r="R26" s="304">
        <v>4.8338927011024081E-2</v>
      </c>
      <c r="S26" s="304">
        <v>5.1377867926433875E-2</v>
      </c>
      <c r="T26" s="304">
        <v>6.1859693279862432E-2</v>
      </c>
      <c r="U26" s="306"/>
      <c r="V26" s="304">
        <v>3.1439562401163669E-2</v>
      </c>
      <c r="W26" s="304">
        <v>2.7841618709853605E-2</v>
      </c>
      <c r="X26" s="304">
        <v>2.7388942963658309E-2</v>
      </c>
      <c r="Y26" s="306"/>
      <c r="Z26" s="304">
        <v>0.16230201466103567</v>
      </c>
      <c r="AA26" s="304">
        <v>0.15363526188158597</v>
      </c>
      <c r="AB26" s="304">
        <v>0.18863959152529813</v>
      </c>
      <c r="AC26" s="306"/>
      <c r="AD26" s="304">
        <v>0.12960947250653421</v>
      </c>
      <c r="AE26" s="304">
        <v>8.0684713405711844E-2</v>
      </c>
      <c r="AF26" s="304">
        <v>6.1884947908725611E-2</v>
      </c>
      <c r="AG26" s="306"/>
      <c r="AH26" s="304">
        <v>0.25936474403154275</v>
      </c>
      <c r="AI26" s="304">
        <v>0.27585948690705059</v>
      </c>
      <c r="AJ26" s="304">
        <v>0.28969829849189416</v>
      </c>
      <c r="AK26" s="306"/>
      <c r="AL26" s="304">
        <v>0.11069446153269906</v>
      </c>
      <c r="AM26" s="304">
        <v>0.11427423381741567</v>
      </c>
      <c r="AN26" s="304">
        <v>8.5492336563425572E-2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2.3329640739583097</v>
      </c>
      <c r="C27" s="304">
        <f t="shared" si="61"/>
        <v>2.4747385157880459</v>
      </c>
      <c r="D27" s="304">
        <f t="shared" si="62"/>
        <v>2.6136892832019232</v>
      </c>
      <c r="E27" s="304"/>
      <c r="F27" s="304">
        <v>1.7560854165381116E-2</v>
      </c>
      <c r="G27" s="304">
        <v>2.4493162660118317E-2</v>
      </c>
      <c r="H27" s="304">
        <v>3.5366434597386115E-2</v>
      </c>
      <c r="I27" s="304"/>
      <c r="J27" s="304">
        <v>9.1127315497474992E-2</v>
      </c>
      <c r="K27" s="304">
        <v>0.14170951764142256</v>
      </c>
      <c r="L27" s="304">
        <v>0.18959610113100542</v>
      </c>
      <c r="M27" s="304"/>
      <c r="N27" s="304">
        <v>0.2516353617603721</v>
      </c>
      <c r="O27" s="304">
        <v>0.31901726408624209</v>
      </c>
      <c r="P27" s="304">
        <v>0.40854959472287056</v>
      </c>
      <c r="Q27" s="306"/>
      <c r="R27" s="304">
        <v>0.1643268479962337</v>
      </c>
      <c r="S27" s="304">
        <v>0.18408994409342122</v>
      </c>
      <c r="T27" s="304">
        <v>0.22639614569620642</v>
      </c>
      <c r="U27" s="306"/>
      <c r="V27" s="304">
        <v>0.13213287956236006</v>
      </c>
      <c r="W27" s="304">
        <v>0.14936977760122699</v>
      </c>
      <c r="X27" s="304">
        <v>0.16107536522122001</v>
      </c>
      <c r="Y27" s="306"/>
      <c r="Z27" s="304">
        <v>0.66875191191506522</v>
      </c>
      <c r="AA27" s="304">
        <v>0.72076994640556824</v>
      </c>
      <c r="AB27" s="304">
        <v>0.83618461255879339</v>
      </c>
      <c r="AC27" s="306"/>
      <c r="AD27" s="304">
        <v>0.49238579525213433</v>
      </c>
      <c r="AE27" s="304">
        <v>0.49715556630492697</v>
      </c>
      <c r="AF27" s="304">
        <v>0.46892357260563716</v>
      </c>
      <c r="AG27" s="306"/>
      <c r="AH27" s="304">
        <v>0.39504272535488982</v>
      </c>
      <c r="AI27" s="304">
        <v>0.33170064092601331</v>
      </c>
      <c r="AJ27" s="304">
        <v>0.20676048442535233</v>
      </c>
      <c r="AK27" s="306"/>
      <c r="AL27" s="304">
        <v>0.12000038245439859</v>
      </c>
      <c r="AM27" s="304">
        <v>0.10643269606910656</v>
      </c>
      <c r="AN27" s="304">
        <v>8.0836972243451641E-2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5.5279495018465941</v>
      </c>
      <c r="C28" s="304">
        <f t="shared" si="61"/>
        <v>6.054168255261045</v>
      </c>
      <c r="D28" s="304">
        <f t="shared" si="62"/>
        <v>6.1720737936981056</v>
      </c>
      <c r="E28" s="304"/>
      <c r="F28" s="304">
        <v>6.9722384557585257E-4</v>
      </c>
      <c r="G28" s="304">
        <v>1.6770596280464008E-3</v>
      </c>
      <c r="H28" s="304">
        <v>4.1102434305845563E-3</v>
      </c>
      <c r="I28" s="304"/>
      <c r="J28" s="304">
        <v>5.3461517679025676E-2</v>
      </c>
      <c r="K28" s="304">
        <v>8.6196304728170706E-2</v>
      </c>
      <c r="L28" s="304">
        <v>0.12102266427821487</v>
      </c>
      <c r="M28" s="304"/>
      <c r="N28" s="304">
        <v>0.20512362326383082</v>
      </c>
      <c r="O28" s="304">
        <v>0.32101968989983864</v>
      </c>
      <c r="P28" s="304">
        <v>0.47420763618049466</v>
      </c>
      <c r="Q28" s="306"/>
      <c r="R28" s="304">
        <v>6.9911999143114953E-2</v>
      </c>
      <c r="S28" s="304">
        <v>0.10051420666546107</v>
      </c>
      <c r="T28" s="304">
        <v>0.13716505932978451</v>
      </c>
      <c r="U28" s="306"/>
      <c r="V28" s="304">
        <v>0.14752554589143943</v>
      </c>
      <c r="W28" s="304">
        <v>0.21205705111906151</v>
      </c>
      <c r="X28" s="304">
        <v>0.26412701214543582</v>
      </c>
      <c r="Y28" s="306"/>
      <c r="Z28" s="304">
        <v>1.7917423456535153</v>
      </c>
      <c r="AA28" s="304">
        <v>2.0041256801554144</v>
      </c>
      <c r="AB28" s="304">
        <v>2.5073162818729489</v>
      </c>
      <c r="AC28" s="306"/>
      <c r="AD28" s="304">
        <v>1.7576918219279214</v>
      </c>
      <c r="AE28" s="304">
        <v>1.8293599407276446</v>
      </c>
      <c r="AF28" s="304">
        <v>1.7422262966264503</v>
      </c>
      <c r="AG28" s="306"/>
      <c r="AH28" s="304">
        <v>0.69181571792441066</v>
      </c>
      <c r="AI28" s="304">
        <v>0.58785089869471208</v>
      </c>
      <c r="AJ28" s="304">
        <v>0.394339738183415</v>
      </c>
      <c r="AK28" s="306"/>
      <c r="AL28" s="304">
        <v>0.80997970651776041</v>
      </c>
      <c r="AM28" s="304">
        <v>0.91136742364269507</v>
      </c>
      <c r="AN28" s="304">
        <v>0.52755886165077615</v>
      </c>
    </row>
    <row r="29" spans="1:40" x14ac:dyDescent="0.2">
      <c r="A29" s="13" t="str">
        <f t="shared" si="58"/>
        <v>Elementary occupations</v>
      </c>
      <c r="B29" s="304">
        <f t="shared" si="60"/>
        <v>4.2043473691242976</v>
      </c>
      <c r="C29" s="304">
        <f t="shared" si="61"/>
        <v>3.8289464275204916</v>
      </c>
      <c r="D29" s="304">
        <f t="shared" si="62"/>
        <v>3.507265102351699</v>
      </c>
      <c r="E29" s="304"/>
      <c r="F29" s="304">
        <v>1.0159397143112827E-4</v>
      </c>
      <c r="G29" s="304">
        <v>1.494302770781264E-4</v>
      </c>
      <c r="H29" s="304">
        <v>1.8848748724040461E-4</v>
      </c>
      <c r="I29" s="304"/>
      <c r="J29" s="304">
        <v>7.283543858771438E-2</v>
      </c>
      <c r="K29" s="304">
        <v>9.9222160504867374E-2</v>
      </c>
      <c r="L29" s="304">
        <v>0.12724431883635356</v>
      </c>
      <c r="M29" s="304"/>
      <c r="N29" s="304">
        <v>0.17627438380182717</v>
      </c>
      <c r="O29" s="304">
        <v>0.20103971089447653</v>
      </c>
      <c r="P29" s="304">
        <v>0.22571303051862579</v>
      </c>
      <c r="Q29" s="306"/>
      <c r="R29" s="304">
        <v>9.119686970886505E-2</v>
      </c>
      <c r="S29" s="304">
        <v>7.908743293226006E-2</v>
      </c>
      <c r="T29" s="304">
        <v>8.0462121295283795E-2</v>
      </c>
      <c r="U29" s="306"/>
      <c r="V29" s="304">
        <v>0.24269641602243958</v>
      </c>
      <c r="W29" s="304">
        <v>0.29592569767402155</v>
      </c>
      <c r="X29" s="304">
        <v>0.35091229119117295</v>
      </c>
      <c r="Y29" s="306"/>
      <c r="Z29" s="304">
        <v>1.0169737526412297</v>
      </c>
      <c r="AA29" s="304">
        <v>0.91554755378631691</v>
      </c>
      <c r="AB29" s="304">
        <v>0.92854118938295627</v>
      </c>
      <c r="AC29" s="306"/>
      <c r="AD29" s="304">
        <v>1.367696930778151</v>
      </c>
      <c r="AE29" s="304">
        <v>1.2148035467469596</v>
      </c>
      <c r="AF29" s="304">
        <v>1.0407293513539464</v>
      </c>
      <c r="AG29" s="306"/>
      <c r="AH29" s="304">
        <v>0.93520569998575753</v>
      </c>
      <c r="AI29" s="304">
        <v>0.83185122191834737</v>
      </c>
      <c r="AJ29" s="304">
        <v>0.69517775610777877</v>
      </c>
      <c r="AK29" s="306"/>
      <c r="AL29" s="304">
        <v>0.30136628362688256</v>
      </c>
      <c r="AM29" s="304">
        <v>0.19131967278616419</v>
      </c>
      <c r="AN29" s="304">
        <v>5.8296556178341237E-2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295.13000000086259</v>
      </c>
      <c r="C32" s="305">
        <f>SUM(C33:C41)</f>
        <v>277.91000000074115</v>
      </c>
      <c r="D32" s="305">
        <f>SUM(D33:D41)</f>
        <v>245.64499999875997</v>
      </c>
      <c r="E32" s="304"/>
      <c r="F32" s="305">
        <f>SUM(F33:F41)</f>
        <v>2.3468360104670483</v>
      </c>
      <c r="G32" s="305">
        <f>SUM(G33:G41)</f>
        <v>3.1363016374615156</v>
      </c>
      <c r="H32" s="305">
        <f>SUM(H33:H41)</f>
        <v>3.7230405401551869</v>
      </c>
      <c r="I32" s="304"/>
      <c r="J32" s="305">
        <f>SUM(J33:J41)</f>
        <v>13.807996341224355</v>
      </c>
      <c r="K32" s="305">
        <f>SUM(K33:K41)</f>
        <v>19.101997354120876</v>
      </c>
      <c r="L32" s="305">
        <f>SUM(L33:L41)</f>
        <v>23.953837945148898</v>
      </c>
      <c r="M32" s="304"/>
      <c r="N32" s="305">
        <f>SUM(N33:N41)</f>
        <v>37.44454852467473</v>
      </c>
      <c r="O32" s="305">
        <f>SUM(O33:O41)</f>
        <v>40.713511015549088</v>
      </c>
      <c r="P32" s="305">
        <f>SUM(P33:P41)</f>
        <v>42.990510923374259</v>
      </c>
      <c r="Q32" s="306"/>
      <c r="R32" s="305">
        <f>SUM(R33:R41)</f>
        <v>10.027433617343771</v>
      </c>
      <c r="S32" s="305">
        <f>SUM(S33:S41)</f>
        <v>11.10046818185123</v>
      </c>
      <c r="T32" s="305">
        <f>SUM(T33:T41)</f>
        <v>11.980037385742641</v>
      </c>
      <c r="U32" s="306"/>
      <c r="V32" s="305">
        <f>SUM(V33:V41)</f>
        <v>20.77137916616951</v>
      </c>
      <c r="W32" s="305">
        <f>SUM(W33:W41)</f>
        <v>22.455335065199581</v>
      </c>
      <c r="X32" s="305">
        <f>SUM(X33:X41)</f>
        <v>23.378140675441845</v>
      </c>
      <c r="Y32" s="306"/>
      <c r="Z32" s="305">
        <f>SUM(Z33:Z41)</f>
        <v>80.322273631246688</v>
      </c>
      <c r="AA32" s="305">
        <f>SUM(AA33:AA41)</f>
        <v>73.467291311156728</v>
      </c>
      <c r="AB32" s="305">
        <f>SUM(AB33:AB41)</f>
        <v>69.053444062120818</v>
      </c>
      <c r="AC32" s="306"/>
      <c r="AD32" s="305">
        <f>SUM(AD33:AD41)</f>
        <v>66.589812603276044</v>
      </c>
      <c r="AE32" s="305">
        <f>SUM(AE33:AE41)</f>
        <v>56.211400475307258</v>
      </c>
      <c r="AF32" s="305">
        <f>SUM(AF33:AF41)</f>
        <v>40.392438879038174</v>
      </c>
      <c r="AG32" s="306"/>
      <c r="AH32" s="305">
        <f>SUM(AH33:AH41)</f>
        <v>46.752287471244486</v>
      </c>
      <c r="AI32" s="305">
        <f>SUM(AI33:AI41)</f>
        <v>40.90956313689226</v>
      </c>
      <c r="AJ32" s="305">
        <f>SUM(AJ33:AJ41)</f>
        <v>24.217644645233651</v>
      </c>
      <c r="AK32" s="306"/>
      <c r="AL32" s="305">
        <f>SUM(AL33:AL41)</f>
        <v>17.06743263521599</v>
      </c>
      <c r="AM32" s="305">
        <f>SUM(AM33:AM41)</f>
        <v>10.814131823202571</v>
      </c>
      <c r="AN32" s="305">
        <f>SUM(AN33:AN41)</f>
        <v>5.9559049425044748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36.1997638022114</v>
      </c>
      <c r="C33" s="304">
        <f t="shared" ref="C33:C41" si="64">SUM(G33,K33,O33,S33,W33,AA33,AE33,AI33,AM33)</f>
        <v>33.281772158882397</v>
      </c>
      <c r="D33" s="304">
        <f t="shared" ref="D33:D40" si="65">SUM(H33,L33,P33,T33,X33,AB33,AF33,AJ33,AN33)</f>
        <v>31.763784368208047</v>
      </c>
      <c r="E33" s="304"/>
      <c r="F33" s="304">
        <v>0.37883569055339106</v>
      </c>
      <c r="G33" s="304">
        <v>0.45367155598037467</v>
      </c>
      <c r="H33" s="304">
        <v>0.49703834930183427</v>
      </c>
      <c r="I33" s="304"/>
      <c r="J33" s="304">
        <v>3.0382482956930268</v>
      </c>
      <c r="K33" s="304">
        <v>3.9213561264100889</v>
      </c>
      <c r="L33" s="304">
        <v>4.6003570593884096</v>
      </c>
      <c r="M33" s="304"/>
      <c r="N33" s="304">
        <v>9.1605358159898849</v>
      </c>
      <c r="O33" s="304">
        <v>9.4625833731769244</v>
      </c>
      <c r="P33" s="304">
        <v>9.8668130961144946</v>
      </c>
      <c r="Q33" s="306"/>
      <c r="R33" s="304">
        <v>2.1382643175800591</v>
      </c>
      <c r="S33" s="304">
        <v>2.1573759935214389</v>
      </c>
      <c r="T33" s="304">
        <v>2.2211900877813755</v>
      </c>
      <c r="U33" s="306"/>
      <c r="V33" s="304">
        <v>4.3488293462920318</v>
      </c>
      <c r="W33" s="304">
        <v>4.3321509185068647</v>
      </c>
      <c r="X33" s="304">
        <v>4.4937576896308107</v>
      </c>
      <c r="Y33" s="306"/>
      <c r="Z33" s="304">
        <v>7.8767792834256154</v>
      </c>
      <c r="AA33" s="304">
        <v>6.0482309148427342</v>
      </c>
      <c r="AB33" s="304">
        <v>5.3540235425833096</v>
      </c>
      <c r="AC33" s="306"/>
      <c r="AD33" s="304">
        <v>5.5940643786871256</v>
      </c>
      <c r="AE33" s="304">
        <v>4.0537100200255116</v>
      </c>
      <c r="AF33" s="304">
        <v>2.8731564001632655</v>
      </c>
      <c r="AG33" s="306"/>
      <c r="AH33" s="304">
        <v>2.9210532649318917</v>
      </c>
      <c r="AI33" s="304">
        <v>2.2071207705124967</v>
      </c>
      <c r="AJ33" s="304">
        <v>1.3542990365242082</v>
      </c>
      <c r="AK33" s="306"/>
      <c r="AL33" s="304">
        <v>0.74315340905837546</v>
      </c>
      <c r="AM33" s="304">
        <v>0.64557248590595673</v>
      </c>
      <c r="AN33" s="304">
        <v>0.50314910672034041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41.330568213532196</v>
      </c>
      <c r="C34" s="304">
        <f t="shared" si="64"/>
        <v>42.442921421767437</v>
      </c>
      <c r="D34" s="304">
        <f t="shared" si="65"/>
        <v>42.673080691551263</v>
      </c>
      <c r="E34" s="304"/>
      <c r="F34" s="304">
        <v>1.3856248913913445</v>
      </c>
      <c r="G34" s="304">
        <v>1.9135318588355501</v>
      </c>
      <c r="H34" s="304">
        <v>2.2431684501922415</v>
      </c>
      <c r="I34" s="304"/>
      <c r="J34" s="304">
        <v>5.2503406181691616</v>
      </c>
      <c r="K34" s="304">
        <v>7.3765903215516406</v>
      </c>
      <c r="L34" s="304">
        <v>9.1355643194785277</v>
      </c>
      <c r="M34" s="304"/>
      <c r="N34" s="304">
        <v>10.999566743174572</v>
      </c>
      <c r="O34" s="304">
        <v>11.797450527319311</v>
      </c>
      <c r="P34" s="304">
        <v>12.089920982978574</v>
      </c>
      <c r="Q34" s="306"/>
      <c r="R34" s="304">
        <v>1.3167133971208378</v>
      </c>
      <c r="S34" s="304">
        <v>1.3985137302394288</v>
      </c>
      <c r="T34" s="304">
        <v>1.4261085519794361</v>
      </c>
      <c r="U34" s="306"/>
      <c r="V34" s="304">
        <v>4.9147174144509993</v>
      </c>
      <c r="W34" s="304">
        <v>5.1857346469522412</v>
      </c>
      <c r="X34" s="304">
        <v>5.3687569153681638</v>
      </c>
      <c r="Y34" s="306"/>
      <c r="Z34" s="304">
        <v>9.5006220512925257</v>
      </c>
      <c r="AA34" s="304">
        <v>8.1680609417634251</v>
      </c>
      <c r="AB34" s="304">
        <v>7.6109417834097988</v>
      </c>
      <c r="AC34" s="306"/>
      <c r="AD34" s="304">
        <v>4.5413415640684942</v>
      </c>
      <c r="AE34" s="304">
        <v>3.4360872744763222</v>
      </c>
      <c r="AF34" s="304">
        <v>2.2855096155038002</v>
      </c>
      <c r="AG34" s="306"/>
      <c r="AH34" s="304">
        <v>2.8101767164734825</v>
      </c>
      <c r="AI34" s="304">
        <v>2.5226881914338186</v>
      </c>
      <c r="AJ34" s="304">
        <v>1.988582044155494</v>
      </c>
      <c r="AK34" s="306"/>
      <c r="AL34" s="304">
        <v>0.61146481739077807</v>
      </c>
      <c r="AM34" s="304">
        <v>0.64426392919569964</v>
      </c>
      <c r="AN34" s="304">
        <v>0.52452802848522961</v>
      </c>
    </row>
    <row r="35" spans="1:40" x14ac:dyDescent="0.2">
      <c r="A35" s="13" t="str">
        <f t="shared" si="63"/>
        <v>Associate professional occupations</v>
      </c>
      <c r="B35" s="304">
        <f t="shared" si="66"/>
        <v>32.987856292404359</v>
      </c>
      <c r="C35" s="304">
        <f t="shared" si="64"/>
        <v>28.972076046479582</v>
      </c>
      <c r="D35" s="304">
        <f t="shared" si="65"/>
        <v>27.174227453366573</v>
      </c>
      <c r="E35" s="304"/>
      <c r="F35" s="304">
        <v>0.34681691034529882</v>
      </c>
      <c r="G35" s="304">
        <v>0.42561727906742963</v>
      </c>
      <c r="H35" s="304">
        <v>0.51634577231419576</v>
      </c>
      <c r="I35" s="304"/>
      <c r="J35" s="304">
        <v>2.4304630395289792</v>
      </c>
      <c r="K35" s="304">
        <v>2.9270805687272237</v>
      </c>
      <c r="L35" s="304">
        <v>3.5030219185239422</v>
      </c>
      <c r="M35" s="304"/>
      <c r="N35" s="304">
        <v>7.4783165030876662</v>
      </c>
      <c r="O35" s="304">
        <v>7.5009828776619187</v>
      </c>
      <c r="P35" s="304">
        <v>7.4245948634991921</v>
      </c>
      <c r="Q35" s="306"/>
      <c r="R35" s="304">
        <v>2.2628742749375301</v>
      </c>
      <c r="S35" s="304">
        <v>2.4053466601717473</v>
      </c>
      <c r="T35" s="304">
        <v>2.6141458456829461</v>
      </c>
      <c r="U35" s="306"/>
      <c r="V35" s="304">
        <v>2.8556476379597511</v>
      </c>
      <c r="W35" s="304">
        <v>2.6484058233926713</v>
      </c>
      <c r="X35" s="304">
        <v>2.6184023281122601</v>
      </c>
      <c r="Y35" s="306"/>
      <c r="Z35" s="304">
        <v>8.9290856800826628</v>
      </c>
      <c r="AA35" s="304">
        <v>7.0643000557839253</v>
      </c>
      <c r="AB35" s="304">
        <v>6.502675857691556</v>
      </c>
      <c r="AC35" s="306"/>
      <c r="AD35" s="304">
        <v>5.4742131407247827</v>
      </c>
      <c r="AE35" s="304">
        <v>3.8098798001704077</v>
      </c>
      <c r="AF35" s="304">
        <v>2.5560187087221218</v>
      </c>
      <c r="AG35" s="306"/>
      <c r="AH35" s="304">
        <v>2.6644731232062644</v>
      </c>
      <c r="AI35" s="304">
        <v>1.728015359070959</v>
      </c>
      <c r="AJ35" s="304">
        <v>1.1113659186038141</v>
      </c>
      <c r="AK35" s="306"/>
      <c r="AL35" s="304">
        <v>0.54596598253141893</v>
      </c>
      <c r="AM35" s="304">
        <v>0.46244762243330306</v>
      </c>
      <c r="AN35" s="304">
        <v>0.32765624021654971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21.720781103881968</v>
      </c>
      <c r="C36" s="304">
        <f t="shared" si="64"/>
        <v>18.537101641439403</v>
      </c>
      <c r="D36" s="304">
        <f t="shared" si="65"/>
        <v>15.424986774145486</v>
      </c>
      <c r="E36" s="304"/>
      <c r="F36" s="304">
        <v>5.2314998401734245E-2</v>
      </c>
      <c r="G36" s="304">
        <v>7.0951115879532498E-2</v>
      </c>
      <c r="H36" s="304">
        <v>8.5818383620288305E-2</v>
      </c>
      <c r="I36" s="304"/>
      <c r="J36" s="304">
        <v>0.74141992914863308</v>
      </c>
      <c r="K36" s="304">
        <v>1.0096812461066242</v>
      </c>
      <c r="L36" s="304">
        <v>1.2829826891975888</v>
      </c>
      <c r="M36" s="304"/>
      <c r="N36" s="304">
        <v>2.8401164899141453</v>
      </c>
      <c r="O36" s="304">
        <v>3.1371513872424961</v>
      </c>
      <c r="P36" s="304">
        <v>3.2704431907007279</v>
      </c>
      <c r="Q36" s="306"/>
      <c r="R36" s="304">
        <v>1.1138629305421244</v>
      </c>
      <c r="S36" s="304">
        <v>1.2406402159833347</v>
      </c>
      <c r="T36" s="304">
        <v>1.3210035140772858</v>
      </c>
      <c r="U36" s="306"/>
      <c r="V36" s="304">
        <v>1.4100891350876299</v>
      </c>
      <c r="W36" s="304">
        <v>1.4910237946073284</v>
      </c>
      <c r="X36" s="304">
        <v>1.5746164033916625</v>
      </c>
      <c r="Y36" s="306"/>
      <c r="Z36" s="304">
        <v>5.5702508722324948</v>
      </c>
      <c r="AA36" s="304">
        <v>4.7823926081465489</v>
      </c>
      <c r="AB36" s="304">
        <v>4.2415407123969047</v>
      </c>
      <c r="AC36" s="306"/>
      <c r="AD36" s="304">
        <v>6.6166457419907765</v>
      </c>
      <c r="AE36" s="304">
        <v>4.6490800089462301</v>
      </c>
      <c r="AF36" s="304">
        <v>2.7852374119318406</v>
      </c>
      <c r="AG36" s="306"/>
      <c r="AH36" s="304">
        <v>2.8483965126222008</v>
      </c>
      <c r="AI36" s="304">
        <v>1.6936308988113267</v>
      </c>
      <c r="AJ36" s="304">
        <v>0.51044355296033184</v>
      </c>
      <c r="AK36" s="306"/>
      <c r="AL36" s="304">
        <v>0.52768449394222827</v>
      </c>
      <c r="AM36" s="304">
        <v>0.46255036571598168</v>
      </c>
      <c r="AN36" s="304">
        <v>0.35290091586885686</v>
      </c>
    </row>
    <row r="37" spans="1:40" x14ac:dyDescent="0.2">
      <c r="A37" s="13" t="str">
        <f t="shared" si="63"/>
        <v>Skilled trades occupations</v>
      </c>
      <c r="B37" s="304">
        <f t="shared" si="66"/>
        <v>65.825435089577581</v>
      </c>
      <c r="C37" s="304">
        <f t="shared" si="64"/>
        <v>60.059133595097329</v>
      </c>
      <c r="D37" s="304">
        <f t="shared" si="65"/>
        <v>49.318145217733942</v>
      </c>
      <c r="E37" s="304"/>
      <c r="F37" s="304">
        <v>4.8111018618678988E-2</v>
      </c>
      <c r="G37" s="304">
        <v>7.0245017932354714E-2</v>
      </c>
      <c r="H37" s="304">
        <v>8.1288236284287482E-2</v>
      </c>
      <c r="I37" s="304"/>
      <c r="J37" s="304">
        <v>1.0770266072986734</v>
      </c>
      <c r="K37" s="304">
        <v>1.6912990092742342</v>
      </c>
      <c r="L37" s="304">
        <v>2.1139769213558428</v>
      </c>
      <c r="M37" s="304"/>
      <c r="N37" s="304">
        <v>2.6593437858127218</v>
      </c>
      <c r="O37" s="304">
        <v>3.2786522109548053</v>
      </c>
      <c r="P37" s="304">
        <v>3.6272582404480498</v>
      </c>
      <c r="Q37" s="306"/>
      <c r="R37" s="304">
        <v>1.2305701149317905</v>
      </c>
      <c r="S37" s="304">
        <v>1.4266298895592013</v>
      </c>
      <c r="T37" s="304">
        <v>1.5484855551504499</v>
      </c>
      <c r="U37" s="306"/>
      <c r="V37" s="304">
        <v>4.2876534562384778</v>
      </c>
      <c r="W37" s="304">
        <v>4.9282266341224723</v>
      </c>
      <c r="X37" s="304">
        <v>5.0965967846596758</v>
      </c>
      <c r="Y37" s="306"/>
      <c r="Z37" s="304">
        <v>26.610991874477133</v>
      </c>
      <c r="AA37" s="304">
        <v>24.049531155259853</v>
      </c>
      <c r="AB37" s="304">
        <v>21.518410725276112</v>
      </c>
      <c r="AC37" s="306"/>
      <c r="AD37" s="304">
        <v>15.98441389425879</v>
      </c>
      <c r="AE37" s="304">
        <v>13.195140969706229</v>
      </c>
      <c r="AF37" s="304">
        <v>8.4003025465967678</v>
      </c>
      <c r="AG37" s="306"/>
      <c r="AH37" s="304">
        <v>10.219763910607139</v>
      </c>
      <c r="AI37" s="304">
        <v>9.3096684286234943</v>
      </c>
      <c r="AJ37" s="304">
        <v>5.9717706084378301</v>
      </c>
      <c r="AK37" s="306"/>
      <c r="AL37" s="304">
        <v>3.7075604273341787</v>
      </c>
      <c r="AM37" s="304">
        <v>2.1097402796646874</v>
      </c>
      <c r="AN37" s="304">
        <v>0.96005559952493091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4.0506573535613697</v>
      </c>
      <c r="C38" s="304">
        <f t="shared" si="64"/>
        <v>3.9612732556160699</v>
      </c>
      <c r="D38" s="304">
        <f t="shared" si="65"/>
        <v>3.7345111998042499</v>
      </c>
      <c r="E38" s="304"/>
      <c r="F38" s="304">
        <v>6.1274085271003517E-2</v>
      </c>
      <c r="G38" s="304">
        <v>9.2883291116534053E-2</v>
      </c>
      <c r="H38" s="304">
        <v>0.14897506978198541</v>
      </c>
      <c r="I38" s="304"/>
      <c r="J38" s="304">
        <v>5.3719279709302924E-2</v>
      </c>
      <c r="K38" s="304">
        <v>7.509584153519612E-2</v>
      </c>
      <c r="L38" s="304">
        <v>9.6183846776074541E-2</v>
      </c>
      <c r="M38" s="304"/>
      <c r="N38" s="304">
        <v>0.40529624546332682</v>
      </c>
      <c r="O38" s="304">
        <v>0.43278336940486783</v>
      </c>
      <c r="P38" s="304">
        <v>0.43387849721725796</v>
      </c>
      <c r="Q38" s="306"/>
      <c r="R38" s="304">
        <v>0.10726865730340895</v>
      </c>
      <c r="S38" s="304">
        <v>0.10611793449265375</v>
      </c>
      <c r="T38" s="304">
        <v>0.1051027009502738</v>
      </c>
      <c r="U38" s="306"/>
      <c r="V38" s="304">
        <v>0.35779987736675012</v>
      </c>
      <c r="W38" s="304">
        <v>0.38559093088421031</v>
      </c>
      <c r="X38" s="304">
        <v>0.36037303882426375</v>
      </c>
      <c r="Y38" s="306"/>
      <c r="Z38" s="304">
        <v>0.69846346342436405</v>
      </c>
      <c r="AA38" s="304">
        <v>0.65796239666330392</v>
      </c>
      <c r="AB38" s="304">
        <v>0.60899453248744384</v>
      </c>
      <c r="AC38" s="306"/>
      <c r="AD38" s="304">
        <v>0.84347033382879755</v>
      </c>
      <c r="AE38" s="304">
        <v>0.67945154000453123</v>
      </c>
      <c r="AF38" s="304">
        <v>0.51453557812677786</v>
      </c>
      <c r="AG38" s="306"/>
      <c r="AH38" s="304">
        <v>1.1613860242086478</v>
      </c>
      <c r="AI38" s="304">
        <v>1.1687339424266421</v>
      </c>
      <c r="AJ38" s="304">
        <v>1.1407293936806739</v>
      </c>
      <c r="AK38" s="306"/>
      <c r="AL38" s="304">
        <v>0.36197938698576815</v>
      </c>
      <c r="AM38" s="304">
        <v>0.36265400908813078</v>
      </c>
      <c r="AN38" s="304">
        <v>0.32573854195949914</v>
      </c>
    </row>
    <row r="39" spans="1:40" x14ac:dyDescent="0.2">
      <c r="A39" s="13" t="str">
        <f t="shared" si="63"/>
        <v>Sales and customer service occupations</v>
      </c>
      <c r="B39" s="304">
        <f t="shared" si="66"/>
        <v>8.6959455629732432</v>
      </c>
      <c r="C39" s="304">
        <f t="shared" si="64"/>
        <v>8.332564855267437</v>
      </c>
      <c r="D39" s="304">
        <f t="shared" si="65"/>
        <v>7.6635779321518562</v>
      </c>
      <c r="E39" s="304"/>
      <c r="F39" s="304">
        <v>3.7639489361235449E-2</v>
      </c>
      <c r="G39" s="304">
        <v>5.0789032787667242E-2</v>
      </c>
      <c r="H39" s="304">
        <v>5.6613058864603924E-2</v>
      </c>
      <c r="I39" s="304"/>
      <c r="J39" s="304">
        <v>0.38713819054385495</v>
      </c>
      <c r="K39" s="304">
        <v>0.53042559409968926</v>
      </c>
      <c r="L39" s="304">
        <v>0.59008385519428808</v>
      </c>
      <c r="M39" s="304"/>
      <c r="N39" s="304">
        <v>1.5297759253266541</v>
      </c>
      <c r="O39" s="304">
        <v>1.7558231463904825</v>
      </c>
      <c r="P39" s="304">
        <v>1.9400597453497825</v>
      </c>
      <c r="Q39" s="306"/>
      <c r="R39" s="304">
        <v>0.48698663887850152</v>
      </c>
      <c r="S39" s="304">
        <v>0.57328075010209312</v>
      </c>
      <c r="T39" s="304">
        <v>0.61594474897903861</v>
      </c>
      <c r="U39" s="306"/>
      <c r="V39" s="304">
        <v>0.4939475922730468</v>
      </c>
      <c r="W39" s="304">
        <v>0.57883342506351998</v>
      </c>
      <c r="X39" s="304">
        <v>0.61190719909247082</v>
      </c>
      <c r="Y39" s="306"/>
      <c r="Z39" s="304">
        <v>2.3242759098411181</v>
      </c>
      <c r="AA39" s="304">
        <v>2.1118388728112829</v>
      </c>
      <c r="AB39" s="304">
        <v>1.9347998800859965</v>
      </c>
      <c r="AC39" s="306"/>
      <c r="AD39" s="304">
        <v>1.7649496794376474</v>
      </c>
      <c r="AE39" s="304">
        <v>1.4241503494769949</v>
      </c>
      <c r="AF39" s="304">
        <v>1.1408186045066431</v>
      </c>
      <c r="AG39" s="306"/>
      <c r="AH39" s="304">
        <v>1.0683135904751242</v>
      </c>
      <c r="AI39" s="304">
        <v>0.7684814307034773</v>
      </c>
      <c r="AJ39" s="304">
        <v>0.35242102322349728</v>
      </c>
      <c r="AK39" s="306"/>
      <c r="AL39" s="304">
        <v>0.60291854683605894</v>
      </c>
      <c r="AM39" s="304">
        <v>0.5389422538322296</v>
      </c>
      <c r="AN39" s="304">
        <v>0.42092981685553554</v>
      </c>
    </row>
    <row r="40" spans="1:40" x14ac:dyDescent="0.2">
      <c r="A40" s="13" t="str">
        <f t="shared" si="63"/>
        <v>Process, plant and machine operatives</v>
      </c>
      <c r="B40" s="304">
        <f t="shared" si="66"/>
        <v>60.548391042814941</v>
      </c>
      <c r="C40" s="304">
        <f t="shared" si="64"/>
        <v>63.306973116199423</v>
      </c>
      <c r="D40" s="304">
        <f t="shared" si="65"/>
        <v>53.479049328013005</v>
      </c>
      <c r="E40" s="304"/>
      <c r="F40" s="304">
        <v>5.5540147210407734E-3</v>
      </c>
      <c r="G40" s="304">
        <v>8.8158735571173975E-3</v>
      </c>
      <c r="H40" s="304">
        <v>1.0716533189128224E-2</v>
      </c>
      <c r="I40" s="304"/>
      <c r="J40" s="304">
        <v>0.68940476325659983</v>
      </c>
      <c r="K40" s="304">
        <v>1.3632857657077226</v>
      </c>
      <c r="L40" s="304">
        <v>2.3596609181161812</v>
      </c>
      <c r="M40" s="304"/>
      <c r="N40" s="304">
        <v>1.4730754486074016</v>
      </c>
      <c r="O40" s="304">
        <v>2.3362736858682775</v>
      </c>
      <c r="P40" s="304">
        <v>3.2312576120775853</v>
      </c>
      <c r="Q40" s="306"/>
      <c r="R40" s="305">
        <v>0.81132663274986361</v>
      </c>
      <c r="S40" s="305">
        <v>1.1854603258377217</v>
      </c>
      <c r="T40" s="305">
        <v>1.4320825901236534</v>
      </c>
      <c r="U40" s="306"/>
      <c r="V40" s="305">
        <v>1.7292218769588106</v>
      </c>
      <c r="W40" s="305">
        <v>2.5156959939928929</v>
      </c>
      <c r="X40" s="305">
        <v>2.8448603425556707</v>
      </c>
      <c r="Y40" s="306"/>
      <c r="Z40" s="305">
        <v>15.332820034933187</v>
      </c>
      <c r="AA40" s="305">
        <v>17.610081423012822</v>
      </c>
      <c r="AB40" s="305">
        <v>18.187846023418949</v>
      </c>
      <c r="AC40" s="306"/>
      <c r="AD40" s="305">
        <v>19.501736498313004</v>
      </c>
      <c r="AE40" s="305">
        <v>20.513330080122827</v>
      </c>
      <c r="AF40" s="305">
        <v>17.026581360541488</v>
      </c>
      <c r="AG40" s="306"/>
      <c r="AH40" s="305">
        <v>14.541489801324911</v>
      </c>
      <c r="AI40" s="305">
        <v>14.487841069480128</v>
      </c>
      <c r="AJ40" s="305">
        <v>7.136792997873993</v>
      </c>
      <c r="AK40" s="306"/>
      <c r="AL40" s="305">
        <v>6.4637619719501211</v>
      </c>
      <c r="AM40" s="305">
        <v>3.2861888986199195</v>
      </c>
      <c r="AN40" s="305">
        <v>1.2492509501163478</v>
      </c>
    </row>
    <row r="41" spans="1:40" x14ac:dyDescent="0.2">
      <c r="A41" s="38" t="str">
        <f t="shared" si="63"/>
        <v>Elementary occupations</v>
      </c>
      <c r="B41" s="307">
        <f t="shared" si="66"/>
        <v>23.77060153990557</v>
      </c>
      <c r="C41" s="307">
        <f t="shared" si="64"/>
        <v>19.01618390999203</v>
      </c>
      <c r="D41" s="307">
        <f>SUM(H41,L41,P41,T41,X41,AB41,AF41,AJ41,AN41)</f>
        <v>14.413637033785522</v>
      </c>
      <c r="E41" s="307"/>
      <c r="F41" s="307">
        <v>3.0664911803320784E-2</v>
      </c>
      <c r="G41" s="307">
        <v>4.979661230495535E-2</v>
      </c>
      <c r="H41" s="307">
        <v>8.3076686606621555E-2</v>
      </c>
      <c r="I41" s="307"/>
      <c r="J41" s="307">
        <v>0.14023561787612426</v>
      </c>
      <c r="K41" s="307">
        <v>0.20718288070845925</v>
      </c>
      <c r="L41" s="307">
        <v>0.27200641711804768</v>
      </c>
      <c r="M41" s="307"/>
      <c r="N41" s="307">
        <v>0.89852156729836297</v>
      </c>
      <c r="O41" s="307">
        <v>1.0118104375300001</v>
      </c>
      <c r="P41" s="307">
        <v>1.1062846949885929</v>
      </c>
      <c r="Q41" s="308"/>
      <c r="R41" s="307">
        <v>0.55956665329965283</v>
      </c>
      <c r="S41" s="307">
        <v>0.60710268194361039</v>
      </c>
      <c r="T41" s="307">
        <v>0.69597379101818257</v>
      </c>
      <c r="U41" s="308"/>
      <c r="V41" s="307">
        <v>0.373472829542013</v>
      </c>
      <c r="W41" s="307">
        <v>0.38967289767737945</v>
      </c>
      <c r="X41" s="307">
        <v>0.40886997380686929</v>
      </c>
      <c r="Y41" s="308"/>
      <c r="Z41" s="307">
        <v>3.478984461537578</v>
      </c>
      <c r="AA41" s="307">
        <v>2.9748929428728412</v>
      </c>
      <c r="AB41" s="307">
        <v>3.0942110047707403</v>
      </c>
      <c r="AC41" s="308"/>
      <c r="AD41" s="307">
        <v>6.2689773719666331</v>
      </c>
      <c r="AE41" s="307">
        <v>4.4505704323781998</v>
      </c>
      <c r="AF41" s="307">
        <v>2.8102786529454735</v>
      </c>
      <c r="AG41" s="308"/>
      <c r="AH41" s="307">
        <v>8.5172345273948231</v>
      </c>
      <c r="AI41" s="307">
        <v>7.0233830458299202</v>
      </c>
      <c r="AJ41" s="307">
        <v>4.6512400697738094</v>
      </c>
      <c r="AK41" s="308"/>
      <c r="AL41" s="307">
        <v>3.5029435991870628</v>
      </c>
      <c r="AM41" s="307">
        <v>2.3017719787466633</v>
      </c>
      <c r="AN41" s="307">
        <v>1.291695742757184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Yorkshire and the Humber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196.49199999870493</v>
      </c>
      <c r="C50" s="305">
        <f>SUM(C51:C59)</f>
        <v>194.87799999330224</v>
      </c>
      <c r="D50" s="305">
        <f>SUM(D51:D59)</f>
        <v>198.61899999402956</v>
      </c>
      <c r="E50" s="304"/>
      <c r="F50" s="305">
        <f>SUM(F51:F59)</f>
        <v>0.42318359329900118</v>
      </c>
      <c r="G50" s="305">
        <f>SUM(G51:G59)</f>
        <v>0.65201120444908967</v>
      </c>
      <c r="H50" s="305">
        <f>SUM(H51:H59)</f>
        <v>1.0636296221833892</v>
      </c>
      <c r="I50" s="304"/>
      <c r="J50" s="305">
        <f>SUM(J51:J59)</f>
        <v>8.3278312938706573</v>
      </c>
      <c r="K50" s="305">
        <f>SUM(K51:K59)</f>
        <v>12.272480288621921</v>
      </c>
      <c r="L50" s="305">
        <f>SUM(L51:L59)</f>
        <v>17.928590399104078</v>
      </c>
      <c r="M50" s="304"/>
      <c r="N50" s="305">
        <f>SUM(N51:N59)</f>
        <v>16.691025645951179</v>
      </c>
      <c r="O50" s="305">
        <f>SUM(O51:O59)</f>
        <v>19.176931955600345</v>
      </c>
      <c r="P50" s="305">
        <f>SUM(P51:P59)</f>
        <v>23.772929843725485</v>
      </c>
      <c r="Q50" s="304"/>
      <c r="R50" s="305">
        <f>SUM(R51:R59)</f>
        <v>5.9514605806697709</v>
      </c>
      <c r="S50" s="305">
        <f>SUM(S51:S59)</f>
        <v>6.7652047894084344</v>
      </c>
      <c r="T50" s="305">
        <f>SUM(T51:T59)</f>
        <v>8.7229950770102445</v>
      </c>
      <c r="U50" s="304"/>
      <c r="V50" s="305">
        <f>SUM(V51:V59)</f>
        <v>11.720690173063931</v>
      </c>
      <c r="W50" s="305">
        <f>SUM(W51:W59)</f>
        <v>13.033518241977246</v>
      </c>
      <c r="X50" s="305">
        <f>SUM(X51:X59)</f>
        <v>16.146297009957202</v>
      </c>
      <c r="Y50" s="304"/>
      <c r="Z50" s="305">
        <f>SUM(Z51:Z59)</f>
        <v>64.956399191849229</v>
      </c>
      <c r="AA50" s="305">
        <f>SUM(AA51:AA59)</f>
        <v>60.556587947312821</v>
      </c>
      <c r="AB50" s="305">
        <f>SUM(AB51:AB59)</f>
        <v>63.212408045982521</v>
      </c>
      <c r="AC50" s="304"/>
      <c r="AD50" s="305">
        <f>SUM(AD51:AD59)</f>
        <v>48.807174629754535</v>
      </c>
      <c r="AE50" s="305">
        <f>SUM(AE51:AE59)</f>
        <v>45.757488865258431</v>
      </c>
      <c r="AF50" s="305">
        <f>SUM(AF51:AF59)</f>
        <v>41.395959240165709</v>
      </c>
      <c r="AG50" s="304"/>
      <c r="AH50" s="305">
        <f>SUM(AH51:AH59)</f>
        <v>29.394908483610443</v>
      </c>
      <c r="AI50" s="305">
        <f>SUM(AI51:AI59)</f>
        <v>29.083528180726258</v>
      </c>
      <c r="AJ50" s="305">
        <f>SUM(AJ51:AJ59)</f>
        <v>23.256690168267898</v>
      </c>
      <c r="AK50" s="304"/>
      <c r="AL50" s="305">
        <f>SUM(AL51:AL59)</f>
        <v>10.219326406636174</v>
      </c>
      <c r="AM50" s="305">
        <f>SUM(AM51:AM59)</f>
        <v>7.5802485199477179</v>
      </c>
      <c r="AN50" s="305">
        <f>SUM(AN51:AN59)</f>
        <v>3.1195005876330417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23.794467806556455</v>
      </c>
      <c r="C51" s="304">
        <f t="shared" ref="C51:D51" si="68">SUM(G51,K51,O51,S51,W51,AA51,AE51,AI51,AM51)</f>
        <v>22.631960676380217</v>
      </c>
      <c r="D51" s="304">
        <f t="shared" si="68"/>
        <v>25.737587413322331</v>
      </c>
      <c r="E51" s="304"/>
      <c r="F51" s="304">
        <v>8.1001061693878301E-2</v>
      </c>
      <c r="G51" s="304">
        <v>0.12512537784733066</v>
      </c>
      <c r="H51" s="304">
        <v>0.18666473639384173</v>
      </c>
      <c r="I51" s="304"/>
      <c r="J51" s="304">
        <v>2.2983553202319049</v>
      </c>
      <c r="K51" s="304">
        <v>3.2652948807226583</v>
      </c>
      <c r="L51" s="304">
        <v>4.9382505408463659</v>
      </c>
      <c r="M51" s="304"/>
      <c r="N51" s="304">
        <v>4.0488635846944536</v>
      </c>
      <c r="O51" s="304">
        <v>4.3171242164665182</v>
      </c>
      <c r="P51" s="304">
        <v>5.1974558473134715</v>
      </c>
      <c r="Q51" s="304"/>
      <c r="R51" s="304">
        <v>1.0396518769165748</v>
      </c>
      <c r="S51" s="304">
        <v>0.99797973880879476</v>
      </c>
      <c r="T51" s="304">
        <v>1.0571401107012433</v>
      </c>
      <c r="U51" s="304"/>
      <c r="V51" s="304">
        <v>2.546127137563543</v>
      </c>
      <c r="W51" s="304">
        <v>2.567434957335025</v>
      </c>
      <c r="X51" s="304">
        <v>3.0959186417989897</v>
      </c>
      <c r="Y51" s="304"/>
      <c r="Z51" s="304">
        <v>6.5641489582416446</v>
      </c>
      <c r="AA51" s="304">
        <v>5.3064509267767539</v>
      </c>
      <c r="AB51" s="304">
        <v>6.1377028110948064</v>
      </c>
      <c r="AC51" s="304"/>
      <c r="AD51" s="304">
        <v>3.8992278521703647</v>
      </c>
      <c r="AE51" s="304">
        <v>3.0888959293945804</v>
      </c>
      <c r="AF51" s="304">
        <v>2.7535209169166324</v>
      </c>
      <c r="AG51" s="304"/>
      <c r="AH51" s="304">
        <v>2.463711754103818</v>
      </c>
      <c r="AI51" s="304">
        <v>2.13918459364998</v>
      </c>
      <c r="AJ51" s="304">
        <v>1.700499693548722</v>
      </c>
      <c r="AK51" s="304"/>
      <c r="AL51" s="304">
        <v>0.85338026094026964</v>
      </c>
      <c r="AM51" s="304">
        <v>0.82447005537857676</v>
      </c>
      <c r="AN51" s="304">
        <v>0.67043411470825787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21.98695008117145</v>
      </c>
      <c r="C52" s="304">
        <f t="shared" ref="C52:C59" si="70">SUM(G52,K52,O52,S52,W52,AA52,AE52,AI52,AM52)</f>
        <v>23.029564994877013</v>
      </c>
      <c r="D52" s="304">
        <f t="shared" ref="D52:D59" si="71">SUM(H52,L52,P52,T52,X52,AB52,AF52,AJ52,AN52)</f>
        <v>26.549289762542969</v>
      </c>
      <c r="E52" s="304"/>
      <c r="F52" s="304">
        <v>0.15889665292065822</v>
      </c>
      <c r="G52" s="304">
        <v>0.2155436258429281</v>
      </c>
      <c r="H52" s="304">
        <v>0.26848365854705364</v>
      </c>
      <c r="I52" s="304"/>
      <c r="J52" s="304">
        <v>3.0708580442917301</v>
      </c>
      <c r="K52" s="304">
        <v>4.4829986452231143</v>
      </c>
      <c r="L52" s="304">
        <v>6.3925057709643838</v>
      </c>
      <c r="M52" s="304"/>
      <c r="N52" s="304">
        <v>4.4355543448126165</v>
      </c>
      <c r="O52" s="304">
        <v>4.8301688137662913</v>
      </c>
      <c r="P52" s="304">
        <v>5.4748862277169916</v>
      </c>
      <c r="Q52" s="304"/>
      <c r="R52" s="304">
        <v>0.58301858450611221</v>
      </c>
      <c r="S52" s="304">
        <v>0.53964654889420249</v>
      </c>
      <c r="T52" s="304">
        <v>0.64552461167652997</v>
      </c>
      <c r="U52" s="304"/>
      <c r="V52" s="304">
        <v>1.673397771589334</v>
      </c>
      <c r="W52" s="304">
        <v>1.4962130688447048</v>
      </c>
      <c r="X52" s="304">
        <v>1.1872686161995014</v>
      </c>
      <c r="Y52" s="304"/>
      <c r="Z52" s="304">
        <v>6.6337713567575625</v>
      </c>
      <c r="AA52" s="304">
        <v>6.4325588410711481</v>
      </c>
      <c r="AB52" s="304">
        <v>8.1887894329399789</v>
      </c>
      <c r="AC52" s="304"/>
      <c r="AD52" s="304">
        <v>3.3377940067864222</v>
      </c>
      <c r="AE52" s="304">
        <v>3.0007329618901966</v>
      </c>
      <c r="AF52" s="304">
        <v>2.8476057865480926</v>
      </c>
      <c r="AG52" s="304"/>
      <c r="AH52" s="304">
        <v>1.5611715277691318</v>
      </c>
      <c r="AI52" s="304">
        <v>1.5207245087817942</v>
      </c>
      <c r="AJ52" s="304">
        <v>1.2214622761620257</v>
      </c>
      <c r="AK52" s="304"/>
      <c r="AL52" s="304">
        <v>0.5324877917378833</v>
      </c>
      <c r="AM52" s="304">
        <v>0.51097798056263277</v>
      </c>
      <c r="AN52" s="304">
        <v>0.32276338178840985</v>
      </c>
    </row>
    <row r="53" spans="1:40" x14ac:dyDescent="0.2">
      <c r="A53" s="13" t="str">
        <f t="shared" si="67"/>
        <v>Associate professional occupations</v>
      </c>
      <c r="B53" s="304">
        <f t="shared" si="69"/>
        <v>15.297242622885705</v>
      </c>
      <c r="C53" s="304">
        <f t="shared" si="70"/>
        <v>13.877707664066776</v>
      </c>
      <c r="D53" s="304">
        <f t="shared" si="71"/>
        <v>15.444733748269766</v>
      </c>
      <c r="E53" s="304"/>
      <c r="F53" s="304">
        <v>2.4450196498469527E-2</v>
      </c>
      <c r="G53" s="304">
        <v>3.4828436815443148E-2</v>
      </c>
      <c r="H53" s="304">
        <v>5.3811540586010224E-2</v>
      </c>
      <c r="I53" s="304"/>
      <c r="J53" s="304">
        <v>1.062468816201571</v>
      </c>
      <c r="K53" s="304">
        <v>1.4806011381681823</v>
      </c>
      <c r="L53" s="304">
        <v>2.2298646397906388</v>
      </c>
      <c r="M53" s="304"/>
      <c r="N53" s="304">
        <v>2.2813226676231029</v>
      </c>
      <c r="O53" s="304">
        <v>2.3521627152627795</v>
      </c>
      <c r="P53" s="304">
        <v>2.8138824677140857</v>
      </c>
      <c r="Q53" s="304"/>
      <c r="R53" s="304">
        <v>1.0272390753693026</v>
      </c>
      <c r="S53" s="304">
        <v>1.1430272736044886</v>
      </c>
      <c r="T53" s="304">
        <v>1.5206351794699935</v>
      </c>
      <c r="U53" s="304"/>
      <c r="V53" s="304">
        <v>2.0297572683503264</v>
      </c>
      <c r="W53" s="304">
        <v>1.9342836541646258</v>
      </c>
      <c r="X53" s="304">
        <v>2.4097208530159233</v>
      </c>
      <c r="Y53" s="304"/>
      <c r="Z53" s="304">
        <v>3.369055449941762</v>
      </c>
      <c r="AA53" s="304">
        <v>2.3082332789407904</v>
      </c>
      <c r="AB53" s="304">
        <v>2.2190878191056465</v>
      </c>
      <c r="AC53" s="304"/>
      <c r="AD53" s="304">
        <v>2.9398130602019008</v>
      </c>
      <c r="AE53" s="304">
        <v>2.3518010553435977</v>
      </c>
      <c r="AF53" s="304">
        <v>2.2501488955264439</v>
      </c>
      <c r="AG53" s="304"/>
      <c r="AH53" s="304">
        <v>2.2448864023351836</v>
      </c>
      <c r="AI53" s="304">
        <v>2.0514757816896614</v>
      </c>
      <c r="AJ53" s="304">
        <v>1.7733824461408676</v>
      </c>
      <c r="AK53" s="304"/>
      <c r="AL53" s="304">
        <v>0.31824968636408496</v>
      </c>
      <c r="AM53" s="304">
        <v>0.22129433007720664</v>
      </c>
      <c r="AN53" s="304">
        <v>0.17419990692015871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17.798626887608876</v>
      </c>
      <c r="C54" s="304">
        <f t="shared" si="70"/>
        <v>16.732219953850237</v>
      </c>
      <c r="D54" s="304">
        <f t="shared" si="71"/>
        <v>16.41203807104511</v>
      </c>
      <c r="E54" s="304"/>
      <c r="F54" s="304">
        <v>0.10331257231657973</v>
      </c>
      <c r="G54" s="304">
        <v>0.1677965916696898</v>
      </c>
      <c r="H54" s="304">
        <v>0.38172533480523241</v>
      </c>
      <c r="I54" s="304"/>
      <c r="J54" s="304">
        <v>0.98159085709737359</v>
      </c>
      <c r="K54" s="304">
        <v>1.5132801224912777</v>
      </c>
      <c r="L54" s="304">
        <v>2.2519464968792589</v>
      </c>
      <c r="M54" s="304"/>
      <c r="N54" s="304">
        <v>2.722789673168081</v>
      </c>
      <c r="O54" s="304">
        <v>3.396899977234356</v>
      </c>
      <c r="P54" s="304">
        <v>4.6063406348214837</v>
      </c>
      <c r="Q54" s="304"/>
      <c r="R54" s="304">
        <v>1.548205090973201</v>
      </c>
      <c r="S54" s="304">
        <v>1.7300951520568792</v>
      </c>
      <c r="T54" s="304">
        <v>2.3185476054214922</v>
      </c>
      <c r="U54" s="304"/>
      <c r="V54" s="304">
        <v>0.68201660967673494</v>
      </c>
      <c r="W54" s="304">
        <v>0.74881101997006183</v>
      </c>
      <c r="X54" s="304">
        <v>1.0241878606666237</v>
      </c>
      <c r="Y54" s="304"/>
      <c r="Z54" s="304">
        <v>3.5976033715306079</v>
      </c>
      <c r="AA54" s="304">
        <v>2.9085717751234403</v>
      </c>
      <c r="AB54" s="304">
        <v>2.2339895329644892</v>
      </c>
      <c r="AC54" s="304"/>
      <c r="AD54" s="304">
        <v>3.0674217744181398</v>
      </c>
      <c r="AE54" s="304">
        <v>2.0090490904498743</v>
      </c>
      <c r="AF54" s="304">
        <v>0.93580491772187524</v>
      </c>
      <c r="AG54" s="304"/>
      <c r="AH54" s="304">
        <v>4.095882599783387</v>
      </c>
      <c r="AI54" s="304">
        <v>3.6824068184062688</v>
      </c>
      <c r="AJ54" s="304">
        <v>2.3978335081061251</v>
      </c>
      <c r="AK54" s="304"/>
      <c r="AL54" s="304">
        <v>0.99980433864477303</v>
      </c>
      <c r="AM54" s="304">
        <v>0.57530940644838968</v>
      </c>
      <c r="AN54" s="304">
        <v>0.26166217965852911</v>
      </c>
    </row>
    <row r="55" spans="1:40" x14ac:dyDescent="0.2">
      <c r="A55" s="13" t="str">
        <f t="shared" si="67"/>
        <v>Skilled trades occupations</v>
      </c>
      <c r="B55" s="304">
        <f t="shared" si="69"/>
        <v>83.277514455563463</v>
      </c>
      <c r="C55" s="304">
        <f t="shared" si="70"/>
        <v>82.335663241464133</v>
      </c>
      <c r="D55" s="304">
        <f t="shared" si="71"/>
        <v>76.558157849448094</v>
      </c>
      <c r="E55" s="304"/>
      <c r="F55" s="304">
        <v>9.776504210664335E-3</v>
      </c>
      <c r="G55" s="304">
        <v>1.5244566443449868E-2</v>
      </c>
      <c r="H55" s="304">
        <v>1.9448361644244259E-2</v>
      </c>
      <c r="I55" s="304"/>
      <c r="J55" s="304">
        <v>0.4929434528646276</v>
      </c>
      <c r="K55" s="304">
        <v>0.82274738331036246</v>
      </c>
      <c r="L55" s="304">
        <v>1.116258186241182</v>
      </c>
      <c r="M55" s="304"/>
      <c r="N55" s="304">
        <v>2.0320637461660174</v>
      </c>
      <c r="O55" s="304">
        <v>2.76149796437221</v>
      </c>
      <c r="P55" s="304">
        <v>3.7538543768882495</v>
      </c>
      <c r="Q55" s="304"/>
      <c r="R55" s="304">
        <v>1.2645004270196896</v>
      </c>
      <c r="S55" s="304">
        <v>1.6716461732026335</v>
      </c>
      <c r="T55" s="304">
        <v>2.2310803565192487</v>
      </c>
      <c r="U55" s="304"/>
      <c r="V55" s="304">
        <v>3.332973918215139</v>
      </c>
      <c r="W55" s="304">
        <v>4.3349111689952604</v>
      </c>
      <c r="X55" s="304">
        <v>5.9372790439757432</v>
      </c>
      <c r="Y55" s="304"/>
      <c r="Z55" s="304">
        <v>34.263551880736451</v>
      </c>
      <c r="AA55" s="304">
        <v>31.918258717406129</v>
      </c>
      <c r="AB55" s="304">
        <v>29.587195408554727</v>
      </c>
      <c r="AC55" s="304"/>
      <c r="AD55" s="304">
        <v>25.658611614068231</v>
      </c>
      <c r="AE55" s="304">
        <v>24.965729271597066</v>
      </c>
      <c r="AF55" s="304">
        <v>22.282409136145063</v>
      </c>
      <c r="AG55" s="304"/>
      <c r="AH55" s="304">
        <v>11.424695930771458</v>
      </c>
      <c r="AI55" s="304">
        <v>12.152120263645925</v>
      </c>
      <c r="AJ55" s="304">
        <v>10.84959017155038</v>
      </c>
      <c r="AK55" s="304"/>
      <c r="AL55" s="304">
        <v>4.7983969815111704</v>
      </c>
      <c r="AM55" s="304">
        <v>3.6935077324910943</v>
      </c>
      <c r="AN55" s="304">
        <v>0.78104280792925196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0.62572695798700861</v>
      </c>
      <c r="C56" s="304">
        <f t="shared" si="70"/>
        <v>0.62066981960621148</v>
      </c>
      <c r="D56" s="304">
        <f t="shared" si="71"/>
        <v>0.67818894152534315</v>
      </c>
      <c r="E56" s="304"/>
      <c r="F56" s="304">
        <v>4.1780083456201928E-4</v>
      </c>
      <c r="G56" s="304">
        <v>5.3709987933223276E-4</v>
      </c>
      <c r="H56" s="304">
        <v>9.5195902182628942E-4</v>
      </c>
      <c r="I56" s="304"/>
      <c r="J56" s="304">
        <v>1.6777280893421582E-2</v>
      </c>
      <c r="K56" s="304">
        <v>2.4401994900878958E-2</v>
      </c>
      <c r="L56" s="304">
        <v>3.109148562861962E-2</v>
      </c>
      <c r="M56" s="304"/>
      <c r="N56" s="304">
        <v>2.4968330436162482E-2</v>
      </c>
      <c r="O56" s="304">
        <v>2.7545184885620837E-2</v>
      </c>
      <c r="P56" s="304">
        <v>3.1110018732682949E-2</v>
      </c>
      <c r="Q56" s="304"/>
      <c r="R56" s="304">
        <v>5.6158738643840326E-3</v>
      </c>
      <c r="S56" s="304">
        <v>6.4313454427167589E-3</v>
      </c>
      <c r="T56" s="304">
        <v>7.0533104656781524E-3</v>
      </c>
      <c r="U56" s="304"/>
      <c r="V56" s="304">
        <v>1.7639546001724689E-2</v>
      </c>
      <c r="W56" s="304">
        <v>1.8960290230799891E-2</v>
      </c>
      <c r="X56" s="304">
        <v>2.2496556413258942E-2</v>
      </c>
      <c r="Y56" s="304"/>
      <c r="Z56" s="304">
        <v>0.21830450095665233</v>
      </c>
      <c r="AA56" s="304">
        <v>0.24527371358323891</v>
      </c>
      <c r="AB56" s="304">
        <v>0.31739843524590677</v>
      </c>
      <c r="AC56" s="304"/>
      <c r="AD56" s="304">
        <v>4.7245943863633906E-2</v>
      </c>
      <c r="AE56" s="304">
        <v>3.8761149657849145E-2</v>
      </c>
      <c r="AF56" s="304">
        <v>4.2761863481848905E-2</v>
      </c>
      <c r="AG56" s="304"/>
      <c r="AH56" s="304">
        <v>0.16754400148037749</v>
      </c>
      <c r="AI56" s="304">
        <v>0.14725790929505</v>
      </c>
      <c r="AJ56" s="304">
        <v>0.14681019967491765</v>
      </c>
      <c r="AK56" s="304"/>
      <c r="AL56" s="304">
        <v>0.12721367965609004</v>
      </c>
      <c r="AM56" s="304">
        <v>0.11150113173072473</v>
      </c>
      <c r="AN56" s="304">
        <v>7.8515112860603836E-2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4.2889006925181015</v>
      </c>
      <c r="C57" s="304">
        <f t="shared" si="70"/>
        <v>4.7641468714773882</v>
      </c>
      <c r="D57" s="304">
        <f t="shared" si="71"/>
        <v>5.0235052040458861</v>
      </c>
      <c r="E57" s="304"/>
      <c r="F57" s="304">
        <v>7.4292407804810306E-3</v>
      </c>
      <c r="G57" s="304">
        <v>1.3187828872372144E-2</v>
      </c>
      <c r="H57" s="304">
        <v>2.0065566241694734E-2</v>
      </c>
      <c r="I57" s="304"/>
      <c r="J57" s="304">
        <v>0.17553893562208681</v>
      </c>
      <c r="K57" s="304">
        <v>0.25806002818205381</v>
      </c>
      <c r="L57" s="304">
        <v>0.31956468335572769</v>
      </c>
      <c r="M57" s="304"/>
      <c r="N57" s="304">
        <v>0.60955606029756693</v>
      </c>
      <c r="O57" s="304">
        <v>0.79071935926987913</v>
      </c>
      <c r="P57" s="304">
        <v>0.93444290492211501</v>
      </c>
      <c r="Q57" s="304"/>
      <c r="R57" s="304">
        <v>0.18211310250130469</v>
      </c>
      <c r="S57" s="304">
        <v>0.24494968728419314</v>
      </c>
      <c r="T57" s="304">
        <v>0.28997542007891774</v>
      </c>
      <c r="U57" s="304"/>
      <c r="V57" s="304">
        <v>0.21381554759589105</v>
      </c>
      <c r="W57" s="304">
        <v>0.2789404489877943</v>
      </c>
      <c r="X57" s="304">
        <v>0.33461130204047412</v>
      </c>
      <c r="Y57" s="304"/>
      <c r="Z57" s="304">
        <v>1.8818470170987658</v>
      </c>
      <c r="AA57" s="304">
        <v>2.0539734340376228</v>
      </c>
      <c r="AB57" s="304">
        <v>2.4878845189705494</v>
      </c>
      <c r="AC57" s="304"/>
      <c r="AD57" s="304">
        <v>0.3048081854281709</v>
      </c>
      <c r="AE57" s="304">
        <v>0.19093857806685474</v>
      </c>
      <c r="AF57" s="304">
        <v>6.9651927796786903E-2</v>
      </c>
      <c r="AG57" s="304"/>
      <c r="AH57" s="304">
        <v>0.44459941913136836</v>
      </c>
      <c r="AI57" s="304">
        <v>0.44988080168483169</v>
      </c>
      <c r="AJ57" s="304">
        <v>0.21533384139462769</v>
      </c>
      <c r="AK57" s="304"/>
      <c r="AL57" s="304">
        <v>0.46919318406246568</v>
      </c>
      <c r="AM57" s="304">
        <v>0.48349670509178611</v>
      </c>
      <c r="AN57" s="304">
        <v>0.35197503924499246</v>
      </c>
    </row>
    <row r="58" spans="1:40" x14ac:dyDescent="0.2">
      <c r="A58" s="13" t="str">
        <f t="shared" si="67"/>
        <v>Process, plant and machine operatives</v>
      </c>
      <c r="B58" s="304">
        <f t="shared" si="69"/>
        <v>16.170598445958433</v>
      </c>
      <c r="C58" s="304">
        <f t="shared" si="70"/>
        <v>18.591637007900584</v>
      </c>
      <c r="D58" s="304">
        <f t="shared" si="71"/>
        <v>19.346904827105497</v>
      </c>
      <c r="E58" s="304"/>
      <c r="F58" s="304">
        <v>3.7064153675379581E-2</v>
      </c>
      <c r="G58" s="304">
        <v>7.833839657704407E-2</v>
      </c>
      <c r="H58" s="304">
        <v>0.13048890133540086</v>
      </c>
      <c r="I58" s="304"/>
      <c r="J58" s="304">
        <v>0.13049236924068325</v>
      </c>
      <c r="K58" s="304">
        <v>0.2590363446838162</v>
      </c>
      <c r="L58" s="304">
        <v>0.3969709706120832</v>
      </c>
      <c r="M58" s="304"/>
      <c r="N58" s="304">
        <v>0.21518526651639774</v>
      </c>
      <c r="O58" s="304">
        <v>0.31855490693953586</v>
      </c>
      <c r="P58" s="304">
        <v>0.5272229920254965</v>
      </c>
      <c r="Q58" s="304"/>
      <c r="R58" s="304">
        <v>0.22951495917246512</v>
      </c>
      <c r="S58" s="304">
        <v>0.34895376553312074</v>
      </c>
      <c r="T58" s="304">
        <v>0.56669238258091081</v>
      </c>
      <c r="U58" s="304"/>
      <c r="V58" s="304">
        <v>0.68491687492066922</v>
      </c>
      <c r="W58" s="304">
        <v>0.9851923045953167</v>
      </c>
      <c r="X58" s="304">
        <v>1.3453916264670229</v>
      </c>
      <c r="Y58" s="304"/>
      <c r="Z58" s="304">
        <v>4.7977134282452942</v>
      </c>
      <c r="AA58" s="304">
        <v>5.6035947743317589</v>
      </c>
      <c r="AB58" s="304">
        <v>6.8434524992572809</v>
      </c>
      <c r="AC58" s="304"/>
      <c r="AD58" s="304">
        <v>5.740070645495714</v>
      </c>
      <c r="AE58" s="304">
        <v>6.6972253902779872</v>
      </c>
      <c r="AF58" s="304">
        <v>6.9532856722692236</v>
      </c>
      <c r="AG58" s="304"/>
      <c r="AH58" s="304">
        <v>3.4570881470495656</v>
      </c>
      <c r="AI58" s="304">
        <v>3.6005558835614648</v>
      </c>
      <c r="AJ58" s="304">
        <v>2.2569867641875589</v>
      </c>
      <c r="AK58" s="304"/>
      <c r="AL58" s="304">
        <v>0.87855260164226368</v>
      </c>
      <c r="AM58" s="304">
        <v>0.70018524140053973</v>
      </c>
      <c r="AN58" s="304">
        <v>0.32641301837052117</v>
      </c>
    </row>
    <row r="59" spans="1:40" x14ac:dyDescent="0.2">
      <c r="A59" s="13" t="str">
        <f t="shared" si="67"/>
        <v>Elementary occupations</v>
      </c>
      <c r="B59" s="304">
        <f t="shared" si="69"/>
        <v>13.251972048455437</v>
      </c>
      <c r="C59" s="304">
        <f t="shared" si="70"/>
        <v>12.294429763679702</v>
      </c>
      <c r="D59" s="304">
        <f t="shared" si="71"/>
        <v>12.868594176724574</v>
      </c>
      <c r="E59" s="304"/>
      <c r="F59" s="304">
        <v>8.3541036832848064E-4</v>
      </c>
      <c r="G59" s="304">
        <v>1.4092805014997323E-3</v>
      </c>
      <c r="H59" s="304">
        <v>1.9895636080851987E-3</v>
      </c>
      <c r="I59" s="304"/>
      <c r="J59" s="304">
        <v>9.8806217427259299E-2</v>
      </c>
      <c r="K59" s="304">
        <v>0.1660597509395762</v>
      </c>
      <c r="L59" s="304">
        <v>0.25213762478581869</v>
      </c>
      <c r="M59" s="304"/>
      <c r="N59" s="304">
        <v>0.32072197223677718</v>
      </c>
      <c r="O59" s="304">
        <v>0.38225881740315643</v>
      </c>
      <c r="P59" s="304">
        <v>0.43373437359090838</v>
      </c>
      <c r="Q59" s="304"/>
      <c r="R59" s="304">
        <v>7.1601590346737257E-2</v>
      </c>
      <c r="S59" s="304">
        <v>8.2475104581403613E-2</v>
      </c>
      <c r="T59" s="304">
        <v>8.634610009623081E-2</v>
      </c>
      <c r="U59" s="304"/>
      <c r="V59" s="304">
        <v>0.54004549915056843</v>
      </c>
      <c r="W59" s="304">
        <v>0.66877132885365431</v>
      </c>
      <c r="X59" s="304">
        <v>0.78942250937966496</v>
      </c>
      <c r="Y59" s="304"/>
      <c r="Z59" s="304">
        <v>3.6304032283404806</v>
      </c>
      <c r="AA59" s="304">
        <v>3.7796724860419371</v>
      </c>
      <c r="AB59" s="304">
        <v>5.1969075878491351</v>
      </c>
      <c r="AC59" s="304"/>
      <c r="AD59" s="304">
        <v>3.812181547321956</v>
      </c>
      <c r="AE59" s="304">
        <v>3.4143554385804245</v>
      </c>
      <c r="AF59" s="304">
        <v>3.260770123759742</v>
      </c>
      <c r="AG59" s="304"/>
      <c r="AH59" s="304">
        <v>3.5353287011861556</v>
      </c>
      <c r="AI59" s="304">
        <v>3.339921620011284</v>
      </c>
      <c r="AJ59" s="304">
        <v>2.6947912675026733</v>
      </c>
      <c r="AK59" s="304"/>
      <c r="AL59" s="304">
        <v>1.242047882077173</v>
      </c>
      <c r="AM59" s="304">
        <v>0.45950593676676776</v>
      </c>
      <c r="AN59" s="304">
        <v>0.15249502615231667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707.40900001355794</v>
      </c>
      <c r="C62" s="305">
        <f>SUM(C63:C71)</f>
        <v>720.92600000585651</v>
      </c>
      <c r="D62" s="305">
        <f>SUM(D63:D71)</f>
        <v>745.54599999041761</v>
      </c>
      <c r="E62" s="304"/>
      <c r="F62" s="305">
        <f>SUM(F63:F71)</f>
        <v>1.8670369593972984</v>
      </c>
      <c r="G62" s="305">
        <f>SUM(G63:G71)</f>
        <v>3.1007965124294756</v>
      </c>
      <c r="H62" s="305">
        <f>SUM(H63:H71)</f>
        <v>5.1162940701052522</v>
      </c>
      <c r="I62" s="304"/>
      <c r="J62" s="305">
        <f>SUM(J63:J71)</f>
        <v>21.248761940169658</v>
      </c>
      <c r="K62" s="305">
        <f>SUM(K63:K71)</f>
        <v>33.773780820448543</v>
      </c>
      <c r="L62" s="305">
        <f>SUM(L63:L71)</f>
        <v>54.488917818233418</v>
      </c>
      <c r="M62" s="304"/>
      <c r="N62" s="305">
        <f>SUM(N63:N71)</f>
        <v>83.871126991911765</v>
      </c>
      <c r="O62" s="305">
        <f>SUM(O63:O71)</f>
        <v>105.60694685652831</v>
      </c>
      <c r="P62" s="305">
        <f>SUM(P63:P71)</f>
        <v>143.29751962865549</v>
      </c>
      <c r="Q62" s="304"/>
      <c r="R62" s="305">
        <f>SUM(R63:R71)</f>
        <v>23.999252351517608</v>
      </c>
      <c r="S62" s="305">
        <f>SUM(S63:S71)</f>
        <v>29.525640924666142</v>
      </c>
      <c r="T62" s="305">
        <f>SUM(T63:T71)</f>
        <v>39.22042197459082</v>
      </c>
      <c r="U62" s="304"/>
      <c r="V62" s="305">
        <f>SUM(V63:V71)</f>
        <v>28.944934015926378</v>
      </c>
      <c r="W62" s="305">
        <f>SUM(W63:W71)</f>
        <v>35.054091250554464</v>
      </c>
      <c r="X62" s="305">
        <f>SUM(X63:X71)</f>
        <v>45.89932804895804</v>
      </c>
      <c r="Y62" s="304"/>
      <c r="Z62" s="305">
        <f>SUM(Z63:Z71)</f>
        <v>185.32002187952901</v>
      </c>
      <c r="AA62" s="305">
        <f>SUM(AA63:AA71)</f>
        <v>188.21351556556942</v>
      </c>
      <c r="AB62" s="305">
        <f>SUM(AB63:AB71)</f>
        <v>215.44752706920946</v>
      </c>
      <c r="AC62" s="304"/>
      <c r="AD62" s="305">
        <f>SUM(AD63:AD71)</f>
        <v>194.53669168462653</v>
      </c>
      <c r="AE62" s="305">
        <f>SUM(AE63:AE71)</f>
        <v>175.81225732919563</v>
      </c>
      <c r="AF62" s="305">
        <f>SUM(AF63:AF71)</f>
        <v>149.98608373610577</v>
      </c>
      <c r="AG62" s="304"/>
      <c r="AH62" s="305">
        <f>SUM(AH63:AH71)</f>
        <v>121.56051056417812</v>
      </c>
      <c r="AI62" s="305">
        <f>SUM(AI63:AI71)</f>
        <v>111.16056690174389</v>
      </c>
      <c r="AJ62" s="305">
        <f>SUM(AJ63:AJ71)</f>
        <v>68.218378205443784</v>
      </c>
      <c r="AK62" s="304"/>
      <c r="AL62" s="305">
        <f>SUM(AL63:AL71)</f>
        <v>46.060663626301483</v>
      </c>
      <c r="AM62" s="305">
        <f>SUM(AM63:AM71)</f>
        <v>38.678403844720577</v>
      </c>
      <c r="AN62" s="305">
        <f>SUM(AN63:AN71)</f>
        <v>23.871529439115431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96.133936408426209</v>
      </c>
      <c r="C63" s="304">
        <f t="shared" ref="C63:C71" si="73">SUM(G63,K63,O63,S63,W63,AA63,AE63,AI63,AM63)</f>
        <v>100.86522590767078</v>
      </c>
      <c r="D63" s="304">
        <f t="shared" ref="D63:D71" si="74">SUM(H63,L63,P63,T63,X63,AB63,AF63,AJ63,AN63)</f>
        <v>116.18962674116526</v>
      </c>
      <c r="E63" s="304"/>
      <c r="F63" s="304">
        <v>0.37798790793794468</v>
      </c>
      <c r="G63" s="304">
        <v>0.63435162350152485</v>
      </c>
      <c r="H63" s="304">
        <v>1.0620152129839531</v>
      </c>
      <c r="I63" s="304"/>
      <c r="J63" s="304">
        <v>4.6871039404079431</v>
      </c>
      <c r="K63" s="304">
        <v>7.4461546637997964</v>
      </c>
      <c r="L63" s="304">
        <v>12.498605250803848</v>
      </c>
      <c r="M63" s="304"/>
      <c r="N63" s="304">
        <v>19.201689145793811</v>
      </c>
      <c r="O63" s="304">
        <v>24.116612263201713</v>
      </c>
      <c r="P63" s="304">
        <v>33.421069278011949</v>
      </c>
      <c r="Q63" s="304"/>
      <c r="R63" s="304">
        <v>3.9024285435145885</v>
      </c>
      <c r="S63" s="304">
        <v>4.5760493396094226</v>
      </c>
      <c r="T63" s="304">
        <v>6.2793127583183459</v>
      </c>
      <c r="U63" s="304"/>
      <c r="V63" s="304">
        <v>5.2939785454233341</v>
      </c>
      <c r="W63" s="304">
        <v>6.0836284628038415</v>
      </c>
      <c r="X63" s="304">
        <v>7.6714377647792134</v>
      </c>
      <c r="Y63" s="304"/>
      <c r="Z63" s="304">
        <v>22.633321251698867</v>
      </c>
      <c r="AA63" s="304">
        <v>21.658748586801345</v>
      </c>
      <c r="AB63" s="304">
        <v>26.409006903525935</v>
      </c>
      <c r="AC63" s="304"/>
      <c r="AD63" s="304">
        <v>21.980945789291617</v>
      </c>
      <c r="AE63" s="304">
        <v>19.371636242000029</v>
      </c>
      <c r="AF63" s="304">
        <v>16.53291146044398</v>
      </c>
      <c r="AG63" s="304"/>
      <c r="AH63" s="304">
        <v>15.456489475518888</v>
      </c>
      <c r="AI63" s="304">
        <v>14.685513347677833</v>
      </c>
      <c r="AJ63" s="304">
        <v>10.291593916389647</v>
      </c>
      <c r="AK63" s="304"/>
      <c r="AL63" s="304">
        <v>2.5999918088392087</v>
      </c>
      <c r="AM63" s="304">
        <v>2.2925313782752719</v>
      </c>
      <c r="AN63" s="304">
        <v>2.023674195908383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56.054984937402146</v>
      </c>
      <c r="C64" s="304">
        <f t="shared" si="73"/>
        <v>61.845515354078053</v>
      </c>
      <c r="D64" s="304">
        <f t="shared" si="74"/>
        <v>71.53332789150997</v>
      </c>
      <c r="E64" s="304"/>
      <c r="F64" s="304">
        <v>0.72094595485168522</v>
      </c>
      <c r="G64" s="304">
        <v>1.1728831229288745</v>
      </c>
      <c r="H64" s="304">
        <v>1.8781060809949532</v>
      </c>
      <c r="I64" s="304"/>
      <c r="J64" s="304">
        <v>5.2866596631993756</v>
      </c>
      <c r="K64" s="304">
        <v>8.2681816840738627</v>
      </c>
      <c r="L64" s="304">
        <v>12.763924867960133</v>
      </c>
      <c r="M64" s="304"/>
      <c r="N64" s="304">
        <v>13.428101338874928</v>
      </c>
      <c r="O64" s="304">
        <v>16.521951231191117</v>
      </c>
      <c r="P64" s="304">
        <v>21.506867444608041</v>
      </c>
      <c r="Q64" s="304"/>
      <c r="R64" s="304">
        <v>1.9138492526833695</v>
      </c>
      <c r="S64" s="304">
        <v>2.1115689490028022</v>
      </c>
      <c r="T64" s="304">
        <v>2.3622946359054202</v>
      </c>
      <c r="U64" s="304"/>
      <c r="V64" s="304">
        <v>3.2555451982176242</v>
      </c>
      <c r="W64" s="304">
        <v>3.8004752873424779</v>
      </c>
      <c r="X64" s="304">
        <v>4.8589895920641775</v>
      </c>
      <c r="Y64" s="304"/>
      <c r="Z64" s="304">
        <v>13.550459189724867</v>
      </c>
      <c r="AA64" s="304">
        <v>14.033375367518616</v>
      </c>
      <c r="AB64" s="304">
        <v>16.722088034671017</v>
      </c>
      <c r="AC64" s="304"/>
      <c r="AD64" s="304">
        <v>10.155784172926163</v>
      </c>
      <c r="AE64" s="304">
        <v>8.5890674833505685</v>
      </c>
      <c r="AF64" s="304">
        <v>6.6306673775102025</v>
      </c>
      <c r="AG64" s="304"/>
      <c r="AH64" s="304">
        <v>6.4096578810261722</v>
      </c>
      <c r="AI64" s="304">
        <v>6.1336449488218161</v>
      </c>
      <c r="AJ64" s="304">
        <v>3.8802615569325458</v>
      </c>
      <c r="AK64" s="304"/>
      <c r="AL64" s="304">
        <v>1.3339822858979631</v>
      </c>
      <c r="AM64" s="304">
        <v>1.2143672798479159</v>
      </c>
      <c r="AN64" s="304">
        <v>0.93012830086347065</v>
      </c>
    </row>
    <row r="65" spans="1:40" x14ac:dyDescent="0.2">
      <c r="A65" s="13" t="str">
        <f t="shared" si="72"/>
        <v>Associate professional occupations</v>
      </c>
      <c r="B65" s="304">
        <f t="shared" si="75"/>
        <v>54.072230800262389</v>
      </c>
      <c r="C65" s="304">
        <f t="shared" si="73"/>
        <v>53.926672626599341</v>
      </c>
      <c r="D65" s="304">
        <f t="shared" si="74"/>
        <v>59.845259091590322</v>
      </c>
      <c r="E65" s="304"/>
      <c r="F65" s="304">
        <v>0.26982025423111766</v>
      </c>
      <c r="G65" s="304">
        <v>0.40002494652329446</v>
      </c>
      <c r="H65" s="304">
        <v>0.59896769330957411</v>
      </c>
      <c r="I65" s="304"/>
      <c r="J65" s="304">
        <v>2.3231580607869002</v>
      </c>
      <c r="K65" s="304">
        <v>3.4002669765326337</v>
      </c>
      <c r="L65" s="304">
        <v>5.1578362306936798</v>
      </c>
      <c r="M65" s="304"/>
      <c r="N65" s="304">
        <v>9.5793236394116477</v>
      </c>
      <c r="O65" s="304">
        <v>11.156110762564046</v>
      </c>
      <c r="P65" s="304">
        <v>14.560311005041747</v>
      </c>
      <c r="Q65" s="304"/>
      <c r="R65" s="304">
        <v>2.2171373880579974</v>
      </c>
      <c r="S65" s="304">
        <v>2.6127396759961048</v>
      </c>
      <c r="T65" s="304">
        <v>3.5812377439250698</v>
      </c>
      <c r="U65" s="304"/>
      <c r="V65" s="304">
        <v>2.9305966111576138</v>
      </c>
      <c r="W65" s="304">
        <v>3.301844229414598</v>
      </c>
      <c r="X65" s="304">
        <v>4.1276475562900812</v>
      </c>
      <c r="Y65" s="304"/>
      <c r="Z65" s="304">
        <v>14.834907594535908</v>
      </c>
      <c r="AA65" s="304">
        <v>14.08239576792033</v>
      </c>
      <c r="AB65" s="304">
        <v>16.468576732876105</v>
      </c>
      <c r="AC65" s="304"/>
      <c r="AD65" s="304">
        <v>13.031350415842349</v>
      </c>
      <c r="AE65" s="304">
        <v>11.443841595725448</v>
      </c>
      <c r="AF65" s="304">
        <v>10.415442538325495</v>
      </c>
      <c r="AG65" s="304"/>
      <c r="AH65" s="304">
        <v>7.0338052372749056</v>
      </c>
      <c r="AI65" s="304">
        <v>6.0520616887922252</v>
      </c>
      <c r="AJ65" s="304">
        <v>3.7033687501692607</v>
      </c>
      <c r="AK65" s="304"/>
      <c r="AL65" s="304">
        <v>1.8521315989639473</v>
      </c>
      <c r="AM65" s="304">
        <v>1.4773869831306563</v>
      </c>
      <c r="AN65" s="304">
        <v>1.2318708409593082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64.500619757516731</v>
      </c>
      <c r="C66" s="304">
        <f t="shared" si="73"/>
        <v>64.413003072477707</v>
      </c>
      <c r="D66" s="304">
        <f t="shared" si="74"/>
        <v>68.198361194419704</v>
      </c>
      <c r="E66" s="304"/>
      <c r="F66" s="304">
        <v>0.10058116187731522</v>
      </c>
      <c r="G66" s="304">
        <v>0.17665495608649756</v>
      </c>
      <c r="H66" s="304">
        <v>0.31344647597536229</v>
      </c>
      <c r="I66" s="304"/>
      <c r="J66" s="304">
        <v>2.1214853953040098</v>
      </c>
      <c r="K66" s="304">
        <v>3.3209577197568896</v>
      </c>
      <c r="L66" s="304">
        <v>5.445739174390047</v>
      </c>
      <c r="M66" s="304"/>
      <c r="N66" s="304">
        <v>8.3392009838679844</v>
      </c>
      <c r="O66" s="304">
        <v>10.553117462828883</v>
      </c>
      <c r="P66" s="304">
        <v>14.82838878083442</v>
      </c>
      <c r="Q66" s="304"/>
      <c r="R66" s="304">
        <v>2.5962723314807339</v>
      </c>
      <c r="S66" s="304">
        <v>3.2231240824272693</v>
      </c>
      <c r="T66" s="304">
        <v>4.0309057681006886</v>
      </c>
      <c r="U66" s="304"/>
      <c r="V66" s="304">
        <v>2.5382922169333342</v>
      </c>
      <c r="W66" s="304">
        <v>2.9030898307585806</v>
      </c>
      <c r="X66" s="304">
        <v>3.8065709208630567</v>
      </c>
      <c r="Y66" s="304"/>
      <c r="Z66" s="304">
        <v>17.980098746228833</v>
      </c>
      <c r="AA66" s="304">
        <v>18.60085937018367</v>
      </c>
      <c r="AB66" s="304">
        <v>20.819960583258489</v>
      </c>
      <c r="AC66" s="304"/>
      <c r="AD66" s="304">
        <v>21.387745649064925</v>
      </c>
      <c r="AE66" s="304">
        <v>19.424047972957002</v>
      </c>
      <c r="AF66" s="304">
        <v>16.368968693619451</v>
      </c>
      <c r="AG66" s="304"/>
      <c r="AH66" s="304">
        <v>7.7241343349520948</v>
      </c>
      <c r="AI66" s="304">
        <v>4.8742338781694601</v>
      </c>
      <c r="AJ66" s="304">
        <v>1.8570225009039494</v>
      </c>
      <c r="AK66" s="304"/>
      <c r="AL66" s="304">
        <v>1.7128089378074962</v>
      </c>
      <c r="AM66" s="304">
        <v>1.3369177993094412</v>
      </c>
      <c r="AN66" s="304">
        <v>0.72735829647423322</v>
      </c>
    </row>
    <row r="67" spans="1:40" x14ac:dyDescent="0.2">
      <c r="A67" s="13" t="str">
        <f t="shared" si="72"/>
        <v>Skilled trades occupations</v>
      </c>
      <c r="B67" s="304">
        <f t="shared" si="75"/>
        <v>55.022745113147245</v>
      </c>
      <c r="C67" s="304">
        <f t="shared" si="73"/>
        <v>55.06021044017637</v>
      </c>
      <c r="D67" s="304">
        <f t="shared" si="74"/>
        <v>54.314403891980852</v>
      </c>
      <c r="E67" s="304"/>
      <c r="F67" s="304">
        <v>2.3904268741622537E-2</v>
      </c>
      <c r="G67" s="304">
        <v>3.7230074838700333E-2</v>
      </c>
      <c r="H67" s="304">
        <v>6.5582186103442158E-2</v>
      </c>
      <c r="I67" s="304"/>
      <c r="J67" s="304">
        <v>0.7091307706995269</v>
      </c>
      <c r="K67" s="304">
        <v>1.2030672110672525</v>
      </c>
      <c r="L67" s="304">
        <v>2.0381339583399956</v>
      </c>
      <c r="M67" s="304"/>
      <c r="N67" s="304">
        <v>2.7185239202666414</v>
      </c>
      <c r="O67" s="304">
        <v>3.791529930689455</v>
      </c>
      <c r="P67" s="304">
        <v>5.2467694371841951</v>
      </c>
      <c r="Q67" s="304"/>
      <c r="R67" s="304">
        <v>1.3371762111060639</v>
      </c>
      <c r="S67" s="304">
        <v>1.6545180172643559</v>
      </c>
      <c r="T67" s="304">
        <v>2.2052082031580413</v>
      </c>
      <c r="U67" s="304"/>
      <c r="V67" s="304">
        <v>2.0946794142463321</v>
      </c>
      <c r="W67" s="304">
        <v>2.6810654678555652</v>
      </c>
      <c r="X67" s="304">
        <v>3.4839728149984381</v>
      </c>
      <c r="Y67" s="304"/>
      <c r="Z67" s="304">
        <v>19.564460477680232</v>
      </c>
      <c r="AA67" s="304">
        <v>19.671067719329574</v>
      </c>
      <c r="AB67" s="304">
        <v>20.844419547670025</v>
      </c>
      <c r="AC67" s="304"/>
      <c r="AD67" s="304">
        <v>14.578400232303162</v>
      </c>
      <c r="AE67" s="304">
        <v>12.699831638426</v>
      </c>
      <c r="AF67" s="304">
        <v>11.2294445261996</v>
      </c>
      <c r="AG67" s="304"/>
      <c r="AH67" s="304">
        <v>9.2834465281408249</v>
      </c>
      <c r="AI67" s="304">
        <v>9.1041570810023256</v>
      </c>
      <c r="AJ67" s="304">
        <v>6.4917367119684064</v>
      </c>
      <c r="AK67" s="304"/>
      <c r="AL67" s="304">
        <v>4.7130232899628401</v>
      </c>
      <c r="AM67" s="304">
        <v>4.2177432997031357</v>
      </c>
      <c r="AN67" s="304">
        <v>2.7091365063587061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20.309526793499316</v>
      </c>
      <c r="C68" s="304">
        <f t="shared" si="73"/>
        <v>21.197045943183344</v>
      </c>
      <c r="D68" s="304">
        <f t="shared" si="74"/>
        <v>24.108684538318489</v>
      </c>
      <c r="E68" s="304"/>
      <c r="F68" s="304">
        <v>2.2142443979275152E-2</v>
      </c>
      <c r="G68" s="304">
        <v>4.0488138567406101E-2</v>
      </c>
      <c r="H68" s="304">
        <v>7.3220010883988051E-2</v>
      </c>
      <c r="I68" s="304"/>
      <c r="J68" s="304">
        <v>0.34690278107683398</v>
      </c>
      <c r="K68" s="304">
        <v>0.59433213484822078</v>
      </c>
      <c r="L68" s="304">
        <v>1.0755841235623071</v>
      </c>
      <c r="M68" s="304"/>
      <c r="N68" s="304">
        <v>2.0428984092012521</v>
      </c>
      <c r="O68" s="304">
        <v>2.6195032862218244</v>
      </c>
      <c r="P68" s="304">
        <v>3.462919495473685</v>
      </c>
      <c r="Q68" s="304"/>
      <c r="R68" s="304">
        <v>1.5139641882948554</v>
      </c>
      <c r="S68" s="304">
        <v>1.9316607333946576</v>
      </c>
      <c r="T68" s="304">
        <v>2.8149760022737209</v>
      </c>
      <c r="U68" s="304"/>
      <c r="V68" s="304">
        <v>1.6520657670769729</v>
      </c>
      <c r="W68" s="304">
        <v>2.1458578629723393</v>
      </c>
      <c r="X68" s="304">
        <v>3.0548176528069546</v>
      </c>
      <c r="Y68" s="304"/>
      <c r="Z68" s="304">
        <v>4.621106770830675</v>
      </c>
      <c r="AA68" s="304">
        <v>4.9498167487517462</v>
      </c>
      <c r="AB68" s="304">
        <v>6.2844857707385504</v>
      </c>
      <c r="AC68" s="304"/>
      <c r="AD68" s="304">
        <v>5.9056371170547717</v>
      </c>
      <c r="AE68" s="304">
        <v>5.4092526755998485</v>
      </c>
      <c r="AF68" s="304">
        <v>5.2239142384364623</v>
      </c>
      <c r="AG68" s="304"/>
      <c r="AH68" s="304">
        <v>2.6315287050244764</v>
      </c>
      <c r="AI68" s="304">
        <v>2.2271755939455535</v>
      </c>
      <c r="AJ68" s="304">
        <v>1.3905675875906276</v>
      </c>
      <c r="AK68" s="304"/>
      <c r="AL68" s="304">
        <v>1.573280610960202</v>
      </c>
      <c r="AM68" s="304">
        <v>1.2789587688817481</v>
      </c>
      <c r="AN68" s="304">
        <v>0.72819965655219299</v>
      </c>
    </row>
    <row r="69" spans="1:40" x14ac:dyDescent="0.2">
      <c r="A69" s="13" t="str">
        <f t="shared" si="72"/>
        <v>Sales and customer service occupations</v>
      </c>
      <c r="B69" s="304">
        <f t="shared" si="75"/>
        <v>156.43093764224412</v>
      </c>
      <c r="C69" s="304">
        <f t="shared" si="73"/>
        <v>148.36332047560316</v>
      </c>
      <c r="D69" s="304">
        <f t="shared" si="74"/>
        <v>143.51215148228914</v>
      </c>
      <c r="E69" s="304"/>
      <c r="F69" s="304">
        <v>0.15133647857535013</v>
      </c>
      <c r="G69" s="304">
        <v>0.24573684098726337</v>
      </c>
      <c r="H69" s="304">
        <v>0.35679057650967683</v>
      </c>
      <c r="I69" s="304"/>
      <c r="J69" s="304">
        <v>2.986618746680791</v>
      </c>
      <c r="K69" s="304">
        <v>4.8492683360206623</v>
      </c>
      <c r="L69" s="304">
        <v>7.7987976256846059</v>
      </c>
      <c r="M69" s="304"/>
      <c r="N69" s="304">
        <v>14.959427005702411</v>
      </c>
      <c r="O69" s="304">
        <v>18.623599220849428</v>
      </c>
      <c r="P69" s="304">
        <v>24.630007474079576</v>
      </c>
      <c r="Q69" s="304"/>
      <c r="R69" s="304">
        <v>4.6984230248372123</v>
      </c>
      <c r="S69" s="304">
        <v>5.758459459758674</v>
      </c>
      <c r="T69" s="304">
        <v>7.172520581660069</v>
      </c>
      <c r="U69" s="304"/>
      <c r="V69" s="304">
        <v>3.8170424852865419</v>
      </c>
      <c r="W69" s="304">
        <v>4.2524924311282275</v>
      </c>
      <c r="X69" s="304">
        <v>5.077610787703521</v>
      </c>
      <c r="Y69" s="304"/>
      <c r="Z69" s="304">
        <v>47.696549840910627</v>
      </c>
      <c r="AA69" s="304">
        <v>47.879340527611731</v>
      </c>
      <c r="AB69" s="304">
        <v>53.855742288766891</v>
      </c>
      <c r="AC69" s="304"/>
      <c r="AD69" s="304">
        <v>45.410975443975978</v>
      </c>
      <c r="AE69" s="304">
        <v>37.607168787772039</v>
      </c>
      <c r="AF69" s="304">
        <v>29.179130864043831</v>
      </c>
      <c r="AG69" s="304"/>
      <c r="AH69" s="304">
        <v>26.853339942240822</v>
      </c>
      <c r="AI69" s="304">
        <v>21.820284600048993</v>
      </c>
      <c r="AJ69" s="304">
        <v>10.887215355861937</v>
      </c>
      <c r="AK69" s="304"/>
      <c r="AL69" s="304">
        <v>9.8572246740343825</v>
      </c>
      <c r="AM69" s="304">
        <v>7.3269702714261413</v>
      </c>
      <c r="AN69" s="304">
        <v>4.554335927979027</v>
      </c>
    </row>
    <row r="70" spans="1:40" x14ac:dyDescent="0.2">
      <c r="A70" s="13" t="str">
        <f t="shared" si="72"/>
        <v>Process, plant and machine operatives</v>
      </c>
      <c r="B70" s="304">
        <f t="shared" si="75"/>
        <v>78.462134341881864</v>
      </c>
      <c r="C70" s="304">
        <f t="shared" si="73"/>
        <v>89.735972642353531</v>
      </c>
      <c r="D70" s="304">
        <f t="shared" si="74"/>
        <v>90.195384254743075</v>
      </c>
      <c r="E70" s="304"/>
      <c r="F70" s="304">
        <v>0.17359958770138714</v>
      </c>
      <c r="G70" s="304">
        <v>0.35023130046687145</v>
      </c>
      <c r="H70" s="304">
        <v>0.70831732148463233</v>
      </c>
      <c r="I70" s="304"/>
      <c r="J70" s="304">
        <v>0.79621567022827655</v>
      </c>
      <c r="K70" s="304">
        <v>1.4678220642727953</v>
      </c>
      <c r="L70" s="304">
        <v>2.4454608952371073</v>
      </c>
      <c r="M70" s="304"/>
      <c r="N70" s="304">
        <v>3.6480019832318678</v>
      </c>
      <c r="O70" s="304">
        <v>5.3491936877201178</v>
      </c>
      <c r="P70" s="304">
        <v>8.8767350823289028</v>
      </c>
      <c r="Q70" s="304"/>
      <c r="R70" s="304">
        <v>1.4768371576763999</v>
      </c>
      <c r="S70" s="304">
        <v>2.1830445489544115</v>
      </c>
      <c r="T70" s="304">
        <v>3.1758553229883555</v>
      </c>
      <c r="U70" s="304"/>
      <c r="V70" s="304">
        <v>2.5286813599819755</v>
      </c>
      <c r="W70" s="304">
        <v>3.7985939832651958</v>
      </c>
      <c r="X70" s="304">
        <v>5.8038030908438234</v>
      </c>
      <c r="Y70" s="304"/>
      <c r="Z70" s="304">
        <v>16.380515751396246</v>
      </c>
      <c r="AA70" s="304">
        <v>18.881278759491224</v>
      </c>
      <c r="AB70" s="304">
        <v>22.291767641889038</v>
      </c>
      <c r="AC70" s="304"/>
      <c r="AD70" s="304">
        <v>24.555218018424043</v>
      </c>
      <c r="AE70" s="304">
        <v>27.398341752358604</v>
      </c>
      <c r="AF70" s="304">
        <v>26.542099236631785</v>
      </c>
      <c r="AG70" s="304"/>
      <c r="AH70" s="304">
        <v>20.261963466214358</v>
      </c>
      <c r="AI70" s="304">
        <v>23.044840801799815</v>
      </c>
      <c r="AJ70" s="304">
        <v>17.135866920779332</v>
      </c>
      <c r="AK70" s="304"/>
      <c r="AL70" s="304">
        <v>8.6411013470273197</v>
      </c>
      <c r="AM70" s="304">
        <v>7.2626257440245023</v>
      </c>
      <c r="AN70" s="304">
        <v>3.215478742560089</v>
      </c>
    </row>
    <row r="71" spans="1:40" x14ac:dyDescent="0.2">
      <c r="A71" s="13" t="str">
        <f t="shared" si="72"/>
        <v>Elementary occupations</v>
      </c>
      <c r="B71" s="304">
        <f t="shared" si="75"/>
        <v>126.42188421917785</v>
      </c>
      <c r="C71" s="304">
        <f t="shared" si="73"/>
        <v>125.51903354371416</v>
      </c>
      <c r="D71" s="304">
        <f t="shared" si="74"/>
        <v>117.64880090440073</v>
      </c>
      <c r="E71" s="304"/>
      <c r="F71" s="304">
        <v>2.6718901501600719E-2</v>
      </c>
      <c r="G71" s="304">
        <v>4.3195508529042657E-2</v>
      </c>
      <c r="H71" s="304">
        <v>5.9848511859670682E-2</v>
      </c>
      <c r="I71" s="304"/>
      <c r="J71" s="304">
        <v>1.9914869117859986</v>
      </c>
      <c r="K71" s="304">
        <v>3.2237300300764336</v>
      </c>
      <c r="L71" s="304">
        <v>5.264835691561693</v>
      </c>
      <c r="M71" s="304"/>
      <c r="N71" s="304">
        <v>9.9539605655612267</v>
      </c>
      <c r="O71" s="304">
        <v>12.875329011261721</v>
      </c>
      <c r="P71" s="304">
        <v>16.764451631092985</v>
      </c>
      <c r="Q71" s="304"/>
      <c r="R71" s="304">
        <v>4.3431642538663908</v>
      </c>
      <c r="S71" s="304">
        <v>5.4744761182584423</v>
      </c>
      <c r="T71" s="304">
        <v>7.5981109582611133</v>
      </c>
      <c r="U71" s="304"/>
      <c r="V71" s="304">
        <v>4.83405241760265</v>
      </c>
      <c r="W71" s="304">
        <v>6.0870436950136408</v>
      </c>
      <c r="X71" s="304">
        <v>8.0144778686087772</v>
      </c>
      <c r="Y71" s="304"/>
      <c r="Z71" s="304">
        <v>28.058602256522768</v>
      </c>
      <c r="AA71" s="304">
        <v>28.456632717961142</v>
      </c>
      <c r="AB71" s="304">
        <v>31.751479565813426</v>
      </c>
      <c r="AC71" s="304"/>
      <c r="AD71" s="304">
        <v>37.530634845743528</v>
      </c>
      <c r="AE71" s="304">
        <v>33.869069181006104</v>
      </c>
      <c r="AF71" s="304">
        <v>27.863504800894976</v>
      </c>
      <c r="AG71" s="304"/>
      <c r="AH71" s="304">
        <v>25.906144993785581</v>
      </c>
      <c r="AI71" s="304">
        <v>23.218654961485871</v>
      </c>
      <c r="AJ71" s="304">
        <v>12.580744904848078</v>
      </c>
      <c r="AK71" s="304"/>
      <c r="AL71" s="304">
        <v>13.777119072808127</v>
      </c>
      <c r="AM71" s="304">
        <v>12.27090232012176</v>
      </c>
      <c r="AN71" s="304">
        <v>7.7513469714600198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767.0299999950571</v>
      </c>
      <c r="C74" s="305">
        <f>SUM(C75:C83)</f>
        <v>774.90000001168994</v>
      </c>
      <c r="D74" s="305">
        <f>SUM(D75:D83)</f>
        <v>811.48000000772049</v>
      </c>
      <c r="E74" s="304"/>
      <c r="F74" s="305">
        <f>SUM(F75:F83)</f>
        <v>10.61596262831638</v>
      </c>
      <c r="G74" s="305">
        <f>SUM(G75:G83)</f>
        <v>14.549257599078008</v>
      </c>
      <c r="H74" s="305">
        <f>SUM(H75:H83)</f>
        <v>19.639031544568503</v>
      </c>
      <c r="I74" s="304"/>
      <c r="J74" s="305">
        <f>SUM(J75:J83)</f>
        <v>84.200576326051745</v>
      </c>
      <c r="K74" s="305">
        <f>SUM(K75:K83)</f>
        <v>116.54806230535652</v>
      </c>
      <c r="L74" s="305">
        <f>SUM(L75:L83)</f>
        <v>160.68171575177837</v>
      </c>
      <c r="M74" s="304"/>
      <c r="N74" s="305">
        <f>SUM(N75:N83)</f>
        <v>183.08981623618979</v>
      </c>
      <c r="O74" s="305">
        <f>SUM(O75:O83)</f>
        <v>198.70631303140402</v>
      </c>
      <c r="P74" s="305">
        <f>SUM(P75:P83)</f>
        <v>227.45796489987262</v>
      </c>
      <c r="Q74" s="304"/>
      <c r="R74" s="305">
        <f>SUM(R75:R83)</f>
        <v>34.422875691107933</v>
      </c>
      <c r="S74" s="305">
        <f>SUM(S75:S83)</f>
        <v>38.281298930228225</v>
      </c>
      <c r="T74" s="305">
        <f>SUM(T75:T83)</f>
        <v>46.068113008258685</v>
      </c>
      <c r="U74" s="304"/>
      <c r="V74" s="305">
        <f>SUM(V75:V83)</f>
        <v>41.690546672160906</v>
      </c>
      <c r="W74" s="305">
        <f>SUM(W75:W83)</f>
        <v>44.869692511545075</v>
      </c>
      <c r="X74" s="305">
        <f>SUM(X75:X83)</f>
        <v>51.885645073980754</v>
      </c>
      <c r="Y74" s="304"/>
      <c r="Z74" s="305">
        <f>SUM(Z75:Z83)</f>
        <v>141.73262671752079</v>
      </c>
      <c r="AA74" s="305">
        <f>SUM(AA75:AA83)</f>
        <v>124.44234882413177</v>
      </c>
      <c r="AB74" s="305">
        <f>SUM(AB75:AB83)</f>
        <v>122.01216395271624</v>
      </c>
      <c r="AC74" s="304"/>
      <c r="AD74" s="305">
        <f>SUM(AD75:AD83)</f>
        <v>140.99845109513362</v>
      </c>
      <c r="AE74" s="305">
        <f>SUM(AE75:AE83)</f>
        <v>118.89552541085128</v>
      </c>
      <c r="AF74" s="305">
        <f>SUM(AF75:AF83)</f>
        <v>97.09809486986353</v>
      </c>
      <c r="AG74" s="304"/>
      <c r="AH74" s="305">
        <f>SUM(AH75:AH83)</f>
        <v>97.83275794747756</v>
      </c>
      <c r="AI74" s="305">
        <f>SUM(AI75:AI83)</f>
        <v>91.72608146265236</v>
      </c>
      <c r="AJ74" s="305">
        <f>SUM(AJ75:AJ83)</f>
        <v>69.402122880846179</v>
      </c>
      <c r="AK74" s="304"/>
      <c r="AL74" s="305">
        <f>SUM(AL75:AL83)</f>
        <v>32.446386681098396</v>
      </c>
      <c r="AM74" s="305">
        <f>SUM(AM75:AM83)</f>
        <v>26.88141993644274</v>
      </c>
      <c r="AN74" s="305">
        <f>SUM(AN75:AN83)</f>
        <v>17.235148025835457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85.499171080445464</v>
      </c>
      <c r="C75" s="305">
        <f t="shared" ref="C75:C83" si="77">SUM(G75,K75,O75,S75,W75,AA75,AE75,AI75,AM75)</f>
        <v>85.706495176297707</v>
      </c>
      <c r="D75" s="305">
        <f t="shared" ref="D75:D83" si="78">SUM(H75,L75,P75,T75,X75,AB75,AF75,AJ75,AN75)</f>
        <v>95.415679195455155</v>
      </c>
      <c r="E75" s="304"/>
      <c r="F75" s="304">
        <v>1.5595243596797486</v>
      </c>
      <c r="G75" s="304">
        <v>2.1689352582886903</v>
      </c>
      <c r="H75" s="304">
        <v>3.0016479024364431</v>
      </c>
      <c r="I75" s="304"/>
      <c r="J75" s="304">
        <v>11.006272095629592</v>
      </c>
      <c r="K75" s="304">
        <v>15.02472809366356</v>
      </c>
      <c r="L75" s="304">
        <v>21.439868565550928</v>
      </c>
      <c r="M75" s="304"/>
      <c r="N75" s="304">
        <v>25.127731944430888</v>
      </c>
      <c r="O75" s="304">
        <v>26.621895284663474</v>
      </c>
      <c r="P75" s="304">
        <v>31.305607650938096</v>
      </c>
      <c r="Q75" s="304"/>
      <c r="R75" s="304">
        <v>3.2814179707645557</v>
      </c>
      <c r="S75" s="304">
        <v>3.3787519334127811</v>
      </c>
      <c r="T75" s="304">
        <v>3.7581531987284627</v>
      </c>
      <c r="U75" s="304"/>
      <c r="V75" s="304">
        <v>6.2017312655767549</v>
      </c>
      <c r="W75" s="304">
        <v>6.6051820437890463</v>
      </c>
      <c r="X75" s="304">
        <v>7.7960399518158141</v>
      </c>
      <c r="Y75" s="304"/>
      <c r="Z75" s="304">
        <v>16.283346126442403</v>
      </c>
      <c r="AA75" s="304">
        <v>13.177534593396688</v>
      </c>
      <c r="AB75" s="304">
        <v>13.635754979420042</v>
      </c>
      <c r="AC75" s="304"/>
      <c r="AD75" s="304">
        <v>12.171646341892686</v>
      </c>
      <c r="AE75" s="304">
        <v>9.6808569390566994</v>
      </c>
      <c r="AF75" s="304">
        <v>7.6320647461248177</v>
      </c>
      <c r="AG75" s="304"/>
      <c r="AH75" s="304">
        <v>7.7947673500571746</v>
      </c>
      <c r="AI75" s="304">
        <v>7.0971288469930114</v>
      </c>
      <c r="AJ75" s="304">
        <v>5.5242354369266407</v>
      </c>
      <c r="AK75" s="304"/>
      <c r="AL75" s="304">
        <v>2.0727336259716655</v>
      </c>
      <c r="AM75" s="304">
        <v>1.9514821830337623</v>
      </c>
      <c r="AN75" s="304">
        <v>1.3223067635139052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174.1672730836049</v>
      </c>
      <c r="C76" s="305">
        <f t="shared" si="77"/>
        <v>185.26131679324644</v>
      </c>
      <c r="D76" s="305">
        <f>SUM(H76,L76,P76,T76,X76,AB76,AF76,AJ76,AN76)</f>
        <v>204.83422867855739</v>
      </c>
      <c r="E76" s="304"/>
      <c r="F76" s="304">
        <v>5.8832971247268588</v>
      </c>
      <c r="G76" s="304">
        <v>7.8613735454048141</v>
      </c>
      <c r="H76" s="304">
        <v>9.9865826568691105</v>
      </c>
      <c r="I76" s="304"/>
      <c r="J76" s="304">
        <v>38.973674286073894</v>
      </c>
      <c r="K76" s="304">
        <v>52.969496599279722</v>
      </c>
      <c r="L76" s="304">
        <v>69.563695946851269</v>
      </c>
      <c r="M76" s="304"/>
      <c r="N76" s="304">
        <v>66.416930725289149</v>
      </c>
      <c r="O76" s="304">
        <v>69.44698966239919</v>
      </c>
      <c r="P76" s="304">
        <v>73.838164668150455</v>
      </c>
      <c r="Q76" s="304"/>
      <c r="R76" s="304">
        <v>5.5197720697827632</v>
      </c>
      <c r="S76" s="304">
        <v>5.5885133620302003</v>
      </c>
      <c r="T76" s="304">
        <v>6.2594139610792059</v>
      </c>
      <c r="U76" s="304"/>
      <c r="V76" s="304">
        <v>10.087912084090766</v>
      </c>
      <c r="W76" s="304">
        <v>10.44914473273138</v>
      </c>
      <c r="X76" s="304">
        <v>11.791960102630322</v>
      </c>
      <c r="Y76" s="304"/>
      <c r="Z76" s="304">
        <v>20.885798210407764</v>
      </c>
      <c r="AA76" s="304">
        <v>16.721499179975918</v>
      </c>
      <c r="AB76" s="304">
        <v>16.078844787085011</v>
      </c>
      <c r="AC76" s="304"/>
      <c r="AD76" s="304">
        <v>15.454014051732946</v>
      </c>
      <c r="AE76" s="304">
        <v>12.297786048249332</v>
      </c>
      <c r="AF76" s="304">
        <v>10.376898162350892</v>
      </c>
      <c r="AG76" s="304"/>
      <c r="AH76" s="304">
        <v>8.613730899984656</v>
      </c>
      <c r="AI76" s="304">
        <v>7.5265182721819333</v>
      </c>
      <c r="AJ76" s="304">
        <v>5.1424481129449262</v>
      </c>
      <c r="AK76" s="304"/>
      <c r="AL76" s="304">
        <v>2.3321436315161308</v>
      </c>
      <c r="AM76" s="304">
        <v>2.3999953909939467</v>
      </c>
      <c r="AN76" s="304">
        <v>1.7962202805961747</v>
      </c>
    </row>
    <row r="77" spans="1:40" x14ac:dyDescent="0.2">
      <c r="A77" s="13" t="str">
        <f t="shared" si="76"/>
        <v>Associate professional occupations</v>
      </c>
      <c r="B77" s="305">
        <f t="shared" si="79"/>
        <v>126.80962961270092</v>
      </c>
      <c r="C77" s="305">
        <f t="shared" si="77"/>
        <v>119.77222598149737</v>
      </c>
      <c r="D77" s="305">
        <f t="shared" si="78"/>
        <v>129.52642698537434</v>
      </c>
      <c r="E77" s="304"/>
      <c r="F77" s="304">
        <v>1.9811326414341226</v>
      </c>
      <c r="G77" s="304">
        <v>2.6387115043391063</v>
      </c>
      <c r="H77" s="304">
        <v>3.7981081903874379</v>
      </c>
      <c r="I77" s="304"/>
      <c r="J77" s="304">
        <v>18.64042258980216</v>
      </c>
      <c r="K77" s="304">
        <v>23.991489863516023</v>
      </c>
      <c r="L77" s="304">
        <v>33.366941816386408</v>
      </c>
      <c r="M77" s="304"/>
      <c r="N77" s="304">
        <v>40.40802260241616</v>
      </c>
      <c r="O77" s="304">
        <v>39.654200356824163</v>
      </c>
      <c r="P77" s="304">
        <v>43.28522002976991</v>
      </c>
      <c r="Q77" s="304"/>
      <c r="R77" s="304">
        <v>7.06640117502939</v>
      </c>
      <c r="S77" s="304">
        <v>7.2926121666870225</v>
      </c>
      <c r="T77" s="304">
        <v>8.8380927713276147</v>
      </c>
      <c r="U77" s="304"/>
      <c r="V77" s="304">
        <v>7.1704003986379838</v>
      </c>
      <c r="W77" s="304">
        <v>6.7125100018361241</v>
      </c>
      <c r="X77" s="304">
        <v>6.9917831940510515</v>
      </c>
      <c r="Y77" s="304"/>
      <c r="Z77" s="304">
        <v>22.022562531981141</v>
      </c>
      <c r="AA77" s="304">
        <v>17.042998646371743</v>
      </c>
      <c r="AB77" s="304">
        <v>16.737253602930569</v>
      </c>
      <c r="AC77" s="304"/>
      <c r="AD77" s="304">
        <v>16.080612706662542</v>
      </c>
      <c r="AE77" s="304">
        <v>11.399408602190535</v>
      </c>
      <c r="AF77" s="304">
        <v>8.611969426076687</v>
      </c>
      <c r="AG77" s="304"/>
      <c r="AH77" s="304">
        <v>10.617110540898976</v>
      </c>
      <c r="AI77" s="304">
        <v>8.5938381539987425</v>
      </c>
      <c r="AJ77" s="304">
        <v>6.1670145221655774</v>
      </c>
      <c r="AK77" s="304"/>
      <c r="AL77" s="304">
        <v>2.8229644258384492</v>
      </c>
      <c r="AM77" s="304">
        <v>2.4464566857339083</v>
      </c>
      <c r="AN77" s="304">
        <v>1.730043432279101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130.84532932869178</v>
      </c>
      <c r="C78" s="305">
        <f t="shared" si="77"/>
        <v>126.17669583102726</v>
      </c>
      <c r="D78" s="305">
        <f t="shared" si="78"/>
        <v>121.94706367195607</v>
      </c>
      <c r="E78" s="304"/>
      <c r="F78" s="304">
        <v>0.62095704487681158</v>
      </c>
      <c r="G78" s="304">
        <v>0.94508650834751784</v>
      </c>
      <c r="H78" s="304">
        <v>1.4590164267709855</v>
      </c>
      <c r="I78" s="304"/>
      <c r="J78" s="304">
        <v>7.7948774364760638</v>
      </c>
      <c r="K78" s="304">
        <v>11.704832696088793</v>
      </c>
      <c r="L78" s="304">
        <v>17.053048628241992</v>
      </c>
      <c r="M78" s="304"/>
      <c r="N78" s="304">
        <v>26.109498898779744</v>
      </c>
      <c r="O78" s="304">
        <v>30.77146338560819</v>
      </c>
      <c r="P78" s="304">
        <v>37.721465284402278</v>
      </c>
      <c r="Q78" s="304"/>
      <c r="R78" s="304">
        <v>7.0017795033246735</v>
      </c>
      <c r="S78" s="304">
        <v>7.7238591003035806</v>
      </c>
      <c r="T78" s="304">
        <v>8.9008111657627254</v>
      </c>
      <c r="U78" s="304"/>
      <c r="V78" s="304">
        <v>8.381749404203477</v>
      </c>
      <c r="W78" s="304">
        <v>9.3042956152368799</v>
      </c>
      <c r="X78" s="304">
        <v>10.780049041475362</v>
      </c>
      <c r="Y78" s="304"/>
      <c r="Z78" s="304">
        <v>28.019506572560971</v>
      </c>
      <c r="AA78" s="304">
        <v>23.99618570290556</v>
      </c>
      <c r="AB78" s="304">
        <v>19.542601562075546</v>
      </c>
      <c r="AC78" s="304"/>
      <c r="AD78" s="304">
        <v>31.854835397655169</v>
      </c>
      <c r="AE78" s="304">
        <v>24.754671290197262</v>
      </c>
      <c r="AF78" s="304">
        <v>16.530386229954175</v>
      </c>
      <c r="AG78" s="304"/>
      <c r="AH78" s="304">
        <v>15.493315095101323</v>
      </c>
      <c r="AI78" s="304">
        <v>11.734647277229284</v>
      </c>
      <c r="AJ78" s="304">
        <v>4.7770345289893381</v>
      </c>
      <c r="AK78" s="304"/>
      <c r="AL78" s="304">
        <v>5.5688099757135516</v>
      </c>
      <c r="AM78" s="304">
        <v>5.2416542551101966</v>
      </c>
      <c r="AN78" s="304">
        <v>5.1826508042836696</v>
      </c>
    </row>
    <row r="79" spans="1:40" x14ac:dyDescent="0.2">
      <c r="A79" s="13" t="str">
        <f t="shared" si="76"/>
        <v>Skilled trades occupations</v>
      </c>
      <c r="B79" s="305">
        <f t="shared" si="79"/>
        <v>30.346212866754144</v>
      </c>
      <c r="C79" s="305">
        <f t="shared" si="77"/>
        <v>31.436275463666234</v>
      </c>
      <c r="D79" s="305">
        <f t="shared" si="78"/>
        <v>32.773002829084419</v>
      </c>
      <c r="E79" s="304"/>
      <c r="F79" s="304">
        <v>0.12887509404159797</v>
      </c>
      <c r="G79" s="304">
        <v>0.20712295502469119</v>
      </c>
      <c r="H79" s="304">
        <v>0.31749352704578215</v>
      </c>
      <c r="I79" s="304"/>
      <c r="J79" s="304">
        <v>1.5498910562176549</v>
      </c>
      <c r="K79" s="304">
        <v>2.5648916876625023</v>
      </c>
      <c r="L79" s="304">
        <v>3.9020006605102555</v>
      </c>
      <c r="M79" s="304"/>
      <c r="N79" s="304">
        <v>4.1436787027633262</v>
      </c>
      <c r="O79" s="304">
        <v>5.160931320918559</v>
      </c>
      <c r="P79" s="304">
        <v>6.9061567546736642</v>
      </c>
      <c r="Q79" s="304"/>
      <c r="R79" s="304">
        <v>1.7069117457662948</v>
      </c>
      <c r="S79" s="304">
        <v>1.9956278034011066</v>
      </c>
      <c r="T79" s="304">
        <v>2.7186589171070752</v>
      </c>
      <c r="U79" s="304"/>
      <c r="V79" s="304">
        <v>1.8650492652232222</v>
      </c>
      <c r="W79" s="304">
        <v>2.0713262050834431</v>
      </c>
      <c r="X79" s="304">
        <v>2.4067180729672235</v>
      </c>
      <c r="Y79" s="304"/>
      <c r="Z79" s="304">
        <v>7.5907356249204652</v>
      </c>
      <c r="AA79" s="304">
        <v>6.9566940472789103</v>
      </c>
      <c r="AB79" s="304">
        <v>6.6491675155564627</v>
      </c>
      <c r="AC79" s="304"/>
      <c r="AD79" s="304">
        <v>6.7851605775069164</v>
      </c>
      <c r="AE79" s="304">
        <v>6.0114636830234458</v>
      </c>
      <c r="AF79" s="304">
        <v>5.1682299647204504</v>
      </c>
      <c r="AG79" s="304"/>
      <c r="AH79" s="304">
        <v>3.9758892675193507</v>
      </c>
      <c r="AI79" s="304">
        <v>3.7205987199363868</v>
      </c>
      <c r="AJ79" s="304">
        <v>2.6307486059968812</v>
      </c>
      <c r="AK79" s="304"/>
      <c r="AL79" s="304">
        <v>2.6000215327953153</v>
      </c>
      <c r="AM79" s="304">
        <v>2.7476190413371864</v>
      </c>
      <c r="AN79" s="304">
        <v>2.0738288105066256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58.017181953709347</v>
      </c>
      <c r="C80" s="305">
        <f t="shared" si="77"/>
        <v>56.103438015839394</v>
      </c>
      <c r="D80" s="305">
        <f t="shared" si="78"/>
        <v>56.291799784414508</v>
      </c>
      <c r="E80" s="304"/>
      <c r="F80" s="304">
        <v>4.3587464380689472E-2</v>
      </c>
      <c r="G80" s="304">
        <v>6.9297247150967953E-2</v>
      </c>
      <c r="H80" s="304">
        <v>0.11423421238505033</v>
      </c>
      <c r="I80" s="304"/>
      <c r="J80" s="304">
        <v>1.916477072208236</v>
      </c>
      <c r="K80" s="304">
        <v>3.0280670824315399</v>
      </c>
      <c r="L80" s="304">
        <v>4.7644918677110644</v>
      </c>
      <c r="M80" s="304"/>
      <c r="N80" s="304">
        <v>6.4999747182480521</v>
      </c>
      <c r="O80" s="304">
        <v>8.327929374947896</v>
      </c>
      <c r="P80" s="304">
        <v>10.867761129066826</v>
      </c>
      <c r="Q80" s="304"/>
      <c r="R80" s="304">
        <v>4.2501034535484594</v>
      </c>
      <c r="S80" s="304">
        <v>5.0589326590689101</v>
      </c>
      <c r="T80" s="304">
        <v>6.1488185802768811</v>
      </c>
      <c r="U80" s="304"/>
      <c r="V80" s="304">
        <v>2.9226010780545288</v>
      </c>
      <c r="W80" s="304">
        <v>3.374631839098694</v>
      </c>
      <c r="X80" s="304">
        <v>4.3460144659387829</v>
      </c>
      <c r="Y80" s="304"/>
      <c r="Z80" s="304">
        <v>16.26858089694036</v>
      </c>
      <c r="AA80" s="304">
        <v>15.079014370750476</v>
      </c>
      <c r="AB80" s="304">
        <v>14.733309103394458</v>
      </c>
      <c r="AC80" s="304"/>
      <c r="AD80" s="304">
        <v>15.047467749750169</v>
      </c>
      <c r="AE80" s="304">
        <v>11.619578795355935</v>
      </c>
      <c r="AF80" s="304">
        <v>8.6691072825507334</v>
      </c>
      <c r="AG80" s="304"/>
      <c r="AH80" s="304">
        <v>8.820331573119903</v>
      </c>
      <c r="AI80" s="304">
        <v>7.7608692240044554</v>
      </c>
      <c r="AJ80" s="304">
        <v>5.4781846943714205</v>
      </c>
      <c r="AK80" s="304"/>
      <c r="AL80" s="304">
        <v>2.2480579474589519</v>
      </c>
      <c r="AM80" s="304">
        <v>1.7851174230305196</v>
      </c>
      <c r="AN80" s="304">
        <v>1.1698784487192859</v>
      </c>
    </row>
    <row r="81" spans="1:40" x14ac:dyDescent="0.2">
      <c r="A81" s="13" t="str">
        <f t="shared" si="76"/>
        <v>Sales and customer service occupations</v>
      </c>
      <c r="B81" s="305">
        <f t="shared" si="79"/>
        <v>48.197347639581544</v>
      </c>
      <c r="C81" s="305">
        <f t="shared" si="77"/>
        <v>54.118287305060704</v>
      </c>
      <c r="D81" s="305">
        <f t="shared" si="78"/>
        <v>59.621702468447417</v>
      </c>
      <c r="E81" s="304"/>
      <c r="F81" s="304">
        <v>0.25600976855546431</v>
      </c>
      <c r="G81" s="304">
        <v>0.41188427711705411</v>
      </c>
      <c r="H81" s="304">
        <v>0.59211426448858484</v>
      </c>
      <c r="I81" s="304"/>
      <c r="J81" s="304">
        <v>2.0372038100660537</v>
      </c>
      <c r="K81" s="304">
        <v>3.3701770493069212</v>
      </c>
      <c r="L81" s="304">
        <v>5.1518546042584168</v>
      </c>
      <c r="M81" s="304"/>
      <c r="N81" s="304">
        <v>8.0619625916232973</v>
      </c>
      <c r="O81" s="304">
        <v>10.440725494260994</v>
      </c>
      <c r="P81" s="304">
        <v>13.258268375503279</v>
      </c>
      <c r="Q81" s="304"/>
      <c r="R81" s="304">
        <v>2.2056102485192075</v>
      </c>
      <c r="S81" s="304">
        <v>2.7770141155210752</v>
      </c>
      <c r="T81" s="304">
        <v>3.7006192425962587</v>
      </c>
      <c r="U81" s="304"/>
      <c r="V81" s="304">
        <v>2.9670634863484939</v>
      </c>
      <c r="W81" s="304">
        <v>3.9420824371506611</v>
      </c>
      <c r="X81" s="304">
        <v>4.9162453429472679</v>
      </c>
      <c r="Y81" s="304"/>
      <c r="Z81" s="304">
        <v>11.85586111198527</v>
      </c>
      <c r="AA81" s="304">
        <v>12.471844141387237</v>
      </c>
      <c r="AB81" s="304">
        <v>13.242095050268064</v>
      </c>
      <c r="AC81" s="304"/>
      <c r="AD81" s="304">
        <v>12.910794650317126</v>
      </c>
      <c r="AE81" s="304">
        <v>12.759506494909905</v>
      </c>
      <c r="AF81" s="304">
        <v>11.660243906732466</v>
      </c>
      <c r="AG81" s="304"/>
      <c r="AH81" s="304">
        <v>5.9999158760052609</v>
      </c>
      <c r="AI81" s="304">
        <v>6.0976594684075316</v>
      </c>
      <c r="AJ81" s="304">
        <v>5.6739223967305072</v>
      </c>
      <c r="AK81" s="304"/>
      <c r="AL81" s="304">
        <v>1.902926096161371</v>
      </c>
      <c r="AM81" s="304">
        <v>1.8473938269993206</v>
      </c>
      <c r="AN81" s="304">
        <v>1.4263392849225673</v>
      </c>
    </row>
    <row r="82" spans="1:40" x14ac:dyDescent="0.2">
      <c r="A82" s="13" t="str">
        <f t="shared" si="76"/>
        <v>Process, plant and machine operatives</v>
      </c>
      <c r="B82" s="305">
        <f t="shared" si="79"/>
        <v>22.682298144941839</v>
      </c>
      <c r="C82" s="305">
        <f t="shared" si="77"/>
        <v>25.862857951253648</v>
      </c>
      <c r="D82" s="305">
        <f t="shared" si="78"/>
        <v>26.10231284806888</v>
      </c>
      <c r="E82" s="304"/>
      <c r="F82" s="304">
        <v>4.8418445589367906E-2</v>
      </c>
      <c r="G82" s="304">
        <v>8.2117684967870419E-2</v>
      </c>
      <c r="H82" s="304">
        <v>0.10952354484625114</v>
      </c>
      <c r="I82" s="304"/>
      <c r="J82" s="304">
        <v>0.55427743297145426</v>
      </c>
      <c r="K82" s="304">
        <v>0.91539662509637743</v>
      </c>
      <c r="L82" s="304">
        <v>1.3245191390942195</v>
      </c>
      <c r="M82" s="304"/>
      <c r="N82" s="304">
        <v>1.3778591498373334</v>
      </c>
      <c r="O82" s="304">
        <v>1.9770282056924</v>
      </c>
      <c r="P82" s="304">
        <v>2.7177207153659215</v>
      </c>
      <c r="Q82" s="304"/>
      <c r="R82" s="304">
        <v>0.53546505159657587</v>
      </c>
      <c r="S82" s="304">
        <v>0.62342144013007617</v>
      </c>
      <c r="T82" s="304">
        <v>0.74142807270369548</v>
      </c>
      <c r="U82" s="304"/>
      <c r="V82" s="304">
        <v>0.60803563875761069</v>
      </c>
      <c r="W82" s="304">
        <v>0.8018375280368033</v>
      </c>
      <c r="X82" s="304">
        <v>1.0373901663935439</v>
      </c>
      <c r="Y82" s="304"/>
      <c r="Z82" s="304">
        <v>6.2870415925689924</v>
      </c>
      <c r="AA82" s="304">
        <v>7.4358702547138877</v>
      </c>
      <c r="AB82" s="304">
        <v>9.6303731178035736</v>
      </c>
      <c r="AC82" s="304"/>
      <c r="AD82" s="304">
        <v>4.9791052419247306</v>
      </c>
      <c r="AE82" s="304">
        <v>5.3874593687894485</v>
      </c>
      <c r="AF82" s="304">
        <v>5.1673756216453519</v>
      </c>
      <c r="AG82" s="304"/>
      <c r="AH82" s="304">
        <v>5.047787072951059</v>
      </c>
      <c r="AI82" s="304">
        <v>5.4765284432390864</v>
      </c>
      <c r="AJ82" s="304">
        <v>3.9469534333915779</v>
      </c>
      <c r="AK82" s="304"/>
      <c r="AL82" s="304">
        <v>3.2443085187447132</v>
      </c>
      <c r="AM82" s="304">
        <v>3.1631984005876945</v>
      </c>
      <c r="AN82" s="304">
        <v>1.427029036824746</v>
      </c>
    </row>
    <row r="83" spans="1:40" x14ac:dyDescent="0.2">
      <c r="A83" s="38" t="str">
        <f t="shared" si="76"/>
        <v>Elementary occupations</v>
      </c>
      <c r="B83" s="307">
        <f t="shared" si="79"/>
        <v>90.465556284627198</v>
      </c>
      <c r="C83" s="307">
        <f t="shared" si="77"/>
        <v>90.462407493801251</v>
      </c>
      <c r="D83" s="307">
        <f t="shared" si="78"/>
        <v>84.967783546362227</v>
      </c>
      <c r="E83" s="307"/>
      <c r="F83" s="307">
        <v>9.4160685031717942E-2</v>
      </c>
      <c r="G83" s="307">
        <v>0.16472861843729417</v>
      </c>
      <c r="H83" s="307">
        <v>0.2603108193388543</v>
      </c>
      <c r="I83" s="307"/>
      <c r="J83" s="307">
        <v>1.7274805466066327</v>
      </c>
      <c r="K83" s="307">
        <v>2.9789826083110795</v>
      </c>
      <c r="L83" s="307">
        <v>4.1152945231738798</v>
      </c>
      <c r="M83" s="307"/>
      <c r="N83" s="307">
        <v>4.9441569028018666</v>
      </c>
      <c r="O83" s="307">
        <v>6.3051499460891547</v>
      </c>
      <c r="P83" s="307">
        <v>7.5576002920021788</v>
      </c>
      <c r="Q83" s="307"/>
      <c r="R83" s="307">
        <v>2.8554144727760171</v>
      </c>
      <c r="S83" s="307">
        <v>3.8425663496734779</v>
      </c>
      <c r="T83" s="307">
        <v>5.0021170986767585</v>
      </c>
      <c r="U83" s="307"/>
      <c r="V83" s="307">
        <v>1.4860040512680686</v>
      </c>
      <c r="W83" s="307">
        <v>1.60868210858204</v>
      </c>
      <c r="X83" s="307">
        <v>1.8194447357613963</v>
      </c>
      <c r="Y83" s="307"/>
      <c r="Z83" s="307">
        <v>12.519194049713438</v>
      </c>
      <c r="AA83" s="307">
        <v>11.560707887351345</v>
      </c>
      <c r="AB83" s="307">
        <v>11.762764234182519</v>
      </c>
      <c r="AC83" s="307"/>
      <c r="AD83" s="307">
        <v>25.714814377691333</v>
      </c>
      <c r="AE83" s="307">
        <v>24.984794189078716</v>
      </c>
      <c r="AF83" s="307">
        <v>23.281819529707953</v>
      </c>
      <c r="AG83" s="307"/>
      <c r="AH83" s="307">
        <v>31.469910271839868</v>
      </c>
      <c r="AI83" s="307">
        <v>33.718293056661935</v>
      </c>
      <c r="AJ83" s="307">
        <v>30.061581149329307</v>
      </c>
      <c r="AK83" s="307"/>
      <c r="AL83" s="307">
        <v>9.6544209268982506</v>
      </c>
      <c r="AM83" s="307">
        <v>5.2985027296162084</v>
      </c>
      <c r="AN83" s="307">
        <v>1.1068511641893783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Yorkshire and the Humber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729.45999998986042</v>
      </c>
      <c r="C92" s="305">
        <f>SUM(C93:C101)</f>
        <v>757.25099998878022</v>
      </c>
      <c r="D92" s="305">
        <f>SUM(D93:D101)</f>
        <v>801.17500000897701</v>
      </c>
      <c r="E92" s="304"/>
      <c r="F92" s="305">
        <f>SUM(F93:F101)</f>
        <v>20.287333752569292</v>
      </c>
      <c r="G92" s="305">
        <f>SUM(G93:G101)</f>
        <v>26.722855185888392</v>
      </c>
      <c r="H92" s="305">
        <f>SUM(H93:H101)</f>
        <v>35.465184141623432</v>
      </c>
      <c r="I92" s="304"/>
      <c r="J92" s="305">
        <f>SUM(J93:J101)</f>
        <v>115.79369242229845</v>
      </c>
      <c r="K92" s="305">
        <f>SUM(K93:K101)</f>
        <v>151.45482227004095</v>
      </c>
      <c r="L92" s="305">
        <f>SUM(L93:L101)</f>
        <v>196.10936940981898</v>
      </c>
      <c r="M92" s="304"/>
      <c r="N92" s="305">
        <f>SUM(N93:N101)</f>
        <v>166.62127737945346</v>
      </c>
      <c r="O92" s="305">
        <f>SUM(O93:O101)</f>
        <v>182.36984691384441</v>
      </c>
      <c r="P92" s="305">
        <f>SUM(P93:P101)</f>
        <v>202.40427940324045</v>
      </c>
      <c r="Q92" s="304"/>
      <c r="R92" s="305">
        <f>SUM(R93:R101)</f>
        <v>60.645357026660214</v>
      </c>
      <c r="S92" s="305">
        <f>SUM(S93:S101)</f>
        <v>56.04831088106689</v>
      </c>
      <c r="T92" s="305">
        <f>SUM(T93:T101)</f>
        <v>49.982868359081678</v>
      </c>
      <c r="U92" s="304"/>
      <c r="V92" s="305">
        <f>SUM(V93:V101)</f>
        <v>28.99088468064954</v>
      </c>
      <c r="W92" s="305">
        <f>SUM(W93:W101)</f>
        <v>31.209354570617236</v>
      </c>
      <c r="X92" s="305">
        <f>SUM(X93:X101)</f>
        <v>33.366741049858412</v>
      </c>
      <c r="Y92" s="304"/>
      <c r="Z92" s="305">
        <f>SUM(Z93:Z101)</f>
        <v>165.6218461959898</v>
      </c>
      <c r="AA92" s="305">
        <f>SUM(AA93:AA101)</f>
        <v>173.83132417150608</v>
      </c>
      <c r="AB92" s="305">
        <f>SUM(AB93:AB101)</f>
        <v>196.74408564181402</v>
      </c>
      <c r="AC92" s="304"/>
      <c r="AD92" s="305">
        <f>SUM(AD93:AD101)</f>
        <v>123.48139069174226</v>
      </c>
      <c r="AE92" s="305">
        <f>SUM(AE93:AE101)</f>
        <v>101.2879228849221</v>
      </c>
      <c r="AF92" s="305">
        <f>SUM(AF93:AF101)</f>
        <v>69.182026872836843</v>
      </c>
      <c r="AG92" s="304"/>
      <c r="AH92" s="305">
        <f>SUM(AH93:AH101)</f>
        <v>40.303033130844199</v>
      </c>
      <c r="AI92" s="305">
        <f>SUM(AI93:AI101)</f>
        <v>28.107632095580975</v>
      </c>
      <c r="AJ92" s="305">
        <f>SUM(AJ93:AJ101)</f>
        <v>13.225523959075769</v>
      </c>
      <c r="AK92" s="304"/>
      <c r="AL92" s="305">
        <f>SUM(AL93:AL101)</f>
        <v>7.7151847096531885</v>
      </c>
      <c r="AM92" s="305">
        <f>SUM(AM93:AM101)</f>
        <v>6.2189310153131894</v>
      </c>
      <c r="AN92" s="305">
        <f>SUM(AN93:AN101)</f>
        <v>4.6949211716272563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31.855648904304896</v>
      </c>
      <c r="C93" s="305">
        <f t="shared" ref="C93:D93" si="81">SUM(G93,K93,O93,S93,W93,AA93,AE93,AI93,AM93)</f>
        <v>33.166060511174699</v>
      </c>
      <c r="D93" s="305">
        <f t="shared" si="81"/>
        <v>38.106891943132389</v>
      </c>
      <c r="E93" s="304"/>
      <c r="F93" s="304">
        <v>0.52864971012160511</v>
      </c>
      <c r="G93" s="304">
        <v>0.73716946989698839</v>
      </c>
      <c r="H93" s="304">
        <v>1.1057117223352835</v>
      </c>
      <c r="I93" s="304"/>
      <c r="J93" s="304">
        <v>5.321357471221007</v>
      </c>
      <c r="K93" s="304">
        <v>7.0135306759898723</v>
      </c>
      <c r="L93" s="304">
        <v>9.5487792566223071</v>
      </c>
      <c r="M93" s="304"/>
      <c r="N93" s="304">
        <v>9.4173817208070787</v>
      </c>
      <c r="O93" s="304">
        <v>10.154024173592656</v>
      </c>
      <c r="P93" s="304">
        <v>12.200010980817993</v>
      </c>
      <c r="Q93" s="304"/>
      <c r="R93" s="304">
        <v>5.4004311024752321</v>
      </c>
      <c r="S93" s="304">
        <v>5.5632360784754917</v>
      </c>
      <c r="T93" s="304">
        <v>5.9961756248927163</v>
      </c>
      <c r="U93" s="304"/>
      <c r="V93" s="304">
        <v>1.1871011768589406</v>
      </c>
      <c r="W93" s="304">
        <v>1.1350743248420629</v>
      </c>
      <c r="X93" s="304">
        <v>1.1693101108282222</v>
      </c>
      <c r="Y93" s="304"/>
      <c r="Z93" s="304">
        <v>5.9924296303356197</v>
      </c>
      <c r="AA93" s="304">
        <v>5.2113981612152296</v>
      </c>
      <c r="AB93" s="304">
        <v>5.453340723592917</v>
      </c>
      <c r="AC93" s="304"/>
      <c r="AD93" s="304">
        <v>2.5256903770029462</v>
      </c>
      <c r="AE93" s="304">
        <v>1.994222223046751</v>
      </c>
      <c r="AF93" s="304">
        <v>1.5628403664603452</v>
      </c>
      <c r="AG93" s="304"/>
      <c r="AH93" s="304">
        <v>0.85907028400444174</v>
      </c>
      <c r="AI93" s="304">
        <v>0.69437099179271633</v>
      </c>
      <c r="AJ93" s="304">
        <v>0.47587356988419899</v>
      </c>
      <c r="AK93" s="304"/>
      <c r="AL93" s="304">
        <v>0.62353743147802632</v>
      </c>
      <c r="AM93" s="304">
        <v>0.66303441232293647</v>
      </c>
      <c r="AN93" s="304">
        <v>0.59484958769841589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263.27379253576345</v>
      </c>
      <c r="C94" s="305">
        <f t="shared" ref="C94:C101" si="83">SUM(G94,K94,O94,S94,W94,AA94,AE94,AI94,AM94)</f>
        <v>281.7256994450035</v>
      </c>
      <c r="D94" s="305">
        <f t="shared" ref="D94:D101" si="84">SUM(H94,L94,P94,T94,X94,AB94,AF94,AJ94,AN94)</f>
        <v>314.36237901210063</v>
      </c>
      <c r="E94" s="305"/>
      <c r="F94" s="304">
        <v>18.054004340656398</v>
      </c>
      <c r="G94" s="304">
        <v>23.469345003252716</v>
      </c>
      <c r="H94" s="304">
        <v>30.625154602204038</v>
      </c>
      <c r="I94" s="304"/>
      <c r="J94" s="304">
        <v>87.748276322131929</v>
      </c>
      <c r="K94" s="304">
        <v>111.03838212630043</v>
      </c>
      <c r="L94" s="304">
        <v>140.54915477078356</v>
      </c>
      <c r="M94" s="304"/>
      <c r="N94" s="304">
        <v>90.479230050285111</v>
      </c>
      <c r="O94" s="304">
        <v>92.813327025936459</v>
      </c>
      <c r="P94" s="304">
        <v>96.445016679759959</v>
      </c>
      <c r="Q94" s="304"/>
      <c r="R94" s="304">
        <v>17.755271614698074</v>
      </c>
      <c r="S94" s="304">
        <v>10.623876217351834</v>
      </c>
      <c r="T94" s="304">
        <v>4.9630952070526133</v>
      </c>
      <c r="U94" s="304"/>
      <c r="V94" s="304">
        <v>5.285148626866266</v>
      </c>
      <c r="W94" s="304">
        <v>5.3293355144620334</v>
      </c>
      <c r="X94" s="304">
        <v>5.8284069915108283</v>
      </c>
      <c r="Y94" s="304"/>
      <c r="Z94" s="304">
        <v>21.852913630458954</v>
      </c>
      <c r="AA94" s="304">
        <v>21.093055435994042</v>
      </c>
      <c r="AB94" s="304">
        <v>24.235461695837902</v>
      </c>
      <c r="AC94" s="304"/>
      <c r="AD94" s="304">
        <v>13.643233589853788</v>
      </c>
      <c r="AE94" s="304">
        <v>10.471076061539554</v>
      </c>
      <c r="AF94" s="304">
        <v>7.6516394367857492</v>
      </c>
      <c r="AG94" s="304"/>
      <c r="AH94" s="304">
        <v>7.4026677626157715</v>
      </c>
      <c r="AI94" s="304">
        <v>5.8987344044741192</v>
      </c>
      <c r="AJ94" s="304">
        <v>3.3585068418138326</v>
      </c>
      <c r="AK94" s="304"/>
      <c r="AL94" s="304">
        <v>1.053046598197195</v>
      </c>
      <c r="AM94" s="304">
        <v>0.98856765569228744</v>
      </c>
      <c r="AN94" s="304">
        <v>0.70594278635216923</v>
      </c>
    </row>
    <row r="95" spans="1:40" x14ac:dyDescent="0.2">
      <c r="A95" s="13" t="str">
        <f t="shared" si="80"/>
        <v>Associate professional occupations</v>
      </c>
      <c r="B95" s="305">
        <f t="shared" si="82"/>
        <v>102.29086545888921</v>
      </c>
      <c r="C95" s="305">
        <f t="shared" si="83"/>
        <v>102.80074449411225</v>
      </c>
      <c r="D95" s="305">
        <f t="shared" si="84"/>
        <v>111.95608973171385</v>
      </c>
      <c r="E95" s="305"/>
      <c r="F95" s="304">
        <v>0.74534564790063873</v>
      </c>
      <c r="G95" s="304">
        <v>1.0736641819827073</v>
      </c>
      <c r="H95" s="304">
        <v>1.7038577872719014</v>
      </c>
      <c r="I95" s="304"/>
      <c r="J95" s="304">
        <v>10.976228010884823</v>
      </c>
      <c r="K95" s="304">
        <v>14.858320841641138</v>
      </c>
      <c r="L95" s="304">
        <v>20.493400248257462</v>
      </c>
      <c r="M95" s="304"/>
      <c r="N95" s="304">
        <v>27.258947959253845</v>
      </c>
      <c r="O95" s="304">
        <v>31.062300722996316</v>
      </c>
      <c r="P95" s="304">
        <v>38.057105609701757</v>
      </c>
      <c r="Q95" s="304"/>
      <c r="R95" s="304">
        <v>11.761974069139518</v>
      </c>
      <c r="S95" s="304">
        <v>10.546459898077462</v>
      </c>
      <c r="T95" s="304">
        <v>9.3225589195755223</v>
      </c>
      <c r="U95" s="304"/>
      <c r="V95" s="304">
        <v>5.2500731002857437</v>
      </c>
      <c r="W95" s="304">
        <v>5.1023429364366821</v>
      </c>
      <c r="X95" s="304">
        <v>5.6229285786761531</v>
      </c>
      <c r="Y95" s="304"/>
      <c r="Z95" s="304">
        <v>23.346184868604414</v>
      </c>
      <c r="AA95" s="304">
        <v>21.77703201782743</v>
      </c>
      <c r="AB95" s="304">
        <v>24.284316220148835</v>
      </c>
      <c r="AC95" s="304"/>
      <c r="AD95" s="304">
        <v>15.674901761597171</v>
      </c>
      <c r="AE95" s="304">
        <v>12.334792853294571</v>
      </c>
      <c r="AF95" s="304">
        <v>8.7953555580438501</v>
      </c>
      <c r="AG95" s="304"/>
      <c r="AH95" s="304">
        <v>6.3812519328950641</v>
      </c>
      <c r="AI95" s="304">
        <v>5.2955936576997633</v>
      </c>
      <c r="AJ95" s="304">
        <v>2.9517859922887171</v>
      </c>
      <c r="AK95" s="304"/>
      <c r="AL95" s="304">
        <v>0.89595810832799427</v>
      </c>
      <c r="AM95" s="304">
        <v>0.75023738415616847</v>
      </c>
      <c r="AN95" s="304">
        <v>0.72478081774963421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97.464970009242748</v>
      </c>
      <c r="C96" s="305">
        <f t="shared" si="83"/>
        <v>91.107697070383736</v>
      </c>
      <c r="D96" s="305">
        <f t="shared" si="84"/>
        <v>74.627511157140447</v>
      </c>
      <c r="E96" s="305"/>
      <c r="F96" s="304">
        <v>0.6842248680443902</v>
      </c>
      <c r="G96" s="304">
        <v>0.94853046266883079</v>
      </c>
      <c r="H96" s="304">
        <v>1.3071663181222701</v>
      </c>
      <c r="I96" s="304"/>
      <c r="J96" s="304">
        <v>5.2811291958969155</v>
      </c>
      <c r="K96" s="304">
        <v>7.74300885943717</v>
      </c>
      <c r="L96" s="304">
        <v>9.0438734931795537</v>
      </c>
      <c r="M96" s="304"/>
      <c r="N96" s="304">
        <v>17.592494186258712</v>
      </c>
      <c r="O96" s="304">
        <v>20.138542211370993</v>
      </c>
      <c r="P96" s="304">
        <v>22.76651131988708</v>
      </c>
      <c r="Q96" s="304"/>
      <c r="R96" s="304">
        <v>8.9365005639463924</v>
      </c>
      <c r="S96" s="304">
        <v>10.439845572995234</v>
      </c>
      <c r="T96" s="304">
        <v>11.19923962708304</v>
      </c>
      <c r="U96" s="304"/>
      <c r="V96" s="304">
        <v>6.0762375287462964</v>
      </c>
      <c r="W96" s="304">
        <v>6.4100852601356912</v>
      </c>
      <c r="X96" s="304">
        <v>6.3264505077067836</v>
      </c>
      <c r="Y96" s="304"/>
      <c r="Z96" s="304">
        <v>24.833224910940256</v>
      </c>
      <c r="AA96" s="304">
        <v>24.135893431143995</v>
      </c>
      <c r="AB96" s="304">
        <v>17.867492523086572</v>
      </c>
      <c r="AC96" s="304"/>
      <c r="AD96" s="304">
        <v>22.088928556418541</v>
      </c>
      <c r="AE96" s="304">
        <v>15.159868733554422</v>
      </c>
      <c r="AF96" s="304">
        <v>5.1415137360810119</v>
      </c>
      <c r="AG96" s="304"/>
      <c r="AH96" s="304">
        <v>10.57087836291878</v>
      </c>
      <c r="AI96" s="304">
        <v>5.3518241576123486</v>
      </c>
      <c r="AJ96" s="304">
        <v>0.79351261543842855</v>
      </c>
      <c r="AK96" s="304"/>
      <c r="AL96" s="304">
        <v>1.401351836072475</v>
      </c>
      <c r="AM96" s="304">
        <v>0.78009838146505939</v>
      </c>
      <c r="AN96" s="304">
        <v>0.18175101655570941</v>
      </c>
    </row>
    <row r="97" spans="1:40" x14ac:dyDescent="0.2">
      <c r="A97" s="13" t="str">
        <f t="shared" si="80"/>
        <v>Skilled trades occupations</v>
      </c>
      <c r="B97" s="305">
        <f t="shared" si="82"/>
        <v>8.4432967884676167</v>
      </c>
      <c r="C97" s="305">
        <f t="shared" si="83"/>
        <v>8.0837449379966255</v>
      </c>
      <c r="D97" s="305">
        <f t="shared" si="84"/>
        <v>7.1434923850874439</v>
      </c>
      <c r="E97" s="304"/>
      <c r="F97" s="304">
        <v>5.8716954256080825E-2</v>
      </c>
      <c r="G97" s="304">
        <v>9.0393582977625231E-2</v>
      </c>
      <c r="H97" s="304">
        <v>0.11559477769588299</v>
      </c>
      <c r="I97" s="304"/>
      <c r="J97" s="304">
        <v>0.15635475499063864</v>
      </c>
      <c r="K97" s="304">
        <v>0.26989960889238174</v>
      </c>
      <c r="L97" s="304">
        <v>0.39616184594026155</v>
      </c>
      <c r="M97" s="304"/>
      <c r="N97" s="304">
        <v>0.83096626611016466</v>
      </c>
      <c r="O97" s="304">
        <v>1.0681254098902011</v>
      </c>
      <c r="P97" s="304">
        <v>1.1036941556442594</v>
      </c>
      <c r="Q97" s="304"/>
      <c r="R97" s="304">
        <v>0.39312805325040684</v>
      </c>
      <c r="S97" s="304">
        <v>0.49309418579676934</v>
      </c>
      <c r="T97" s="304">
        <v>0.62810982814629246</v>
      </c>
      <c r="U97" s="304"/>
      <c r="V97" s="304">
        <v>0.28687018942495368</v>
      </c>
      <c r="W97" s="304">
        <v>0.33015646125692916</v>
      </c>
      <c r="X97" s="304">
        <v>0.38991813847243378</v>
      </c>
      <c r="Y97" s="304"/>
      <c r="Z97" s="304">
        <v>2.0937936422597749</v>
      </c>
      <c r="AA97" s="304">
        <v>1.7880360316052857</v>
      </c>
      <c r="AB97" s="304">
        <v>1.6247058024160883</v>
      </c>
      <c r="AC97" s="304"/>
      <c r="AD97" s="304">
        <v>2.9105463862581047</v>
      </c>
      <c r="AE97" s="304">
        <v>2.3990032002843331</v>
      </c>
      <c r="AF97" s="304">
        <v>1.4900247551277903</v>
      </c>
      <c r="AG97" s="304"/>
      <c r="AH97" s="304">
        <v>1.3506303931468904</v>
      </c>
      <c r="AI97" s="304">
        <v>1.3267535096749326</v>
      </c>
      <c r="AJ97" s="304">
        <v>1.1826816949423358</v>
      </c>
      <c r="AK97" s="304"/>
      <c r="AL97" s="304">
        <v>0.36229014877060284</v>
      </c>
      <c r="AM97" s="304">
        <v>0.31828294761816872</v>
      </c>
      <c r="AN97" s="304">
        <v>0.21260138670209991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186.16471005820634</v>
      </c>
      <c r="C98" s="305">
        <f t="shared" si="83"/>
        <v>201.28559248764742</v>
      </c>
      <c r="D98" s="305">
        <f t="shared" si="84"/>
        <v>221.50671645723773</v>
      </c>
      <c r="E98" s="304"/>
      <c r="F98" s="304">
        <v>9.3963973145472723E-2</v>
      </c>
      <c r="G98" s="304">
        <v>0.16966392446990161</v>
      </c>
      <c r="H98" s="304">
        <v>0.25964020489248857</v>
      </c>
      <c r="I98" s="304"/>
      <c r="J98" s="304">
        <v>5.1959983101700162</v>
      </c>
      <c r="K98" s="304">
        <v>8.7300177237965215</v>
      </c>
      <c r="L98" s="304">
        <v>13.753723250073541</v>
      </c>
      <c r="M98" s="304"/>
      <c r="N98" s="304">
        <v>17.583588901516947</v>
      </c>
      <c r="O98" s="304">
        <v>22.627032800925932</v>
      </c>
      <c r="P98" s="304">
        <v>26.634512872000712</v>
      </c>
      <c r="Q98" s="304"/>
      <c r="R98" s="304">
        <v>14.172788261366811</v>
      </c>
      <c r="S98" s="304">
        <v>15.653245972871865</v>
      </c>
      <c r="T98" s="304">
        <v>14.746484242832894</v>
      </c>
      <c r="U98" s="304"/>
      <c r="V98" s="304">
        <v>9.1083830229643983</v>
      </c>
      <c r="W98" s="304">
        <v>10.600021547269087</v>
      </c>
      <c r="X98" s="304">
        <v>11.288007809632846</v>
      </c>
      <c r="Y98" s="304"/>
      <c r="Z98" s="304">
        <v>78.527202538924314</v>
      </c>
      <c r="AA98" s="304">
        <v>90.433112421472643</v>
      </c>
      <c r="AB98" s="304">
        <v>113.9229825486867</v>
      </c>
      <c r="AC98" s="304"/>
      <c r="AD98" s="304">
        <v>54.636096235565347</v>
      </c>
      <c r="AE98" s="304">
        <v>48.38104852349705</v>
      </c>
      <c r="AF98" s="304">
        <v>37.729327751025266</v>
      </c>
      <c r="AG98" s="304"/>
      <c r="AH98" s="304">
        <v>5.8697955133577802</v>
      </c>
      <c r="AI98" s="304">
        <v>3.6915494891571115</v>
      </c>
      <c r="AJ98" s="304">
        <v>2.3657017496228963</v>
      </c>
      <c r="AK98" s="304"/>
      <c r="AL98" s="304">
        <v>0.97689330119523654</v>
      </c>
      <c r="AM98" s="304">
        <v>0.99990008418728338</v>
      </c>
      <c r="AN98" s="304">
        <v>0.80633602847039643</v>
      </c>
    </row>
    <row r="99" spans="1:40" x14ac:dyDescent="0.2">
      <c r="A99" s="13" t="str">
        <f t="shared" si="80"/>
        <v>Sales and customer service occupations</v>
      </c>
      <c r="B99" s="305">
        <f t="shared" si="82"/>
        <v>9.8600165437183591</v>
      </c>
      <c r="C99" s="305">
        <f t="shared" si="83"/>
        <v>11.370853463442085</v>
      </c>
      <c r="D99" s="305">
        <f>SUM(H99,L99,P99,T99,X99,AB99,AF99,AJ99,AN99)</f>
        <v>11.893335092611435</v>
      </c>
      <c r="E99" s="304"/>
      <c r="F99" s="304">
        <v>5.3040277441391524E-2</v>
      </c>
      <c r="G99" s="304">
        <v>8.9743858225461576E-2</v>
      </c>
      <c r="H99" s="304">
        <v>0.12257042995018233</v>
      </c>
      <c r="I99" s="304"/>
      <c r="J99" s="304">
        <v>0.7717944876128302</v>
      </c>
      <c r="K99" s="304">
        <v>1.212442855049366</v>
      </c>
      <c r="L99" s="304">
        <v>1.5576185581544606</v>
      </c>
      <c r="M99" s="304"/>
      <c r="N99" s="304">
        <v>2.0685186947987391</v>
      </c>
      <c r="O99" s="304">
        <v>2.6254320625162593</v>
      </c>
      <c r="P99" s="304">
        <v>2.9540882136276956</v>
      </c>
      <c r="Q99" s="304"/>
      <c r="R99" s="304">
        <v>1.1079395594116077</v>
      </c>
      <c r="S99" s="304">
        <v>1.2288136042331446</v>
      </c>
      <c r="T99" s="304">
        <v>1.284329446455696</v>
      </c>
      <c r="U99" s="304"/>
      <c r="V99" s="304">
        <v>0.69867101728562842</v>
      </c>
      <c r="W99" s="304">
        <v>0.86123681900900373</v>
      </c>
      <c r="X99" s="304">
        <v>0.96600029098335749</v>
      </c>
      <c r="Y99" s="304"/>
      <c r="Z99" s="304">
        <v>2.4696016378277261</v>
      </c>
      <c r="AA99" s="304">
        <v>2.8041677946669963</v>
      </c>
      <c r="AB99" s="304">
        <v>3.2363316039470771</v>
      </c>
      <c r="AC99" s="304"/>
      <c r="AD99" s="304">
        <v>1.923193010942839</v>
      </c>
      <c r="AE99" s="304">
        <v>1.7629567492803642</v>
      </c>
      <c r="AF99" s="304">
        <v>1.1921887970463367</v>
      </c>
      <c r="AG99" s="304"/>
      <c r="AH99" s="304">
        <v>0.52137583918900876</v>
      </c>
      <c r="AI99" s="304">
        <v>0.46524355290837399</v>
      </c>
      <c r="AJ99" s="304">
        <v>0.27644793315467242</v>
      </c>
      <c r="AK99" s="304"/>
      <c r="AL99" s="304">
        <v>0.24588201920858896</v>
      </c>
      <c r="AM99" s="304">
        <v>0.32081616755311559</v>
      </c>
      <c r="AN99" s="304">
        <v>0.30375981929195689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6.7664017435017234</v>
      </c>
      <c r="C100" s="305">
        <f t="shared" si="83"/>
        <v>7.9094541911637446</v>
      </c>
      <c r="D100" s="305">
        <f t="shared" si="84"/>
        <v>6.9056507581473952</v>
      </c>
      <c r="E100" s="304"/>
      <c r="F100" s="304">
        <v>5.5119491871848558E-2</v>
      </c>
      <c r="G100" s="304">
        <v>0.12090779592978684</v>
      </c>
      <c r="H100" s="304">
        <v>0.19875132162173617</v>
      </c>
      <c r="I100" s="304"/>
      <c r="J100" s="304">
        <v>0.11405725256317252</v>
      </c>
      <c r="K100" s="304">
        <v>0.22683003612351335</v>
      </c>
      <c r="L100" s="304">
        <v>0.25842904525596572</v>
      </c>
      <c r="M100" s="304"/>
      <c r="N100" s="304">
        <v>0.49218251760258525</v>
      </c>
      <c r="O100" s="304">
        <v>0.72605886794957664</v>
      </c>
      <c r="P100" s="304">
        <v>0.89962752608503016</v>
      </c>
      <c r="Q100" s="304"/>
      <c r="R100" s="304">
        <v>0.31351543588149344</v>
      </c>
      <c r="S100" s="304">
        <v>0.51953784494182464</v>
      </c>
      <c r="T100" s="304">
        <v>0.73223135259017724</v>
      </c>
      <c r="U100" s="304"/>
      <c r="V100" s="304">
        <v>0.5163667946033661</v>
      </c>
      <c r="W100" s="304">
        <v>0.72537197494590566</v>
      </c>
      <c r="X100" s="304">
        <v>0.95848527723046983</v>
      </c>
      <c r="Y100" s="304"/>
      <c r="Z100" s="304">
        <v>1.8137117228171842</v>
      </c>
      <c r="AA100" s="304">
        <v>1.978934597155698</v>
      </c>
      <c r="AB100" s="304">
        <v>2.0246785918252503</v>
      </c>
      <c r="AC100" s="304"/>
      <c r="AD100" s="304">
        <v>1.3616687156616769</v>
      </c>
      <c r="AE100" s="304">
        <v>1.5074863860838683</v>
      </c>
      <c r="AF100" s="304">
        <v>0.63097117546222647</v>
      </c>
      <c r="AG100" s="304"/>
      <c r="AH100" s="304">
        <v>1.7377083609305017</v>
      </c>
      <c r="AI100" s="304">
        <v>1.7256008245469681</v>
      </c>
      <c r="AJ100" s="304">
        <v>0.86455183022943405</v>
      </c>
      <c r="AK100" s="304"/>
      <c r="AL100" s="304">
        <v>0.36207145156989495</v>
      </c>
      <c r="AM100" s="304">
        <v>0.37872586348660248</v>
      </c>
      <c r="AN100" s="304">
        <v>0.33792463784710536</v>
      </c>
    </row>
    <row r="101" spans="1:40" x14ac:dyDescent="0.2">
      <c r="A101" s="38" t="str">
        <f t="shared" si="80"/>
        <v>Elementary occupations</v>
      </c>
      <c r="B101" s="307">
        <f t="shared" si="82"/>
        <v>23.340297947766079</v>
      </c>
      <c r="C101" s="307">
        <f t="shared" si="83"/>
        <v>19.80115338785621</v>
      </c>
      <c r="D101" s="307">
        <f t="shared" si="84"/>
        <v>14.672933471805496</v>
      </c>
      <c r="E101" s="307"/>
      <c r="F101" s="307">
        <v>1.4268489131468921E-2</v>
      </c>
      <c r="G101" s="307">
        <v>2.343690648437766E-2</v>
      </c>
      <c r="H101" s="307">
        <v>2.6736977529651776E-2</v>
      </c>
      <c r="I101" s="307"/>
      <c r="J101" s="307">
        <v>0.22849661682712166</v>
      </c>
      <c r="K101" s="307">
        <v>0.36238954281053881</v>
      </c>
      <c r="L101" s="307">
        <v>0.50822894155184706</v>
      </c>
      <c r="M101" s="307"/>
      <c r="N101" s="307">
        <v>0.89796708282031501</v>
      </c>
      <c r="O101" s="307">
        <v>1.155003638666019</v>
      </c>
      <c r="P101" s="307">
        <v>1.3437120457159666</v>
      </c>
      <c r="Q101" s="307"/>
      <c r="R101" s="307">
        <v>0.80380836649067755</v>
      </c>
      <c r="S101" s="307">
        <v>0.98020150632326386</v>
      </c>
      <c r="T101" s="307">
        <v>1.1106441104527349</v>
      </c>
      <c r="U101" s="307"/>
      <c r="V101" s="307">
        <v>0.58203322361394594</v>
      </c>
      <c r="W101" s="307">
        <v>0.71572973225984304</v>
      </c>
      <c r="X101" s="307">
        <v>0.81723334481731602</v>
      </c>
      <c r="Y101" s="307"/>
      <c r="Z101" s="307">
        <v>4.6927836138215708</v>
      </c>
      <c r="AA101" s="307">
        <v>4.6096942804247822</v>
      </c>
      <c r="AB101" s="307">
        <v>4.0947759322726922</v>
      </c>
      <c r="AC101" s="307"/>
      <c r="AD101" s="307">
        <v>8.717132058441841</v>
      </c>
      <c r="AE101" s="307">
        <v>7.2774681543411752</v>
      </c>
      <c r="AF101" s="307">
        <v>4.9881652968042669</v>
      </c>
      <c r="AG101" s="307"/>
      <c r="AH101" s="307">
        <v>5.6096546817859609</v>
      </c>
      <c r="AI101" s="307">
        <v>3.657961507714643</v>
      </c>
      <c r="AJ101" s="307">
        <v>0.95646173170125226</v>
      </c>
      <c r="AK101" s="307"/>
      <c r="AL101" s="307">
        <v>1.794153814833175</v>
      </c>
      <c r="AM101" s="307">
        <v>1.0192681188315678</v>
      </c>
      <c r="AN101" s="307">
        <v>0.82697509095976873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Yorkshire and the Humber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Yorkshire and the Humber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Yorkshire and the Humber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Yorkshire and the Humber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Yorkshire and the Humber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Yorkshire and the Humber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Yorkshire and the Humber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Yorkshire and the Humber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Yorkshire and the Humber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1.7782409071540872</v>
      </c>
      <c r="C8" s="68">
        <v>2.2230619700807424</v>
      </c>
      <c r="D8" s="68">
        <v>2.1093895762020605</v>
      </c>
      <c r="E8" s="68">
        <v>2.7060305415015269</v>
      </c>
      <c r="F8" s="68">
        <v>3.7238165022778573</v>
      </c>
      <c r="G8" s="10"/>
      <c r="H8" s="68">
        <f>F8-D8</f>
        <v>1.6144269260757969</v>
      </c>
      <c r="I8" s="68">
        <f>'RD T1'!E36</f>
        <v>1.716889733247102</v>
      </c>
      <c r="J8" s="68">
        <f>SUM(H8:I8)</f>
        <v>3.3313166593228987</v>
      </c>
      <c r="L8" t="str">
        <f>A8</f>
        <v>11 Corporate managers and directors</v>
      </c>
      <c r="M8" s="68">
        <v>15.903221357769995</v>
      </c>
      <c r="N8" s="68">
        <v>20.726206082445543</v>
      </c>
      <c r="O8" s="68">
        <v>19.603113609514228</v>
      </c>
      <c r="P8" s="68">
        <v>24.940493697109577</v>
      </c>
      <c r="Q8" s="68">
        <v>34.573559907505057</v>
      </c>
      <c r="R8" s="10"/>
      <c r="S8" s="68">
        <f>Q8-O8</f>
        <v>14.970446297990829</v>
      </c>
      <c r="T8" s="68">
        <f>'RD T1'!E65</f>
        <v>16.227410184461725</v>
      </c>
      <c r="U8" s="68">
        <f>SUM(S8:T8)</f>
        <v>31.197856482452554</v>
      </c>
      <c r="W8" t="str">
        <f>A8</f>
        <v>11 Corporate managers and directors</v>
      </c>
      <c r="X8" s="68">
        <v>38.61243023912828</v>
      </c>
      <c r="Y8" s="68">
        <v>48.054363844913425</v>
      </c>
      <c r="Z8" s="68">
        <v>50.138186966971709</v>
      </c>
      <c r="AA8" s="68">
        <v>51.41508622501442</v>
      </c>
      <c r="AB8" s="68">
        <v>61.418747775946997</v>
      </c>
      <c r="AC8" s="68"/>
      <c r="AD8" s="68">
        <f>AB8-Z8</f>
        <v>11.280560808975288</v>
      </c>
      <c r="AE8" s="68">
        <f>'RD T1'!E94</f>
        <v>32.345958998879382</v>
      </c>
      <c r="AF8" s="68">
        <f>SUM(AD8:AE8)</f>
        <v>43.62651980785467</v>
      </c>
      <c r="AH8" t="str">
        <f>L8</f>
        <v>11 Corporate managers and directors</v>
      </c>
      <c r="AI8" s="68">
        <v>8.4768970331457716</v>
      </c>
      <c r="AJ8" s="68">
        <v>9.5207521862416513</v>
      </c>
      <c r="AK8" s="68">
        <v>10.355822040549704</v>
      </c>
      <c r="AL8" s="68">
        <v>9.8609762967339218</v>
      </c>
      <c r="AM8" s="68">
        <v>10.737950193871866</v>
      </c>
      <c r="AN8" s="68"/>
      <c r="AO8" s="68">
        <f>AM8-AK8</f>
        <v>0.38212815332216188</v>
      </c>
      <c r="AP8" s="68">
        <f>'RD T1'!E123</f>
        <v>5.5167612665280412</v>
      </c>
      <c r="AQ8" s="68">
        <f>SUM(AO8:AP8)</f>
        <v>5.8988894198502031</v>
      </c>
      <c r="AS8" t="str">
        <f>W8</f>
        <v>11 Corporate managers and directors</v>
      </c>
      <c r="AT8" s="68">
        <v>11.361566494659463</v>
      </c>
      <c r="AU8" s="68">
        <v>13.099205997220123</v>
      </c>
      <c r="AV8" s="68">
        <v>14.276546334536524</v>
      </c>
      <c r="AW8" s="68">
        <v>13.611036693472613</v>
      </c>
      <c r="AX8" s="68">
        <v>15.331834011749775</v>
      </c>
      <c r="AY8" s="68"/>
      <c r="AZ8" s="68">
        <f>AX8-AV8</f>
        <v>1.0552876772132507</v>
      </c>
      <c r="BA8" s="68">
        <f>'RD T1'!E152</f>
        <v>7.8063010944569662</v>
      </c>
      <c r="BB8" s="68">
        <f>SUM(AZ8:BA8)</f>
        <v>8.8615887716702169</v>
      </c>
      <c r="BD8" t="str">
        <f>AH8</f>
        <v>11 Corporate managers and directors</v>
      </c>
      <c r="BE8" s="68">
        <v>29.324782136429466</v>
      </c>
      <c r="BF8" s="68">
        <v>34.91809011443307</v>
      </c>
      <c r="BG8" s="68">
        <v>41.848758647231087</v>
      </c>
      <c r="BH8" s="68">
        <v>33.174834621002098</v>
      </c>
      <c r="BI8" s="68">
        <v>36.359765189571199</v>
      </c>
      <c r="BJ8" s="68"/>
      <c r="BK8" s="68">
        <f>BI8-BG8</f>
        <v>-5.4889934576598876</v>
      </c>
      <c r="BL8" s="68">
        <f>'RD T1'!E181</f>
        <v>15.116465362145391</v>
      </c>
      <c r="BM8" s="68">
        <f>SUM(BK8:BL8)</f>
        <v>9.6274719044855033</v>
      </c>
      <c r="BO8" t="str">
        <f>AS8</f>
        <v>11 Corporate managers and directors</v>
      </c>
      <c r="BP8" s="68">
        <v>23.627895605273384</v>
      </c>
      <c r="BQ8" s="68">
        <v>25.288366781906461</v>
      </c>
      <c r="BR8" s="68">
        <v>28.908098324813217</v>
      </c>
      <c r="BS8" s="68">
        <v>20.777386087100602</v>
      </c>
      <c r="BT8" s="68">
        <v>15.715139832456313</v>
      </c>
      <c r="BU8" s="68"/>
      <c r="BV8" s="68">
        <f>BT8-BR8</f>
        <v>-13.192958492356905</v>
      </c>
      <c r="BW8" s="68">
        <f>'RD T1'!E210</f>
        <v>8.8581392349167025</v>
      </c>
      <c r="BX8" s="68">
        <f>SUM(BV8:BW8)</f>
        <v>-4.334819257440202</v>
      </c>
      <c r="BZ8" t="str">
        <f>BD8</f>
        <v>11 Corporate managers and directors</v>
      </c>
      <c r="CA8" s="68">
        <v>17.383428391532117</v>
      </c>
      <c r="CB8" s="68">
        <v>18.338419550996697</v>
      </c>
      <c r="CC8" s="68">
        <v>19.213561852225045</v>
      </c>
      <c r="CD8" s="68">
        <v>16.390692627888505</v>
      </c>
      <c r="CE8" s="68">
        <v>11.887398370726025</v>
      </c>
      <c r="CF8" s="68"/>
      <c r="CG8" s="68">
        <f>CE8-CC8</f>
        <v>-7.3261634814990195</v>
      </c>
      <c r="CH8" s="68">
        <f>'RD T1'!E239</f>
        <v>6.2533311125037017</v>
      </c>
      <c r="CI8" s="68">
        <f>SUM(CG8:CH8)</f>
        <v>-1.0728323689953179</v>
      </c>
      <c r="CK8" t="str">
        <f>BO8</f>
        <v>11 Corporate managers and directors</v>
      </c>
      <c r="CL8" s="68">
        <v>3.9846311094907896</v>
      </c>
      <c r="CM8" s="68">
        <v>4.7169799242023336</v>
      </c>
      <c r="CN8" s="68">
        <v>3.7560764294201268</v>
      </c>
      <c r="CO8" s="68">
        <v>2.8532667345787086</v>
      </c>
      <c r="CP8" s="68">
        <v>2.3124139406069464</v>
      </c>
      <c r="CQ8" s="68"/>
      <c r="CR8" s="68">
        <f>CP8-CN8</f>
        <v>-1.4436624888131804</v>
      </c>
      <c r="CS8" s="68">
        <f>'RD T1'!E268</f>
        <v>0.99989548920893678</v>
      </c>
      <c r="CT8" s="68">
        <f>SUM(CR8:CS8)</f>
        <v>-0.44376699960424359</v>
      </c>
    </row>
    <row r="9" spans="1:98" x14ac:dyDescent="0.2">
      <c r="A9" s="10" t="str">
        <f>name!D5</f>
        <v>12 Other managers and proprietors</v>
      </c>
      <c r="B9" s="68">
        <v>0.81924101719441533</v>
      </c>
      <c r="C9" s="68">
        <v>0.95918610868915</v>
      </c>
      <c r="D9" s="68">
        <v>0.92032712945270312</v>
      </c>
      <c r="E9" s="68">
        <v>1.5597004780510917</v>
      </c>
      <c r="F9" s="68">
        <v>2.3250244202773152</v>
      </c>
      <c r="H9" s="68">
        <f>F9-D9</f>
        <v>1.404697290824612</v>
      </c>
      <c r="I9" s="68">
        <f>'RD T1'!E37</f>
        <v>1.1744699043803659</v>
      </c>
      <c r="J9" s="68">
        <f t="shared" ref="J9:J32" si="26">SUM(H9:I9)</f>
        <v>2.5791671952049779</v>
      </c>
      <c r="L9" t="str">
        <f t="shared" ref="L9:L32" si="27">A9</f>
        <v>12 Other managers and proprietors</v>
      </c>
      <c r="M9" s="68">
        <v>6.4680899810295411</v>
      </c>
      <c r="N9" s="68">
        <v>7.9797562866892191</v>
      </c>
      <c r="O9" s="68">
        <v>7.369644245546783</v>
      </c>
      <c r="P9" s="68">
        <v>12.538876420815528</v>
      </c>
      <c r="Q9" s="68">
        <v>19.443089207411251</v>
      </c>
      <c r="S9" s="68">
        <f t="shared" ref="S9:S32" si="28">Q9-O9</f>
        <v>12.073444961864467</v>
      </c>
      <c r="T9" s="68">
        <f>'RD T1'!E66</f>
        <v>9.312654037752587</v>
      </c>
      <c r="U9" s="68">
        <f t="shared" ref="U9:U32" si="29">SUM(S9:T9)</f>
        <v>21.386098999617055</v>
      </c>
      <c r="W9" t="str">
        <f t="shared" ref="W9:W32" si="30">A9</f>
        <v>12 Other managers and proprietors</v>
      </c>
      <c r="X9" s="68">
        <v>15.612505823564407</v>
      </c>
      <c r="Y9" s="68">
        <v>17.708006242002536</v>
      </c>
      <c r="Z9" s="68">
        <v>17.799539105880616</v>
      </c>
      <c r="AA9" s="68">
        <v>24.247853105522932</v>
      </c>
      <c r="AB9" s="68">
        <v>31.702771951664282</v>
      </c>
      <c r="AC9" s="68"/>
      <c r="AD9" s="68">
        <f t="shared" ref="AD9:AD32" si="31">AB9-Z9</f>
        <v>13.903232845783666</v>
      </c>
      <c r="AE9" s="68">
        <f>'RD T1'!E95</f>
        <v>16.885404814589585</v>
      </c>
      <c r="AF9" s="68">
        <f t="shared" ref="AF9:AF32" si="32">SUM(AD9:AE9)</f>
        <v>30.788637660373251</v>
      </c>
      <c r="AH9" t="str">
        <f t="shared" ref="AH9:AH32" si="33">L9</f>
        <v>12 Other managers and proprietors</v>
      </c>
      <c r="AI9" s="68">
        <v>4.7021295503206835</v>
      </c>
      <c r="AJ9" s="68">
        <v>5.2949303390674576</v>
      </c>
      <c r="AK9" s="68">
        <v>5.5592106944781214</v>
      </c>
      <c r="AL9" s="68">
        <v>6.9839012472855968</v>
      </c>
      <c r="AM9" s="68">
        <v>8.7634196350767049</v>
      </c>
      <c r="AN9" s="68"/>
      <c r="AO9" s="68">
        <f t="shared" ref="AO9:AO32" si="34">AM9-AK9</f>
        <v>3.2042089405985834</v>
      </c>
      <c r="AP9" s="68">
        <f>'RD T1'!E124</f>
        <v>4.7806592753845161</v>
      </c>
      <c r="AQ9" s="68">
        <f t="shared" ref="AQ9:AQ32" si="35">SUM(AO9:AP9)</f>
        <v>7.9848682159830995</v>
      </c>
      <c r="AS9" t="str">
        <f t="shared" ref="AS9:AS32" si="36">W9</f>
        <v>12 Other managers and proprietors</v>
      </c>
      <c r="AT9" s="68">
        <v>5.0587561021496583</v>
      </c>
      <c r="AU9" s="68">
        <v>5.5478438676425803</v>
      </c>
      <c r="AV9" s="68">
        <v>5.5957570837992074</v>
      </c>
      <c r="AW9" s="68">
        <v>7.3848174257498469</v>
      </c>
      <c r="AX9" s="68">
        <v>9.1654430749771141</v>
      </c>
      <c r="AY9" s="68"/>
      <c r="AZ9" s="68">
        <f t="shared" ref="AZ9:AZ32" si="37">AX9-AV9</f>
        <v>3.5696859911779066</v>
      </c>
      <c r="BA9" s="68">
        <f>'RD T1'!E153</f>
        <v>4.6981327956319694</v>
      </c>
      <c r="BB9" s="68">
        <f t="shared" ref="BB9:BB32" si="38">SUM(AZ9:BA9)</f>
        <v>8.267818786809876</v>
      </c>
      <c r="BD9" t="str">
        <f t="shared" ref="BD9:BD32" si="39">AH9</f>
        <v>12 Other managers and proprietors</v>
      </c>
      <c r="BE9" s="68">
        <v>15.530665632695506</v>
      </c>
      <c r="BF9" s="68">
        <v>15.910412539131512</v>
      </c>
      <c r="BG9" s="68">
        <v>18.131316044739162</v>
      </c>
      <c r="BH9" s="68">
        <v>18.873152290899583</v>
      </c>
      <c r="BI9" s="68">
        <v>21.400007384557881</v>
      </c>
      <c r="BJ9" s="68"/>
      <c r="BK9" s="68">
        <f t="shared" ref="BK9:BK32" si="40">BI9-BG9</f>
        <v>3.2686913398187194</v>
      </c>
      <c r="BL9" s="68">
        <f>'RD T1'!E182</f>
        <v>9.1276131909257039</v>
      </c>
      <c r="BM9" s="68">
        <f t="shared" ref="BM9:BM32" si="41">SUM(BK9:BL9)</f>
        <v>12.396304530744423</v>
      </c>
      <c r="BO9" t="str">
        <f t="shared" ref="BO9:BO32" si="42">AS9</f>
        <v>12 Other managers and proprietors</v>
      </c>
      <c r="BP9" s="68">
        <v>16.231936038242573</v>
      </c>
      <c r="BQ9" s="68">
        <v>16.570176339654033</v>
      </c>
      <c r="BR9" s="68">
        <v>17.913518889214838</v>
      </c>
      <c r="BS9" s="68">
        <v>17.973761337064474</v>
      </c>
      <c r="BT9" s="68">
        <v>16.099638131128827</v>
      </c>
      <c r="BU9" s="68"/>
      <c r="BV9" s="68">
        <f t="shared" ref="BV9:BV32" si="43">BT9-BR9</f>
        <v>-1.813880758086011</v>
      </c>
      <c r="BW9" s="68">
        <f>'RD T1'!E211</f>
        <v>9.4258813843803999</v>
      </c>
      <c r="BX9" s="68">
        <f t="shared" ref="BX9:BX32" si="44">SUM(BV9:BW9)</f>
        <v>7.6120006262943889</v>
      </c>
      <c r="BZ9" t="str">
        <f t="shared" ref="BZ9:BZ32" si="45">BD9</f>
        <v>12 Other managers and proprietors</v>
      </c>
      <c r="CA9" s="68">
        <v>11.737539761184932</v>
      </c>
      <c r="CB9" s="68">
        <v>11.63534085775972</v>
      </c>
      <c r="CC9" s="68">
        <v>10.662004691175726</v>
      </c>
      <c r="CD9" s="68">
        <v>10.765044918707567</v>
      </c>
      <c r="CE9" s="68">
        <v>7.7045785614326752</v>
      </c>
      <c r="CF9" s="68"/>
      <c r="CG9" s="68">
        <f t="shared" ref="CG9:CG32" si="46">CE9-CC9</f>
        <v>-2.9574261297430509</v>
      </c>
      <c r="CH9" s="68">
        <f>'RD T1'!E240</f>
        <v>4.233331237477433</v>
      </c>
      <c r="CI9" s="68">
        <f t="shared" ref="CI9:CI32" si="47">SUM(CG9:CH9)</f>
        <v>1.2759051077343821</v>
      </c>
      <c r="CK9" t="str">
        <f t="shared" ref="CK9:CK32" si="48">BO9</f>
        <v>12 Other managers and proprietors</v>
      </c>
      <c r="CL9" s="68">
        <v>4.498540328792922</v>
      </c>
      <c r="CM9" s="68">
        <v>4.5392909493071913</v>
      </c>
      <c r="CN9" s="68">
        <v>3.4777449483930081</v>
      </c>
      <c r="CO9" s="68">
        <v>3.8945485760185794</v>
      </c>
      <c r="CP9" s="68">
        <v>3.1358608153422067</v>
      </c>
      <c r="CQ9" s="68"/>
      <c r="CR9" s="68">
        <f t="shared" ref="CR9:CR32" si="49">CP9-CN9</f>
        <v>-0.34188413305080134</v>
      </c>
      <c r="CS9" s="68">
        <f>'RD T1'!E269</f>
        <v>1.3822902609360614</v>
      </c>
      <c r="CT9" s="68">
        <f t="shared" ref="CT9:CT32" si="50">SUM(CR9:CS9)</f>
        <v>1.0404061278852601</v>
      </c>
    </row>
    <row r="10" spans="1:98" x14ac:dyDescent="0.2">
      <c r="A10" s="10" t="str">
        <f>name!D6</f>
        <v>21 Science, research, engineering and technology professionals</v>
      </c>
      <c r="B10" s="68">
        <v>5.2123310256279201</v>
      </c>
      <c r="C10" s="68">
        <v>6.3925288818124049</v>
      </c>
      <c r="D10" s="68">
        <v>6.215987076971806</v>
      </c>
      <c r="E10" s="68">
        <v>8.319494921474254</v>
      </c>
      <c r="F10" s="68">
        <v>10.809543925771566</v>
      </c>
      <c r="G10" s="11"/>
      <c r="H10" s="68">
        <f t="shared" ref="H10:H32" si="51">F10-D10</f>
        <v>4.5935568487997598</v>
      </c>
      <c r="I10" s="68">
        <f>'RD T1'!E38</f>
        <v>3.7261627284111789</v>
      </c>
      <c r="J10" s="68">
        <f t="shared" si="26"/>
        <v>8.3197195772109396</v>
      </c>
      <c r="L10" t="str">
        <f t="shared" si="27"/>
        <v>21 Science, research, engineering and technology professionals</v>
      </c>
      <c r="M10" s="68">
        <v>19.234453821237405</v>
      </c>
      <c r="N10" s="68">
        <v>25.279709963772607</v>
      </c>
      <c r="O10" s="68">
        <v>24.481792009613425</v>
      </c>
      <c r="P10" s="68">
        <v>33.948449188131654</v>
      </c>
      <c r="Q10" s="68">
        <v>44.99131737995345</v>
      </c>
      <c r="R10" s="11"/>
      <c r="S10" s="68">
        <f t="shared" si="28"/>
        <v>20.509525370340025</v>
      </c>
      <c r="T10" s="68">
        <f>'RD T1'!E67</f>
        <v>16.030828198072612</v>
      </c>
      <c r="U10" s="68">
        <f t="shared" si="29"/>
        <v>36.540353568412641</v>
      </c>
      <c r="W10" t="str">
        <f t="shared" si="30"/>
        <v>21 Science, research, engineering and technology professionals</v>
      </c>
      <c r="X10" s="68">
        <v>35.093890498560874</v>
      </c>
      <c r="Y10" s="68">
        <v>41.80422282399141</v>
      </c>
      <c r="Z10" s="68">
        <v>44.447375762500165</v>
      </c>
      <c r="AA10" s="68">
        <v>47.393690840757678</v>
      </c>
      <c r="AB10" s="68">
        <v>53.107131755444101</v>
      </c>
      <c r="AC10" s="68"/>
      <c r="AD10" s="68">
        <f t="shared" si="31"/>
        <v>8.6597559929439356</v>
      </c>
      <c r="AE10" s="68">
        <f>'RD T1'!E96</f>
        <v>19.577411583007443</v>
      </c>
      <c r="AF10" s="68">
        <f t="shared" si="32"/>
        <v>28.237167575951378</v>
      </c>
      <c r="AH10" t="str">
        <f t="shared" si="33"/>
        <v>21 Science, research, engineering and technology professionals</v>
      </c>
      <c r="AI10" s="68">
        <v>3.8652467454498507</v>
      </c>
      <c r="AJ10" s="68">
        <v>4.3726787828010272</v>
      </c>
      <c r="AK10" s="68">
        <v>4.9679626491196451</v>
      </c>
      <c r="AL10" s="68">
        <v>5.2053851926345045</v>
      </c>
      <c r="AM10" s="68">
        <v>5.8398753305455653</v>
      </c>
      <c r="AN10" s="68"/>
      <c r="AO10" s="68">
        <f t="shared" si="34"/>
        <v>0.87191268142592016</v>
      </c>
      <c r="AP10" s="68">
        <f>'RD T1'!E125</f>
        <v>2.0890246512361452</v>
      </c>
      <c r="AQ10" s="68">
        <f t="shared" si="35"/>
        <v>2.9609373326620654</v>
      </c>
      <c r="AS10" t="str">
        <f t="shared" si="36"/>
        <v>21 Science, research, engineering and technology professionals</v>
      </c>
      <c r="AT10" s="68">
        <v>9.717095171251751</v>
      </c>
      <c r="AU10" s="68">
        <v>11.391484627163321</v>
      </c>
      <c r="AV10" s="68">
        <v>12.353001436277742</v>
      </c>
      <c r="AW10" s="68">
        <v>12.385544513591874</v>
      </c>
      <c r="AX10" s="68">
        <v>13.275652007964373</v>
      </c>
      <c r="AY10" s="68"/>
      <c r="AZ10" s="68">
        <f t="shared" si="37"/>
        <v>0.92265057168663134</v>
      </c>
      <c r="BA10" s="68">
        <f>'RD T1'!E154</f>
        <v>4.6254740498762867</v>
      </c>
      <c r="BB10" s="68">
        <f t="shared" si="38"/>
        <v>5.5481246215629181</v>
      </c>
      <c r="BD10" t="str">
        <f t="shared" si="39"/>
        <v>21 Science, research, engineering and technology professionals</v>
      </c>
      <c r="BE10" s="68">
        <v>15.913204442862863</v>
      </c>
      <c r="BF10" s="68">
        <v>18.572360500834009</v>
      </c>
      <c r="BG10" s="68">
        <v>22.610129446640279</v>
      </c>
      <c r="BH10" s="68">
        <v>18.205442687262167</v>
      </c>
      <c r="BI10" s="68">
        <v>18.232382597140425</v>
      </c>
      <c r="BJ10" s="68"/>
      <c r="BK10" s="68">
        <f t="shared" si="40"/>
        <v>-4.3777468494998537</v>
      </c>
      <c r="BL10" s="68">
        <f>'RD T1'!E183</f>
        <v>5.3753633269236731</v>
      </c>
      <c r="BM10" s="68">
        <f t="shared" si="41"/>
        <v>0.99761647742381943</v>
      </c>
      <c r="BO10" t="str">
        <f t="shared" si="42"/>
        <v>21 Science, research, engineering and technology professionals</v>
      </c>
      <c r="BP10" s="68">
        <v>11.349942687249868</v>
      </c>
      <c r="BQ10" s="68">
        <v>12.273227524629885</v>
      </c>
      <c r="BR10" s="68">
        <v>14.853692339846233</v>
      </c>
      <c r="BS10" s="68">
        <v>11.885213357263154</v>
      </c>
      <c r="BT10" s="68">
        <v>9.7350006892604526</v>
      </c>
      <c r="BU10" s="68"/>
      <c r="BV10" s="68">
        <f t="shared" si="43"/>
        <v>-5.1186916505857809</v>
      </c>
      <c r="BW10" s="68">
        <f>'RD T1'!E212</f>
        <v>3.8476084949461904</v>
      </c>
      <c r="BX10" s="68">
        <f t="shared" si="44"/>
        <v>-1.2710831556395905</v>
      </c>
      <c r="BZ10" t="str">
        <f t="shared" si="45"/>
        <v>21 Science, research, engineering and technology professionals</v>
      </c>
      <c r="CA10" s="68">
        <v>7.3469813160097868</v>
      </c>
      <c r="CB10" s="68">
        <v>7.9022224961973571</v>
      </c>
      <c r="CC10" s="68">
        <v>8.5094465225640246</v>
      </c>
      <c r="CD10" s="68">
        <v>7.9089821923353378</v>
      </c>
      <c r="CE10" s="68">
        <v>5.8853577064071567</v>
      </c>
      <c r="CF10" s="68"/>
      <c r="CG10" s="68">
        <f t="shared" si="46"/>
        <v>-2.6240888161568678</v>
      </c>
      <c r="CH10" s="68">
        <f>'RD T1'!E241</f>
        <v>2.0071338821155305</v>
      </c>
      <c r="CI10" s="68">
        <f t="shared" si="47"/>
        <v>-0.61695493404133739</v>
      </c>
      <c r="CK10" t="str">
        <f t="shared" si="48"/>
        <v>21 Science, research, engineering and technology professionals</v>
      </c>
      <c r="CL10" s="68">
        <v>1.5012517105285144</v>
      </c>
      <c r="CM10" s="68">
        <v>2.1307141624212322</v>
      </c>
      <c r="CN10" s="68">
        <v>1.9893586168903659</v>
      </c>
      <c r="CO10" s="68">
        <v>2.1400005180388542</v>
      </c>
      <c r="CP10" s="68">
        <v>1.6489592447697226</v>
      </c>
      <c r="CQ10" s="68"/>
      <c r="CR10" s="68">
        <f t="shared" si="49"/>
        <v>-0.34039937212064331</v>
      </c>
      <c r="CS10" s="68">
        <f>'RD T1'!E270</f>
        <v>0.63173919125452849</v>
      </c>
      <c r="CT10" s="68">
        <f t="shared" si="50"/>
        <v>0.29133981913388518</v>
      </c>
    </row>
    <row r="11" spans="1:98" x14ac:dyDescent="0.2">
      <c r="A11" s="10" t="str">
        <f>name!D7</f>
        <v>22 Health professionals</v>
      </c>
      <c r="B11" s="68">
        <v>6.131237299853832</v>
      </c>
      <c r="C11" s="68">
        <v>7.7029547571042167</v>
      </c>
      <c r="D11" s="68">
        <v>7.456616891415397</v>
      </c>
      <c r="E11" s="68">
        <v>10.599853600145176</v>
      </c>
      <c r="F11" s="68">
        <v>14.687917090823028</v>
      </c>
      <c r="G11" s="11"/>
      <c r="H11" s="68">
        <f t="shared" si="51"/>
        <v>7.2313001994076309</v>
      </c>
      <c r="I11" s="68">
        <f>'RD T1'!E39</f>
        <v>6.0527893127613597</v>
      </c>
      <c r="J11" s="68">
        <f t="shared" si="26"/>
        <v>13.28408951216899</v>
      </c>
      <c r="L11" t="str">
        <f t="shared" si="27"/>
        <v>22 Health professionals</v>
      </c>
      <c r="M11" s="68">
        <v>17.005635005259869</v>
      </c>
      <c r="N11" s="68">
        <v>22.580447794640556</v>
      </c>
      <c r="O11" s="68">
        <v>21.477132122066944</v>
      </c>
      <c r="P11" s="68">
        <v>30.010420778251042</v>
      </c>
      <c r="Q11" s="68">
        <v>41.125793600958012</v>
      </c>
      <c r="R11" s="11"/>
      <c r="S11" s="68">
        <f t="shared" si="28"/>
        <v>19.648661478891068</v>
      </c>
      <c r="T11" s="68">
        <f>'RD T1'!E68</f>
        <v>17.966539929397761</v>
      </c>
      <c r="U11" s="68">
        <f t="shared" si="29"/>
        <v>37.615201408288826</v>
      </c>
      <c r="W11" t="str">
        <f t="shared" si="30"/>
        <v>22 Health professionals</v>
      </c>
      <c r="X11" s="68">
        <v>37.676873215157578</v>
      </c>
      <c r="Y11" s="68">
        <v>44.074488263513871</v>
      </c>
      <c r="Z11" s="68">
        <v>45.181562824967344</v>
      </c>
      <c r="AA11" s="68">
        <v>50.695993112579153</v>
      </c>
      <c r="AB11" s="68">
        <v>55.966569304701665</v>
      </c>
      <c r="AC11" s="68"/>
      <c r="AD11" s="68">
        <f t="shared" si="31"/>
        <v>10.785006479734321</v>
      </c>
      <c r="AE11" s="68">
        <f>'RD T1'!E97</f>
        <v>29.558729905922526</v>
      </c>
      <c r="AF11" s="68">
        <f t="shared" si="32"/>
        <v>40.343736385656847</v>
      </c>
      <c r="AH11" t="str">
        <f t="shared" si="33"/>
        <v>22 Health professionals</v>
      </c>
      <c r="AI11" s="68">
        <v>20.061301343340073</v>
      </c>
      <c r="AJ11" s="68">
        <v>15.642967402520847</v>
      </c>
      <c r="AK11" s="68">
        <v>14.39252793499033</v>
      </c>
      <c r="AL11" s="68">
        <v>8.5625539805003168</v>
      </c>
      <c r="AM11" s="68">
        <v>3.1023711348222607</v>
      </c>
      <c r="AN11" s="68"/>
      <c r="AO11" s="68">
        <f t="shared" si="34"/>
        <v>-11.29015680016807</v>
      </c>
      <c r="AP11" s="68">
        <f>'RD T1'!E126</f>
        <v>2.770088174552531</v>
      </c>
      <c r="AQ11" s="68">
        <f t="shared" si="35"/>
        <v>-8.52006862561554</v>
      </c>
      <c r="AS11" t="str">
        <f t="shared" si="36"/>
        <v>22 Health professionals</v>
      </c>
      <c r="AT11" s="68">
        <v>2.32182180302908</v>
      </c>
      <c r="AU11" s="68">
        <v>2.7776319986943694</v>
      </c>
      <c r="AV11" s="68">
        <v>3.1033916186247992</v>
      </c>
      <c r="AW11" s="68">
        <v>3.3845302644372781</v>
      </c>
      <c r="AX11" s="68">
        <v>3.9192957804927344</v>
      </c>
      <c r="AY11" s="68"/>
      <c r="AZ11" s="68">
        <f t="shared" si="37"/>
        <v>0.81590416186793524</v>
      </c>
      <c r="BA11" s="68">
        <f>'RD T1'!E155</f>
        <v>1.7889637891558232</v>
      </c>
      <c r="BB11" s="68">
        <f t="shared" si="38"/>
        <v>2.6048679510237585</v>
      </c>
      <c r="BD11" t="str">
        <f t="shared" si="39"/>
        <v>22 Health professionals</v>
      </c>
      <c r="BE11" s="68">
        <v>10.224180508597689</v>
      </c>
      <c r="BF11" s="68">
        <v>12.642392306556083</v>
      </c>
      <c r="BG11" s="68">
        <v>15.221097860351406</v>
      </c>
      <c r="BH11" s="68">
        <v>15.899549904431765</v>
      </c>
      <c r="BI11" s="68">
        <v>18.956226837690039</v>
      </c>
      <c r="BJ11" s="68"/>
      <c r="BK11" s="68">
        <f t="shared" si="40"/>
        <v>3.7351289773386327</v>
      </c>
      <c r="BL11" s="68">
        <f>'RD T1'!E184</f>
        <v>9.1698772131045487</v>
      </c>
      <c r="BM11" s="68">
        <f t="shared" si="41"/>
        <v>12.905006190443181</v>
      </c>
      <c r="BO11" t="str">
        <f t="shared" si="42"/>
        <v>22 Health professionals</v>
      </c>
      <c r="BP11" s="68">
        <v>7.2202486629993583</v>
      </c>
      <c r="BQ11" s="68">
        <v>8.5181129199495409</v>
      </c>
      <c r="BR11" s="68">
        <v>10.302045117015975</v>
      </c>
      <c r="BS11" s="68">
        <v>8.4884575771837589</v>
      </c>
      <c r="BT11" s="68">
        <v>6.4709132349331906</v>
      </c>
      <c r="BU11" s="68"/>
      <c r="BV11" s="68">
        <f t="shared" si="43"/>
        <v>-3.8311318820827847</v>
      </c>
      <c r="BW11" s="68">
        <f>'RD T1'!E213</f>
        <v>3.8147383357175904</v>
      </c>
      <c r="BX11" s="68">
        <f t="shared" si="44"/>
        <v>-1.63935463651943E-2</v>
      </c>
      <c r="BZ11" t="str">
        <f t="shared" si="45"/>
        <v>22 Health professionals</v>
      </c>
      <c r="CA11" s="68">
        <v>4.8198535679986234</v>
      </c>
      <c r="CB11" s="68">
        <v>5.8899495136410103</v>
      </c>
      <c r="CC11" s="68">
        <v>5.2193629852422108</v>
      </c>
      <c r="CD11" s="68">
        <v>4.3050659122385193</v>
      </c>
      <c r="CE11" s="68">
        <v>2.3449832480125825</v>
      </c>
      <c r="CF11" s="68"/>
      <c r="CG11" s="68">
        <f t="shared" si="46"/>
        <v>-2.8743797372296283</v>
      </c>
      <c r="CH11" s="68">
        <f>'RD T1'!E242</f>
        <v>1.4480654437071752</v>
      </c>
      <c r="CI11" s="68">
        <f t="shared" si="47"/>
        <v>-1.4263142935224531</v>
      </c>
      <c r="CK11" t="str">
        <f t="shared" si="48"/>
        <v>22 Health professionals</v>
      </c>
      <c r="CL11" s="68">
        <v>0.53599054612610497</v>
      </c>
      <c r="CM11" s="68">
        <v>0.77778997459784582</v>
      </c>
      <c r="CN11" s="68">
        <v>0.77029219996630893</v>
      </c>
      <c r="CO11" s="68">
        <v>0.81273021518047683</v>
      </c>
      <c r="CP11" s="68">
        <v>0.67687709962808729</v>
      </c>
      <c r="CQ11" s="68"/>
      <c r="CR11" s="68">
        <f t="shared" si="49"/>
        <v>-9.3415100338221646E-2</v>
      </c>
      <c r="CS11" s="68">
        <f>'RD T1'!E271</f>
        <v>0.30447802345266162</v>
      </c>
      <c r="CT11" s="68">
        <f t="shared" si="50"/>
        <v>0.21106292311443997</v>
      </c>
    </row>
    <row r="12" spans="1:98" x14ac:dyDescent="0.2">
      <c r="A12" s="10" t="str">
        <f>name!D8</f>
        <v>23 Teaching and other educational professionals</v>
      </c>
      <c r="B12" s="68">
        <v>8.984454300134308</v>
      </c>
      <c r="C12" s="68">
        <v>10.281576006500112</v>
      </c>
      <c r="D12" s="68">
        <v>10.079270819563597</v>
      </c>
      <c r="E12" s="68">
        <v>12.101278099840703</v>
      </c>
      <c r="F12" s="68">
        <v>14.559392023648524</v>
      </c>
      <c r="G12" s="11"/>
      <c r="H12" s="68">
        <f t="shared" si="51"/>
        <v>4.4801212040849272</v>
      </c>
      <c r="I12" s="68">
        <f>'RD T1'!E40</f>
        <v>6.6040796504757644</v>
      </c>
      <c r="J12" s="68">
        <f t="shared" si="26"/>
        <v>11.084200854560692</v>
      </c>
      <c r="L12" t="str">
        <f t="shared" si="27"/>
        <v>23 Teaching and other educational professionals</v>
      </c>
      <c r="M12" s="68">
        <v>51.04133432186989</v>
      </c>
      <c r="N12" s="68">
        <v>61.228554022029158</v>
      </c>
      <c r="O12" s="68">
        <v>61.445144267796294</v>
      </c>
      <c r="P12" s="68">
        <v>73.9826811935027</v>
      </c>
      <c r="Q12" s="68">
        <v>90.108927566813676</v>
      </c>
      <c r="R12" s="11"/>
      <c r="S12" s="68">
        <f t="shared" si="28"/>
        <v>28.663783299017382</v>
      </c>
      <c r="T12" s="68">
        <f>'RD T1'!E69</f>
        <v>42.16758969216383</v>
      </c>
      <c r="U12" s="68">
        <f t="shared" si="29"/>
        <v>70.831372991181212</v>
      </c>
      <c r="W12" t="str">
        <f t="shared" si="30"/>
        <v>23 Teaching and other educational professionals</v>
      </c>
      <c r="X12" s="68">
        <v>35.493777502188671</v>
      </c>
      <c r="Y12" s="68">
        <v>32.377059278202026</v>
      </c>
      <c r="Z12" s="68">
        <v>35.248493379714304</v>
      </c>
      <c r="AA12" s="68">
        <v>28.725350587491668</v>
      </c>
      <c r="AB12" s="68">
        <v>22.066308772048746</v>
      </c>
      <c r="AC12" s="68"/>
      <c r="AD12" s="68">
        <f t="shared" si="31"/>
        <v>-13.182184607665558</v>
      </c>
      <c r="AE12" s="68">
        <f>'RD T1'!E98</f>
        <v>14.03594688281343</v>
      </c>
      <c r="AF12" s="68">
        <f t="shared" si="32"/>
        <v>0.85376227514787217</v>
      </c>
      <c r="AH12" t="str">
        <f t="shared" si="33"/>
        <v>23 Teaching and other educational professionals</v>
      </c>
      <c r="AI12" s="68">
        <v>4.6175958894652647</v>
      </c>
      <c r="AJ12" s="68">
        <v>2.4817244392877424</v>
      </c>
      <c r="AK12" s="68">
        <v>2.2204588676794841</v>
      </c>
      <c r="AL12" s="68">
        <v>1.2474693706838913</v>
      </c>
      <c r="AM12" s="68">
        <v>1.128871960721773</v>
      </c>
      <c r="AN12" s="68"/>
      <c r="AO12" s="68">
        <f t="shared" si="34"/>
        <v>-1.0915869069577111</v>
      </c>
      <c r="AP12" s="68">
        <f>'RD T1'!E127</f>
        <v>0.3558044447013512</v>
      </c>
      <c r="AQ12" s="68">
        <f t="shared" si="35"/>
        <v>-0.7357824622563599</v>
      </c>
      <c r="AS12" t="str">
        <f t="shared" si="36"/>
        <v>23 Teaching and other educational professionals</v>
      </c>
      <c r="AT12" s="68">
        <v>1.0840948816402176</v>
      </c>
      <c r="AU12" s="68">
        <v>1.0302534967649211</v>
      </c>
      <c r="AV12" s="68">
        <v>1.0989538662216058</v>
      </c>
      <c r="AW12" s="68">
        <v>0.8782693346360636</v>
      </c>
      <c r="AX12" s="68">
        <v>0.76231496729266601</v>
      </c>
      <c r="AY12" s="68"/>
      <c r="AZ12" s="68">
        <f t="shared" si="37"/>
        <v>-0.33663889892893983</v>
      </c>
      <c r="BA12" s="68">
        <f>'RD T1'!E156</f>
        <v>0.38298897433787249</v>
      </c>
      <c r="BB12" s="68">
        <f t="shared" si="38"/>
        <v>4.6350075408932656E-2</v>
      </c>
      <c r="BD12" t="str">
        <f t="shared" si="39"/>
        <v>23 Teaching and other educational professionals</v>
      </c>
      <c r="BE12" s="68">
        <v>5.0610251855210677</v>
      </c>
      <c r="BF12" s="68">
        <v>5.1295263935992157</v>
      </c>
      <c r="BG12" s="68">
        <v>6.5845496899511975</v>
      </c>
      <c r="BH12" s="68">
        <v>5.4715164935822171</v>
      </c>
      <c r="BI12" s="68">
        <v>6.1172999968013793</v>
      </c>
      <c r="BJ12" s="68"/>
      <c r="BK12" s="68">
        <f t="shared" si="40"/>
        <v>-0.46724969314981823</v>
      </c>
      <c r="BL12" s="68">
        <f>'RD T1'!E185</f>
        <v>2.3328804682726787</v>
      </c>
      <c r="BM12" s="68">
        <f t="shared" si="41"/>
        <v>1.8656307751228605</v>
      </c>
      <c r="BO12" t="str">
        <f t="shared" si="42"/>
        <v>23 Teaching and other educational professionals</v>
      </c>
      <c r="BP12" s="68">
        <v>4.1027275186966472</v>
      </c>
      <c r="BQ12" s="68">
        <v>4.0924357280554444</v>
      </c>
      <c r="BR12" s="68">
        <v>5.1768508209092303</v>
      </c>
      <c r="BS12" s="68">
        <v>3.7076289970787766</v>
      </c>
      <c r="BT12" s="68">
        <v>2.835371161499523</v>
      </c>
      <c r="BU12" s="68"/>
      <c r="BV12" s="68">
        <f t="shared" si="43"/>
        <v>-2.3414796594097074</v>
      </c>
      <c r="BW12" s="68">
        <f>'RD T1'!E214</f>
        <v>1.7560641379262503</v>
      </c>
      <c r="BX12" s="68">
        <f t="shared" si="44"/>
        <v>-0.5854155214834571</v>
      </c>
      <c r="BZ12" t="str">
        <f t="shared" si="45"/>
        <v>23 Teaching and other educational professionals</v>
      </c>
      <c r="CA12" s="68">
        <v>2.9636662499531061</v>
      </c>
      <c r="CB12" s="68">
        <v>3.1219346321684585</v>
      </c>
      <c r="CC12" s="68">
        <v>3.2132007478257445</v>
      </c>
      <c r="CD12" s="68">
        <v>2.5062904370731083</v>
      </c>
      <c r="CE12" s="68">
        <v>1.5885593601243215</v>
      </c>
      <c r="CF12" s="68"/>
      <c r="CG12" s="68">
        <f t="shared" si="46"/>
        <v>-1.624641387701423</v>
      </c>
      <c r="CH12" s="68">
        <f>'RD T1'!E243</f>
        <v>0.88498755785931682</v>
      </c>
      <c r="CI12" s="68">
        <f t="shared" si="47"/>
        <v>-0.73965382984210615</v>
      </c>
      <c r="CK12" t="str">
        <f t="shared" si="48"/>
        <v>23 Teaching and other educational professionals</v>
      </c>
      <c r="CL12" s="68">
        <v>0.57895669286873208</v>
      </c>
      <c r="CM12" s="68">
        <v>0.75923797231109413</v>
      </c>
      <c r="CN12" s="68">
        <v>0.8151214088172859</v>
      </c>
      <c r="CO12" s="68">
        <v>0.72082656991765637</v>
      </c>
      <c r="CP12" s="68">
        <v>0.51623136417967141</v>
      </c>
      <c r="CQ12" s="68"/>
      <c r="CR12" s="68">
        <f t="shared" si="49"/>
        <v>-0.29889004463761448</v>
      </c>
      <c r="CS12" s="68">
        <f>'RD T1'!E272</f>
        <v>0.27305140387941473</v>
      </c>
      <c r="CT12" s="68">
        <f t="shared" si="50"/>
        <v>-2.5838640758199749E-2</v>
      </c>
    </row>
    <row r="13" spans="1:98" x14ac:dyDescent="0.2">
      <c r="A13" s="10" t="str">
        <f>name!D9</f>
        <v>24 Business, media and public service professionals</v>
      </c>
      <c r="B13" s="68">
        <v>2.0364039009602535</v>
      </c>
      <c r="C13" s="68">
        <v>2.6868369838908577</v>
      </c>
      <c r="D13" s="68">
        <v>2.6478786610757425</v>
      </c>
      <c r="E13" s="68">
        <v>3.9004714544924739</v>
      </c>
      <c r="F13" s="68">
        <v>5.3738355858852227</v>
      </c>
      <c r="G13" s="11"/>
      <c r="H13" s="68">
        <f t="shared" si="51"/>
        <v>2.7259569248094802</v>
      </c>
      <c r="I13" s="68">
        <f>'RD T1'!E41</f>
        <v>2.29663207174554</v>
      </c>
      <c r="J13" s="68">
        <f t="shared" si="26"/>
        <v>5.0225889965550206</v>
      </c>
      <c r="L13" t="str">
        <f t="shared" si="27"/>
        <v>24 Business, media and public service professionals</v>
      </c>
      <c r="M13" s="68">
        <v>25.017194905548941</v>
      </c>
      <c r="N13" s="68">
        <v>33.440427426103945</v>
      </c>
      <c r="O13" s="68">
        <v>33.865224333468369</v>
      </c>
      <c r="P13" s="68">
        <v>47.563595199767072</v>
      </c>
      <c r="Q13" s="68">
        <v>64.125440206161116</v>
      </c>
      <c r="R13" s="11"/>
      <c r="S13" s="68">
        <f t="shared" si="28"/>
        <v>30.260215872692747</v>
      </c>
      <c r="T13" s="68">
        <f>'RD T1'!E70</f>
        <v>27.770844758477523</v>
      </c>
      <c r="U13" s="68">
        <f t="shared" si="29"/>
        <v>58.03106063117027</v>
      </c>
      <c r="W13" t="str">
        <f t="shared" si="30"/>
        <v>24 Business, media and public service professionals</v>
      </c>
      <c r="X13" s="68">
        <v>46.252094201342913</v>
      </c>
      <c r="Y13" s="68">
        <v>55.444773815077269</v>
      </c>
      <c r="Z13" s="68">
        <v>62.756058821956906</v>
      </c>
      <c r="AA13" s="68">
        <v>70.643891045927859</v>
      </c>
      <c r="AB13" s="68">
        <v>80.444444240617855</v>
      </c>
      <c r="AC13" s="68"/>
      <c r="AD13" s="68">
        <f t="shared" si="31"/>
        <v>17.68838541866095</v>
      </c>
      <c r="AE13" s="68">
        <f>'RD T1'!E99</f>
        <v>38.239467707270435</v>
      </c>
      <c r="AF13" s="68">
        <f t="shared" si="32"/>
        <v>55.927853125931385</v>
      </c>
      <c r="AH13" t="str">
        <f t="shared" si="33"/>
        <v>24 Business, media and public service professionals</v>
      </c>
      <c r="AI13" s="68">
        <v>5.2709666006873315</v>
      </c>
      <c r="AJ13" s="68">
        <v>5.0781584690619139</v>
      </c>
      <c r="AK13" s="68">
        <v>5.7063591123039954</v>
      </c>
      <c r="AL13" s="68">
        <v>5.458743819890338</v>
      </c>
      <c r="AM13" s="68">
        <v>5.8127944883209315</v>
      </c>
      <c r="AN13" s="68"/>
      <c r="AO13" s="68">
        <f t="shared" si="34"/>
        <v>0.10643537601693609</v>
      </c>
      <c r="AP13" s="68">
        <f>'RD T1'!E128</f>
        <v>2.0898352236171296</v>
      </c>
      <c r="AQ13" s="68">
        <f t="shared" si="35"/>
        <v>2.1962705996340657</v>
      </c>
      <c r="AS13" t="str">
        <f t="shared" si="36"/>
        <v>24 Business, media and public service professionals</v>
      </c>
      <c r="AT13" s="68">
        <v>7.1636301671787956</v>
      </c>
      <c r="AU13" s="68">
        <v>8.3443623521334711</v>
      </c>
      <c r="AV13" s="68">
        <v>9.4706846817245616</v>
      </c>
      <c r="AW13" s="68">
        <v>10.498062300688856</v>
      </c>
      <c r="AX13" s="68">
        <v>12.11069535049708</v>
      </c>
      <c r="AY13" s="68"/>
      <c r="AZ13" s="68">
        <f t="shared" si="37"/>
        <v>2.6400106687725184</v>
      </c>
      <c r="BA13" s="68">
        <f>'RD T1'!E157</f>
        <v>5.3308124620825188</v>
      </c>
      <c r="BB13" s="68">
        <f t="shared" si="38"/>
        <v>7.9708231308550372</v>
      </c>
      <c r="BD13" t="str">
        <f t="shared" si="39"/>
        <v>24 Business, media and public service professionals</v>
      </c>
      <c r="BE13" s="68">
        <v>18.611200595360753</v>
      </c>
      <c r="BF13" s="68">
        <v>22.715649102695519</v>
      </c>
      <c r="BG13" s="68">
        <v>28.761807781087256</v>
      </c>
      <c r="BH13" s="68">
        <v>27.50944160326182</v>
      </c>
      <c r="BI13" s="68">
        <v>30.191238836684445</v>
      </c>
      <c r="BJ13" s="68"/>
      <c r="BK13" s="68">
        <f t="shared" si="40"/>
        <v>1.4294310555971883</v>
      </c>
      <c r="BL13" s="68">
        <f>'RD T1'!E186</f>
        <v>11.426313224167611</v>
      </c>
      <c r="BM13" s="68">
        <f t="shared" si="41"/>
        <v>12.855744279764799</v>
      </c>
      <c r="BO13" t="str">
        <f t="shared" si="42"/>
        <v>24 Business, media and public service professionals</v>
      </c>
      <c r="BP13" s="68">
        <v>12.665713823414265</v>
      </c>
      <c r="BQ13" s="68">
        <v>13.572983056722439</v>
      </c>
      <c r="BR13" s="68">
        <v>17.378673326004172</v>
      </c>
      <c r="BS13" s="68">
        <v>14.192751601163938</v>
      </c>
      <c r="BT13" s="68">
        <v>11.23651935321371</v>
      </c>
      <c r="BU13" s="68"/>
      <c r="BV13" s="68">
        <f t="shared" si="43"/>
        <v>-6.1421539727904619</v>
      </c>
      <c r="BW13" s="68">
        <f>'RD T1'!E215</f>
        <v>5.3776474564534134</v>
      </c>
      <c r="BX13" s="68">
        <f t="shared" si="44"/>
        <v>-0.76450651633704858</v>
      </c>
      <c r="BZ13" t="str">
        <f t="shared" si="45"/>
        <v>24 Business, media and public service professionals</v>
      </c>
      <c r="CA13" s="68">
        <v>8.5188785368094653</v>
      </c>
      <c r="CB13" s="68">
        <v>9.4882515289894194</v>
      </c>
      <c r="CC13" s="68">
        <v>10.2455906169945</v>
      </c>
      <c r="CD13" s="68">
        <v>9.2623955793775963</v>
      </c>
      <c r="CE13" s="68">
        <v>6.0900757694296592</v>
      </c>
      <c r="CF13" s="68"/>
      <c r="CG13" s="68">
        <f t="shared" si="46"/>
        <v>-4.1555148475648407</v>
      </c>
      <c r="CH13" s="68">
        <f>'RD T1'!E244</f>
        <v>2.9978202153627773</v>
      </c>
      <c r="CI13" s="68">
        <f t="shared" si="47"/>
        <v>-1.1576946322020634</v>
      </c>
      <c r="CK13" t="str">
        <f t="shared" si="48"/>
        <v>24 Business, media and public service professionals</v>
      </c>
      <c r="CL13" s="68">
        <v>1.9728770357525205</v>
      </c>
      <c r="CM13" s="68">
        <v>2.6711469602548106</v>
      </c>
      <c r="CN13" s="68">
        <v>2.5085302515829362</v>
      </c>
      <c r="CO13" s="68">
        <v>2.3172941342114348</v>
      </c>
      <c r="CP13" s="68">
        <v>1.6293125763105154</v>
      </c>
      <c r="CQ13" s="68"/>
      <c r="CR13" s="68">
        <f t="shared" si="49"/>
        <v>-0.87921767527242078</v>
      </c>
      <c r="CS13" s="68">
        <f>'RD T1'!E273</f>
        <v>0.79928741963720229</v>
      </c>
      <c r="CT13" s="68">
        <f t="shared" si="50"/>
        <v>-7.9930255635218495E-2</v>
      </c>
    </row>
    <row r="14" spans="1:98" x14ac:dyDescent="0.2">
      <c r="A14" s="10" t="str">
        <f>name!D10</f>
        <v>31 Science, engineering and technology associate professionals</v>
      </c>
      <c r="B14" s="68">
        <v>0.70217327460323653</v>
      </c>
      <c r="C14" s="68">
        <v>0.92934997733144264</v>
      </c>
      <c r="D14" s="68">
        <v>0.92132898248082595</v>
      </c>
      <c r="E14" s="68">
        <v>1.2069167355637795</v>
      </c>
      <c r="F14" s="68">
        <v>1.8237814816950284</v>
      </c>
      <c r="G14" s="11"/>
      <c r="H14" s="68">
        <f t="shared" si="51"/>
        <v>0.90245249921420245</v>
      </c>
      <c r="I14" s="68">
        <f>'RD T1'!E42</f>
        <v>0.70661406041659225</v>
      </c>
      <c r="J14" s="68">
        <f t="shared" si="26"/>
        <v>1.6090665596307947</v>
      </c>
      <c r="L14" t="str">
        <f t="shared" si="27"/>
        <v>31 Science, engineering and technology associate professionals</v>
      </c>
      <c r="M14" s="68">
        <v>4.5383222112471415</v>
      </c>
      <c r="N14" s="68">
        <v>5.7987127390784048</v>
      </c>
      <c r="O14" s="68">
        <v>5.7272059756359974</v>
      </c>
      <c r="P14" s="68">
        <v>6.8233095148699157</v>
      </c>
      <c r="Q14" s="68">
        <v>9.0896062693949595</v>
      </c>
      <c r="R14" s="11"/>
      <c r="S14" s="68">
        <f t="shared" si="28"/>
        <v>3.3624002937589621</v>
      </c>
      <c r="T14" s="68">
        <f>'RD T1'!E71</f>
        <v>3.5917498013860709</v>
      </c>
      <c r="U14" s="68">
        <f t="shared" si="29"/>
        <v>6.9541500951450335</v>
      </c>
      <c r="W14" t="str">
        <f t="shared" si="30"/>
        <v>31 Science, engineering and technology associate professionals</v>
      </c>
      <c r="X14" s="68">
        <v>9.9677616680879435</v>
      </c>
      <c r="Y14" s="68">
        <v>12.819498146273899</v>
      </c>
      <c r="Z14" s="68">
        <v>13.620164983929939</v>
      </c>
      <c r="AA14" s="68">
        <v>13.106259024833811</v>
      </c>
      <c r="AB14" s="68">
        <v>15.16174745250613</v>
      </c>
      <c r="AC14" s="68"/>
      <c r="AD14" s="68">
        <f t="shared" si="31"/>
        <v>1.5415824685761912</v>
      </c>
      <c r="AE14" s="68">
        <f>'RD T1'!E100</f>
        <v>6.3005635902155888</v>
      </c>
      <c r="AF14" s="68">
        <f t="shared" si="32"/>
        <v>7.84214605879178</v>
      </c>
      <c r="AH14" t="str">
        <f t="shared" si="33"/>
        <v>31 Science, engineering and technology associate professionals</v>
      </c>
      <c r="AI14" s="68">
        <v>1.6968079754026688</v>
      </c>
      <c r="AJ14" s="68">
        <v>2.1734734298143352</v>
      </c>
      <c r="AK14" s="68">
        <v>2.353901752065954</v>
      </c>
      <c r="AL14" s="68">
        <v>2.4769440944089345</v>
      </c>
      <c r="AM14" s="68">
        <v>3.3155368257540188</v>
      </c>
      <c r="AN14" s="68"/>
      <c r="AO14" s="68">
        <f t="shared" si="34"/>
        <v>0.96163507368806478</v>
      </c>
      <c r="AP14" s="68">
        <f>'RD T1'!E129</f>
        <v>1.2910207782669989</v>
      </c>
      <c r="AQ14" s="68">
        <f t="shared" si="35"/>
        <v>2.2526558519550637</v>
      </c>
      <c r="AS14" t="str">
        <f t="shared" si="36"/>
        <v>31 Science, engineering and technology associate professionals</v>
      </c>
      <c r="AT14" s="68">
        <v>4.4267746480898698</v>
      </c>
      <c r="AU14" s="68">
        <v>5.0936349387285489</v>
      </c>
      <c r="AV14" s="68">
        <v>5.3606410060205203</v>
      </c>
      <c r="AW14" s="68">
        <v>4.6235472665571251</v>
      </c>
      <c r="AX14" s="68">
        <v>4.8893916627626801</v>
      </c>
      <c r="AY14" s="68"/>
      <c r="AZ14" s="68">
        <f t="shared" si="37"/>
        <v>-0.47124934325784018</v>
      </c>
      <c r="BA14" s="68">
        <f>'RD T1'!E158</f>
        <v>1.8511724733544077</v>
      </c>
      <c r="BB14" s="68">
        <f t="shared" si="38"/>
        <v>1.3799231300965675</v>
      </c>
      <c r="BD14" t="str">
        <f t="shared" si="39"/>
        <v>31 Science, engineering and technology associate professionals</v>
      </c>
      <c r="BE14" s="68">
        <v>9.0917159754862542</v>
      </c>
      <c r="BF14" s="68">
        <v>9.9689845289047767</v>
      </c>
      <c r="BG14" s="68">
        <v>12.160965614715456</v>
      </c>
      <c r="BH14" s="68">
        <v>8.4661835816894726</v>
      </c>
      <c r="BI14" s="68">
        <v>7.5935788063048957</v>
      </c>
      <c r="BJ14" s="68"/>
      <c r="BK14" s="68">
        <f t="shared" si="40"/>
        <v>-4.5673868084105607</v>
      </c>
      <c r="BL14" s="68">
        <f>'RD T1'!E187</f>
        <v>2.957995020491806</v>
      </c>
      <c r="BM14" s="68">
        <f t="shared" si="41"/>
        <v>-1.6093917879187547</v>
      </c>
      <c r="BO14" t="str">
        <f t="shared" si="42"/>
        <v>31 Science, engineering and technology associate professionals</v>
      </c>
      <c r="BP14" s="68">
        <v>6.2277169102860999</v>
      </c>
      <c r="BQ14" s="68">
        <v>7.0144106926205216</v>
      </c>
      <c r="BR14" s="68">
        <v>8.4940286209299138</v>
      </c>
      <c r="BS14" s="68">
        <v>6.0319452789223655</v>
      </c>
      <c r="BT14" s="68">
        <v>5.3250146511374838</v>
      </c>
      <c r="BU14" s="68"/>
      <c r="BV14" s="68">
        <f t="shared" si="43"/>
        <v>-3.16901396979243</v>
      </c>
      <c r="BW14" s="68">
        <f>'RD T1'!E216</f>
        <v>2.208910347911039</v>
      </c>
      <c r="BX14" s="68">
        <f t="shared" si="44"/>
        <v>-0.96010362188139098</v>
      </c>
      <c r="BZ14" t="str">
        <f t="shared" si="45"/>
        <v>31 Science, engineering and technology associate professionals</v>
      </c>
      <c r="CA14" s="68">
        <v>5.2539496037582598</v>
      </c>
      <c r="CB14" s="68">
        <v>5.9386276935567386</v>
      </c>
      <c r="CC14" s="68">
        <v>6.6635244920231553</v>
      </c>
      <c r="CD14" s="68">
        <v>5.4111200708485772</v>
      </c>
      <c r="CE14" s="68">
        <v>4.5108955539521869</v>
      </c>
      <c r="CF14" s="68"/>
      <c r="CG14" s="68">
        <f t="shared" si="46"/>
        <v>-2.1526289380709684</v>
      </c>
      <c r="CH14" s="68">
        <f>'RD T1'!E245</f>
        <v>1.7370917090068005</v>
      </c>
      <c r="CI14" s="68">
        <f t="shared" si="47"/>
        <v>-0.4155372290641679</v>
      </c>
      <c r="CK14" t="str">
        <f t="shared" si="48"/>
        <v>31 Science, engineering and technology associate professionals</v>
      </c>
      <c r="CL14" s="68">
        <v>0.93686468892139163</v>
      </c>
      <c r="CM14" s="68">
        <v>1.3376576426398226</v>
      </c>
      <c r="CN14" s="68">
        <v>1.3570727613289444</v>
      </c>
      <c r="CO14" s="68">
        <v>1.2388517914537978</v>
      </c>
      <c r="CP14" s="68">
        <v>1.0979948218556079</v>
      </c>
      <c r="CQ14" s="68"/>
      <c r="CR14" s="68">
        <f t="shared" si="49"/>
        <v>-0.25907793947333646</v>
      </c>
      <c r="CS14" s="68">
        <f>'RD T1'!E274</f>
        <v>0.47981142556796308</v>
      </c>
      <c r="CT14" s="68">
        <f t="shared" si="50"/>
        <v>0.22073348609462662</v>
      </c>
    </row>
    <row r="15" spans="1:98" x14ac:dyDescent="0.2">
      <c r="A15" s="10" t="str">
        <f>name!D11</f>
        <v>32 Health and social care associate professionals</v>
      </c>
      <c r="B15" s="68">
        <v>0.16315158029240834</v>
      </c>
      <c r="C15" s="68">
        <v>0.21739960146664153</v>
      </c>
      <c r="D15" s="68">
        <v>0.17105968114514952</v>
      </c>
      <c r="E15" s="68">
        <v>0.26053999215545964</v>
      </c>
      <c r="F15" s="68">
        <v>0.4195149848015805</v>
      </c>
      <c r="G15" s="11"/>
      <c r="H15" s="68">
        <f t="shared" si="51"/>
        <v>0.24845530365643098</v>
      </c>
      <c r="I15" s="68">
        <f>'RD T1'!E43</f>
        <v>0.18990587477443255</v>
      </c>
      <c r="J15" s="68">
        <f t="shared" si="26"/>
        <v>0.43836117843086353</v>
      </c>
      <c r="L15" t="str">
        <f t="shared" si="27"/>
        <v>32 Health and social care associate professionals</v>
      </c>
      <c r="M15" s="68">
        <v>3.6945301453557828</v>
      </c>
      <c r="N15" s="68">
        <v>5.0326188449715419</v>
      </c>
      <c r="O15" s="68">
        <v>4.6227772697960061</v>
      </c>
      <c r="P15" s="68">
        <v>6.7375290400273764</v>
      </c>
      <c r="Q15" s="68">
        <v>10.439748932115739</v>
      </c>
      <c r="R15" s="11"/>
      <c r="S15" s="68">
        <f t="shared" si="28"/>
        <v>5.8169716623197329</v>
      </c>
      <c r="T15" s="68">
        <f>'RD T1'!E72</f>
        <v>4.6856549822932401</v>
      </c>
      <c r="U15" s="68">
        <f t="shared" si="29"/>
        <v>10.502626644612974</v>
      </c>
      <c r="W15" t="str">
        <f t="shared" si="30"/>
        <v>32 Health and social care associate professionals</v>
      </c>
      <c r="X15" s="68">
        <v>12.161787344133117</v>
      </c>
      <c r="Y15" s="68">
        <v>14.371443535195379</v>
      </c>
      <c r="Z15" s="68">
        <v>14.29099805688821</v>
      </c>
      <c r="AA15" s="68">
        <v>16.39279056062237</v>
      </c>
      <c r="AB15" s="68">
        <v>19.427479980936926</v>
      </c>
      <c r="AC15" s="68"/>
      <c r="AD15" s="68">
        <f t="shared" si="31"/>
        <v>5.1364819240487165</v>
      </c>
      <c r="AE15" s="68">
        <f>'RD T1'!E101</f>
        <v>10.866810777094779</v>
      </c>
      <c r="AF15" s="68">
        <f t="shared" si="32"/>
        <v>16.003292701143494</v>
      </c>
      <c r="AH15" t="str">
        <f t="shared" si="33"/>
        <v>32 Health and social care associate professionals</v>
      </c>
      <c r="AI15" s="68">
        <v>8.9012906262901623</v>
      </c>
      <c r="AJ15" s="68">
        <v>7.7178515722964374</v>
      </c>
      <c r="AK15" s="68">
        <v>7.3449267932896118</v>
      </c>
      <c r="AL15" s="68">
        <v>5.7544732555591356</v>
      </c>
      <c r="AM15" s="68">
        <v>3.6150418602327585</v>
      </c>
      <c r="AN15" s="68"/>
      <c r="AO15" s="68">
        <f t="shared" si="34"/>
        <v>-3.7298849330568533</v>
      </c>
      <c r="AP15" s="68">
        <f>'RD T1'!E130</f>
        <v>2.2920484761077358</v>
      </c>
      <c r="AQ15" s="68">
        <f t="shared" si="35"/>
        <v>-1.4378364569491175</v>
      </c>
      <c r="AS15" t="str">
        <f t="shared" si="36"/>
        <v>32 Health and social care associate professionals</v>
      </c>
      <c r="AT15" s="68">
        <v>1.8538489276661059</v>
      </c>
      <c r="AU15" s="68">
        <v>2.1793308160933078</v>
      </c>
      <c r="AV15" s="68">
        <v>2.3041150756750697</v>
      </c>
      <c r="AW15" s="68">
        <v>2.3419862634640389</v>
      </c>
      <c r="AX15" s="68">
        <v>2.6571735008464747</v>
      </c>
      <c r="AY15" s="68"/>
      <c r="AZ15" s="68">
        <f t="shared" si="37"/>
        <v>0.35305842517140507</v>
      </c>
      <c r="BA15" s="68">
        <f>'RD T1'!E159</f>
        <v>1.4149554603820749</v>
      </c>
      <c r="BB15" s="68">
        <f t="shared" si="38"/>
        <v>1.7680138855534799</v>
      </c>
      <c r="BD15" t="str">
        <f t="shared" si="39"/>
        <v>32 Health and social care associate professionals</v>
      </c>
      <c r="BE15" s="68">
        <v>8.2018994028966361</v>
      </c>
      <c r="BF15" s="68">
        <v>9.9757595010273974</v>
      </c>
      <c r="BG15" s="68">
        <v>11.77644789410628</v>
      </c>
      <c r="BH15" s="68">
        <v>11.859842986250683</v>
      </c>
      <c r="BI15" s="68">
        <v>15.067519049407169</v>
      </c>
      <c r="BJ15" s="68"/>
      <c r="BK15" s="68">
        <f t="shared" si="40"/>
        <v>3.2910711553008891</v>
      </c>
      <c r="BL15" s="68">
        <f>'RD T1'!E188</f>
        <v>7.3675138847218893</v>
      </c>
      <c r="BM15" s="68">
        <f t="shared" si="41"/>
        <v>10.658585040022778</v>
      </c>
      <c r="BO15" t="str">
        <f t="shared" si="42"/>
        <v>32 Health and social care associate professionals</v>
      </c>
      <c r="BP15" s="68">
        <v>6.4263778280602972</v>
      </c>
      <c r="BQ15" s="68">
        <v>7.1471552761349617</v>
      </c>
      <c r="BR15" s="68">
        <v>8.6045776458133236</v>
      </c>
      <c r="BS15" s="68">
        <v>6.8111514503068502</v>
      </c>
      <c r="BT15" s="68">
        <v>5.339390379648095</v>
      </c>
      <c r="BU15" s="68"/>
      <c r="BV15" s="68">
        <f t="shared" si="43"/>
        <v>-3.2651872661652286</v>
      </c>
      <c r="BW15" s="68">
        <f>'RD T1'!E217</f>
        <v>3.4128661743454716</v>
      </c>
      <c r="BX15" s="68">
        <f t="shared" si="44"/>
        <v>0.14767890818024298</v>
      </c>
      <c r="BZ15" t="str">
        <f t="shared" si="45"/>
        <v>32 Health and social care associate professionals</v>
      </c>
      <c r="CA15" s="68">
        <v>2.6960321701737646</v>
      </c>
      <c r="CB15" s="68">
        <v>2.4942613019820934</v>
      </c>
      <c r="CC15" s="68">
        <v>2.1924139724382177</v>
      </c>
      <c r="CD15" s="68">
        <v>1.5595401281454135</v>
      </c>
      <c r="CE15" s="68">
        <v>0.82258611564262474</v>
      </c>
      <c r="CF15" s="68"/>
      <c r="CG15" s="68">
        <f t="shared" si="46"/>
        <v>-1.369827856795593</v>
      </c>
      <c r="CH15" s="68">
        <f>'RD T1'!E246</f>
        <v>0.54878167099439557</v>
      </c>
      <c r="CI15" s="68">
        <f t="shared" si="47"/>
        <v>-0.82104618580119748</v>
      </c>
      <c r="CK15" t="str">
        <f t="shared" si="48"/>
        <v>32 Health and social care associate professionals</v>
      </c>
      <c r="CL15" s="68">
        <v>0.34812107675132042</v>
      </c>
      <c r="CM15" s="68">
        <v>0.42677607650236543</v>
      </c>
      <c r="CN15" s="68">
        <v>0.40230044109450191</v>
      </c>
      <c r="CO15" s="68">
        <v>0.39104227382997891</v>
      </c>
      <c r="CP15" s="68">
        <v>0.33938677913741616</v>
      </c>
      <c r="CQ15" s="68"/>
      <c r="CR15" s="68">
        <f t="shared" si="49"/>
        <v>-6.2913661957085754E-2</v>
      </c>
      <c r="CS15" s="68">
        <f>'RD T1'!E275</f>
        <v>0.16304417403685237</v>
      </c>
      <c r="CT15" s="68">
        <f t="shared" si="50"/>
        <v>0.10013051207976661</v>
      </c>
    </row>
    <row r="16" spans="1:98" x14ac:dyDescent="0.2">
      <c r="A16" s="10" t="str">
        <f>name!D12</f>
        <v>33 Protective service occupations</v>
      </c>
      <c r="B16" s="68">
        <v>9.1181499210255312E-2</v>
      </c>
      <c r="C16" s="68">
        <v>9.8330503176927389E-2</v>
      </c>
      <c r="D16" s="68">
        <v>8.9630623810313101E-2</v>
      </c>
      <c r="E16" s="68">
        <v>0.15677165897463044</v>
      </c>
      <c r="F16" s="68">
        <v>0.25107607336134663</v>
      </c>
      <c r="G16" s="11"/>
      <c r="H16" s="68">
        <f t="shared" si="51"/>
        <v>0.16144544955103352</v>
      </c>
      <c r="I16" s="68">
        <f>'RD T1'!E44</f>
        <v>7.204279700308247E-2</v>
      </c>
      <c r="J16" s="68">
        <f t="shared" si="26"/>
        <v>0.23348824655411599</v>
      </c>
      <c r="L16" t="str">
        <f t="shared" si="27"/>
        <v>33 Protective service occupations</v>
      </c>
      <c r="M16" s="68">
        <v>1.3379122327366977</v>
      </c>
      <c r="N16" s="68">
        <v>1.5107032590531604</v>
      </c>
      <c r="O16" s="68">
        <v>1.4172313193310355</v>
      </c>
      <c r="P16" s="68">
        <v>2.4180504348138463</v>
      </c>
      <c r="Q16" s="68">
        <v>3.6439289786123106</v>
      </c>
      <c r="R16" s="11"/>
      <c r="S16" s="68">
        <f t="shared" si="28"/>
        <v>2.2266976592812751</v>
      </c>
      <c r="T16" s="68">
        <f>'RD T1'!E73</f>
        <v>1.0119883105765268</v>
      </c>
      <c r="U16" s="68">
        <f t="shared" si="29"/>
        <v>3.2386859698578019</v>
      </c>
      <c r="W16" t="str">
        <f t="shared" si="30"/>
        <v>33 Protective service occupations</v>
      </c>
      <c r="X16" s="68">
        <v>5.3603078518541976</v>
      </c>
      <c r="Y16" s="68">
        <v>6.2381009675113912</v>
      </c>
      <c r="Z16" s="68">
        <v>6.8451764323048039</v>
      </c>
      <c r="AA16" s="68">
        <v>9.632892522441324</v>
      </c>
      <c r="AB16" s="68">
        <v>14.257987736138588</v>
      </c>
      <c r="AC16" s="68"/>
      <c r="AD16" s="68">
        <f t="shared" si="31"/>
        <v>7.4128113038337844</v>
      </c>
      <c r="AE16" s="68">
        <f>'RD T1'!E102</f>
        <v>4.6615760193205542</v>
      </c>
      <c r="AF16" s="68">
        <f t="shared" si="32"/>
        <v>12.074387323154339</v>
      </c>
      <c r="AH16" t="str">
        <f t="shared" si="33"/>
        <v>33 Protective service occupations</v>
      </c>
      <c r="AI16" s="68">
        <v>1.5935646295991464</v>
      </c>
      <c r="AJ16" s="68">
        <v>1.7857769502231602</v>
      </c>
      <c r="AK16" s="68">
        <v>2.021153144074662</v>
      </c>
      <c r="AL16" s="68">
        <v>2.8387188274262849</v>
      </c>
      <c r="AM16" s="68">
        <v>4.1789054511591059</v>
      </c>
      <c r="AN16" s="68"/>
      <c r="AO16" s="68">
        <f t="shared" si="34"/>
        <v>2.157752307084444</v>
      </c>
      <c r="AP16" s="68">
        <f>'RD T1'!E131</f>
        <v>1.2253642435177654</v>
      </c>
      <c r="AQ16" s="68">
        <f t="shared" si="35"/>
        <v>3.3831165506022094</v>
      </c>
      <c r="AS16" t="str">
        <f t="shared" si="36"/>
        <v>33 Protective service occupations</v>
      </c>
      <c r="AT16" s="68">
        <v>1.3565947657853998</v>
      </c>
      <c r="AU16" s="68">
        <v>1.3194824690313762</v>
      </c>
      <c r="AV16" s="68">
        <v>1.386228826458034</v>
      </c>
      <c r="AW16" s="68">
        <v>1.6584597431237649</v>
      </c>
      <c r="AX16" s="68">
        <v>2.0849134295241911</v>
      </c>
      <c r="AY16" s="68"/>
      <c r="AZ16" s="68">
        <f t="shared" si="37"/>
        <v>0.69868460306615709</v>
      </c>
      <c r="BA16" s="68">
        <f>'RD T1'!E160</f>
        <v>0.60106552583261919</v>
      </c>
      <c r="BB16" s="68">
        <f t="shared" si="38"/>
        <v>1.2997501288987763</v>
      </c>
      <c r="BD16" t="str">
        <f t="shared" si="39"/>
        <v>33 Protective service occupations</v>
      </c>
      <c r="BE16" s="68">
        <v>6.0362954403592219</v>
      </c>
      <c r="BF16" s="68">
        <v>5.8888290767045293</v>
      </c>
      <c r="BG16" s="68">
        <v>6.6337687026935503</v>
      </c>
      <c r="BH16" s="68">
        <v>6.8995184476538078</v>
      </c>
      <c r="BI16" s="68">
        <v>6.9699878284341663</v>
      </c>
      <c r="BJ16" s="68"/>
      <c r="BK16" s="68">
        <f t="shared" si="40"/>
        <v>0.33621912574061597</v>
      </c>
      <c r="BL16" s="68">
        <f>'RD T1'!E189</f>
        <v>1.6735886471432415</v>
      </c>
      <c r="BM16" s="68">
        <f t="shared" si="41"/>
        <v>2.0098077728838577</v>
      </c>
      <c r="BO16" t="str">
        <f t="shared" si="42"/>
        <v>33 Protective service occupations</v>
      </c>
      <c r="BP16" s="68">
        <v>6.4092988648590685</v>
      </c>
      <c r="BQ16" s="68">
        <v>6.2148502881062972</v>
      </c>
      <c r="BR16" s="68">
        <v>7.0247400170092797</v>
      </c>
      <c r="BS16" s="68">
        <v>6.8765860484364412</v>
      </c>
      <c r="BT16" s="68">
        <v>5.3992456432535461</v>
      </c>
      <c r="BU16" s="68"/>
      <c r="BV16" s="68">
        <f t="shared" si="43"/>
        <v>-1.6254943737557337</v>
      </c>
      <c r="BW16" s="68">
        <f>'RD T1'!E218</f>
        <v>1.8466972793226848</v>
      </c>
      <c r="BX16" s="68">
        <f t="shared" si="44"/>
        <v>0.2212029055669511</v>
      </c>
      <c r="BZ16" t="str">
        <f t="shared" si="45"/>
        <v>33 Protective service occupations</v>
      </c>
      <c r="CA16" s="68">
        <v>3.9245854163193599</v>
      </c>
      <c r="CB16" s="68">
        <v>3.6186521448641003</v>
      </c>
      <c r="CC16" s="68">
        <v>3.6894530957047178</v>
      </c>
      <c r="CD16" s="68">
        <v>3.9840023436019578</v>
      </c>
      <c r="CE16" s="68">
        <v>2.6328651117121575</v>
      </c>
      <c r="CF16" s="68"/>
      <c r="CG16" s="68">
        <f t="shared" si="46"/>
        <v>-1.0565879839925603</v>
      </c>
      <c r="CH16" s="68">
        <f>'RD T1'!E247</f>
        <v>1.1346318831553062</v>
      </c>
      <c r="CI16" s="68">
        <f t="shared" si="47"/>
        <v>7.80438991627459E-2</v>
      </c>
      <c r="CK16" t="str">
        <f t="shared" si="48"/>
        <v>33 Protective service occupations</v>
      </c>
      <c r="CL16" s="68">
        <v>0.66312908349930844</v>
      </c>
      <c r="CM16" s="68">
        <v>0.61499801807261545</v>
      </c>
      <c r="CN16" s="68">
        <v>0.54493356396871262</v>
      </c>
      <c r="CO16" s="68">
        <v>0.56993392830791367</v>
      </c>
      <c r="CP16" s="68">
        <v>0.48468454007760126</v>
      </c>
      <c r="CQ16" s="68"/>
      <c r="CR16" s="68">
        <f t="shared" si="49"/>
        <v>-6.0249023891111364E-2</v>
      </c>
      <c r="CS16" s="68">
        <f>'RD T1'!E276</f>
        <v>0.12440413637777882</v>
      </c>
      <c r="CT16" s="68">
        <f t="shared" si="50"/>
        <v>6.4155112486667457E-2</v>
      </c>
    </row>
    <row r="17" spans="1:98" x14ac:dyDescent="0.2">
      <c r="A17" s="10" t="str">
        <f>name!D13</f>
        <v>34 Culture, media and sports occupations</v>
      </c>
      <c r="B17" s="68">
        <v>0.3853561888721404</v>
      </c>
      <c r="C17" s="68">
        <v>0.72796723346226322</v>
      </c>
      <c r="D17" s="68">
        <v>0.71057410681008171</v>
      </c>
      <c r="E17" s="68">
        <v>0.93104778322058401</v>
      </c>
      <c r="F17" s="68">
        <v>1.3566787145364927</v>
      </c>
      <c r="G17" s="11"/>
      <c r="H17" s="68">
        <f t="shared" si="51"/>
        <v>0.64610460772641098</v>
      </c>
      <c r="I17" s="68">
        <f>'RD T1'!E45</f>
        <v>0.61674649923647429</v>
      </c>
      <c r="J17" s="68">
        <f t="shared" si="26"/>
        <v>1.2628511069628852</v>
      </c>
      <c r="L17" t="str">
        <f t="shared" si="27"/>
        <v>34 Culture, media and sports occupations</v>
      </c>
      <c r="M17" s="68">
        <v>5.2100464480777449</v>
      </c>
      <c r="N17" s="68">
        <v>6.8692815093129242</v>
      </c>
      <c r="O17" s="68">
        <v>7.0895419061308287</v>
      </c>
      <c r="P17" s="68">
        <v>8.5593459841092905</v>
      </c>
      <c r="Q17" s="68">
        <v>11.297567983342283</v>
      </c>
      <c r="R17" s="11"/>
      <c r="S17" s="68">
        <f t="shared" si="28"/>
        <v>4.2080260772114544</v>
      </c>
      <c r="T17" s="68">
        <f>'RD T1'!E74</f>
        <v>5.1689521899491675</v>
      </c>
      <c r="U17" s="68">
        <f t="shared" si="29"/>
        <v>9.3769782671606219</v>
      </c>
      <c r="W17" t="str">
        <f t="shared" si="30"/>
        <v>34 Culture, media and sports occupations</v>
      </c>
      <c r="X17" s="68">
        <v>11.936036641693764</v>
      </c>
      <c r="Y17" s="68">
        <v>13.947811033254771</v>
      </c>
      <c r="Z17" s="68">
        <v>15.137112059464471</v>
      </c>
      <c r="AA17" s="68">
        <v>14.186204070419359</v>
      </c>
      <c r="AB17" s="68">
        <v>15.406648728571183</v>
      </c>
      <c r="AC17" s="68"/>
      <c r="AD17" s="68">
        <f t="shared" si="31"/>
        <v>0.26953666910671181</v>
      </c>
      <c r="AE17" s="68">
        <f>'RD T1'!E103</f>
        <v>7.3820426047004997</v>
      </c>
      <c r="AF17" s="68">
        <f t="shared" si="32"/>
        <v>7.6515792738072115</v>
      </c>
      <c r="AH17" t="str">
        <f t="shared" si="33"/>
        <v>34 Culture, media and sports occupations</v>
      </c>
      <c r="AI17" s="68">
        <v>1.6047145172612565</v>
      </c>
      <c r="AJ17" s="68">
        <v>1.8752442927387971</v>
      </c>
      <c r="AK17" s="68">
        <v>1.8932210994083503</v>
      </c>
      <c r="AL17" s="68">
        <v>1.8262537366963878</v>
      </c>
      <c r="AM17" s="68">
        <v>2.2799943469385977</v>
      </c>
      <c r="AN17" s="68"/>
      <c r="AO17" s="68">
        <f t="shared" si="34"/>
        <v>0.38677324753024744</v>
      </c>
      <c r="AP17" s="68">
        <f>'RD T1'!E132</f>
        <v>0.97945846797741509</v>
      </c>
      <c r="AQ17" s="68">
        <f t="shared" si="35"/>
        <v>1.3662317155076624</v>
      </c>
      <c r="AS17" t="str">
        <f t="shared" si="36"/>
        <v>34 Culture, media and sports occupations</v>
      </c>
      <c r="AT17" s="68">
        <v>1.9596300528079826</v>
      </c>
      <c r="AU17" s="68">
        <v>2.0130603793612396</v>
      </c>
      <c r="AV17" s="68">
        <v>2.283236496396603</v>
      </c>
      <c r="AW17" s="68">
        <v>1.998789435032736</v>
      </c>
      <c r="AX17" s="68">
        <v>2.0778831481048674</v>
      </c>
      <c r="AY17" s="68"/>
      <c r="AZ17" s="68">
        <f t="shared" si="37"/>
        <v>-0.20535334829173557</v>
      </c>
      <c r="BA17" s="68">
        <f>'RD T1'!E161</f>
        <v>0.99479555730303915</v>
      </c>
      <c r="BB17" s="68">
        <f t="shared" si="38"/>
        <v>0.78944220901130358</v>
      </c>
      <c r="BD17" t="str">
        <f t="shared" si="39"/>
        <v>34 Culture, media and sports occupations</v>
      </c>
      <c r="BE17" s="68">
        <v>5.7593644209254897</v>
      </c>
      <c r="BF17" s="68">
        <v>6.2246042455055441</v>
      </c>
      <c r="BG17" s="68">
        <v>7.6015109797593921</v>
      </c>
      <c r="BH17" s="68">
        <v>5.7443710410748876</v>
      </c>
      <c r="BI17" s="68">
        <v>5.9962784977403158</v>
      </c>
      <c r="BJ17" s="68"/>
      <c r="BK17" s="68">
        <f t="shared" si="40"/>
        <v>-1.6052324820190762</v>
      </c>
      <c r="BL17" s="68">
        <f>'RD T1'!E190</f>
        <v>2.2875612595675396</v>
      </c>
      <c r="BM17" s="68">
        <f t="shared" si="41"/>
        <v>0.68232877754846344</v>
      </c>
      <c r="BO17" t="str">
        <f t="shared" si="42"/>
        <v>34 Culture, media and sports occupations</v>
      </c>
      <c r="BP17" s="68">
        <v>2.8439444745513103</v>
      </c>
      <c r="BQ17" s="68">
        <v>2.3081958004236656</v>
      </c>
      <c r="BR17" s="68">
        <v>3.0719182121445017</v>
      </c>
      <c r="BS17" s="68">
        <v>1.7997828885253182</v>
      </c>
      <c r="BT17" s="68">
        <v>1.1200294067376149</v>
      </c>
      <c r="BU17" s="68"/>
      <c r="BV17" s="68">
        <f t="shared" si="43"/>
        <v>-1.9518888054068868</v>
      </c>
      <c r="BW17" s="68">
        <f>'RD T1'!E219</f>
        <v>0.597907273146981</v>
      </c>
      <c r="BX17" s="68">
        <f t="shared" si="44"/>
        <v>-1.3539815322599058</v>
      </c>
      <c r="BZ17" t="str">
        <f t="shared" si="45"/>
        <v>34 Culture, media and sports occupations</v>
      </c>
      <c r="CA17" s="68">
        <v>2.8963731955740162</v>
      </c>
      <c r="CB17" s="68">
        <v>2.9625489498491842</v>
      </c>
      <c r="CC17" s="68">
        <v>2.915803665094078</v>
      </c>
      <c r="CD17" s="68">
        <v>2.2055624334205128</v>
      </c>
      <c r="CE17" s="68">
        <v>1.3050741111005886</v>
      </c>
      <c r="CF17" s="68"/>
      <c r="CG17" s="68">
        <f t="shared" si="46"/>
        <v>-1.6107295539934894</v>
      </c>
      <c r="CH17" s="68">
        <f>'RD T1'!E248</f>
        <v>0.6980173246843151</v>
      </c>
      <c r="CI17" s="68">
        <f t="shared" si="47"/>
        <v>-0.91271222930917428</v>
      </c>
      <c r="CK17" t="str">
        <f t="shared" si="48"/>
        <v>34 Culture, media and sports occupations</v>
      </c>
      <c r="CL17" s="68">
        <v>0.86494672009978268</v>
      </c>
      <c r="CM17" s="68">
        <v>1.3465620034481207</v>
      </c>
      <c r="CN17" s="68">
        <v>1.1412560080568497</v>
      </c>
      <c r="CO17" s="68">
        <v>1.0046901152495229</v>
      </c>
      <c r="CP17" s="68">
        <v>0.61157347003630225</v>
      </c>
      <c r="CQ17" s="68"/>
      <c r="CR17" s="68">
        <f t="shared" si="49"/>
        <v>-0.52968253802054743</v>
      </c>
      <c r="CS17" s="68">
        <f>'RD T1'!E277</f>
        <v>0.38037197952491825</v>
      </c>
      <c r="CT17" s="68">
        <f t="shared" si="50"/>
        <v>-0.14931055849562919</v>
      </c>
    </row>
    <row r="18" spans="1:98" x14ac:dyDescent="0.2">
      <c r="A18" s="10" t="str">
        <f>name!D14</f>
        <v>35 Business and public service associate professionals</v>
      </c>
      <c r="B18" s="68">
        <v>1.3537584698464056</v>
      </c>
      <c r="C18" s="68">
        <v>1.658157109744173</v>
      </c>
      <c r="D18" s="68">
        <v>1.5337037435049177</v>
      </c>
      <c r="E18" s="68">
        <v>2.1013653477129597</v>
      </c>
      <c r="F18" s="68">
        <v>2.9604499810837543</v>
      </c>
      <c r="G18" s="11"/>
      <c r="H18" s="68">
        <f t="shared" si="51"/>
        <v>1.4267462375788367</v>
      </c>
      <c r="I18" s="68">
        <f>'RD T1'!E46</f>
        <v>1.2288656307444543</v>
      </c>
      <c r="J18" s="68">
        <f t="shared" si="26"/>
        <v>2.655611868323291</v>
      </c>
      <c r="L18" t="str">
        <f t="shared" si="27"/>
        <v>35 Business and public service associate professionals</v>
      </c>
      <c r="M18" s="68">
        <v>14.378301136030595</v>
      </c>
      <c r="N18" s="68">
        <v>17.701134332234918</v>
      </c>
      <c r="O18" s="68">
        <v>16.871422428096889</v>
      </c>
      <c r="P18" s="68">
        <v>22.521593207559736</v>
      </c>
      <c r="Q18" s="68">
        <v>30.850837521577922</v>
      </c>
      <c r="R18" s="11"/>
      <c r="S18" s="68">
        <f t="shared" si="28"/>
        <v>13.979415093481034</v>
      </c>
      <c r="T18" s="68">
        <f>'RD T1'!E75</f>
        <v>13.294009976895095</v>
      </c>
      <c r="U18" s="68">
        <f t="shared" si="29"/>
        <v>27.273425070376128</v>
      </c>
      <c r="W18" t="str">
        <f t="shared" si="30"/>
        <v>35 Business and public service associate professionals</v>
      </c>
      <c r="X18" s="68">
        <v>33.782528510176299</v>
      </c>
      <c r="Y18" s="68">
        <v>36.936255791244967</v>
      </c>
      <c r="Z18" s="68">
        <v>38.158072106323331</v>
      </c>
      <c r="AA18" s="68">
        <v>39.50489055644303</v>
      </c>
      <c r="AB18" s="68">
        <v>43.135961879968079</v>
      </c>
      <c r="AC18" s="68"/>
      <c r="AD18" s="68">
        <f t="shared" si="31"/>
        <v>4.9778897736447476</v>
      </c>
      <c r="AE18" s="68">
        <f>'RD T1'!E104</f>
        <v>21.133385536965992</v>
      </c>
      <c r="AF18" s="68">
        <f t="shared" si="32"/>
        <v>26.11127531061074</v>
      </c>
      <c r="AH18" t="str">
        <f t="shared" si="33"/>
        <v>35 Business and public service associate professionals</v>
      </c>
      <c r="AI18" s="68">
        <v>9.3049661006019893</v>
      </c>
      <c r="AJ18" s="68">
        <v>10.029112892805852</v>
      </c>
      <c r="AK18" s="68">
        <v>10.865156036263564</v>
      </c>
      <c r="AL18" s="68">
        <v>11.249736656813505</v>
      </c>
      <c r="AM18" s="68">
        <v>12.657147891235853</v>
      </c>
      <c r="AN18" s="68"/>
      <c r="AO18" s="68">
        <f t="shared" si="34"/>
        <v>1.7919918549722897</v>
      </c>
      <c r="AP18" s="68">
        <f>'RD T1'!E133</f>
        <v>5.7786167018312478</v>
      </c>
      <c r="AQ18" s="68">
        <f t="shared" si="35"/>
        <v>7.5706085568035375</v>
      </c>
      <c r="AS18" t="str">
        <f t="shared" si="36"/>
        <v>35 Business and public service associate professionals</v>
      </c>
      <c r="AT18" s="68">
        <v>8.2671274171065878</v>
      </c>
      <c r="AU18" s="68">
        <v>8.8156893577364261</v>
      </c>
      <c r="AV18" s="68">
        <v>9.4324816778353622</v>
      </c>
      <c r="AW18" s="68">
        <v>9.6323657111684362</v>
      </c>
      <c r="AX18" s="68">
        <v>10.725516880490325</v>
      </c>
      <c r="AY18" s="68"/>
      <c r="AZ18" s="68">
        <f t="shared" si="37"/>
        <v>1.2930352026549627</v>
      </c>
      <c r="BA18" s="68">
        <f>'RD T1'!E162</f>
        <v>4.8544351602515814</v>
      </c>
      <c r="BB18" s="68">
        <f t="shared" si="38"/>
        <v>6.1474703629065441</v>
      </c>
      <c r="BD18" t="str">
        <f t="shared" si="39"/>
        <v>35 Business and public service associate professionals</v>
      </c>
      <c r="BE18" s="68">
        <v>27.918178098454312</v>
      </c>
      <c r="BF18" s="68">
        <v>29.682763973370331</v>
      </c>
      <c r="BG18" s="68">
        <v>35.438612567641918</v>
      </c>
      <c r="BH18" s="68">
        <v>30.223810265133018</v>
      </c>
      <c r="BI18" s="68">
        <v>31.602232885686909</v>
      </c>
      <c r="BJ18" s="68"/>
      <c r="BK18" s="68">
        <f t="shared" si="40"/>
        <v>-3.8363796819550089</v>
      </c>
      <c r="BL18" s="68">
        <f>'RD T1'!E191</f>
        <v>13.154831275592082</v>
      </c>
      <c r="BM18" s="68">
        <f t="shared" si="41"/>
        <v>9.3184515936370733</v>
      </c>
      <c r="BO18" t="str">
        <f t="shared" si="42"/>
        <v>35 Business and public service associate professionals</v>
      </c>
      <c r="BP18" s="68">
        <v>22.185968040291929</v>
      </c>
      <c r="BQ18" s="68">
        <v>21.886669337318576</v>
      </c>
      <c r="BR18" s="68">
        <v>26.474735478058967</v>
      </c>
      <c r="BS18" s="68">
        <v>20.14866626248515</v>
      </c>
      <c r="BT18" s="68">
        <v>15.723250933779706</v>
      </c>
      <c r="BU18" s="68"/>
      <c r="BV18" s="68">
        <f t="shared" si="43"/>
        <v>-10.751484544279261</v>
      </c>
      <c r="BW18" s="68">
        <f>'RD T1'!E220</f>
        <v>7.7082425336735172</v>
      </c>
      <c r="BX18" s="68">
        <f t="shared" si="44"/>
        <v>-3.0432420106057441</v>
      </c>
      <c r="BZ18" t="str">
        <f t="shared" si="45"/>
        <v>35 Business and public service associate professionals</v>
      </c>
      <c r="CA18" s="68">
        <v>14.652636928596483</v>
      </c>
      <c r="CB18" s="68">
        <v>13.999133422037003</v>
      </c>
      <c r="CC18" s="68">
        <v>13.978043902104064</v>
      </c>
      <c r="CD18" s="68">
        <v>11.024640980325472</v>
      </c>
      <c r="CE18" s="68">
        <v>6.7929371581867315</v>
      </c>
      <c r="CF18" s="68"/>
      <c r="CG18" s="68">
        <f t="shared" si="46"/>
        <v>-7.1851067439173324</v>
      </c>
      <c r="CH18" s="68">
        <f>'RD T1'!E249</f>
        <v>3.3309176978802677</v>
      </c>
      <c r="CI18" s="68">
        <f t="shared" si="47"/>
        <v>-3.8541890460370647</v>
      </c>
      <c r="CK18" t="str">
        <f t="shared" si="48"/>
        <v>35 Business and public service associate professionals</v>
      </c>
      <c r="CL18" s="68">
        <v>3.2012609517238406</v>
      </c>
      <c r="CM18" s="68">
        <v>3.5673873572416941</v>
      </c>
      <c r="CN18" s="68">
        <v>3.1653322389968852</v>
      </c>
      <c r="CO18" s="68">
        <v>2.3325283472233003</v>
      </c>
      <c r="CP18" s="68">
        <v>1.8361105350682354</v>
      </c>
      <c r="CQ18" s="68"/>
      <c r="CR18" s="68">
        <f t="shared" si="49"/>
        <v>-1.3292217039286498</v>
      </c>
      <c r="CS18" s="68">
        <f>'RD T1'!E278</f>
        <v>0.81196946170822326</v>
      </c>
      <c r="CT18" s="68">
        <f t="shared" si="50"/>
        <v>-0.51725224222042654</v>
      </c>
    </row>
    <row r="19" spans="1:98" x14ac:dyDescent="0.2">
      <c r="A19" s="10" t="str">
        <f>name!D15</f>
        <v>41 Administrative occupations</v>
      </c>
      <c r="B19" s="68">
        <v>1.4617773082143646</v>
      </c>
      <c r="C19" s="68">
        <v>1.5908170117125797</v>
      </c>
      <c r="D19" s="68">
        <v>1.4795362108442562</v>
      </c>
      <c r="E19" s="68">
        <v>2.1362356870537056</v>
      </c>
      <c r="F19" s="68">
        <v>3.2125587618915388</v>
      </c>
      <c r="G19" s="11"/>
      <c r="H19" s="68">
        <f t="shared" si="51"/>
        <v>1.7330225510472825</v>
      </c>
      <c r="I19" s="68">
        <f>'RD T1'!E47</f>
        <v>1.3272333177765341</v>
      </c>
      <c r="J19" s="68">
        <f t="shared" si="26"/>
        <v>3.0602558688238166</v>
      </c>
      <c r="L19" t="str">
        <f t="shared" si="27"/>
        <v>41 Administrative occupations</v>
      </c>
      <c r="M19" s="68">
        <v>13.421010481581421</v>
      </c>
      <c r="N19" s="68">
        <v>15.658552785035139</v>
      </c>
      <c r="O19" s="68">
        <v>14.931750117152799</v>
      </c>
      <c r="P19" s="68">
        <v>21.341939894380697</v>
      </c>
      <c r="Q19" s="68">
        <v>29.737790455603903</v>
      </c>
      <c r="R19" s="11"/>
      <c r="S19" s="68">
        <f t="shared" si="28"/>
        <v>14.806040338451105</v>
      </c>
      <c r="T19" s="68">
        <f>'RD T1'!E76</f>
        <v>13.333460603077933</v>
      </c>
      <c r="U19" s="68">
        <f t="shared" si="29"/>
        <v>28.139500941529036</v>
      </c>
      <c r="W19" t="str">
        <f t="shared" si="30"/>
        <v>41 Administrative occupations</v>
      </c>
      <c r="X19" s="68">
        <v>47.744118749856383</v>
      </c>
      <c r="Y19" s="68">
        <v>48.79260080571833</v>
      </c>
      <c r="Z19" s="68">
        <v>50.946993675604666</v>
      </c>
      <c r="AA19" s="68">
        <v>57.191884883263121</v>
      </c>
      <c r="AB19" s="68">
        <v>68.157303332904178</v>
      </c>
      <c r="AC19" s="68"/>
      <c r="AD19" s="68">
        <f t="shared" si="31"/>
        <v>17.210309657299511</v>
      </c>
      <c r="AE19" s="68">
        <f>'RD T1'!E105</f>
        <v>33.07948469048096</v>
      </c>
      <c r="AF19" s="68">
        <f t="shared" si="32"/>
        <v>50.289794347780472</v>
      </c>
      <c r="AH19" t="str">
        <f t="shared" si="33"/>
        <v>41 Administrative occupations</v>
      </c>
      <c r="AI19" s="68">
        <v>16.442217685695841</v>
      </c>
      <c r="AJ19" s="68">
        <v>17.257862868076401</v>
      </c>
      <c r="AK19" s="68">
        <v>17.686458443911956</v>
      </c>
      <c r="AL19" s="68">
        <v>19.260288962231463</v>
      </c>
      <c r="AM19" s="68">
        <v>21.664878383698287</v>
      </c>
      <c r="AN19" s="68"/>
      <c r="AO19" s="68">
        <f t="shared" si="34"/>
        <v>3.9784199397863311</v>
      </c>
      <c r="AP19" s="68">
        <f>'RD T1'!E134</f>
        <v>11.52599412636255</v>
      </c>
      <c r="AQ19" s="68">
        <f t="shared" si="35"/>
        <v>15.504414066148881</v>
      </c>
      <c r="AS19" t="str">
        <f t="shared" si="36"/>
        <v>41 Administrative occupations</v>
      </c>
      <c r="AT19" s="68">
        <v>15.897172389663655</v>
      </c>
      <c r="AU19" s="68">
        <v>16.047669977592204</v>
      </c>
      <c r="AV19" s="68">
        <v>16.774946598271708</v>
      </c>
      <c r="AW19" s="68">
        <v>17.71122629316628</v>
      </c>
      <c r="AX19" s="68">
        <v>20.256118838861699</v>
      </c>
      <c r="AY19" s="68"/>
      <c r="AZ19" s="68">
        <f t="shared" si="37"/>
        <v>3.4811722405899914</v>
      </c>
      <c r="BA19" s="68">
        <f>'RD T1'!E163</f>
        <v>10.052426802590677</v>
      </c>
      <c r="BB19" s="68">
        <f t="shared" si="38"/>
        <v>13.533599043180669</v>
      </c>
      <c r="BD19" t="str">
        <f t="shared" si="39"/>
        <v>41 Administrative occupations</v>
      </c>
      <c r="BE19" s="68">
        <v>60.493762601247063</v>
      </c>
      <c r="BF19" s="68">
        <v>58.486220500743158</v>
      </c>
      <c r="BG19" s="68">
        <v>67.938862639934825</v>
      </c>
      <c r="BH19" s="68">
        <v>59.919582131707749</v>
      </c>
      <c r="BI19" s="68">
        <v>57.387317140467104</v>
      </c>
      <c r="BJ19" s="68"/>
      <c r="BK19" s="68">
        <f t="shared" si="40"/>
        <v>-10.551545499467721</v>
      </c>
      <c r="BL19" s="68">
        <f>'RD T1'!E192</f>
        <v>27.303389387605094</v>
      </c>
      <c r="BM19" s="68">
        <f t="shared" si="41"/>
        <v>16.751843888137373</v>
      </c>
      <c r="BO19" t="str">
        <f t="shared" si="42"/>
        <v>41 Administrative occupations</v>
      </c>
      <c r="BP19" s="68">
        <v>66.651077707824854</v>
      </c>
      <c r="BQ19" s="68">
        <v>59.601395100735751</v>
      </c>
      <c r="BR19" s="68">
        <v>71.450218020644911</v>
      </c>
      <c r="BS19" s="68">
        <v>54.894075286768327</v>
      </c>
      <c r="BT19" s="68">
        <v>38.755375602774315</v>
      </c>
      <c r="BU19" s="68"/>
      <c r="BV19" s="68">
        <f t="shared" si="43"/>
        <v>-32.694842417870596</v>
      </c>
      <c r="BW19" s="68">
        <f>'RD T1'!E221</f>
        <v>21.792620134193221</v>
      </c>
      <c r="BX19" s="68">
        <f t="shared" si="44"/>
        <v>-10.902222283677375</v>
      </c>
      <c r="BZ19" t="str">
        <f t="shared" si="45"/>
        <v>41 Administrative occupations</v>
      </c>
      <c r="CA19" s="68">
        <v>37.517205704277387</v>
      </c>
      <c r="CB19" s="68">
        <v>31.692085537913101</v>
      </c>
      <c r="CC19" s="68">
        <v>29.655686354144546</v>
      </c>
      <c r="CD19" s="68">
        <v>20.004995684269524</v>
      </c>
      <c r="CE19" s="68">
        <v>8.2570909955290048</v>
      </c>
      <c r="CF19" s="68"/>
      <c r="CG19" s="68">
        <f t="shared" si="46"/>
        <v>-21.398595358615541</v>
      </c>
      <c r="CH19" s="68">
        <f>'RD T1'!E250</f>
        <v>5.7425471950517579</v>
      </c>
      <c r="CI19" s="68">
        <f t="shared" si="47"/>
        <v>-15.656048163563783</v>
      </c>
      <c r="CK19" t="str">
        <f t="shared" si="48"/>
        <v>41 Administrative occupations</v>
      </c>
      <c r="CL19" s="68">
        <v>8.7761044163108082</v>
      </c>
      <c r="CM19" s="68">
        <v>8.1296143210199752</v>
      </c>
      <c r="CN19" s="68">
        <v>7.5423179894307797</v>
      </c>
      <c r="CO19" s="68">
        <v>5.6355927243931383</v>
      </c>
      <c r="CP19" s="68">
        <v>3.3538459519854555</v>
      </c>
      <c r="CQ19" s="68"/>
      <c r="CR19" s="68">
        <f t="shared" si="49"/>
        <v>-4.1884720374453241</v>
      </c>
      <c r="CS19" s="68">
        <f>'RD T1'!E279</f>
        <v>1.6580625577956247</v>
      </c>
      <c r="CT19" s="68">
        <f t="shared" si="50"/>
        <v>-2.5304094796496992</v>
      </c>
    </row>
    <row r="20" spans="1:98" x14ac:dyDescent="0.2">
      <c r="A20" s="10" t="str">
        <f>name!D16</f>
        <v>42 Secretarial and related occupations</v>
      </c>
      <c r="B20" s="68">
        <v>9.5158724888777538E-2</v>
      </c>
      <c r="C20" s="68">
        <v>0.11446084637620953</v>
      </c>
      <c r="D20" s="68">
        <v>9.2346059372199418E-2</v>
      </c>
      <c r="E20" s="68">
        <v>0.18665315635908616</v>
      </c>
      <c r="F20" s="68">
        <v>0.35232388723136654</v>
      </c>
      <c r="G20" s="11"/>
      <c r="H20" s="68">
        <f t="shared" si="51"/>
        <v>0.25997782785916712</v>
      </c>
      <c r="I20" s="68">
        <f>'RD T1'!E48</f>
        <v>0.14719362110234022</v>
      </c>
      <c r="J20" s="68">
        <f t="shared" si="26"/>
        <v>0.40717144896150737</v>
      </c>
      <c r="L20" t="str">
        <f t="shared" si="27"/>
        <v>42 Secretarial and related occupations</v>
      </c>
      <c r="M20" s="68">
        <v>2.253808639756917</v>
      </c>
      <c r="N20" s="68">
        <v>2.475000543106503</v>
      </c>
      <c r="O20" s="68">
        <v>2.2330375563576581</v>
      </c>
      <c r="P20" s="68">
        <v>4.301016892247457</v>
      </c>
      <c r="Q20" s="68">
        <v>5.8230083142034523</v>
      </c>
      <c r="R20" s="11"/>
      <c r="S20" s="68">
        <f t="shared" si="28"/>
        <v>3.5899707578457942</v>
      </c>
      <c r="T20" s="68">
        <f>'RD T1'!E77</f>
        <v>2.7607663357633689</v>
      </c>
      <c r="U20" s="68">
        <f t="shared" si="29"/>
        <v>6.3507370936091636</v>
      </c>
      <c r="W20" t="str">
        <f t="shared" si="30"/>
        <v>42 Secretarial and related occupations</v>
      </c>
      <c r="X20" s="68">
        <v>8.1282003772334832</v>
      </c>
      <c r="Y20" s="68">
        <v>7.8289984278842644</v>
      </c>
      <c r="Z20" s="68">
        <v>7.4470304418451159</v>
      </c>
      <c r="AA20" s="68">
        <v>11.674083620520696</v>
      </c>
      <c r="AB20" s="68">
        <v>15.989664682793048</v>
      </c>
      <c r="AC20" s="68"/>
      <c r="AD20" s="68">
        <f t="shared" si="31"/>
        <v>8.5426342409479332</v>
      </c>
      <c r="AE20" s="68">
        <f>'RD T1'!E106</f>
        <v>7.8391032091228343</v>
      </c>
      <c r="AF20" s="68">
        <f t="shared" si="32"/>
        <v>16.381737450070766</v>
      </c>
      <c r="AH20" t="str">
        <f t="shared" si="33"/>
        <v>42 Secretarial and related occupations</v>
      </c>
      <c r="AI20" s="68">
        <v>4.0208065409319236</v>
      </c>
      <c r="AJ20" s="68">
        <v>3.6420031132910333</v>
      </c>
      <c r="AK20" s="68">
        <v>3.6212539536908941</v>
      </c>
      <c r="AL20" s="68">
        <v>5.1999290521232222</v>
      </c>
      <c r="AM20" s="68">
        <v>6.194583480318359</v>
      </c>
      <c r="AN20" s="68"/>
      <c r="AO20" s="68">
        <f t="shared" si="34"/>
        <v>2.5733295266274649</v>
      </c>
      <c r="AP20" s="68">
        <f>'RD T1'!E135</f>
        <v>3.222874385882168</v>
      </c>
      <c r="AQ20" s="68">
        <f t="shared" si="35"/>
        <v>5.7962039125096325</v>
      </c>
      <c r="AS20" t="str">
        <f t="shared" si="36"/>
        <v>42 Secretarial and related occupations</v>
      </c>
      <c r="AT20" s="68">
        <v>3.1414056143015552</v>
      </c>
      <c r="AU20" s="68">
        <v>2.7723295721684473</v>
      </c>
      <c r="AV20" s="68">
        <v>2.7151790304335943</v>
      </c>
      <c r="AW20" s="68">
        <v>3.5917721684352313</v>
      </c>
      <c r="AX20" s="68">
        <v>3.7091592954758608</v>
      </c>
      <c r="AY20" s="68"/>
      <c r="AZ20" s="68">
        <f t="shared" si="37"/>
        <v>0.99398026504226644</v>
      </c>
      <c r="BA20" s="68">
        <f>'RD T1'!E164</f>
        <v>2.0584786453123067</v>
      </c>
      <c r="BB20" s="68">
        <f t="shared" si="38"/>
        <v>3.0524589103545732</v>
      </c>
      <c r="BD20" t="str">
        <f t="shared" si="39"/>
        <v>42 Secretarial and related occupations</v>
      </c>
      <c r="BE20" s="68">
        <v>13.496159997222836</v>
      </c>
      <c r="BF20" s="68">
        <v>11.931436684721529</v>
      </c>
      <c r="BG20" s="68">
        <v>13.429993630802269</v>
      </c>
      <c r="BH20" s="68">
        <v>15.84978517413373</v>
      </c>
      <c r="BI20" s="68">
        <v>8.5514629510811719</v>
      </c>
      <c r="BJ20" s="68"/>
      <c r="BK20" s="68">
        <f t="shared" si="40"/>
        <v>-4.8785306797210968</v>
      </c>
      <c r="BL20" s="68">
        <f>'RD T1'!E193</f>
        <v>6.5817164745378918</v>
      </c>
      <c r="BM20" s="68">
        <f t="shared" si="41"/>
        <v>1.703185794816795</v>
      </c>
      <c r="BO20" t="str">
        <f t="shared" si="42"/>
        <v>42 Secretarial and related occupations</v>
      </c>
      <c r="BP20" s="68">
        <v>16.396096169189647</v>
      </c>
      <c r="BQ20" s="68">
        <v>12.766320389791995</v>
      </c>
      <c r="BR20" s="68">
        <v>14.558540559594475</v>
      </c>
      <c r="BS20" s="68">
        <v>11.823149531291369</v>
      </c>
      <c r="BT20" s="68">
        <v>3.4655370541112731</v>
      </c>
      <c r="BU20" s="68"/>
      <c r="BV20" s="68">
        <f t="shared" si="43"/>
        <v>-11.093003505483201</v>
      </c>
      <c r="BW20" s="68">
        <f>'RD T1'!E222</f>
        <v>4.2738311289933852</v>
      </c>
      <c r="BX20" s="68">
        <f t="shared" si="44"/>
        <v>-6.8191723764898162</v>
      </c>
      <c r="BZ20" t="str">
        <f t="shared" si="45"/>
        <v>42 Secretarial and related occupations</v>
      </c>
      <c r="CA20" s="68">
        <v>15.111826609638944</v>
      </c>
      <c r="CB20" s="68">
        <v>13.452398812881839</v>
      </c>
      <c r="CC20" s="68">
        <v>11.604505287915053</v>
      </c>
      <c r="CD20" s="68">
        <v>7.7308099131075005</v>
      </c>
      <c r="CE20" s="68">
        <v>2.2868935345507908</v>
      </c>
      <c r="CF20" s="68"/>
      <c r="CG20" s="68">
        <f t="shared" si="46"/>
        <v>-9.3176117533642628</v>
      </c>
      <c r="CH20" s="68">
        <f>'RD T1'!E251</f>
        <v>2.4417329972077129</v>
      </c>
      <c r="CI20" s="68">
        <f t="shared" si="47"/>
        <v>-6.87587875615655</v>
      </c>
      <c r="CK20" t="str">
        <f t="shared" si="48"/>
        <v>42 Secretarial and related occupations</v>
      </c>
      <c r="CL20" s="68">
        <v>3.4427817779597394</v>
      </c>
      <c r="CM20" s="68">
        <v>3.5270568945340708</v>
      </c>
      <c r="CN20" s="68">
        <v>3.0765340917953452</v>
      </c>
      <c r="CO20" s="68">
        <v>3.1918165831906089</v>
      </c>
      <c r="CP20" s="68">
        <v>3.7231635909502727</v>
      </c>
      <c r="CQ20" s="68"/>
      <c r="CR20" s="68">
        <f t="shared" si="49"/>
        <v>0.64662949915492751</v>
      </c>
      <c r="CS20" s="68">
        <f>'RD T1'!E280</f>
        <v>1.4188300210627691</v>
      </c>
      <c r="CT20" s="68">
        <f t="shared" si="50"/>
        <v>2.0654595202176966</v>
      </c>
    </row>
    <row r="21" spans="1:98" x14ac:dyDescent="0.2">
      <c r="A21" s="10" t="str">
        <f>name!D17</f>
        <v>51 Skilled agricultural and related trades</v>
      </c>
      <c r="B21" s="68">
        <v>4.6046552092235869E-2</v>
      </c>
      <c r="C21" s="68">
        <v>8.8017682431369815E-2</v>
      </c>
      <c r="D21" s="68">
        <v>4.2530362024531657E-2</v>
      </c>
      <c r="E21" s="68">
        <v>6.0030260420676114E-2</v>
      </c>
      <c r="F21" s="68">
        <v>9.8742414075007806E-2</v>
      </c>
      <c r="G21" s="11"/>
      <c r="H21" s="68">
        <f t="shared" si="51"/>
        <v>5.621205205047615E-2</v>
      </c>
      <c r="I21" s="68">
        <f>'RD T1'!E49</f>
        <v>4.5684199663100458E-2</v>
      </c>
      <c r="J21" s="68">
        <f t="shared" si="26"/>
        <v>0.10189625171357661</v>
      </c>
      <c r="L21" t="str">
        <f t="shared" si="27"/>
        <v>51 Skilled agricultural and related trades</v>
      </c>
      <c r="M21" s="68">
        <v>0.52331029092127124</v>
      </c>
      <c r="N21" s="68">
        <v>0.54843198719965036</v>
      </c>
      <c r="O21" s="68">
        <v>0.41576108109655258</v>
      </c>
      <c r="P21" s="68">
        <v>0.60850269832003756</v>
      </c>
      <c r="Q21" s="68">
        <v>0.99088275157963213</v>
      </c>
      <c r="R21" s="11"/>
      <c r="S21" s="68">
        <f t="shared" si="28"/>
        <v>0.57512167048307949</v>
      </c>
      <c r="T21" s="68">
        <f>'RD T1'!E78</f>
        <v>0.43903206936324296</v>
      </c>
      <c r="U21" s="68">
        <f t="shared" si="29"/>
        <v>1.0141537398463225</v>
      </c>
      <c r="W21" t="str">
        <f t="shared" si="30"/>
        <v>51 Skilled agricultural and related trades</v>
      </c>
      <c r="X21" s="68">
        <v>3.578951097002594</v>
      </c>
      <c r="Y21" s="68">
        <v>3.8099798453048561</v>
      </c>
      <c r="Z21" s="68">
        <v>3.3155243478314498</v>
      </c>
      <c r="AA21" s="68">
        <v>4.0770015925443257</v>
      </c>
      <c r="AB21" s="68">
        <v>5.9172632857475778</v>
      </c>
      <c r="AC21" s="68"/>
      <c r="AD21" s="68">
        <f t="shared" si="31"/>
        <v>2.601738937916128</v>
      </c>
      <c r="AE21" s="68">
        <f>'RD T1'!E107</f>
        <v>3.1778698099776546</v>
      </c>
      <c r="AF21" s="68">
        <f t="shared" si="32"/>
        <v>5.7796087478937821</v>
      </c>
      <c r="AH21" t="str">
        <f t="shared" si="33"/>
        <v>51 Skilled agricultural and related trades</v>
      </c>
      <c r="AI21" s="68">
        <v>1.7049501992707343</v>
      </c>
      <c r="AJ21" s="68">
        <v>1.962992374251999</v>
      </c>
      <c r="AK21" s="68">
        <v>1.6695675770022826</v>
      </c>
      <c r="AL21" s="68">
        <v>2.0712010353175163</v>
      </c>
      <c r="AM21" s="68">
        <v>2.9393818955086664</v>
      </c>
      <c r="AN21" s="68"/>
      <c r="AO21" s="68">
        <f t="shared" si="34"/>
        <v>1.2698143185063837</v>
      </c>
      <c r="AP21" s="68">
        <f>'RD T1'!E136</f>
        <v>1.7220552254791153</v>
      </c>
      <c r="AQ21" s="68">
        <f t="shared" si="35"/>
        <v>2.9918695439854988</v>
      </c>
      <c r="AS21" t="str">
        <f t="shared" si="36"/>
        <v>51 Skilled agricultural and related trades</v>
      </c>
      <c r="AT21" s="68">
        <v>2.5693456671436028</v>
      </c>
      <c r="AU21" s="68">
        <v>2.727584949919283</v>
      </c>
      <c r="AV21" s="68">
        <v>2.5768833917159388</v>
      </c>
      <c r="AW21" s="68">
        <v>2.9474706257110745</v>
      </c>
      <c r="AX21" s="68">
        <v>4.0608792511570213</v>
      </c>
      <c r="AY21" s="68"/>
      <c r="AZ21" s="68">
        <f t="shared" si="37"/>
        <v>1.4839958594410825</v>
      </c>
      <c r="BA21" s="68">
        <f>'RD T1'!E165</f>
        <v>2.1862323349466348</v>
      </c>
      <c r="BB21" s="68">
        <f t="shared" si="38"/>
        <v>3.6702281943877173</v>
      </c>
      <c r="BD21" t="str">
        <f t="shared" si="39"/>
        <v>51 Skilled agricultural and related trades</v>
      </c>
      <c r="BE21" s="68">
        <v>5.2763721028246211</v>
      </c>
      <c r="BF21" s="68">
        <v>5.5628448056693509</v>
      </c>
      <c r="BG21" s="68">
        <v>4.7424885371389447</v>
      </c>
      <c r="BH21" s="68">
        <v>4.318833268403762</v>
      </c>
      <c r="BI21" s="68">
        <v>4.8244484375748069</v>
      </c>
      <c r="BJ21" s="68"/>
      <c r="BK21" s="68">
        <f t="shared" si="40"/>
        <v>8.195990043586221E-2</v>
      </c>
      <c r="BL21" s="68">
        <f>'RD T1'!E194</f>
        <v>2.24559747393437</v>
      </c>
      <c r="BM21" s="68">
        <f t="shared" si="41"/>
        <v>2.3275573743702322</v>
      </c>
      <c r="BO21" t="str">
        <f t="shared" si="42"/>
        <v>51 Skilled agricultural and related trades</v>
      </c>
      <c r="BP21" s="68">
        <v>8.2509624019146344</v>
      </c>
      <c r="BQ21" s="68">
        <v>8.1512237566830787</v>
      </c>
      <c r="BR21" s="68">
        <v>6.7921547775586069</v>
      </c>
      <c r="BS21" s="68">
        <v>5.9491616981173259</v>
      </c>
      <c r="BT21" s="68">
        <v>5.345275837711112</v>
      </c>
      <c r="BU21" s="68"/>
      <c r="BV21" s="68">
        <f t="shared" si="43"/>
        <v>-1.4468789398474948</v>
      </c>
      <c r="BW21" s="68">
        <f>'RD T1'!E223</f>
        <v>3.0800418343929481</v>
      </c>
      <c r="BX21" s="68">
        <f t="shared" si="44"/>
        <v>1.6331628945454533</v>
      </c>
      <c r="BZ21" t="str">
        <f t="shared" si="45"/>
        <v>51 Skilled agricultural and related trades</v>
      </c>
      <c r="CA21" s="68">
        <v>7.4363388416301524</v>
      </c>
      <c r="CB21" s="68">
        <v>5.9081016624635172</v>
      </c>
      <c r="CC21" s="68">
        <v>5.04474134272182</v>
      </c>
      <c r="CD21" s="68">
        <v>5.0497154668726303</v>
      </c>
      <c r="CE21" s="68">
        <v>5.561314791423511</v>
      </c>
      <c r="CF21" s="68"/>
      <c r="CG21" s="68">
        <f t="shared" si="46"/>
        <v>0.51657344870169108</v>
      </c>
      <c r="CH21" s="68">
        <f>'RD T1'!E252</f>
        <v>2.3892158855151537</v>
      </c>
      <c r="CI21" s="68">
        <f t="shared" si="47"/>
        <v>2.9057893342168448</v>
      </c>
      <c r="CK21" t="str">
        <f t="shared" si="48"/>
        <v>51 Skilled agricultural and related trades</v>
      </c>
      <c r="CL21" s="68">
        <v>5.037770290325768</v>
      </c>
      <c r="CM21" s="68">
        <v>4.5697953385547407</v>
      </c>
      <c r="CN21" s="68">
        <v>3.3871668161037238</v>
      </c>
      <c r="CO21" s="68">
        <v>3.296403577753042</v>
      </c>
      <c r="CP21" s="68">
        <v>1.79386989227362</v>
      </c>
      <c r="CQ21" s="68"/>
      <c r="CR21" s="68">
        <f t="shared" si="49"/>
        <v>-1.5932969238301038</v>
      </c>
      <c r="CS21" s="68">
        <f>'RD T1'!E281</f>
        <v>1.10243831950393</v>
      </c>
      <c r="CT21" s="68">
        <f t="shared" si="50"/>
        <v>-0.49085860432617379</v>
      </c>
    </row>
    <row r="22" spans="1:98" x14ac:dyDescent="0.2">
      <c r="A22" s="10" t="str">
        <f>name!D18</f>
        <v>52 Skilled metal, electrical and electronic trades</v>
      </c>
      <c r="B22" s="68">
        <v>7.1268433000103659E-2</v>
      </c>
      <c r="C22" s="68">
        <v>7.5473254040640619E-2</v>
      </c>
      <c r="D22" s="68">
        <v>6.7051891838090003E-2</v>
      </c>
      <c r="E22" s="68">
        <v>9.2312691455847307E-2</v>
      </c>
      <c r="F22" s="68">
        <v>0.123603643537382</v>
      </c>
      <c r="G22" s="11"/>
      <c r="H22" s="68">
        <f t="shared" si="51"/>
        <v>5.6551751699291997E-2</v>
      </c>
      <c r="I22" s="68">
        <f>'RD T1'!E50</f>
        <v>4.9445693924942427E-2</v>
      </c>
      <c r="J22" s="68">
        <f t="shared" si="26"/>
        <v>0.10599744562423442</v>
      </c>
      <c r="L22" t="str">
        <f t="shared" si="27"/>
        <v>52 Skilled metal, electrical and electronic trades</v>
      </c>
      <c r="M22" s="68">
        <v>1.6595696935511663</v>
      </c>
      <c r="N22" s="68">
        <v>1.9666045450343133</v>
      </c>
      <c r="O22" s="68">
        <v>1.5362053528348711</v>
      </c>
      <c r="P22" s="68">
        <v>2.7652800649684575</v>
      </c>
      <c r="Q22" s="68">
        <v>4.0691452652005315</v>
      </c>
      <c r="R22" s="11"/>
      <c r="S22" s="68">
        <f t="shared" si="28"/>
        <v>2.5329399123656602</v>
      </c>
      <c r="T22" s="68">
        <f>'RD T1'!E79</f>
        <v>1.6802576970020831</v>
      </c>
      <c r="U22" s="68">
        <f t="shared" si="29"/>
        <v>4.213197609367743</v>
      </c>
      <c r="W22" t="str">
        <f t="shared" si="30"/>
        <v>52 Skilled metal, electrical and electronic trades</v>
      </c>
      <c r="X22" s="68">
        <v>4.6214130612235849</v>
      </c>
      <c r="Y22" s="68">
        <v>5.0729282231994386</v>
      </c>
      <c r="Z22" s="68">
        <v>4.3740097455840434</v>
      </c>
      <c r="AA22" s="68">
        <v>5.9499829080338964</v>
      </c>
      <c r="AB22" s="68">
        <v>7.7769174534054777</v>
      </c>
      <c r="AC22" s="68"/>
      <c r="AD22" s="68">
        <f t="shared" si="31"/>
        <v>3.4029077078214343</v>
      </c>
      <c r="AE22" s="68">
        <f>'RD T1'!E108</f>
        <v>3.3568668571169615</v>
      </c>
      <c r="AF22" s="68">
        <f t="shared" si="32"/>
        <v>6.7597745649383958</v>
      </c>
      <c r="AH22" t="str">
        <f t="shared" si="33"/>
        <v>52 Skilled metal, electrical and electronic trades</v>
      </c>
      <c r="AI22" s="68">
        <v>1.7733971367297494</v>
      </c>
      <c r="AJ22" s="68">
        <v>1.8727443132099508</v>
      </c>
      <c r="AK22" s="68">
        <v>1.7265583238637783</v>
      </c>
      <c r="AL22" s="68">
        <v>2.0331433635466718</v>
      </c>
      <c r="AM22" s="68">
        <v>2.5723721273904538</v>
      </c>
      <c r="AN22" s="68"/>
      <c r="AO22" s="68">
        <f t="shared" si="34"/>
        <v>0.84581380352667557</v>
      </c>
      <c r="AP22" s="68">
        <f>'RD T1'!E137</f>
        <v>1.0615371326808036</v>
      </c>
      <c r="AQ22" s="68">
        <f t="shared" si="35"/>
        <v>1.9073509362074792</v>
      </c>
      <c r="AS22" t="str">
        <f t="shared" si="36"/>
        <v>52 Skilled metal, electrical and electronic trades</v>
      </c>
      <c r="AT22" s="68">
        <v>7.3497046736298843</v>
      </c>
      <c r="AU22" s="68">
        <v>7.6116057166443643</v>
      </c>
      <c r="AV22" s="68">
        <v>6.7698433205814261</v>
      </c>
      <c r="AW22" s="68">
        <v>8.0282251516771481</v>
      </c>
      <c r="AX22" s="68">
        <v>9.5296764867319226</v>
      </c>
      <c r="AY22" s="68"/>
      <c r="AZ22" s="68">
        <f t="shared" si="37"/>
        <v>2.7598331661504965</v>
      </c>
      <c r="BA22" s="68">
        <f>'RD T1'!E166</f>
        <v>4.0521344905181298</v>
      </c>
      <c r="BB22" s="68">
        <f t="shared" si="38"/>
        <v>6.8119676566686262</v>
      </c>
      <c r="BD22" t="str">
        <f t="shared" si="39"/>
        <v>52 Skilled metal, electrical and electronic trades</v>
      </c>
      <c r="BE22" s="68">
        <v>44.402134643517449</v>
      </c>
      <c r="BF22" s="68">
        <v>45.629151188358499</v>
      </c>
      <c r="BG22" s="68">
        <v>44.121338838976563</v>
      </c>
      <c r="BH22" s="68">
        <v>40.511369680030803</v>
      </c>
      <c r="BI22" s="68">
        <v>37.853934569210566</v>
      </c>
      <c r="BJ22" s="68"/>
      <c r="BK22" s="68">
        <f t="shared" si="40"/>
        <v>-6.2674042697659971</v>
      </c>
      <c r="BL22" s="68">
        <f>'RD T1'!E195</f>
        <v>13.553134469015642</v>
      </c>
      <c r="BM22" s="68">
        <f t="shared" si="41"/>
        <v>7.2857301992496453</v>
      </c>
      <c r="BO22" t="str">
        <f t="shared" si="42"/>
        <v>52 Skilled metal, electrical and electronic trades</v>
      </c>
      <c r="BP22" s="68">
        <v>24.923262703766</v>
      </c>
      <c r="BQ22" s="68">
        <v>23.620807449951933</v>
      </c>
      <c r="BR22" s="68">
        <v>21.985251660971752</v>
      </c>
      <c r="BS22" s="68">
        <v>18.826701198115281</v>
      </c>
      <c r="BT22" s="68">
        <v>14.119329708564601</v>
      </c>
      <c r="BU22" s="68"/>
      <c r="BV22" s="68">
        <f t="shared" si="43"/>
        <v>-7.8659219524071506</v>
      </c>
      <c r="BW22" s="68">
        <f>'RD T1'!E224</f>
        <v>6.1560916994424959</v>
      </c>
      <c r="BX22" s="68">
        <f t="shared" si="44"/>
        <v>-1.7098302529646547</v>
      </c>
      <c r="BZ22" t="str">
        <f t="shared" si="45"/>
        <v>52 Skilled metal, electrical and electronic trades</v>
      </c>
      <c r="CA22" s="68">
        <v>14.298685044792531</v>
      </c>
      <c r="CB22" s="68">
        <v>12.269772548134025</v>
      </c>
      <c r="CC22" s="68">
        <v>10.598834391603841</v>
      </c>
      <c r="CD22" s="68">
        <v>10.348663901631818</v>
      </c>
      <c r="CE22" s="68">
        <v>6.4496937112988748</v>
      </c>
      <c r="CF22" s="68"/>
      <c r="CG22" s="68">
        <f t="shared" si="46"/>
        <v>-4.1491406803049662</v>
      </c>
      <c r="CH22" s="68">
        <f>'RD T1'!E253</f>
        <v>3.1715484501764895</v>
      </c>
      <c r="CI22" s="68">
        <f t="shared" si="47"/>
        <v>-0.97759223012847674</v>
      </c>
      <c r="CK22" t="str">
        <f t="shared" si="48"/>
        <v>52 Skilled metal, electrical and electronic trades</v>
      </c>
      <c r="CL22" s="68">
        <v>5.3276942572096102</v>
      </c>
      <c r="CM22" s="68">
        <v>5.6060451000537439</v>
      </c>
      <c r="CN22" s="68">
        <v>4.2734429442545867</v>
      </c>
      <c r="CO22" s="68">
        <v>3.9158389638223889</v>
      </c>
      <c r="CP22" s="68">
        <v>2.5538383430119724</v>
      </c>
      <c r="CQ22" s="68"/>
      <c r="CR22" s="68">
        <f t="shared" si="49"/>
        <v>-1.7196046012426143</v>
      </c>
      <c r="CS22" s="68">
        <f>'RD T1'!E282</f>
        <v>1.3026568831483853</v>
      </c>
      <c r="CT22" s="68">
        <f t="shared" si="50"/>
        <v>-0.41694771809422893</v>
      </c>
    </row>
    <row r="23" spans="1:98" x14ac:dyDescent="0.2">
      <c r="A23" s="10" t="str">
        <f>name!D19</f>
        <v>53 Skilled construction and building trades</v>
      </c>
      <c r="B23" s="68">
        <v>4.5350764301787437E-2</v>
      </c>
      <c r="C23" s="68">
        <v>3.1691602187773039E-2</v>
      </c>
      <c r="D23" s="68">
        <v>1.956107236847196E-2</v>
      </c>
      <c r="E23" s="68">
        <v>3.6444493600723701E-2</v>
      </c>
      <c r="F23" s="68">
        <v>3.8502921977570444E-2</v>
      </c>
      <c r="G23" s="11"/>
      <c r="H23" s="68">
        <f t="shared" si="51"/>
        <v>1.8941849609098484E-2</v>
      </c>
      <c r="I23" s="68">
        <f>'RD T1'!E51</f>
        <v>1.8203730716482316E-2</v>
      </c>
      <c r="J23" s="68">
        <f t="shared" si="26"/>
        <v>3.7145580325580796E-2</v>
      </c>
      <c r="L23" t="str">
        <f t="shared" si="27"/>
        <v>53 Skilled construction and building trades</v>
      </c>
      <c r="M23" s="68">
        <v>0.78628883471084787</v>
      </c>
      <c r="N23" s="68">
        <v>0.79092341204700101</v>
      </c>
      <c r="O23" s="68">
        <v>0.5706075495196179</v>
      </c>
      <c r="P23" s="68">
        <v>0.92926976291923336</v>
      </c>
      <c r="Q23" s="68">
        <v>1.1716755251886974</v>
      </c>
      <c r="R23" s="11"/>
      <c r="S23" s="68">
        <f t="shared" si="28"/>
        <v>0.60106797566907955</v>
      </c>
      <c r="T23" s="68">
        <f>'RD T1'!E80</f>
        <v>0.57094930118483211</v>
      </c>
      <c r="U23" s="68">
        <f t="shared" si="29"/>
        <v>1.1720172768539117</v>
      </c>
      <c r="W23" t="str">
        <f t="shared" si="30"/>
        <v>53 Skilled construction and building trades</v>
      </c>
      <c r="X23" s="68">
        <v>2.8570470224620834</v>
      </c>
      <c r="Y23" s="68">
        <v>2.7998724583551482</v>
      </c>
      <c r="Z23" s="68">
        <v>2.3664094230014725</v>
      </c>
      <c r="AA23" s="68">
        <v>3.1635777591032164</v>
      </c>
      <c r="AB23" s="68">
        <v>3.8880887863769957</v>
      </c>
      <c r="AC23" s="68"/>
      <c r="AD23" s="68">
        <f t="shared" si="31"/>
        <v>1.5216793633755232</v>
      </c>
      <c r="AE23" s="68">
        <f>'RD T1'!E109</f>
        <v>1.8810002237012715</v>
      </c>
      <c r="AF23" s="68">
        <f t="shared" si="32"/>
        <v>3.4026795870767947</v>
      </c>
      <c r="AH23" t="str">
        <f t="shared" si="33"/>
        <v>53 Skilled construction and building trades</v>
      </c>
      <c r="AI23" s="68">
        <v>1.7102769292061115</v>
      </c>
      <c r="AJ23" s="68">
        <v>1.8538243965874712</v>
      </c>
      <c r="AK23" s="68">
        <v>1.5814561693223488</v>
      </c>
      <c r="AL23" s="68">
        <v>2.0882078183185593</v>
      </c>
      <c r="AM23" s="68">
        <v>2.6467159404639689</v>
      </c>
      <c r="AN23" s="68"/>
      <c r="AO23" s="68">
        <f t="shared" si="34"/>
        <v>1.0652597711416201</v>
      </c>
      <c r="AP23" s="68">
        <f>'RD T1'!E138</f>
        <v>1.3153786027777079</v>
      </c>
      <c r="AQ23" s="68">
        <f t="shared" si="35"/>
        <v>2.3806383739193278</v>
      </c>
      <c r="AS23" t="str">
        <f t="shared" si="36"/>
        <v>53 Skilled construction and building trades</v>
      </c>
      <c r="AT23" s="68">
        <v>2.8075690183534321</v>
      </c>
      <c r="AU23" s="68">
        <v>2.743724267627345</v>
      </c>
      <c r="AV23" s="68">
        <v>2.3816707028224475</v>
      </c>
      <c r="AW23" s="68">
        <v>3.1578015507702957</v>
      </c>
      <c r="AX23" s="68">
        <v>3.6444867753128287</v>
      </c>
      <c r="AY23" s="68"/>
      <c r="AZ23" s="68">
        <f t="shared" si="37"/>
        <v>1.2628160724903812</v>
      </c>
      <c r="BA23" s="68">
        <f>'RD T1'!E167</f>
        <v>1.8275681109190951</v>
      </c>
      <c r="BB23" s="68">
        <f t="shared" si="38"/>
        <v>3.0903841834094763</v>
      </c>
      <c r="BD23" t="str">
        <f t="shared" si="39"/>
        <v>53 Skilled construction and building trades</v>
      </c>
      <c r="BE23" s="68">
        <v>35.576659344455358</v>
      </c>
      <c r="BF23" s="68">
        <v>34.26535363147282</v>
      </c>
      <c r="BG23" s="68">
        <v>30.89707898920879</v>
      </c>
      <c r="BH23" s="68">
        <v>28.721663662126119</v>
      </c>
      <c r="BI23" s="68">
        <v>25.782050675229453</v>
      </c>
      <c r="BJ23" s="68"/>
      <c r="BK23" s="68">
        <f t="shared" si="40"/>
        <v>-5.1150283139793373</v>
      </c>
      <c r="BL23" s="68">
        <f>'RD T1'!E196</f>
        <v>10.400889306145869</v>
      </c>
      <c r="BM23" s="68">
        <f t="shared" si="41"/>
        <v>5.2858609921665316</v>
      </c>
      <c r="BO23" t="str">
        <f t="shared" si="42"/>
        <v>53 Skilled construction and building trades</v>
      </c>
      <c r="BP23" s="68">
        <v>29.417825144474207</v>
      </c>
      <c r="BQ23" s="68">
        <v>28.737332571308343</v>
      </c>
      <c r="BR23" s="68">
        <v>26.044976268440333</v>
      </c>
      <c r="BS23" s="68">
        <v>25.760631966297357</v>
      </c>
      <c r="BT23" s="68">
        <v>22.338006460402145</v>
      </c>
      <c r="BU23" s="68"/>
      <c r="BV23" s="68">
        <f t="shared" si="43"/>
        <v>-3.7069698080381883</v>
      </c>
      <c r="BW23" s="68">
        <f>'RD T1'!E225</f>
        <v>10.548991495080276</v>
      </c>
      <c r="BX23" s="68">
        <f t="shared" si="44"/>
        <v>6.842021687042088</v>
      </c>
      <c r="BZ23" t="str">
        <f t="shared" si="45"/>
        <v>53 Skilled construction and building trades</v>
      </c>
      <c r="CA23" s="68">
        <v>17.427669409719389</v>
      </c>
      <c r="CB23" s="68">
        <v>14.511114581469297</v>
      </c>
      <c r="CC23" s="68">
        <v>11.979528308668874</v>
      </c>
      <c r="CD23" s="68">
        <v>12.572830568200063</v>
      </c>
      <c r="CE23" s="68">
        <v>10.136612034376883</v>
      </c>
      <c r="CF23" s="68"/>
      <c r="CG23" s="68">
        <f t="shared" si="46"/>
        <v>-1.8429162742919907</v>
      </c>
      <c r="CH23" s="68">
        <f>'RD T1'!E254</f>
        <v>4.5553871963115355</v>
      </c>
      <c r="CI23" s="68">
        <f t="shared" si="47"/>
        <v>2.7124709220195449</v>
      </c>
      <c r="CK23" t="str">
        <f t="shared" si="48"/>
        <v>53 Skilled construction and building trades</v>
      </c>
      <c r="CL23" s="68">
        <v>8.8461212727361094</v>
      </c>
      <c r="CM23" s="68">
        <v>8.1535797245424302</v>
      </c>
      <c r="CN23" s="68">
        <v>5.7104867438924254</v>
      </c>
      <c r="CO23" s="68">
        <v>4.4622514474360777</v>
      </c>
      <c r="CP23" s="68">
        <v>1.2419513562073137</v>
      </c>
      <c r="CQ23" s="68"/>
      <c r="CR23" s="68">
        <f t="shared" si="49"/>
        <v>-4.4685353876851117</v>
      </c>
      <c r="CS23" s="68">
        <f>'RD T1'!E283</f>
        <v>1.1415372518465867</v>
      </c>
      <c r="CT23" s="68">
        <f t="shared" si="50"/>
        <v>-3.326998135838525</v>
      </c>
    </row>
    <row r="24" spans="1:98" x14ac:dyDescent="0.2">
      <c r="A24" s="10" t="str">
        <f>name!D20</f>
        <v>54 Textiles, printing and other skilled trades</v>
      </c>
      <c r="B24" s="68">
        <v>0.24283580249777967</v>
      </c>
      <c r="C24" s="68">
        <v>0.19218504012571014</v>
      </c>
      <c r="D24" s="68">
        <v>0.16599542535112066</v>
      </c>
      <c r="E24" s="68">
        <v>0.26503975257388807</v>
      </c>
      <c r="F24" s="68">
        <v>0.37950696865858885</v>
      </c>
      <c r="G24" s="11"/>
      <c r="H24" s="68">
        <f t="shared" si="51"/>
        <v>0.21351154330746819</v>
      </c>
      <c r="I24" s="68">
        <f>'RD T1'!E52</f>
        <v>0.16472103463218835</v>
      </c>
      <c r="J24" s="68">
        <f t="shared" si="26"/>
        <v>0.37823257793965653</v>
      </c>
      <c r="L24" t="str">
        <f t="shared" si="27"/>
        <v>54 Textiles, printing and other skilled trades</v>
      </c>
      <c r="M24" s="68">
        <v>1.6527018339539556</v>
      </c>
      <c r="N24" s="68">
        <v>1.7293765962350367</v>
      </c>
      <c r="O24" s="68">
        <v>1.7360741669135917</v>
      </c>
      <c r="P24" s="68">
        <v>2.6119943107924479</v>
      </c>
      <c r="Q24" s="68">
        <v>3.8061644539999593</v>
      </c>
      <c r="R24" s="11"/>
      <c r="S24" s="68">
        <f t="shared" si="28"/>
        <v>2.0700902870863676</v>
      </c>
      <c r="T24" s="68">
        <f>'RD T1'!E81</f>
        <v>1.7622521011143291</v>
      </c>
      <c r="U24" s="68">
        <f t="shared" si="29"/>
        <v>3.8323423882006966</v>
      </c>
      <c r="W24" t="str">
        <f t="shared" si="30"/>
        <v>54 Textiles, printing and other skilled trades</v>
      </c>
      <c r="X24" s="68">
        <v>4.3454874389308298</v>
      </c>
      <c r="Y24" s="68">
        <v>3.8762043794273167</v>
      </c>
      <c r="Z24" s="68">
        <v>3.874114733250329</v>
      </c>
      <c r="AA24" s="68">
        <v>4.8014098613467162</v>
      </c>
      <c r="AB24" s="68">
        <v>5.6599289620166671</v>
      </c>
      <c r="AC24" s="68"/>
      <c r="AD24" s="68">
        <f t="shared" si="31"/>
        <v>1.7858142287663381</v>
      </c>
      <c r="AE24" s="68">
        <f>'RD T1'!E110</f>
        <v>2.7469292190016561</v>
      </c>
      <c r="AF24" s="68">
        <f t="shared" si="32"/>
        <v>4.5327434477679942</v>
      </c>
      <c r="AH24" t="str">
        <f t="shared" si="33"/>
        <v>54 Textiles, printing and other skilled trades</v>
      </c>
      <c r="AI24" s="68">
        <v>1.7633605784368247</v>
      </c>
      <c r="AJ24" s="68">
        <v>1.6206183583947842</v>
      </c>
      <c r="AK24" s="68">
        <v>1.5285630183185912</v>
      </c>
      <c r="AL24" s="68">
        <v>1.7476285490147192</v>
      </c>
      <c r="AM24" s="68">
        <v>2.1129355014945341</v>
      </c>
      <c r="AN24" s="68"/>
      <c r="AO24" s="68">
        <f t="shared" si="34"/>
        <v>0.58437248317594293</v>
      </c>
      <c r="AP24" s="68">
        <f>'RD T1'!E139</f>
        <v>1.0517378026549917</v>
      </c>
      <c r="AQ24" s="68">
        <f t="shared" si="35"/>
        <v>1.6361102858309347</v>
      </c>
      <c r="AS24" t="str">
        <f t="shared" si="36"/>
        <v>54 Textiles, printing and other skilled trades</v>
      </c>
      <c r="AT24" s="68">
        <v>1.8849418959224451</v>
      </c>
      <c r="AU24" s="68">
        <v>1.6010382690209621</v>
      </c>
      <c r="AV24" s="68">
        <v>1.4810245178307604</v>
      </c>
      <c r="AW24" s="68">
        <v>1.8118948016217167</v>
      </c>
      <c r="AX24" s="68">
        <v>2.1125654828287534</v>
      </c>
      <c r="AY24" s="68"/>
      <c r="AZ24" s="68">
        <f t="shared" si="37"/>
        <v>0.63154096499799306</v>
      </c>
      <c r="BA24" s="68">
        <f>'RD T1'!E168</f>
        <v>0.99715474540119697</v>
      </c>
      <c r="BB24" s="68">
        <f t="shared" si="38"/>
        <v>1.6286957103991901</v>
      </c>
      <c r="BD24" t="str">
        <f t="shared" si="39"/>
        <v>54 Textiles, printing and other skilled trades</v>
      </c>
      <c r="BE24" s="68">
        <v>14.506000936994361</v>
      </c>
      <c r="BF24" s="68">
        <v>12.966699883061755</v>
      </c>
      <c r="BG24" s="68">
        <v>13.237976295276447</v>
      </c>
      <c r="BH24" s="68">
        <v>13.309834698796244</v>
      </c>
      <c r="BI24" s="68">
        <v>13.992573439391725</v>
      </c>
      <c r="BJ24" s="68"/>
      <c r="BK24" s="68">
        <f t="shared" si="40"/>
        <v>0.75459714411527834</v>
      </c>
      <c r="BL24" s="68">
        <f>'RD T1'!E197</f>
        <v>5.5132118183875454</v>
      </c>
      <c r="BM24" s="68">
        <f t="shared" si="41"/>
        <v>6.2678089625028237</v>
      </c>
      <c r="BO24" t="str">
        <f t="shared" si="42"/>
        <v>54 Textiles, printing and other skilled trades</v>
      </c>
      <c r="BP24" s="68">
        <v>16.493970831119164</v>
      </c>
      <c r="BQ24" s="68">
        <v>13.002606348036117</v>
      </c>
      <c r="BR24" s="68">
        <v>13.870697195243004</v>
      </c>
      <c r="BS24" s="68">
        <v>11.213707403868492</v>
      </c>
      <c r="BT24" s="68">
        <v>8.7805363436378272</v>
      </c>
      <c r="BU24" s="68"/>
      <c r="BV24" s="68">
        <f t="shared" si="43"/>
        <v>-5.0901608516051766</v>
      </c>
      <c r="BW24" s="68">
        <f>'RD T1'!E226</f>
        <v>4.1572661801625514</v>
      </c>
      <c r="BX24" s="68">
        <f t="shared" si="44"/>
        <v>-0.93289467144262517</v>
      </c>
      <c r="BZ24" t="str">
        <f t="shared" si="45"/>
        <v>54 Textiles, printing and other skilled trades</v>
      </c>
      <c r="CA24" s="68">
        <v>13.94454414630013</v>
      </c>
      <c r="CB24" s="68">
        <v>11.224102957789174</v>
      </c>
      <c r="CC24" s="68">
        <v>10.715644518789459</v>
      </c>
      <c r="CD24" s="68">
        <v>9.7165823107770795</v>
      </c>
      <c r="CE24" s="68">
        <v>6.7857304922110577</v>
      </c>
      <c r="CF24" s="68"/>
      <c r="CG24" s="68">
        <f t="shared" si="46"/>
        <v>-3.9299140265784009</v>
      </c>
      <c r="CH24" s="68">
        <f>'RD T1'!E255</f>
        <v>2.9751867052093139</v>
      </c>
      <c r="CI24" s="68">
        <f t="shared" si="47"/>
        <v>-0.954727321369087</v>
      </c>
      <c r="CK24" t="str">
        <f t="shared" si="48"/>
        <v>54 Textiles, printing and other skilled trades</v>
      </c>
      <c r="CL24" s="68">
        <v>6.3121778193418212</v>
      </c>
      <c r="CM24" s="68">
        <v>5.475701702538176</v>
      </c>
      <c r="CN24" s="68">
        <v>4.4995214704591699</v>
      </c>
      <c r="CO24" s="68">
        <v>2.9871227543135586</v>
      </c>
      <c r="CP24" s="68">
        <v>1.7093561138757547</v>
      </c>
      <c r="CQ24" s="68"/>
      <c r="CR24" s="68">
        <f t="shared" si="49"/>
        <v>-2.7901653565834152</v>
      </c>
      <c r="CS24" s="68">
        <f>'RD T1'!E284</f>
        <v>0.87594408481618291</v>
      </c>
      <c r="CT24" s="68">
        <f t="shared" si="50"/>
        <v>-1.9142212717672322</v>
      </c>
    </row>
    <row r="25" spans="1:98" x14ac:dyDescent="0.2">
      <c r="A25" s="10" t="str">
        <f>name!D21</f>
        <v>61 Caring personal service occupations</v>
      </c>
      <c r="B25" s="68">
        <v>0.13037845616826696</v>
      </c>
      <c r="C25" s="68">
        <v>0.1473298040284739</v>
      </c>
      <c r="D25" s="68">
        <v>0.12068909212334268</v>
      </c>
      <c r="E25" s="68">
        <v>0.21225877049668465</v>
      </c>
      <c r="F25" s="68">
        <v>0.3271862409048712</v>
      </c>
      <c r="G25" s="11"/>
      <c r="H25" s="68">
        <f t="shared" si="51"/>
        <v>0.20649714878152853</v>
      </c>
      <c r="I25" s="68">
        <f>'RD T1'!E53</f>
        <v>0.14667465931653034</v>
      </c>
      <c r="J25" s="68">
        <f t="shared" si="26"/>
        <v>0.35317180809805887</v>
      </c>
      <c r="L25" t="str">
        <f t="shared" si="27"/>
        <v>61 Caring personal service occupations</v>
      </c>
      <c r="M25" s="68">
        <v>6.0461936491557173</v>
      </c>
      <c r="N25" s="68">
        <v>7.8651680711785463</v>
      </c>
      <c r="O25" s="68">
        <v>6.4546219949162849</v>
      </c>
      <c r="P25" s="68">
        <v>10.827199252193187</v>
      </c>
      <c r="Q25" s="68">
        <v>17.112226753825638</v>
      </c>
      <c r="R25" s="11"/>
      <c r="S25" s="68">
        <f t="shared" si="28"/>
        <v>10.657604758909354</v>
      </c>
      <c r="T25" s="68">
        <f>'RD T1'!E82</f>
        <v>7.8901701921718157</v>
      </c>
      <c r="U25" s="68">
        <f t="shared" si="29"/>
        <v>18.54777495108117</v>
      </c>
      <c r="W25" t="str">
        <f t="shared" si="30"/>
        <v>61 Caring personal service occupations</v>
      </c>
      <c r="X25" s="68">
        <v>21.353320503598859</v>
      </c>
      <c r="Y25" s="68">
        <v>23.850539436356762</v>
      </c>
      <c r="Z25" s="68">
        <v>21.036434119628954</v>
      </c>
      <c r="AA25" s="68">
        <v>26.745258870129408</v>
      </c>
      <c r="AB25" s="68">
        <v>31.2950605047855</v>
      </c>
      <c r="AC25" s="68"/>
      <c r="AD25" s="68">
        <f t="shared" si="31"/>
        <v>10.258626385156546</v>
      </c>
      <c r="AE25" s="68">
        <f>'RD T1'!E111</f>
        <v>18.287052061052687</v>
      </c>
      <c r="AF25" s="68">
        <f t="shared" si="32"/>
        <v>28.545678446209234</v>
      </c>
      <c r="AH25" t="str">
        <f t="shared" si="33"/>
        <v>61 Caring personal service occupations</v>
      </c>
      <c r="AI25" s="68">
        <v>19.589740650196372</v>
      </c>
      <c r="AJ25" s="68">
        <v>18.971371759571543</v>
      </c>
      <c r="AK25" s="68">
        <v>16.588634636270655</v>
      </c>
      <c r="AL25" s="68">
        <v>18.632660075257043</v>
      </c>
      <c r="AM25" s="68">
        <v>18.459579319091596</v>
      </c>
      <c r="AN25" s="68"/>
      <c r="AO25" s="68">
        <f t="shared" si="34"/>
        <v>1.8709446828209408</v>
      </c>
      <c r="AP25" s="68">
        <f>'RD T1'!E140</f>
        <v>10.952023715014498</v>
      </c>
      <c r="AQ25" s="68">
        <f t="shared" si="35"/>
        <v>12.822968397835439</v>
      </c>
      <c r="AS25" t="str">
        <f t="shared" si="36"/>
        <v>61 Caring personal service occupations</v>
      </c>
      <c r="AT25" s="68">
        <v>10.370468768226294</v>
      </c>
      <c r="AU25" s="68">
        <v>10.958694053684953</v>
      </c>
      <c r="AV25" s="68">
        <v>9.5956708913463338</v>
      </c>
      <c r="AW25" s="68">
        <v>11.109952255048764</v>
      </c>
      <c r="AX25" s="68">
        <v>11.819683107393599</v>
      </c>
      <c r="AY25" s="68"/>
      <c r="AZ25" s="68">
        <f t="shared" si="37"/>
        <v>2.2240122160472655</v>
      </c>
      <c r="BA25" s="68">
        <f>'RD T1'!E169</f>
        <v>6.8516745853181389</v>
      </c>
      <c r="BB25" s="68">
        <f t="shared" si="38"/>
        <v>9.0756868013654035</v>
      </c>
      <c r="BD25" t="str">
        <f t="shared" si="39"/>
        <v>61 Caring personal service occupations</v>
      </c>
      <c r="BE25" s="68">
        <v>74.144189406059155</v>
      </c>
      <c r="BF25" s="68">
        <v>80.601224161925856</v>
      </c>
      <c r="BG25" s="68">
        <v>83.066785336510762</v>
      </c>
      <c r="BH25" s="68">
        <v>95.55428947044652</v>
      </c>
      <c r="BI25" s="68">
        <v>121.1780681280747</v>
      </c>
      <c r="BJ25" s="68"/>
      <c r="BK25" s="68">
        <f t="shared" si="40"/>
        <v>38.111282791563937</v>
      </c>
      <c r="BL25" s="68">
        <f>'RD T1'!E198</f>
        <v>58.197411340694828</v>
      </c>
      <c r="BM25" s="68">
        <f t="shared" si="41"/>
        <v>96.308694132258765</v>
      </c>
      <c r="BO25" t="str">
        <f t="shared" si="42"/>
        <v>61 Caring personal service occupations</v>
      </c>
      <c r="BP25" s="68">
        <v>57.24508721762021</v>
      </c>
      <c r="BQ25" s="68">
        <v>54.339273861869039</v>
      </c>
      <c r="BR25" s="68">
        <v>58.440797542580917</v>
      </c>
      <c r="BS25" s="68">
        <v>51.819980461978822</v>
      </c>
      <c r="BT25" s="68">
        <v>41.008498454517429</v>
      </c>
      <c r="BU25" s="68"/>
      <c r="BV25" s="68">
        <f t="shared" si="43"/>
        <v>-17.432299088063488</v>
      </c>
      <c r="BW25" s="68">
        <f>'RD T1'!E227</f>
        <v>25.137134729510127</v>
      </c>
      <c r="BX25" s="68">
        <f t="shared" si="44"/>
        <v>7.704835641446639</v>
      </c>
      <c r="BZ25" t="str">
        <f t="shared" si="45"/>
        <v>61 Caring personal service occupations</v>
      </c>
      <c r="CA25" s="68">
        <v>16.915826852487928</v>
      </c>
      <c r="CB25" s="68">
        <v>9.6529412681048168</v>
      </c>
      <c r="CC25" s="68">
        <v>7.8469502357176166</v>
      </c>
      <c r="CD25" s="68">
        <v>5.4409349874782853</v>
      </c>
      <c r="CE25" s="68">
        <v>3.9774291932045207</v>
      </c>
      <c r="CF25" s="68"/>
      <c r="CG25" s="68">
        <f t="shared" si="46"/>
        <v>-3.8695210425130959</v>
      </c>
      <c r="CH25" s="68">
        <f>'RD T1'!E256</f>
        <v>1.6321726530758305</v>
      </c>
      <c r="CI25" s="68">
        <f t="shared" si="47"/>
        <v>-2.2373483894372654</v>
      </c>
      <c r="CK25" t="str">
        <f t="shared" si="48"/>
        <v>61 Caring personal service occupations</v>
      </c>
      <c r="CL25" s="68">
        <v>2.4376695745469834</v>
      </c>
      <c r="CM25" s="68">
        <v>2.3585411564848648</v>
      </c>
      <c r="CN25" s="68">
        <v>1.9162945834787621</v>
      </c>
      <c r="CO25" s="68">
        <v>2.0702290485585211</v>
      </c>
      <c r="CP25" s="68">
        <v>1.6845901448358782</v>
      </c>
      <c r="CQ25" s="68"/>
      <c r="CR25" s="68">
        <f t="shared" si="49"/>
        <v>-0.23170443864288393</v>
      </c>
      <c r="CS25" s="68">
        <f>'RD T1'!E285</f>
        <v>0.58620265017050754</v>
      </c>
      <c r="CT25" s="68">
        <f t="shared" si="50"/>
        <v>0.35449821152762362</v>
      </c>
    </row>
    <row r="26" spans="1:98" x14ac:dyDescent="0.2">
      <c r="A26" s="10" t="str">
        <f>name!D22</f>
        <v>62 Leisure, travel and related personal service occupations</v>
      </c>
      <c r="B26" s="68">
        <v>6.658594582066725E-2</v>
      </c>
      <c r="C26" s="68">
        <v>9.8443466209329047E-2</v>
      </c>
      <c r="D26" s="68">
        <v>0.10104166340875706</v>
      </c>
      <c r="E26" s="68">
        <v>0.16110843574060091</v>
      </c>
      <c r="F26" s="68">
        <v>0.2688421968148017</v>
      </c>
      <c r="G26" s="11"/>
      <c r="H26" s="68">
        <f t="shared" si="51"/>
        <v>0.16780053340604464</v>
      </c>
      <c r="I26" s="68">
        <f>'RD T1'!E54</f>
        <v>0.11611768060197467</v>
      </c>
      <c r="J26" s="68">
        <f t="shared" si="26"/>
        <v>0.28391821400801931</v>
      </c>
      <c r="L26" t="str">
        <f t="shared" si="27"/>
        <v>62 Leisure, travel and related personal service occupations</v>
      </c>
      <c r="M26" s="68">
        <v>1.0561951932407574</v>
      </c>
      <c r="N26" s="68">
        <v>1.4055242369057237</v>
      </c>
      <c r="O26" s="68">
        <v>1.0524772536307039</v>
      </c>
      <c r="P26" s="68">
        <v>1.6117759946371242</v>
      </c>
      <c r="Q26" s="68">
        <v>2.5707588761110118</v>
      </c>
      <c r="R26" s="11"/>
      <c r="S26" s="68">
        <f t="shared" si="28"/>
        <v>1.518281622480308</v>
      </c>
      <c r="T26" s="68">
        <f>'RD T1'!E83</f>
        <v>1.0618705540862508</v>
      </c>
      <c r="U26" s="68">
        <f t="shared" si="29"/>
        <v>2.5801521765665587</v>
      </c>
      <c r="W26" t="str">
        <f t="shared" si="30"/>
        <v>62 Leisure, travel and related personal service occupations</v>
      </c>
      <c r="X26" s="68">
        <v>4.6343782916941301</v>
      </c>
      <c r="Y26" s="68">
        <v>6.1031430690229653</v>
      </c>
      <c r="Z26" s="68">
        <v>5.2175365766087767</v>
      </c>
      <c r="AA26" s="68">
        <v>6.8989237941826325</v>
      </c>
      <c r="AB26" s="68">
        <v>9.5604961791783616</v>
      </c>
      <c r="AC26" s="68"/>
      <c r="AD26" s="68">
        <f t="shared" si="31"/>
        <v>4.3429596025695849</v>
      </c>
      <c r="AE26" s="68">
        <f>'RD T1'!E112</f>
        <v>4.6790352798421617</v>
      </c>
      <c r="AF26" s="68">
        <f t="shared" si="32"/>
        <v>9.0219948824117466</v>
      </c>
      <c r="AH26" t="str">
        <f t="shared" si="33"/>
        <v>62 Leisure, travel and related personal service occupations</v>
      </c>
      <c r="AI26" s="68">
        <v>2.9072872098885538</v>
      </c>
      <c r="AJ26" s="68">
        <v>3.9387558177951583</v>
      </c>
      <c r="AK26" s="68">
        <v>3.370510607359519</v>
      </c>
      <c r="AL26" s="68">
        <v>4.0393161627539946</v>
      </c>
      <c r="AM26" s="68">
        <v>5.2406814614742441</v>
      </c>
      <c r="AN26" s="68"/>
      <c r="AO26" s="68">
        <f t="shared" si="34"/>
        <v>1.8701708541147251</v>
      </c>
      <c r="AP26" s="68">
        <f>'RD T1'!E141</f>
        <v>2.7147257285641384</v>
      </c>
      <c r="AQ26" s="68">
        <f t="shared" si="35"/>
        <v>4.5848965826788639</v>
      </c>
      <c r="AS26" t="str">
        <f t="shared" si="36"/>
        <v>62 Leisure, travel and related personal service occupations</v>
      </c>
      <c r="AT26" s="68">
        <v>3.3044066682493622</v>
      </c>
      <c r="AU26" s="68">
        <v>4.6502058019218762</v>
      </c>
      <c r="AV26" s="68">
        <v>4.3831506607845041</v>
      </c>
      <c r="AW26" s="68">
        <v>5.3441603811385514</v>
      </c>
      <c r="AX26" s="68">
        <v>7.1630048146877039</v>
      </c>
      <c r="AY26" s="68"/>
      <c r="AZ26" s="68">
        <f t="shared" si="37"/>
        <v>2.7798541539031998</v>
      </c>
      <c r="BA26" s="68">
        <f>'RD T1'!E170</f>
        <v>3.6337420737568467</v>
      </c>
      <c r="BB26" s="68">
        <f t="shared" si="38"/>
        <v>6.4135962276600464</v>
      </c>
      <c r="BD26" t="str">
        <f t="shared" si="39"/>
        <v>62 Leisure, travel and related personal service occupations</v>
      </c>
      <c r="BE26" s="68">
        <v>14.988504937168408</v>
      </c>
      <c r="BF26" s="68">
        <v>16.964393609855296</v>
      </c>
      <c r="BG26" s="68">
        <v>16.870806769453313</v>
      </c>
      <c r="BH26" s="68">
        <v>15.607339472888162</v>
      </c>
      <c r="BI26" s="68">
        <v>14.458228469720369</v>
      </c>
      <c r="BJ26" s="68"/>
      <c r="BK26" s="68">
        <f t="shared" si="40"/>
        <v>-2.4125782997329441</v>
      </c>
      <c r="BL26" s="68">
        <f>'RD T1'!E199</f>
        <v>6.8974949654752979</v>
      </c>
      <c r="BM26" s="68">
        <f t="shared" si="41"/>
        <v>4.4849166657423538</v>
      </c>
      <c r="BO26" t="str">
        <f t="shared" si="42"/>
        <v>62 Leisure, travel and related personal service occupations</v>
      </c>
      <c r="BP26" s="68">
        <v>15.551134592530014</v>
      </c>
      <c r="BQ26" s="68">
        <v>16.21451744509903</v>
      </c>
      <c r="BR26" s="68">
        <v>17.400259006003733</v>
      </c>
      <c r="BS26" s="68">
        <v>13.862521498099756</v>
      </c>
      <c r="BT26" s="68">
        <v>10.744028116064117</v>
      </c>
      <c r="BU26" s="68"/>
      <c r="BV26" s="68">
        <f t="shared" si="43"/>
        <v>-6.6562308899396161</v>
      </c>
      <c r="BW26" s="68">
        <f>'RD T1'!E228</f>
        <v>6.3130130944857727</v>
      </c>
      <c r="BX26" s="68">
        <f t="shared" si="44"/>
        <v>-0.34321779545384334</v>
      </c>
      <c r="BZ26" t="str">
        <f t="shared" si="45"/>
        <v>62 Leisure, travel and related personal service occupations</v>
      </c>
      <c r="CA26" s="68">
        <v>10.471303159643259</v>
      </c>
      <c r="CB26" s="68">
        <v>11.986014547961311</v>
      </c>
      <c r="CC26" s="68">
        <v>10.426174041652979</v>
      </c>
      <c r="CD26" s="68">
        <v>9.325584737081634</v>
      </c>
      <c r="CE26" s="68">
        <v>6.4114744256162615</v>
      </c>
      <c r="CF26" s="68"/>
      <c r="CG26" s="68">
        <f t="shared" si="46"/>
        <v>-4.0146996160367179</v>
      </c>
      <c r="CH26" s="68">
        <f>'RD T1'!E257</f>
        <v>3.3169802809192461</v>
      </c>
      <c r="CI26" s="68">
        <f t="shared" si="47"/>
        <v>-0.69771933511747175</v>
      </c>
      <c r="CK26" t="str">
        <f t="shared" si="48"/>
        <v>62 Leisure, travel and related personal service occupations</v>
      </c>
      <c r="CL26" s="68">
        <v>4.2758774303833054</v>
      </c>
      <c r="CM26" s="68">
        <v>4.1205055305616236</v>
      </c>
      <c r="CN26" s="68">
        <v>3.3043910424597569</v>
      </c>
      <c r="CO26" s="68">
        <v>2.4844387539794868</v>
      </c>
      <c r="CP26" s="68">
        <v>1.4432503356130177</v>
      </c>
      <c r="CQ26" s="68"/>
      <c r="CR26" s="68">
        <f t="shared" si="49"/>
        <v>-1.8611407068467392</v>
      </c>
      <c r="CS26" s="68">
        <f>'RD T1'!E286</f>
        <v>0.75756484959445081</v>
      </c>
      <c r="CT26" s="68">
        <f t="shared" si="50"/>
        <v>-1.1035758572522885</v>
      </c>
    </row>
    <row r="27" spans="1:98" x14ac:dyDescent="0.2">
      <c r="A27" s="10" t="str">
        <f>name!D23</f>
        <v>63 Community and civil enforcement occupations</v>
      </c>
      <c r="B27" s="68">
        <v>5.0193749575394271E-3</v>
      </c>
      <c r="C27" s="68">
        <v>4.9554002372697139E-3</v>
      </c>
      <c r="D27" s="68">
        <v>4.9709848397921303E-3</v>
      </c>
      <c r="E27" s="68">
        <v>6.9792689129279904E-3</v>
      </c>
      <c r="F27" s="68">
        <v>1.1120877851527993E-2</v>
      </c>
      <c r="G27" s="11"/>
      <c r="H27" s="68">
        <f t="shared" si="51"/>
        <v>6.1498930117358632E-3</v>
      </c>
      <c r="I27" s="68">
        <f>'RD T1'!E55</f>
        <v>4.9579352145611936E-3</v>
      </c>
      <c r="J27" s="68">
        <f t="shared" si="26"/>
        <v>1.1107828226297058E-2</v>
      </c>
      <c r="L27" t="str">
        <f t="shared" si="27"/>
        <v>63 Community and civil enforcement occupations</v>
      </c>
      <c r="M27" s="68">
        <v>8.6653214565915168E-2</v>
      </c>
      <c r="N27" s="68">
        <v>7.8260947034427458E-2</v>
      </c>
      <c r="O27" s="68">
        <v>8.9973770196586825E-2</v>
      </c>
      <c r="P27" s="68">
        <v>0.10588402849071707</v>
      </c>
      <c r="Q27" s="68">
        <v>0.15884906770414967</v>
      </c>
      <c r="R27" s="11"/>
      <c r="S27" s="68">
        <f t="shared" si="28"/>
        <v>6.8875297507562841E-2</v>
      </c>
      <c r="T27" s="68">
        <f>'RD T1'!E84</f>
        <v>7.2604633450759376E-2</v>
      </c>
      <c r="U27" s="68">
        <f t="shared" si="29"/>
        <v>0.14147993095832223</v>
      </c>
      <c r="W27" t="str">
        <f t="shared" si="30"/>
        <v>63 Community and civil enforcement occupations</v>
      </c>
      <c r="X27" s="68">
        <v>0.36970055899668997</v>
      </c>
      <c r="Y27" s="68">
        <v>0.38811923244460689</v>
      </c>
      <c r="Z27" s="68">
        <v>0.43246768011708003</v>
      </c>
      <c r="AA27" s="68">
        <v>0.51247095076803029</v>
      </c>
      <c r="AB27" s="68">
        <v>0.69406832132644081</v>
      </c>
      <c r="AC27" s="68"/>
      <c r="AD27" s="68">
        <f t="shared" si="31"/>
        <v>0.26160064120936077</v>
      </c>
      <c r="AE27" s="68">
        <f>'RD T1'!E113</f>
        <v>0.36718351578088543</v>
      </c>
      <c r="AF27" s="68">
        <f t="shared" si="32"/>
        <v>0.62878415699024615</v>
      </c>
      <c r="AH27" t="str">
        <f t="shared" si="33"/>
        <v>63 Community and civil enforcement occupations</v>
      </c>
      <c r="AI27" s="68">
        <v>0.11103929756595952</v>
      </c>
      <c r="AJ27" s="68">
        <v>0.10608247191698869</v>
      </c>
      <c r="AK27" s="68">
        <v>0.138934117758785</v>
      </c>
      <c r="AL27" s="68">
        <v>0.13579027518621292</v>
      </c>
      <c r="AM27" s="68">
        <v>0.18403374951348409</v>
      </c>
      <c r="AN27" s="68"/>
      <c r="AO27" s="68">
        <f t="shared" si="34"/>
        <v>4.5099631754699082E-2</v>
      </c>
      <c r="AP27" s="68">
        <f>'RD T1'!E142</f>
        <v>9.1863099749326091E-2</v>
      </c>
      <c r="AQ27" s="68">
        <f t="shared" si="35"/>
        <v>0.13696273150402516</v>
      </c>
      <c r="AS27" t="str">
        <f t="shared" si="36"/>
        <v>63 Community and civil enforcement occupations</v>
      </c>
      <c r="AT27" s="68">
        <v>0.10411935796106703</v>
      </c>
      <c r="AU27" s="68">
        <v>9.168167970934829E-2</v>
      </c>
      <c r="AV27" s="68">
        <v>0.11110730173469852</v>
      </c>
      <c r="AW27" s="68">
        <v>9.8791452977666117E-2</v>
      </c>
      <c r="AX27" s="68">
        <v>0.11641054449846074</v>
      </c>
      <c r="AY27" s="68"/>
      <c r="AZ27" s="68">
        <f t="shared" si="37"/>
        <v>5.3032427637622198E-3</v>
      </c>
      <c r="BA27" s="68">
        <f>'RD T1'!E171</f>
        <v>6.318670940962845E-2</v>
      </c>
      <c r="BB27" s="68">
        <f t="shared" si="38"/>
        <v>6.848995217339067E-2</v>
      </c>
      <c r="BD27" t="str">
        <f t="shared" si="39"/>
        <v>63 Community and civil enforcement occupations</v>
      </c>
      <c r="BE27" s="68">
        <v>0.49428483281488611</v>
      </c>
      <c r="BF27" s="68">
        <v>0.36261790919445303</v>
      </c>
      <c r="BG27" s="68">
        <v>0.55836807977334335</v>
      </c>
      <c r="BH27" s="68">
        <v>0.35718596976837069</v>
      </c>
      <c r="BI27" s="68">
        <v>0.41951338428329954</v>
      </c>
      <c r="BJ27" s="68"/>
      <c r="BK27" s="68">
        <f t="shared" si="40"/>
        <v>-0.13885469549004381</v>
      </c>
      <c r="BL27" s="68">
        <f>'RD T1'!E200</f>
        <v>0.14061801606749072</v>
      </c>
      <c r="BM27" s="68">
        <f t="shared" si="41"/>
        <v>1.7633205774469085E-3</v>
      </c>
      <c r="BO27" t="str">
        <f t="shared" si="42"/>
        <v>63 Community and civil enforcement occupations</v>
      </c>
      <c r="BP27" s="68">
        <v>0.6608087413712177</v>
      </c>
      <c r="BQ27" s="68">
        <v>0.53642613771997583</v>
      </c>
      <c r="BR27" s="68">
        <v>0.76847030398463323</v>
      </c>
      <c r="BS27" s="68">
        <v>0.5262754374423515</v>
      </c>
      <c r="BT27" s="68">
        <v>0.4890050909482665</v>
      </c>
      <c r="BU27" s="68"/>
      <c r="BV27" s="68">
        <f t="shared" si="43"/>
        <v>-0.27946521303636673</v>
      </c>
      <c r="BW27" s="68">
        <f>'RD T1'!E229</f>
        <v>0.22125378722618963</v>
      </c>
      <c r="BX27" s="68">
        <f t="shared" si="44"/>
        <v>-5.8211425810177103E-2</v>
      </c>
      <c r="BZ27" t="str">
        <f t="shared" si="45"/>
        <v>63 Community and civil enforcement occupations</v>
      </c>
      <c r="CA27" s="68">
        <v>0.61065923990160853</v>
      </c>
      <c r="CB27" s="68">
        <v>0.49955444134504512</v>
      </c>
      <c r="CC27" s="68">
        <v>0.63682628385212114</v>
      </c>
      <c r="CD27" s="68">
        <v>0.50492592117595514</v>
      </c>
      <c r="CE27" s="68">
        <v>0.42278830461164557</v>
      </c>
      <c r="CF27" s="68"/>
      <c r="CG27" s="68">
        <f t="shared" si="46"/>
        <v>-0.21403797924047557</v>
      </c>
      <c r="CH27" s="68">
        <f>'RD T1'!E258</f>
        <v>0.18594615430704131</v>
      </c>
      <c r="CI27" s="68">
        <f t="shared" si="47"/>
        <v>-2.8091824933434262E-2</v>
      </c>
      <c r="CK27" t="str">
        <f t="shared" si="48"/>
        <v>63 Community and civil enforcement occupations</v>
      </c>
      <c r="CL27" s="68">
        <v>0.20507299111182881</v>
      </c>
      <c r="CM27" s="68">
        <v>0.14768326006975385</v>
      </c>
      <c r="CN27" s="68">
        <v>0.17743376185042725</v>
      </c>
      <c r="CO27" s="68">
        <v>9.7737848197813684E-2</v>
      </c>
      <c r="CP27" s="68">
        <v>6.6319644676508402E-2</v>
      </c>
      <c r="CQ27" s="68"/>
      <c r="CR27" s="68">
        <f t="shared" si="49"/>
        <v>-0.11111411717391885</v>
      </c>
      <c r="CS27" s="68">
        <f>'RD T1'!E287</f>
        <v>2.6663464482752079E-2</v>
      </c>
      <c r="CT27" s="68">
        <f t="shared" si="50"/>
        <v>-8.4450652691166778E-2</v>
      </c>
    </row>
    <row r="28" spans="1:98" x14ac:dyDescent="0.2">
      <c r="A28" s="10" t="str">
        <f>name!D24</f>
        <v>71 Sales occupations</v>
      </c>
      <c r="B28" s="68">
        <v>0.40872080597767252</v>
      </c>
      <c r="C28" s="68">
        <v>0.4074731673837369</v>
      </c>
      <c r="D28" s="68">
        <v>0.3509696115300992</v>
      </c>
      <c r="E28" s="68">
        <v>0.49062304961322994</v>
      </c>
      <c r="F28" s="68">
        <v>0.64149284223433711</v>
      </c>
      <c r="G28" s="11"/>
      <c r="H28" s="68">
        <f t="shared" si="51"/>
        <v>0.29052323070423791</v>
      </c>
      <c r="I28" s="68">
        <f>'RD T1'!E56</f>
        <v>0.27472491094516971</v>
      </c>
      <c r="J28" s="68">
        <f t="shared" si="26"/>
        <v>0.56524814164940762</v>
      </c>
      <c r="L28" t="str">
        <f t="shared" si="27"/>
        <v>71 Sales occupations</v>
      </c>
      <c r="M28" s="68">
        <v>4.6506799243113717</v>
      </c>
      <c r="N28" s="68">
        <v>5.5070701889770692</v>
      </c>
      <c r="O28" s="68">
        <v>4.6670784706519957</v>
      </c>
      <c r="P28" s="68">
        <v>6.8547692523197536</v>
      </c>
      <c r="Q28" s="68">
        <v>10.066479754364149</v>
      </c>
      <c r="R28" s="11"/>
      <c r="S28" s="68">
        <f t="shared" si="28"/>
        <v>5.3994012837121534</v>
      </c>
      <c r="T28" s="68">
        <f>'RD T1'!E85</f>
        <v>4.1221932620369657</v>
      </c>
      <c r="U28" s="68">
        <f t="shared" si="29"/>
        <v>9.5215945457491191</v>
      </c>
      <c r="W28" t="str">
        <f t="shared" si="30"/>
        <v>71 Sales occupations</v>
      </c>
      <c r="X28" s="68">
        <v>18.862824473076632</v>
      </c>
      <c r="Y28" s="68">
        <v>20.796263313605898</v>
      </c>
      <c r="Z28" s="68">
        <v>19.733525265564428</v>
      </c>
      <c r="AA28" s="68">
        <v>22.883514025289603</v>
      </c>
      <c r="AB28" s="68">
        <v>28.638617217228298</v>
      </c>
      <c r="AC28" s="68"/>
      <c r="AD28" s="68">
        <f t="shared" si="31"/>
        <v>8.90509195166387</v>
      </c>
      <c r="AE28" s="68">
        <f>'RD T1'!E114</f>
        <v>13.520225845767721</v>
      </c>
      <c r="AF28" s="68">
        <f t="shared" si="32"/>
        <v>22.425317797431589</v>
      </c>
      <c r="AH28" t="str">
        <f t="shared" si="33"/>
        <v>71 Sales occupations</v>
      </c>
      <c r="AI28" s="68">
        <v>6.7323543250713236</v>
      </c>
      <c r="AJ28" s="68">
        <v>6.7100683554310425</v>
      </c>
      <c r="AK28" s="68">
        <v>6.4567408015333037</v>
      </c>
      <c r="AL28" s="68">
        <v>7.1208056366308892</v>
      </c>
      <c r="AM28" s="68">
        <v>8.3962512345294797</v>
      </c>
      <c r="AN28" s="68"/>
      <c r="AO28" s="68">
        <f t="shared" si="34"/>
        <v>1.9395104329961761</v>
      </c>
      <c r="AP28" s="68">
        <f>'RD T1'!E143</f>
        <v>4.1897227377573678</v>
      </c>
      <c r="AQ28" s="68">
        <f t="shared" si="35"/>
        <v>6.1292331707535439</v>
      </c>
      <c r="AS28" t="str">
        <f t="shared" si="36"/>
        <v>71 Sales occupations</v>
      </c>
      <c r="AT28" s="68">
        <v>5.4842334127424062</v>
      </c>
      <c r="AU28" s="68">
        <v>5.6609308516216927</v>
      </c>
      <c r="AV28" s="68">
        <v>5.1057216293390244</v>
      </c>
      <c r="AW28" s="68">
        <v>5.3806725392321297</v>
      </c>
      <c r="AX28" s="68">
        <v>6.2753866396474178</v>
      </c>
      <c r="AY28" s="68"/>
      <c r="AZ28" s="68">
        <f t="shared" si="37"/>
        <v>1.1696650103083934</v>
      </c>
      <c r="BA28" s="68">
        <f>'RD T1'!E172</f>
        <v>2.7184568064798453</v>
      </c>
      <c r="BB28" s="68">
        <f t="shared" si="38"/>
        <v>3.8881218167882388</v>
      </c>
      <c r="BD28" t="str">
        <f t="shared" si="39"/>
        <v>71 Sales occupations</v>
      </c>
      <c r="BE28" s="68">
        <v>47.500152232432491</v>
      </c>
      <c r="BF28" s="68">
        <v>49.624800981932694</v>
      </c>
      <c r="BG28" s="68">
        <v>51.953184961621979</v>
      </c>
      <c r="BH28" s="68">
        <v>49.366490593535346</v>
      </c>
      <c r="BI28" s="68">
        <v>52.989498797255813</v>
      </c>
      <c r="BJ28" s="68"/>
      <c r="BK28" s="68">
        <f t="shared" si="40"/>
        <v>1.0363138356338339</v>
      </c>
      <c r="BL28" s="68">
        <f>'RD T1'!E201</f>
        <v>23.16777744721351</v>
      </c>
      <c r="BM28" s="68">
        <f t="shared" si="41"/>
        <v>24.204091282847344</v>
      </c>
      <c r="BO28" t="str">
        <f t="shared" si="42"/>
        <v>71 Sales occupations</v>
      </c>
      <c r="BP28" s="68">
        <v>48.970720635484632</v>
      </c>
      <c r="BQ28" s="68">
        <v>45.219414103946058</v>
      </c>
      <c r="BR28" s="68">
        <v>48.707245797500974</v>
      </c>
      <c r="BS28" s="68">
        <v>38.633500588911822</v>
      </c>
      <c r="BT28" s="68">
        <v>29.283741631169775</v>
      </c>
      <c r="BU28" s="68"/>
      <c r="BV28" s="68">
        <f t="shared" si="43"/>
        <v>-19.423504166331199</v>
      </c>
      <c r="BW28" s="68">
        <f>'RD T1'!E230</f>
        <v>17.321244963887537</v>
      </c>
      <c r="BX28" s="68">
        <f t="shared" si="44"/>
        <v>-2.1022592024436619</v>
      </c>
      <c r="BZ28" t="str">
        <f t="shared" si="45"/>
        <v>71 Sales occupations</v>
      </c>
      <c r="CA28" s="68">
        <v>35.378617453628848</v>
      </c>
      <c r="CB28" s="68">
        <v>34.100181646884771</v>
      </c>
      <c r="CC28" s="68">
        <v>28.777623559164105</v>
      </c>
      <c r="CD28" s="68">
        <v>22.372584920283423</v>
      </c>
      <c r="CE28" s="68">
        <v>10.303282328207459</v>
      </c>
      <c r="CF28" s="68"/>
      <c r="CG28" s="68">
        <f t="shared" si="46"/>
        <v>-18.474341230956647</v>
      </c>
      <c r="CH28" s="68">
        <f>'RD T1'!E259</f>
        <v>6.430721236373131</v>
      </c>
      <c r="CI28" s="68">
        <f t="shared" si="47"/>
        <v>-12.043619994583516</v>
      </c>
      <c r="CK28" t="str">
        <f t="shared" si="48"/>
        <v>71 Sales occupations</v>
      </c>
      <c r="CL28" s="68">
        <v>16.347069882088594</v>
      </c>
      <c r="CM28" s="68">
        <v>15.094269964553906</v>
      </c>
      <c r="CN28" s="68">
        <v>11.089049213886792</v>
      </c>
      <c r="CO28" s="68">
        <v>7.8389397672706265</v>
      </c>
      <c r="CP28" s="68">
        <v>4.5911408204110113</v>
      </c>
      <c r="CQ28" s="68"/>
      <c r="CR28" s="68">
        <f t="shared" si="49"/>
        <v>-6.4979083934757806</v>
      </c>
      <c r="CS28" s="68">
        <f>'RD T1'!E288</f>
        <v>2.0629430593122327</v>
      </c>
      <c r="CT28" s="68">
        <f t="shared" si="50"/>
        <v>-4.4349653341635484</v>
      </c>
    </row>
    <row r="29" spans="1:98" x14ac:dyDescent="0.2">
      <c r="A29" s="10" t="str">
        <f>name!D25</f>
        <v>72 Customer service occupations</v>
      </c>
      <c r="B29" s="68">
        <v>0.16930905640723154</v>
      </c>
      <c r="C29" s="68">
        <v>0.18404997039434964</v>
      </c>
      <c r="D29" s="68">
        <v>0.17204649734920469</v>
      </c>
      <c r="E29" s="68">
        <v>0.34521195103670682</v>
      </c>
      <c r="F29" s="68">
        <v>0.54202748841779225</v>
      </c>
      <c r="G29" s="11"/>
      <c r="H29" s="68">
        <f>F29-D29</f>
        <v>0.36998099106858756</v>
      </c>
      <c r="I29" s="68">
        <f>'RD T1'!E57</f>
        <v>0.19217626536641402</v>
      </c>
      <c r="J29" s="68">
        <f t="shared" si="26"/>
        <v>0.56215725643500158</v>
      </c>
      <c r="L29" t="str">
        <f t="shared" si="27"/>
        <v>72 Customer service occupations</v>
      </c>
      <c r="M29" s="68">
        <v>1.5900613702795854</v>
      </c>
      <c r="N29" s="68">
        <v>1.9478182271484505</v>
      </c>
      <c r="O29" s="68">
        <v>1.7823430153710911</v>
      </c>
      <c r="P29" s="68">
        <v>3.5073141279803592</v>
      </c>
      <c r="Q29" s="68">
        <v>5.5410356734143509</v>
      </c>
      <c r="R29" s="11"/>
      <c r="S29" s="68">
        <f t="shared" si="28"/>
        <v>3.7586926580432598</v>
      </c>
      <c r="T29" s="68">
        <f>'RD T1'!E86</f>
        <v>2.0706128917630329</v>
      </c>
      <c r="U29" s="68">
        <f t="shared" si="29"/>
        <v>5.8293055498062927</v>
      </c>
      <c r="W29" t="str">
        <f t="shared" si="30"/>
        <v>72 Customer service occupations</v>
      </c>
      <c r="X29" s="68">
        <v>6.8066323740119632</v>
      </c>
      <c r="Y29" s="68">
        <v>7.436562683079833</v>
      </c>
      <c r="Z29" s="68">
        <v>7.7473503739445997</v>
      </c>
      <c r="AA29" s="68">
        <v>11.671802522083672</v>
      </c>
      <c r="AB29" s="68">
        <v>15.486799090977044</v>
      </c>
      <c r="AC29" s="68"/>
      <c r="AD29" s="68">
        <f t="shared" si="31"/>
        <v>7.7394487170324444</v>
      </c>
      <c r="AE29" s="68">
        <f>'RD T1'!E115</f>
        <v>6.383359494440553</v>
      </c>
      <c r="AF29" s="68">
        <f t="shared" si="32"/>
        <v>14.122808211472996</v>
      </c>
      <c r="AH29" t="str">
        <f t="shared" si="33"/>
        <v>72 Customer service occupations</v>
      </c>
      <c r="AI29" s="68">
        <v>1.9731757651885578</v>
      </c>
      <c r="AJ29" s="68">
        <v>2.3139014708144847</v>
      </c>
      <c r="AK29" s="68">
        <v>2.3886586206107587</v>
      </c>
      <c r="AL29" s="68">
        <v>3.6458019243617117</v>
      </c>
      <c r="AM29" s="68">
        <v>4.8935343509367053</v>
      </c>
      <c r="AN29" s="68"/>
      <c r="AO29" s="68">
        <f t="shared" si="34"/>
        <v>2.5048757303259466</v>
      </c>
      <c r="AP29" s="68">
        <f>'RD T1'!E144</f>
        <v>2.1018270141358508</v>
      </c>
      <c r="AQ29" s="68">
        <f t="shared" si="35"/>
        <v>4.6067027444617974</v>
      </c>
      <c r="AS29" t="str">
        <f t="shared" si="36"/>
        <v>72 Customer service occupations</v>
      </c>
      <c r="AT29" s="68">
        <v>3.0084861998362644</v>
      </c>
      <c r="AU29" s="68">
        <v>3.1683715352145914</v>
      </c>
      <c r="AV29" s="68">
        <v>3.2169513790129378</v>
      </c>
      <c r="AW29" s="68">
        <v>4.6822827997083065</v>
      </c>
      <c r="AX29" s="68">
        <v>5.7920636483408963</v>
      </c>
      <c r="AY29" s="68"/>
      <c r="AZ29" s="68">
        <f t="shared" si="37"/>
        <v>2.5751122693279584</v>
      </c>
      <c r="BA29" s="68">
        <f>'RD T1'!E173</f>
        <v>2.3017718890677301</v>
      </c>
      <c r="BB29" s="68">
        <f t="shared" si="38"/>
        <v>4.8768841583956881</v>
      </c>
      <c r="BD29" t="str">
        <f t="shared" si="39"/>
        <v>72 Customer service occupations</v>
      </c>
      <c r="BE29" s="68">
        <v>12.727781455968071</v>
      </c>
      <c r="BF29" s="68">
        <v>12.976875173453804</v>
      </c>
      <c r="BG29" s="68">
        <v>14.943702467956594</v>
      </c>
      <c r="BH29" s="68">
        <v>18.675444123385084</v>
      </c>
      <c r="BI29" s="68">
        <v>22.603539157341569</v>
      </c>
      <c r="BJ29" s="68"/>
      <c r="BK29" s="68">
        <f t="shared" si="40"/>
        <v>7.6598366893849743</v>
      </c>
      <c r="BL29" s="68">
        <f>'RD T1'!E202</f>
        <v>8.1627420142037401</v>
      </c>
      <c r="BM29" s="68">
        <f t="shared" si="41"/>
        <v>15.822578703588714</v>
      </c>
      <c r="BO29" t="str">
        <f t="shared" si="42"/>
        <v>72 Customer service occupations</v>
      </c>
      <c r="BP29" s="68">
        <v>12.191148402511791</v>
      </c>
      <c r="BQ29" s="68">
        <v>12.267236222101161</v>
      </c>
      <c r="BR29" s="68">
        <v>14.099860967852944</v>
      </c>
      <c r="BS29" s="68">
        <v>15.608375936899222</v>
      </c>
      <c r="BT29" s="68">
        <v>14.42721604156192</v>
      </c>
      <c r="BU29" s="68"/>
      <c r="BV29" s="68">
        <f t="shared" si="43"/>
        <v>0.32735507370897565</v>
      </c>
      <c r="BW29" s="68">
        <f>'RD T1'!E231</f>
        <v>6.9795307008748182</v>
      </c>
      <c r="BX29" s="68">
        <f t="shared" si="44"/>
        <v>7.3068857745837938</v>
      </c>
      <c r="BZ29" t="str">
        <f t="shared" si="45"/>
        <v>72 Customer service occupations</v>
      </c>
      <c r="CA29" s="68">
        <v>7.2179683111735597</v>
      </c>
      <c r="CB29" s="68">
        <v>6.5819582918404098</v>
      </c>
      <c r="CC29" s="68">
        <v>6.5049638332323632</v>
      </c>
      <c r="CD29" s="68">
        <v>7.560665574395788</v>
      </c>
      <c r="CE29" s="68">
        <v>7.3088187065831427</v>
      </c>
      <c r="CF29" s="68"/>
      <c r="CG29" s="68">
        <f t="shared" si="46"/>
        <v>0.80385487335077954</v>
      </c>
      <c r="CH29" s="68">
        <f>'RD T1'!E260</f>
        <v>2.3341731858250805</v>
      </c>
      <c r="CI29" s="68">
        <f t="shared" si="47"/>
        <v>3.13802805917586</v>
      </c>
      <c r="CK29" t="str">
        <f t="shared" si="48"/>
        <v>72 Customer service occupations</v>
      </c>
      <c r="CL29" s="68">
        <v>1.9134010142010056</v>
      </c>
      <c r="CM29" s="68">
        <v>2.5065325444268969</v>
      </c>
      <c r="CN29" s="68">
        <v>2.1090956888704664</v>
      </c>
      <c r="CO29" s="68">
        <v>2.7851121537010699</v>
      </c>
      <c r="CP29" s="68">
        <v>2.5470360401265251</v>
      </c>
      <c r="CQ29" s="68"/>
      <c r="CR29" s="68">
        <f t="shared" si="49"/>
        <v>0.43794035125605868</v>
      </c>
      <c r="CS29" s="68">
        <f>'RD T1'!E289</f>
        <v>0.94132742491412924</v>
      </c>
      <c r="CT29" s="68">
        <f t="shared" si="50"/>
        <v>1.3792677761701879</v>
      </c>
    </row>
    <row r="30" spans="1:98" x14ac:dyDescent="0.2">
      <c r="A30" s="10" t="str">
        <f>name!D26</f>
        <v>81 Process, plant and machine operatives</v>
      </c>
      <c r="B30" s="68">
        <v>0.18940255516296958</v>
      </c>
      <c r="C30" s="68">
        <v>0.20389392726677624</v>
      </c>
      <c r="D30" s="68">
        <v>0.13999823767119562</v>
      </c>
      <c r="E30" s="68">
        <v>0.30657179807452478</v>
      </c>
      <c r="F30" s="68">
        <v>0.63638662609833385</v>
      </c>
      <c r="G30" s="11"/>
      <c r="H30" s="68">
        <f t="shared" si="51"/>
        <v>0.49638838842713823</v>
      </c>
      <c r="I30" s="68">
        <f>'RD T1'!E58</f>
        <v>0.23738508009831646</v>
      </c>
      <c r="J30" s="68">
        <f t="shared" si="26"/>
        <v>0.73377346852545466</v>
      </c>
      <c r="L30" t="str">
        <f t="shared" si="27"/>
        <v>81 Process, plant and machine operatives</v>
      </c>
      <c r="M30" s="68">
        <v>1.239460238772228</v>
      </c>
      <c r="N30" s="68">
        <v>1.5183139297452783</v>
      </c>
      <c r="O30" s="68">
        <v>1.1676223485554797</v>
      </c>
      <c r="P30" s="68">
        <v>2.4071017152241394</v>
      </c>
      <c r="Q30" s="68">
        <v>4.0747921555194164</v>
      </c>
      <c r="R30" s="11"/>
      <c r="S30" s="68">
        <f t="shared" si="28"/>
        <v>2.9071698069639367</v>
      </c>
      <c r="T30" s="68">
        <f>'RD T1'!E87</f>
        <v>1.5920984954003414</v>
      </c>
      <c r="U30" s="68">
        <f t="shared" si="29"/>
        <v>4.4992683023642783</v>
      </c>
      <c r="W30" t="str">
        <f t="shared" si="30"/>
        <v>81 Process, plant and machine operatives</v>
      </c>
      <c r="X30" s="68">
        <v>3.3446060861791214</v>
      </c>
      <c r="Y30" s="68">
        <v>3.335761402115657</v>
      </c>
      <c r="Z30" s="68">
        <v>2.9143746075649468</v>
      </c>
      <c r="AA30" s="68">
        <v>5.0639070860138045</v>
      </c>
      <c r="AB30" s="68">
        <v>8.2561666666211391</v>
      </c>
      <c r="AC30" s="68"/>
      <c r="AD30" s="68">
        <f t="shared" si="31"/>
        <v>5.3417920590561927</v>
      </c>
      <c r="AE30" s="68">
        <f>'RD T1'!E116</f>
        <v>3.2324335537361844</v>
      </c>
      <c r="AF30" s="68">
        <f t="shared" si="32"/>
        <v>8.574225612792377</v>
      </c>
      <c r="AH30" t="str">
        <f t="shared" si="33"/>
        <v>81 Process, plant and machine operatives</v>
      </c>
      <c r="AI30" s="68">
        <v>1.4812722973618049</v>
      </c>
      <c r="AJ30" s="68">
        <v>1.5199035309228903</v>
      </c>
      <c r="AK30" s="68">
        <v>1.3883016612501173</v>
      </c>
      <c r="AL30" s="68">
        <v>2.2812676120331905</v>
      </c>
      <c r="AM30" s="68">
        <v>3.3029221404039224</v>
      </c>
      <c r="AN30" s="68"/>
      <c r="AO30" s="68">
        <f t="shared" si="34"/>
        <v>1.9146204791538051</v>
      </c>
      <c r="AP30" s="68">
        <f>'RD T1'!E145</f>
        <v>1.2748077724949514</v>
      </c>
      <c r="AQ30" s="68">
        <f t="shared" si="35"/>
        <v>3.1894282516487564</v>
      </c>
      <c r="AS30" t="str">
        <f t="shared" si="36"/>
        <v>81 Process, plant and machine operatives</v>
      </c>
      <c r="AT30" s="68">
        <v>3.1889417798197002</v>
      </c>
      <c r="AU30" s="68">
        <v>3.2285484601441077</v>
      </c>
      <c r="AV30" s="68">
        <v>2.9603484824108901</v>
      </c>
      <c r="AW30" s="68">
        <v>4.6711864965316519</v>
      </c>
      <c r="AX30" s="68">
        <v>6.4567267004877804</v>
      </c>
      <c r="AY30" s="68"/>
      <c r="AZ30" s="68">
        <f t="shared" si="37"/>
        <v>3.4963782180768903</v>
      </c>
      <c r="BA30" s="68">
        <f>'RD T1'!E174</f>
        <v>2.5761750739380807</v>
      </c>
      <c r="BB30" s="68">
        <f t="shared" si="38"/>
        <v>6.0725532920149714</v>
      </c>
      <c r="BD30" t="str">
        <f t="shared" si="39"/>
        <v>81 Process, plant and machine operatives</v>
      </c>
      <c r="BE30" s="68">
        <v>23.147038238140755</v>
      </c>
      <c r="BF30" s="68">
        <v>23.881275711666774</v>
      </c>
      <c r="BG30" s="68">
        <v>23.890625208148684</v>
      </c>
      <c r="BH30" s="68">
        <v>29.728086666052519</v>
      </c>
      <c r="BI30" s="68">
        <v>34.331135395062546</v>
      </c>
      <c r="BJ30" s="68"/>
      <c r="BK30" s="68">
        <f t="shared" si="40"/>
        <v>10.440510186913862</v>
      </c>
      <c r="BL30" s="68">
        <f>'RD T1'!E203</f>
        <v>11.288766971496624</v>
      </c>
      <c r="BM30" s="68">
        <f t="shared" si="41"/>
        <v>21.729277158410486</v>
      </c>
      <c r="BO30" t="str">
        <f t="shared" si="42"/>
        <v>81 Process, plant and machine operatives</v>
      </c>
      <c r="BP30" s="68">
        <v>29.235288538910225</v>
      </c>
      <c r="BQ30" s="68">
        <v>28.284107635648091</v>
      </c>
      <c r="BR30" s="68">
        <v>28.352086519141224</v>
      </c>
      <c r="BS30" s="68">
        <v>33.193272846953221</v>
      </c>
      <c r="BT30" s="68">
        <v>30.000799940167763</v>
      </c>
      <c r="BU30" s="68"/>
      <c r="BV30" s="68">
        <f t="shared" si="43"/>
        <v>1.6487134210265388</v>
      </c>
      <c r="BW30" s="68">
        <f>'RD T1'!E232</f>
        <v>12.698660505553468</v>
      </c>
      <c r="BX30" s="68">
        <f t="shared" si="44"/>
        <v>14.347373926580007</v>
      </c>
      <c r="BZ30" t="str">
        <f t="shared" si="45"/>
        <v>81 Process, plant and machine operatives</v>
      </c>
      <c r="CA30" s="68">
        <v>28.196229041329026</v>
      </c>
      <c r="CB30" s="68">
        <v>24.812457700684689</v>
      </c>
      <c r="CC30" s="68">
        <v>21.258932571854444</v>
      </c>
      <c r="CD30" s="68">
        <v>24.190677796270482</v>
      </c>
      <c r="CE30" s="68">
        <v>12.708198111385991</v>
      </c>
      <c r="CF30" s="68"/>
      <c r="CG30" s="68">
        <f t="shared" si="46"/>
        <v>-8.550734460468453</v>
      </c>
      <c r="CH30" s="68">
        <f>'RD T1'!E261</f>
        <v>7.0397455179676847</v>
      </c>
      <c r="CI30" s="68">
        <f t="shared" si="47"/>
        <v>-1.5109889425007683</v>
      </c>
      <c r="CK30" t="str">
        <f t="shared" si="48"/>
        <v>81 Process, plant and machine operatives</v>
      </c>
      <c r="CL30" s="68">
        <v>13.937625180556077</v>
      </c>
      <c r="CM30" s="68">
        <v>11.643551284814963</v>
      </c>
      <c r="CN30" s="68">
        <v>8.8493013349045828</v>
      </c>
      <c r="CO30" s="68">
        <v>5.2162986342207267</v>
      </c>
      <c r="CP30" s="68">
        <v>1.8275450562729258</v>
      </c>
      <c r="CQ30" s="68"/>
      <c r="CR30" s="68">
        <f t="shared" si="49"/>
        <v>-7.0217562786316572</v>
      </c>
      <c r="CS30" s="68">
        <f>'RD T1'!E290</f>
        <v>1.2433480812683575</v>
      </c>
      <c r="CT30" s="68">
        <f t="shared" si="50"/>
        <v>-5.7784081973632997</v>
      </c>
    </row>
    <row r="31" spans="1:98" x14ac:dyDescent="0.2">
      <c r="A31" s="10" t="str">
        <f>name!D27</f>
        <v>82 Transport and mobile machine drivers and operatives</v>
      </c>
      <c r="B31" s="68">
        <v>0.19160425031753542</v>
      </c>
      <c r="C31" s="68">
        <v>0.2100346625229744</v>
      </c>
      <c r="D31" s="68">
        <v>0.18045467973340407</v>
      </c>
      <c r="E31" s="68">
        <v>0.33551631305221213</v>
      </c>
      <c r="F31" s="68">
        <v>0.5255212398093988</v>
      </c>
      <c r="G31" s="11"/>
      <c r="H31" s="68">
        <f t="shared" si="51"/>
        <v>0.34506656007599473</v>
      </c>
      <c r="I31" s="68">
        <f>'RD T1'!E59</f>
        <v>0.28300785120527056</v>
      </c>
      <c r="J31" s="68">
        <f t="shared" si="26"/>
        <v>0.62807441128126529</v>
      </c>
      <c r="L31" t="str">
        <f t="shared" si="27"/>
        <v>82 Transport and mobile machine drivers and operatives</v>
      </c>
      <c r="M31" s="68">
        <v>1.2207466075525732</v>
      </c>
      <c r="N31" s="68">
        <v>1.4070289114978767</v>
      </c>
      <c r="O31" s="68">
        <v>1.1702866573837325</v>
      </c>
      <c r="P31" s="68">
        <v>1.9114654253882553</v>
      </c>
      <c r="Q31" s="68">
        <v>2.8312714770743592</v>
      </c>
      <c r="R31" s="11"/>
      <c r="S31" s="68">
        <f t="shared" si="28"/>
        <v>1.6609848196906267</v>
      </c>
      <c r="T31" s="68">
        <f>'RD T1'!E88</f>
        <v>1.5184224325254778</v>
      </c>
      <c r="U31" s="68">
        <f t="shared" si="29"/>
        <v>3.1794072522161043</v>
      </c>
      <c r="W31" t="str">
        <f t="shared" si="30"/>
        <v>82 Transport and mobile machine drivers and operatives</v>
      </c>
      <c r="X31" s="68">
        <v>3.9897654993323708</v>
      </c>
      <c r="Y31" s="68">
        <v>4.4953704599923805</v>
      </c>
      <c r="Z31" s="68">
        <v>4.4970533814944744</v>
      </c>
      <c r="AA31" s="68">
        <v>5.9642219580559397</v>
      </c>
      <c r="AB31" s="68">
        <v>8.4706048974422927</v>
      </c>
      <c r="AC31" s="68"/>
      <c r="AD31" s="68">
        <f t="shared" si="31"/>
        <v>3.9735515159478183</v>
      </c>
      <c r="AE31" s="68">
        <f>'RD T1'!E117</f>
        <v>4.7574753381657136</v>
      </c>
      <c r="AF31" s="68">
        <f t="shared" si="32"/>
        <v>8.7310268541135319</v>
      </c>
      <c r="AH31" t="str">
        <f t="shared" si="33"/>
        <v>82 Transport and mobile machine drivers and operatives</v>
      </c>
      <c r="AI31" s="68">
        <v>1.858922836953578</v>
      </c>
      <c r="AJ31" s="68">
        <v>2.0886979867396196</v>
      </c>
      <c r="AK31" s="68">
        <v>2.048269574969797</v>
      </c>
      <c r="AL31" s="68">
        <v>2.6796645200294256</v>
      </c>
      <c r="AM31" s="68">
        <v>3.4825326399126499</v>
      </c>
      <c r="AN31" s="68"/>
      <c r="AO31" s="68">
        <f t="shared" si="34"/>
        <v>1.4342630649428529</v>
      </c>
      <c r="AP31" s="68">
        <f>'RD T1'!E146</f>
        <v>1.9597187845773931</v>
      </c>
      <c r="AQ31" s="68">
        <f t="shared" si="35"/>
        <v>3.3939818495202463</v>
      </c>
      <c r="AS31" t="str">
        <f t="shared" si="36"/>
        <v>82 Transport and mobile machine drivers and operatives</v>
      </c>
      <c r="AT31" s="68">
        <v>3.143845454937749</v>
      </c>
      <c r="AU31" s="68">
        <v>3.3352371448574005</v>
      </c>
      <c r="AV31" s="68">
        <v>3.2543996087029807</v>
      </c>
      <c r="AW31" s="68">
        <v>4.3675623394235208</v>
      </c>
      <c r="AX31" s="68">
        <v>5.7973308151481815</v>
      </c>
      <c r="AY31" s="68"/>
      <c r="AZ31" s="68">
        <f t="shared" si="37"/>
        <v>2.5429312064452008</v>
      </c>
      <c r="BA31" s="68">
        <f>'RD T1'!E175</f>
        <v>3.3906430882430696</v>
      </c>
      <c r="BB31" s="68">
        <f t="shared" si="38"/>
        <v>5.9335742946882704</v>
      </c>
      <c r="BD31" t="str">
        <f t="shared" si="39"/>
        <v>82 Transport and mobile machine drivers and operatives</v>
      </c>
      <c r="BE31" s="68">
        <v>21.075324688353913</v>
      </c>
      <c r="BF31" s="68">
        <v>22.581624913066932</v>
      </c>
      <c r="BG31" s="68">
        <v>22.512919667465713</v>
      </c>
      <c r="BH31" s="68">
        <v>23.785798822808314</v>
      </c>
      <c r="BI31" s="68">
        <v>27.154298761004558</v>
      </c>
      <c r="BJ31" s="68"/>
      <c r="BK31" s="68">
        <f t="shared" si="40"/>
        <v>4.6413790935388448</v>
      </c>
      <c r="BL31" s="68">
        <f>'RD T1'!E204</f>
        <v>12.315412096522465</v>
      </c>
      <c r="BM31" s="68">
        <f t="shared" si="41"/>
        <v>16.95679119006131</v>
      </c>
      <c r="BO31" t="str">
        <f t="shared" si="42"/>
        <v>82 Transport and mobile machine drivers and operatives</v>
      </c>
      <c r="BP31" s="68">
        <v>30.66108276711957</v>
      </c>
      <c r="BQ31" s="68">
        <v>30.102126081530603</v>
      </c>
      <c r="BR31" s="68">
        <v>29.543404422605857</v>
      </c>
      <c r="BS31" s="68">
        <v>30.13993007140715</v>
      </c>
      <c r="BT31" s="68">
        <v>28.061739423008774</v>
      </c>
      <c r="BU31" s="68"/>
      <c r="BV31" s="68">
        <f t="shared" si="43"/>
        <v>-1.4816649995970828</v>
      </c>
      <c r="BW31" s="68">
        <f>'RD T1'!E233</f>
        <v>15.534958961108579</v>
      </c>
      <c r="BX31" s="68">
        <f t="shared" si="44"/>
        <v>14.053293961511496</v>
      </c>
      <c r="BZ31" t="str">
        <f t="shared" si="45"/>
        <v>82 Transport and mobile machine drivers and operatives</v>
      </c>
      <c r="CA31" s="68">
        <v>32.838963318419253</v>
      </c>
      <c r="CB31" s="68">
        <v>26.978430610982009</v>
      </c>
      <c r="CC31" s="68">
        <v>24.478919994540341</v>
      </c>
      <c r="CD31" s="68">
        <v>24.732540125051695</v>
      </c>
      <c r="CE31" s="68">
        <v>19.027293573259303</v>
      </c>
      <c r="CF31" s="68"/>
      <c r="CG31" s="68">
        <f t="shared" si="46"/>
        <v>-5.4516264212810377</v>
      </c>
      <c r="CH31" s="68">
        <f>'RD T1'!E262</f>
        <v>10.387244633873905</v>
      </c>
      <c r="CI31" s="68">
        <f t="shared" si="47"/>
        <v>4.9356182125928676</v>
      </c>
      <c r="CK31" t="str">
        <f t="shared" si="48"/>
        <v>82 Transport and mobile machine drivers and operatives</v>
      </c>
      <c r="CL31" s="68">
        <v>13.346563967313545</v>
      </c>
      <c r="CM31" s="68">
        <v>14.119569437024104</v>
      </c>
      <c r="CN31" s="68">
        <v>11.550474262547487</v>
      </c>
      <c r="CO31" s="68">
        <v>10.485992937541219</v>
      </c>
      <c r="CP31" s="68">
        <v>5.256110191096659</v>
      </c>
      <c r="CQ31" s="68"/>
      <c r="CR31" s="68">
        <f t="shared" si="49"/>
        <v>-6.2943640714508282</v>
      </c>
      <c r="CS31" s="68">
        <f>'RD T1'!E291</f>
        <v>3.7610361667019081</v>
      </c>
      <c r="CT31" s="68">
        <f t="shared" si="50"/>
        <v>-2.5333279047489201</v>
      </c>
    </row>
    <row r="32" spans="1:98" x14ac:dyDescent="0.2">
      <c r="A32" s="10" t="str">
        <f>name!D28</f>
        <v>91 Elementary trades and related occupations</v>
      </c>
      <c r="B32" s="68">
        <v>2.2318208699190433E-3</v>
      </c>
      <c r="C32" s="68">
        <v>2.3445278154814197E-3</v>
      </c>
      <c r="D32" s="68">
        <v>1.8801932773203286E-3</v>
      </c>
      <c r="E32" s="68">
        <v>2.6160830969971741E-3</v>
      </c>
      <c r="F32" s="68">
        <v>4.3580980128305902E-3</v>
      </c>
      <c r="G32" s="11"/>
      <c r="H32" s="68">
        <f t="shared" si="51"/>
        <v>2.4779047355102616E-3</v>
      </c>
      <c r="I32" s="68">
        <f>'RD T1'!E60</f>
        <v>2.1197808466223039E-3</v>
      </c>
      <c r="J32" s="68">
        <f t="shared" si="26"/>
        <v>4.597685582132565E-3</v>
      </c>
      <c r="L32" t="str">
        <f t="shared" si="27"/>
        <v>91 Elementary trades and related occupations</v>
      </c>
      <c r="M32" s="68">
        <v>0.60936454296106002</v>
      </c>
      <c r="N32" s="68">
        <v>0.60253324485475279</v>
      </c>
      <c r="O32" s="68">
        <v>0.40853367712609445</v>
      </c>
      <c r="P32" s="68">
        <v>0.58227137453674349</v>
      </c>
      <c r="Q32" s="68">
        <v>0.93631829130525601</v>
      </c>
      <c r="R32" s="11"/>
      <c r="S32" s="68">
        <f t="shared" si="28"/>
        <v>0.52778461417916156</v>
      </c>
      <c r="T32" s="68">
        <f>'RD T1'!E89</f>
        <v>0.41223949794193832</v>
      </c>
      <c r="U32" s="68">
        <f t="shared" si="29"/>
        <v>0.94002411212109993</v>
      </c>
      <c r="W32" t="str">
        <f t="shared" si="30"/>
        <v>91 Elementary trades and related occupations</v>
      </c>
      <c r="X32" s="68">
        <v>2.2565578589676676</v>
      </c>
      <c r="Y32" s="68">
        <v>2.1515842921609791</v>
      </c>
      <c r="Z32" s="68">
        <v>1.8431041607076868</v>
      </c>
      <c r="AA32" s="68">
        <v>1.9045658595059054</v>
      </c>
      <c r="AB32" s="68">
        <v>2.3246728277309101</v>
      </c>
      <c r="AC32" s="68"/>
      <c r="AD32" s="68">
        <f t="shared" si="31"/>
        <v>0.48156866702322332</v>
      </c>
      <c r="AE32" s="68">
        <f>'RD T1'!E118</f>
        <v>1.2902741749017195</v>
      </c>
      <c r="AF32" s="68">
        <f t="shared" si="32"/>
        <v>1.7718428419249428</v>
      </c>
      <c r="AH32" t="str">
        <f t="shared" si="33"/>
        <v>91 Elementary trades and related occupations</v>
      </c>
      <c r="AI32" s="68">
        <v>1.3466891472632441</v>
      </c>
      <c r="AJ32" s="68">
        <v>1.3186268339807155</v>
      </c>
      <c r="AK32" s="68">
        <v>1.1008843238916348</v>
      </c>
      <c r="AL32" s="68">
        <v>1.1572275338154918</v>
      </c>
      <c r="AM32" s="68">
        <v>1.5275709422072545</v>
      </c>
      <c r="AN32" s="68"/>
      <c r="AO32" s="68">
        <f t="shared" si="34"/>
        <v>0.42668661831561971</v>
      </c>
      <c r="AP32" s="68">
        <f>'RD T1'!E147</f>
        <v>0.81633909543877581</v>
      </c>
      <c r="AQ32" s="68">
        <f t="shared" si="35"/>
        <v>1.2430257137543954</v>
      </c>
      <c r="AS32" t="str">
        <f t="shared" si="36"/>
        <v>91 Elementary trades and related occupations</v>
      </c>
      <c r="AT32" s="68">
        <v>1.4875821904002731</v>
      </c>
      <c r="AU32" s="68">
        <v>1.4046999492156511</v>
      </c>
      <c r="AV32" s="68">
        <v>1.3651010413688887</v>
      </c>
      <c r="AW32" s="68">
        <v>1.3996131225135069</v>
      </c>
      <c r="AX32" s="68">
        <v>1.7236226303951048</v>
      </c>
      <c r="AY32" s="68"/>
      <c r="AZ32" s="68">
        <f t="shared" si="37"/>
        <v>0.35852158902621611</v>
      </c>
      <c r="BA32" s="68">
        <f>'RD T1'!E176</f>
        <v>0.8144541263598517</v>
      </c>
      <c r="BB32" s="68">
        <f t="shared" si="38"/>
        <v>1.1729757153860678</v>
      </c>
      <c r="BD32" t="str">
        <f t="shared" si="39"/>
        <v>91 Elementary trades and related occupations</v>
      </c>
      <c r="BE32" s="68">
        <v>9.2044848556241892</v>
      </c>
      <c r="BF32" s="68">
        <v>8.1727885373599491</v>
      </c>
      <c r="BG32" s="68">
        <v>8.3231383082198747</v>
      </c>
      <c r="BH32" s="68">
        <v>7.2157574667053268</v>
      </c>
      <c r="BI32" s="68">
        <v>8.5254814646688271</v>
      </c>
      <c r="BJ32" s="68"/>
      <c r="BK32" s="68">
        <f t="shared" si="40"/>
        <v>0.2023431564489524</v>
      </c>
      <c r="BL32" s="68">
        <f>'RD T1'!E205</f>
        <v>2.9724145636413271</v>
      </c>
      <c r="BM32" s="68">
        <f t="shared" si="41"/>
        <v>3.1747577200902795</v>
      </c>
      <c r="BO32" t="str">
        <f t="shared" si="42"/>
        <v>91 Elementary trades and related occupations</v>
      </c>
      <c r="BP32" s="68">
        <v>15.015214134561333</v>
      </c>
      <c r="BQ32" s="68">
        <v>12.648438875751761</v>
      </c>
      <c r="BR32" s="68">
        <v>12.788834122701065</v>
      </c>
      <c r="BS32" s="68">
        <v>9.8078660377257929</v>
      </c>
      <c r="BT32" s="68">
        <v>8.5885427739018922</v>
      </c>
      <c r="BU32" s="68"/>
      <c r="BV32" s="68">
        <f t="shared" si="43"/>
        <v>-4.2002913487991727</v>
      </c>
      <c r="BW32" s="68">
        <f>'RD T1'!E234</f>
        <v>3.6843518036165039</v>
      </c>
      <c r="BX32" s="68">
        <f t="shared" si="44"/>
        <v>-0.51593954518266871</v>
      </c>
      <c r="BZ32" t="str">
        <f t="shared" si="45"/>
        <v>91 Elementary trades and related occupations</v>
      </c>
      <c r="CA32" s="68">
        <v>21.008745383323784</v>
      </c>
      <c r="CB32" s="68">
        <v>17.803328356362243</v>
      </c>
      <c r="CC32" s="68">
        <v>15.743911730812625</v>
      </c>
      <c r="CD32" s="68">
        <v>12.745776792320131</v>
      </c>
      <c r="CE32" s="68">
        <v>9.7953293958799303</v>
      </c>
      <c r="CF32" s="68"/>
      <c r="CG32" s="68">
        <f t="shared" si="46"/>
        <v>-5.9485823349326949</v>
      </c>
      <c r="CH32" s="68">
        <f>'RD T1'!E263</f>
        <v>4.5370461939575142</v>
      </c>
      <c r="CI32" s="68">
        <f t="shared" si="47"/>
        <v>-1.4115361409751808</v>
      </c>
      <c r="CK32" t="str">
        <f t="shared" si="48"/>
        <v>91 Elementary trades and related occupations</v>
      </c>
      <c r="CL32" s="68">
        <v>9.9293860239051064</v>
      </c>
      <c r="CM32" s="68">
        <v>8.4927619139687387</v>
      </c>
      <c r="CN32" s="68">
        <v>6.7720205331229621</v>
      </c>
      <c r="CO32" s="68">
        <v>4.6540904330696744</v>
      </c>
      <c r="CP32" s="68">
        <v>2.4421470929920859</v>
      </c>
      <c r="CQ32" s="68"/>
      <c r="CR32" s="68">
        <f t="shared" si="49"/>
        <v>-4.3298734401308767</v>
      </c>
      <c r="CS32" s="68">
        <f>'RD T1'!E292</f>
        <v>1.3208637164990138</v>
      </c>
      <c r="CT32" s="68">
        <f t="shared" si="50"/>
        <v>-3.0090097236318627</v>
      </c>
    </row>
    <row r="33" spans="1:98" x14ac:dyDescent="0.2">
      <c r="A33" s="10" t="str">
        <f>name!D29</f>
        <v>92 Elementary administration and service occupations</v>
      </c>
      <c r="B33" s="68">
        <v>0.16284735844705156</v>
      </c>
      <c r="C33" s="68">
        <v>0.19991941814868786</v>
      </c>
      <c r="D33" s="68">
        <v>0.16486979853054765</v>
      </c>
      <c r="E33" s="68">
        <v>0.28010027343725064</v>
      </c>
      <c r="F33" s="68">
        <v>0.42779294841729365</v>
      </c>
      <c r="G33" s="11"/>
      <c r="H33" s="68">
        <f t="shared" ref="H33" si="52">F33-D33</f>
        <v>0.26292314988674603</v>
      </c>
      <c r="I33" s="68">
        <f>'RD T1'!E61</f>
        <v>0.19928217432943085</v>
      </c>
      <c r="J33" s="68">
        <f>SUM(H33:I33)</f>
        <v>0.46220532421617688</v>
      </c>
      <c r="L33" t="str">
        <f t="shared" ref="L33" si="53">A33</f>
        <v>92 Elementary administration and service occupations</v>
      </c>
      <c r="M33" s="68">
        <v>4.0508280187382706</v>
      </c>
      <c r="N33" s="68">
        <v>4.6288568905045118</v>
      </c>
      <c r="O33" s="68">
        <v>3.8508076719847599</v>
      </c>
      <c r="P33" s="68">
        <v>6.4552955988142138</v>
      </c>
      <c r="Q33" s="68">
        <v>9.603429225722385</v>
      </c>
      <c r="R33" s="11"/>
      <c r="S33" s="68">
        <f t="shared" ref="S33" si="54">Q33-O33</f>
        <v>5.7526215537376251</v>
      </c>
      <c r="T33" s="68">
        <f>'RD T1'!E90</f>
        <v>4.4506345490998482</v>
      </c>
      <c r="U33" s="68">
        <f t="shared" ref="U33" si="55">SUM(S33:T33)</f>
        <v>10.203256102837473</v>
      </c>
      <c r="W33" t="str">
        <f t="shared" ref="W33" si="56">A33</f>
        <v>92 Elementary administration and service occupations</v>
      </c>
      <c r="X33" s="68">
        <v>14.979901451977952</v>
      </c>
      <c r="Y33" s="68">
        <v>16.557353497112654</v>
      </c>
      <c r="Z33" s="68">
        <v>15.348498313812701</v>
      </c>
      <c r="AA33" s="68">
        <v>20.026025702338625</v>
      </c>
      <c r="AB33" s="68">
        <v>25.106823240178347</v>
      </c>
      <c r="AC33" s="68"/>
      <c r="AD33" s="68">
        <f t="shared" ref="AD33" si="57">AB33-Z33</f>
        <v>9.7583249263656455</v>
      </c>
      <c r="AE33" s="68">
        <f>'RD T1'!E119</f>
        <v>13.677778686413225</v>
      </c>
      <c r="AF33" s="68">
        <f t="shared" ref="AF33" si="58">SUM(AD33:AE33)</f>
        <v>23.436103612778872</v>
      </c>
      <c r="AH33" t="str">
        <f t="shared" ref="AH33" si="59">L33</f>
        <v>92 Elementary administration and service occupations</v>
      </c>
      <c r="AI33" s="68">
        <v>7.2181881470457503</v>
      </c>
      <c r="AJ33" s="68">
        <v>8.1040710353788974</v>
      </c>
      <c r="AK33" s="68">
        <v>7.6238678825967083</v>
      </c>
      <c r="AL33" s="68">
        <v>9.9086816598969687</v>
      </c>
      <c r="AM33" s="68">
        <v>13.046083237593043</v>
      </c>
      <c r="AN33" s="68"/>
      <c r="AO33" s="68">
        <f t="shared" ref="AO33" si="60">AM33-AK33</f>
        <v>5.422215354996335</v>
      </c>
      <c r="AP33" s="68">
        <f>'RD T1'!E148</f>
        <v>6.6996095829660849</v>
      </c>
      <c r="AQ33" s="68">
        <f t="shared" ref="AQ33" si="61">SUM(AO33:AP33)</f>
        <v>12.121824937962419</v>
      </c>
      <c r="AS33" t="str">
        <f t="shared" ref="AS33" si="62">W33</f>
        <v>92 Elementary administration and service occupations</v>
      </c>
      <c r="AT33" s="68">
        <v>6.710134350388409</v>
      </c>
      <c r="AU33" s="68">
        <v>7.0412809909899261</v>
      </c>
      <c r="AV33" s="68">
        <v>6.6932033958307953</v>
      </c>
      <c r="AW33" s="68">
        <v>8.3662123375470703</v>
      </c>
      <c r="AX33" s="68">
        <v>10.476738093170104</v>
      </c>
      <c r="AY33" s="68"/>
      <c r="AZ33" s="68">
        <f t="shared" ref="AZ33" si="63">AX33-AV33</f>
        <v>3.7835346973393085</v>
      </c>
      <c r="BA33" s="68">
        <f>'RD T1'!E177</f>
        <v>5.4222901087035229</v>
      </c>
      <c r="BB33" s="68">
        <f t="shared" ref="BB33" si="64">SUM(AZ33:BA33)</f>
        <v>9.2058248060428305</v>
      </c>
      <c r="BD33" t="str">
        <f t="shared" ref="BD33" si="65">AH33</f>
        <v>92 Elementary administration and service occupations</v>
      </c>
      <c r="BE33" s="68">
        <v>47.767601002729876</v>
      </c>
      <c r="BF33" s="68">
        <v>45.253561825310193</v>
      </c>
      <c r="BG33" s="68">
        <v>45.073803054357164</v>
      </c>
      <c r="BH33" s="68">
        <v>45.08139040173301</v>
      </c>
      <c r="BI33" s="68">
        <v>48.303198049602699</v>
      </c>
      <c r="BJ33" s="68"/>
      <c r="BK33" s="68">
        <f t="shared" ref="BK33" si="66">BI33-BG33</f>
        <v>3.229394995245535</v>
      </c>
      <c r="BL33" s="68">
        <f>'RD T1'!E206</f>
        <v>22.22539340206529</v>
      </c>
      <c r="BM33" s="68">
        <f t="shared" ref="BM33" si="67">SUM(BK33:BL33)</f>
        <v>25.454788397310825</v>
      </c>
      <c r="BO33" t="str">
        <f t="shared" ref="BO33" si="68">AS33</f>
        <v>92 Elementary administration and service occupations</v>
      </c>
      <c r="BP33" s="68">
        <v>72.433842435460406</v>
      </c>
      <c r="BQ33" s="68">
        <v>69.848405301296737</v>
      </c>
      <c r="BR33" s="68">
        <v>70.622603009242411</v>
      </c>
      <c r="BS33" s="68">
        <v>65.403194904405808</v>
      </c>
      <c r="BT33" s="68">
        <v>54.65672498156448</v>
      </c>
      <c r="BU33" s="68"/>
      <c r="BV33" s="68">
        <f t="shared" ref="BV33" si="69">BT33-BR33</f>
        <v>-15.965878027677931</v>
      </c>
      <c r="BW33" s="68">
        <f>'RD T1'!E235</f>
        <v>29.566424778768223</v>
      </c>
      <c r="BX33" s="68">
        <f t="shared" ref="BX33" si="70">SUM(BV33:BW33)</f>
        <v>13.600546751090292</v>
      </c>
      <c r="BZ33" t="str">
        <f t="shared" ref="BZ33" si="71">BD33</f>
        <v>92 Elementary administration and service occupations</v>
      </c>
      <c r="CA33" s="68">
        <v>73.786389234706391</v>
      </c>
      <c r="CB33" s="68">
        <v>69.311916782115631</v>
      </c>
      <c r="CC33" s="68">
        <v>60.229567145165582</v>
      </c>
      <c r="CD33" s="68">
        <v>59.044288621301916</v>
      </c>
      <c r="CE33" s="68">
        <v>41.844667483382992</v>
      </c>
      <c r="CF33" s="68"/>
      <c r="CG33" s="68">
        <f t="shared" ref="CG33" si="72">CE33-CC33</f>
        <v>-18.38489966178259</v>
      </c>
      <c r="CH33" s="68">
        <f>'RD T1'!E264</f>
        <v>20.533096799647332</v>
      </c>
      <c r="CI33" s="68">
        <f t="shared" ref="CI33" si="73">SUM(CG33:CH33)</f>
        <v>2.1481971378647415</v>
      </c>
      <c r="CK33" t="str">
        <f t="shared" ref="CK33" si="74">BO33</f>
        <v>92 Elementary administration and service occupations</v>
      </c>
      <c r="CL33" s="68">
        <v>39.83362452847723</v>
      </c>
      <c r="CM33" s="68">
        <v>32.332552197180078</v>
      </c>
      <c r="CN33" s="68">
        <v>23.500031046307722</v>
      </c>
      <c r="CO33" s="68">
        <v>16.887180323799477</v>
      </c>
      <c r="CP33" s="68">
        <v>8.7455134587049326</v>
      </c>
      <c r="CQ33" s="68"/>
      <c r="CR33" s="68">
        <f t="shared" ref="CR33" si="75">CP33-CN33</f>
        <v>-14.754517587602789</v>
      </c>
      <c r="CS33" s="68">
        <f>'RD T1'!E293</f>
        <v>4.4610991770441428</v>
      </c>
      <c r="CT33" s="68">
        <f t="shared" ref="CT33" si="76">SUM(CR33:CS33)</f>
        <v>-10.293418410558647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30.946066672873162</v>
      </c>
      <c r="C35" s="66">
        <f t="shared" ref="C35:F35" si="77">SUM(C8:C33)</f>
        <v>37.428438914140287</v>
      </c>
      <c r="D35" s="66">
        <f t="shared" si="77"/>
        <v>35.959709072694928</v>
      </c>
      <c r="E35" s="66">
        <f t="shared" si="77"/>
        <v>48.761172598057698</v>
      </c>
      <c r="F35" s="66">
        <f t="shared" si="77"/>
        <v>65.880997940094318</v>
      </c>
      <c r="G35" s="11"/>
      <c r="H35" s="66">
        <f>F35-D35</f>
        <v>29.92128886739939</v>
      </c>
      <c r="I35" s="66">
        <f>SUM(I8:I33)</f>
        <v>27.594126198936223</v>
      </c>
      <c r="J35" s="66">
        <f>SUM(H35:I35)</f>
        <v>57.515415066335613</v>
      </c>
      <c r="L35" s="23" t="str">
        <f>A35</f>
        <v>All occupations</v>
      </c>
      <c r="M35" s="66">
        <f>SUM(M8:M33)</f>
        <v>204.67591410021666</v>
      </c>
      <c r="N35" s="66">
        <f t="shared" ref="N35:Q35" si="78">SUM(N8:N33)</f>
        <v>256.27701677683626</v>
      </c>
      <c r="O35" s="66">
        <f t="shared" si="78"/>
        <v>246.03741017068864</v>
      </c>
      <c r="P35" s="66">
        <f t="shared" si="78"/>
        <v>336.86542505217051</v>
      </c>
      <c r="Q35" s="66">
        <f t="shared" si="78"/>
        <v>458.18364559466255</v>
      </c>
      <c r="R35" s="11"/>
      <c r="S35" s="66">
        <f>Q35-O35</f>
        <v>212.14623542397391</v>
      </c>
      <c r="T35" s="66">
        <f>SUM(T8:T33)</f>
        <v>200.96578667740837</v>
      </c>
      <c r="U35" s="66">
        <f>SUM(S35:T35)</f>
        <v>413.11202210138231</v>
      </c>
      <c r="W35" s="23" t="str">
        <f>A35</f>
        <v>All occupations</v>
      </c>
      <c r="X35" s="66">
        <f>SUM(X8:X33)</f>
        <v>429.82289834043229</v>
      </c>
      <c r="Y35" s="66">
        <f t="shared" ref="Y35:AB35" si="79">SUM(Y8:Y33)</f>
        <v>481.07130526696193</v>
      </c>
      <c r="Z35" s="66">
        <f t="shared" si="79"/>
        <v>494.71716734746258</v>
      </c>
      <c r="AA35" s="66">
        <f t="shared" si="79"/>
        <v>554.47353304523335</v>
      </c>
      <c r="AB35" s="66">
        <f t="shared" si="79"/>
        <v>649.31827502725662</v>
      </c>
      <c r="AC35" s="11"/>
      <c r="AD35" s="66">
        <f>AB35-Z35</f>
        <v>154.60110767979404</v>
      </c>
      <c r="AE35" s="66">
        <f>SUM(AE8:AE33)</f>
        <v>319.26337038028231</v>
      </c>
      <c r="AF35" s="66">
        <f>SUM(AD35:AE35)</f>
        <v>473.86447806007635</v>
      </c>
      <c r="AH35" s="23" t="str">
        <f>L35</f>
        <v>All occupations</v>
      </c>
      <c r="AI35" s="66">
        <f>SUM(AI8:AI33)</f>
        <v>140.72915975837057</v>
      </c>
      <c r="AJ35" s="66">
        <f t="shared" ref="AJ35:AM35" si="80">SUM(AJ8:AJ33)</f>
        <v>139.25419544322222</v>
      </c>
      <c r="AK35" s="66">
        <f t="shared" si="80"/>
        <v>136.59935983657454</v>
      </c>
      <c r="AL35" s="66">
        <f t="shared" si="80"/>
        <v>143.46677065914992</v>
      </c>
      <c r="AM35" s="66">
        <f t="shared" si="80"/>
        <v>158.09596552321605</v>
      </c>
      <c r="AN35" s="11"/>
      <c r="AO35" s="66">
        <f>AM35-AK35</f>
        <v>21.496605686641516</v>
      </c>
      <c r="AP35" s="66">
        <f>SUM(AP8:AP33)</f>
        <v>79.868896510256604</v>
      </c>
      <c r="AQ35" s="66">
        <f>SUM(AO35:AP35)</f>
        <v>101.36550219689812</v>
      </c>
      <c r="AS35" s="23" t="str">
        <f>W35</f>
        <v>All occupations</v>
      </c>
      <c r="AT35" s="66">
        <f>SUM(AT8:AT33)</f>
        <v>125.02329787294103</v>
      </c>
      <c r="AU35" s="66">
        <f t="shared" ref="AU35:AX35" si="81">SUM(AU8:AU33)</f>
        <v>134.65558352090184</v>
      </c>
      <c r="AV35" s="66">
        <f t="shared" si="81"/>
        <v>136.050240055757</v>
      </c>
      <c r="AW35" s="66">
        <f t="shared" si="81"/>
        <v>151.06623326742556</v>
      </c>
      <c r="AX35" s="66">
        <f t="shared" si="81"/>
        <v>175.93396693883957</v>
      </c>
      <c r="AY35" s="11"/>
      <c r="AZ35" s="66">
        <f>AX35-AV35</f>
        <v>39.883726883082574</v>
      </c>
      <c r="BA35" s="66">
        <f>SUM(BA8:BA33)</f>
        <v>83.295486933629903</v>
      </c>
      <c r="BB35" s="66">
        <f>SUM(AZ35:BA35)</f>
        <v>123.17921381671248</v>
      </c>
      <c r="BD35" s="23" t="str">
        <f>AH35</f>
        <v>All occupations</v>
      </c>
      <c r="BE35" s="66">
        <f>SUM(BE8:BE33)</f>
        <v>576.47296311514265</v>
      </c>
      <c r="BF35" s="66">
        <f t="shared" ref="BF35:BI35" si="82">SUM(BF8:BF33)</f>
        <v>600.89024180055492</v>
      </c>
      <c r="BG35" s="66">
        <f t="shared" si="82"/>
        <v>648.33003801376219</v>
      </c>
      <c r="BH35" s="66">
        <f t="shared" si="82"/>
        <v>630.3305155247624</v>
      </c>
      <c r="BI35" s="66">
        <f t="shared" si="82"/>
        <v>676.84126672998809</v>
      </c>
      <c r="BJ35" s="11"/>
      <c r="BK35" s="66">
        <f>BI35-BG35</f>
        <v>28.511228716225901</v>
      </c>
      <c r="BL35" s="66">
        <f>SUM(BL8:BL33)</f>
        <v>290.95597262006311</v>
      </c>
      <c r="BM35" s="66">
        <f>SUM(BK35:BL35)</f>
        <v>319.46720133628901</v>
      </c>
      <c r="BO35" s="23" t="str">
        <f>AS35</f>
        <v>All occupations</v>
      </c>
      <c r="BP35" s="66">
        <f>SUM(BP8:BP33)</f>
        <v>563.38929287778274</v>
      </c>
      <c r="BQ35" s="66">
        <f t="shared" ref="BQ35:BT35" si="83">SUM(BQ8:BQ33)</f>
        <v>540.22621502699144</v>
      </c>
      <c r="BR35" s="66">
        <f t="shared" si="83"/>
        <v>583.62827896582644</v>
      </c>
      <c r="BS35" s="66">
        <f t="shared" si="83"/>
        <v>506.15567575381283</v>
      </c>
      <c r="BT35" s="66">
        <f t="shared" si="83"/>
        <v>405.06387087715416</v>
      </c>
      <c r="BU35" s="11"/>
      <c r="BV35" s="66">
        <f>BT35-BR35</f>
        <v>-178.56440808867228</v>
      </c>
      <c r="BW35" s="66">
        <f>SUM(BW8:BW33)</f>
        <v>216.32011845003638</v>
      </c>
      <c r="BX35" s="66">
        <f>SUM(BV35:BW35)</f>
        <v>37.755710361364095</v>
      </c>
      <c r="BZ35" s="23" t="str">
        <f>BD35</f>
        <v>All occupations</v>
      </c>
      <c r="CA35" s="66">
        <f>SUM(CA8:CA33)</f>
        <v>414.35489688888214</v>
      </c>
      <c r="CB35" s="66">
        <f t="shared" ref="CB35:CE35" si="84">SUM(CB8:CB33)</f>
        <v>376.17370183897367</v>
      </c>
      <c r="CC35" s="66">
        <f t="shared" si="84"/>
        <v>342.00521614322719</v>
      </c>
      <c r="CD35" s="66">
        <f t="shared" si="84"/>
        <v>306.66491494418051</v>
      </c>
      <c r="CE35" s="66">
        <f t="shared" si="84"/>
        <v>202.84192814824803</v>
      </c>
      <c r="CF35" s="11"/>
      <c r="CG35" s="66">
        <f>CE35-CC35</f>
        <v>-139.16328799497916</v>
      </c>
      <c r="CH35" s="66">
        <f>SUM(CH8:CH33)</f>
        <v>102.94685482016575</v>
      </c>
      <c r="CI35" s="66">
        <f>SUM(CG35:CH35)</f>
        <v>-36.216433174813403</v>
      </c>
      <c r="CK35" s="23" t="str">
        <f>BO35</f>
        <v>All occupations</v>
      </c>
      <c r="CL35" s="66">
        <f>SUM(CL8:CL33)</f>
        <v>159.05551037102276</v>
      </c>
      <c r="CM35" s="66">
        <f t="shared" ref="CM35:CO35" si="85">SUM(CM8:CM33)</f>
        <v>149.1663014113272</v>
      </c>
      <c r="CN35" s="66">
        <f>SUM(CN8:CN33)</f>
        <v>117.6855803918809</v>
      </c>
      <c r="CO35" s="66">
        <f t="shared" si="85"/>
        <v>94.28475915525766</v>
      </c>
      <c r="CP35" s="66">
        <f>SUM(CP8:CP33)</f>
        <v>57.269083220046248</v>
      </c>
      <c r="CQ35" s="11"/>
      <c r="CR35" s="66">
        <f>CP35-CN35</f>
        <v>-60.416497171834656</v>
      </c>
      <c r="CS35" s="66">
        <f>SUM(CS8:CS33)</f>
        <v>29.010860673745515</v>
      </c>
      <c r="CT35" s="66">
        <f>SUM(CR35:CS35)</f>
        <v>-31.405636498089141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Yorkshire and the Humber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Yorkshire and the Humber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Yorkshire and the Humber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Yorkshire and the Humber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Yorkshire and the Humber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Yorkshire and the Humber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Yorkshire and the Humber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Yorkshire and the Humber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Yorkshire and the Humber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5.746258243257989</v>
      </c>
      <c r="C45" s="17">
        <f t="shared" si="96"/>
        <v>5.9394995745892034</v>
      </c>
      <c r="D45" s="17">
        <f t="shared" si="96"/>
        <v>5.8659806505602985</v>
      </c>
      <c r="E45" s="17">
        <f t="shared" si="96"/>
        <v>5.5495600235202636</v>
      </c>
      <c r="F45" s="17">
        <f t="shared" si="96"/>
        <v>5.6523377281927774</v>
      </c>
      <c r="H45" s="67">
        <f>IF(D8&gt;0,(H8/D8)*100,0)</f>
        <v>76.535266140006243</v>
      </c>
      <c r="I45" s="68">
        <f>IF(D8&gt;0,I8/D8*100,0)</f>
        <v>81.392728617648174</v>
      </c>
      <c r="J45" s="68">
        <f>IF(D8&gt;0,(J8/D8)*100,0)</f>
        <v>157.92799475765443</v>
      </c>
      <c r="L45" t="str">
        <f>A45</f>
        <v>11 Corporate managers and directors</v>
      </c>
      <c r="M45" s="17">
        <f t="shared" ref="M45:Q54" si="97">M8/M$35*100</f>
        <v>7.7699525260130065</v>
      </c>
      <c r="N45" s="17">
        <f t="shared" si="97"/>
        <v>8.0874228766654248</v>
      </c>
      <c r="O45" s="17">
        <f t="shared" si="97"/>
        <v>7.9675337160777921</v>
      </c>
      <c r="P45" s="17">
        <f t="shared" si="97"/>
        <v>7.4036965038032712</v>
      </c>
      <c r="Q45" s="17">
        <f t="shared" si="97"/>
        <v>7.5457865508562811</v>
      </c>
      <c r="S45" s="67">
        <f t="shared" ref="S45:S70" si="98">IF(O8&gt;0,(S8/O8)*100,0)</f>
        <v>76.367696459837035</v>
      </c>
      <c r="T45" s="68">
        <f t="shared" ref="T45:T70" si="99">IF(O8&gt;0,T8/O8*100,0)</f>
        <v>82.779758908227052</v>
      </c>
      <c r="U45" s="68">
        <f t="shared" ref="U45:U70" si="100">IF(O8&gt;0,(U8/O8)*100,0)</f>
        <v>159.1474553680641</v>
      </c>
      <c r="W45" t="str">
        <f>A45</f>
        <v>11 Corporate managers and directors</v>
      </c>
      <c r="X45" s="17">
        <f t="shared" ref="X45:AB54" si="101">X8/X$35*100</f>
        <v>8.9833348544744371</v>
      </c>
      <c r="Y45" s="17">
        <f t="shared" si="101"/>
        <v>9.9890314219108358</v>
      </c>
      <c r="Z45" s="17">
        <f t="shared" si="101"/>
        <v>10.134717425675539</v>
      </c>
      <c r="AA45" s="17">
        <f t="shared" si="101"/>
        <v>9.2727755538910515</v>
      </c>
      <c r="AB45" s="17">
        <f t="shared" si="101"/>
        <v>9.4589587476756005</v>
      </c>
      <c r="AD45" s="67">
        <f t="shared" ref="AD45:AD70" si="102">IF(Z8&gt;0,(AD8/Z8)*100,0)</f>
        <v>22.498940411240444</v>
      </c>
      <c r="AE45" s="68">
        <f t="shared" ref="AE45:AE70" si="103">IF(Z8&gt;0,AE8/Z8*100,0)</f>
        <v>64.513619170527903</v>
      </c>
      <c r="AF45" s="68">
        <f t="shared" ref="AF45:AF70" si="104">IF(Z8&gt;0,(AF8/Z8)*100,0)</f>
        <v>87.012559581768343</v>
      </c>
      <c r="AH45" t="str">
        <f>L45</f>
        <v>11 Corporate managers and directors</v>
      </c>
      <c r="AI45" s="17">
        <f t="shared" ref="AI45:AM54" si="105">AI8/AI$35*100</f>
        <v>6.0235540720206471</v>
      </c>
      <c r="AJ45" s="17">
        <f t="shared" si="105"/>
        <v>6.8369589554833379</v>
      </c>
      <c r="AK45" s="17">
        <f t="shared" si="105"/>
        <v>7.581164401457853</v>
      </c>
      <c r="AL45" s="17">
        <f t="shared" si="105"/>
        <v>6.8733521019733193</v>
      </c>
      <c r="AM45" s="17">
        <f t="shared" si="105"/>
        <v>6.7920456782908989</v>
      </c>
      <c r="AO45" s="67">
        <f t="shared" ref="AO45:AO70" si="106">IF(AK8&gt;0,(AO8/AK8)*100,0)</f>
        <v>3.6899837774913893</v>
      </c>
      <c r="AP45" s="68">
        <f t="shared" ref="AP45:AP70" si="107">IF(AK8&gt;0,AP8/AK8*100,0)</f>
        <v>53.272074828307915</v>
      </c>
      <c r="AQ45" s="68">
        <f t="shared" ref="AQ45:AQ70" si="108">IF(AK8&gt;0,(AQ8/AK8)*100,0)</f>
        <v>56.962058605799292</v>
      </c>
      <c r="AS45" t="str">
        <f>W45</f>
        <v>11 Corporate managers and directors</v>
      </c>
      <c r="AT45" s="17">
        <f t="shared" ref="AT45:AX54" si="109">AT8/AT$35*100</f>
        <v>9.0875594292881505</v>
      </c>
      <c r="AU45" s="17">
        <f t="shared" si="109"/>
        <v>9.72793378091656</v>
      </c>
      <c r="AV45" s="17">
        <f t="shared" si="109"/>
        <v>10.493584082384285</v>
      </c>
      <c r="AW45" s="17">
        <f t="shared" si="109"/>
        <v>9.0099795295601393</v>
      </c>
      <c r="AX45" s="17">
        <f t="shared" si="109"/>
        <v>8.7145389139549287</v>
      </c>
      <c r="AZ45" s="67">
        <f t="shared" ref="AZ45:AZ70" si="110">IF(AV8&gt;0,(AZ8/AV8)*100,0)</f>
        <v>7.3917574494917897</v>
      </c>
      <c r="BA45" s="68">
        <f t="shared" ref="BA45:BA70" si="111">IF(AV8&gt;0,BA8/AV8*100,0)</f>
        <v>54.679198396692563</v>
      </c>
      <c r="BB45" s="68">
        <f t="shared" ref="BB45:BB70" si="112">IF(AV8&gt;0,(BB8/AV8)*100,0)</f>
        <v>62.070955846184347</v>
      </c>
      <c r="BD45" t="str">
        <f>AH45</f>
        <v>11 Corporate managers and directors</v>
      </c>
      <c r="BE45" s="17">
        <f t="shared" ref="BE45:BI54" si="113">BE8/BE$35*100</f>
        <v>5.0869310466815838</v>
      </c>
      <c r="BF45" s="17">
        <f t="shared" si="113"/>
        <v>5.811059605461681</v>
      </c>
      <c r="BG45" s="17">
        <f t="shared" si="113"/>
        <v>6.4548541936202488</v>
      </c>
      <c r="BH45" s="17">
        <f t="shared" si="113"/>
        <v>5.2630856041268128</v>
      </c>
      <c r="BI45" s="17">
        <f t="shared" si="113"/>
        <v>5.37197818407786</v>
      </c>
      <c r="BK45" s="67">
        <f t="shared" ref="BK45:BK70" si="114">IF(BG8&gt;0,(BK8/BG8)*100,0)</f>
        <v>-13.116263504803063</v>
      </c>
      <c r="BL45" s="68">
        <f t="shared" ref="BL45:BL70" si="115">IF(BG8&gt;0,BL8/BG8*100,0)</f>
        <v>36.121657728420026</v>
      </c>
      <c r="BM45" s="68">
        <f t="shared" ref="BM45:BM70" si="116">IF(BG8&gt;0,(BM8/BG8)*100,0)</f>
        <v>23.00539422361696</v>
      </c>
      <c r="BO45" t="str">
        <f>AS45</f>
        <v>11 Corporate managers and directors</v>
      </c>
      <c r="BP45" s="17">
        <f t="shared" ref="BP45:BT54" si="117">BP8/BP$35*100</f>
        <v>4.1938843893504796</v>
      </c>
      <c r="BQ45" s="17">
        <f t="shared" si="117"/>
        <v>4.6810699071023372</v>
      </c>
      <c r="BR45" s="17">
        <f t="shared" si="117"/>
        <v>4.9531695715700392</v>
      </c>
      <c r="BS45" s="17">
        <f t="shared" si="117"/>
        <v>4.1049398598873834</v>
      </c>
      <c r="BT45" s="17">
        <f t="shared" si="117"/>
        <v>3.8796695934459988</v>
      </c>
      <c r="BV45" s="67">
        <f t="shared" ref="BV45:BV70" si="118">IF(BR8&gt;0,(BV8/BR8)*100,0)</f>
        <v>-45.637586893886933</v>
      </c>
      <c r="BW45" s="68">
        <f t="shared" ref="BW45:BW70" si="119">IF(BR8&gt;0,BW8/BR8*100,0)</f>
        <v>30.642414230732477</v>
      </c>
      <c r="BX45" s="68">
        <f t="shared" ref="BX45:BX70" si="120">IF(BR8&gt;0,(BX8/BR8)*100,0)</f>
        <v>-14.995172663154454</v>
      </c>
      <c r="BZ45" t="str">
        <f>BD45</f>
        <v>11 Corporate managers and directors</v>
      </c>
      <c r="CA45" s="17">
        <f t="shared" ref="CA45:CE54" si="121">CA8/CA$35*100</f>
        <v>4.195299373086411</v>
      </c>
      <c r="CB45" s="17">
        <f t="shared" si="121"/>
        <v>4.8749871299739898</v>
      </c>
      <c r="CC45" s="17">
        <f t="shared" si="121"/>
        <v>5.6179148578186195</v>
      </c>
      <c r="CD45" s="17">
        <f t="shared" si="121"/>
        <v>5.3448216046729566</v>
      </c>
      <c r="CE45" s="17">
        <f t="shared" si="121"/>
        <v>5.8604246564044002</v>
      </c>
      <c r="CG45" s="67">
        <f t="shared" ref="CG45:CG70" si="122">IF(CC8&gt;0,(CG8/CC8)*100,0)</f>
        <v>-38.130168356319658</v>
      </c>
      <c r="CH45" s="68">
        <f t="shared" ref="CH45:CH70" si="123">IF(CC8&gt;0,CH8/CC8*100,0)</f>
        <v>32.546443811924071</v>
      </c>
      <c r="CI45" s="68">
        <f t="shared" ref="CI45:CI70" si="124">IF(CC8&gt;0,(CI8/CC8)*100,0)</f>
        <v>-5.583724544395591</v>
      </c>
      <c r="CK45" t="str">
        <f>BO45</f>
        <v>11 Corporate managers and directors</v>
      </c>
      <c r="CL45" s="17">
        <f t="shared" ref="CL45:CP54" si="125">CL8/CL$35*100</f>
        <v>2.5051826876013235</v>
      </c>
      <c r="CM45" s="17">
        <f t="shared" si="125"/>
        <v>3.1622289213937309</v>
      </c>
      <c r="CN45" s="17">
        <f t="shared" si="125"/>
        <v>3.1916199222647137</v>
      </c>
      <c r="CO45" s="17">
        <f t="shared" si="125"/>
        <v>3.0262226473742868</v>
      </c>
      <c r="CP45" s="17">
        <f t="shared" si="125"/>
        <v>4.037805060929486</v>
      </c>
      <c r="CR45" s="67">
        <f t="shared" ref="CR45:CR70" si="126">IF(CN8&gt;0,(CR8/CN8)*100,0)</f>
        <v>-38.435386391646368</v>
      </c>
      <c r="CS45" s="68">
        <f t="shared" ref="CS45:CS70" si="127">IF(CN8&gt;0,CS8/CN8*100,0)</f>
        <v>26.620743959762912</v>
      </c>
      <c r="CT45" s="68">
        <f t="shared" ref="CT45:CT70" si="128">IF(CN8&gt;0,(CT8/CN8)*100,0)</f>
        <v>-11.814642431883463</v>
      </c>
    </row>
    <row r="46" spans="1:98" x14ac:dyDescent="0.2">
      <c r="A46" t="str">
        <f t="shared" si="95"/>
        <v>12 Other managers and proprietors</v>
      </c>
      <c r="B46" s="17">
        <f t="shared" si="96"/>
        <v>2.6473187234245481</v>
      </c>
      <c r="C46" s="17">
        <f t="shared" si="96"/>
        <v>2.5627200506264609</v>
      </c>
      <c r="D46" s="17">
        <f t="shared" si="96"/>
        <v>2.5593286296955324</v>
      </c>
      <c r="E46" s="17">
        <f t="shared" si="96"/>
        <v>3.1986525240232213</v>
      </c>
      <c r="F46" s="17">
        <f t="shared" si="96"/>
        <v>3.5291275071325776</v>
      </c>
      <c r="H46" s="67">
        <f t="shared" ref="H46:H70" si="129">IF(D9&gt;0,(H9/D9)*100,0)</f>
        <v>152.63021656874903</v>
      </c>
      <c r="I46" s="68">
        <f t="shared" ref="I46:I70" si="130">IF(D9&gt;0,I9/D9*100,0)</f>
        <v>127.614395663724</v>
      </c>
      <c r="J46" s="68">
        <f t="shared" ref="J46:J70" si="131">IF(D9&gt;0,(J9/D9)*100,0)</f>
        <v>280.244612232473</v>
      </c>
      <c r="L46" t="str">
        <f t="shared" ref="L46:L69" si="132">A46</f>
        <v>12 Other managers and proprietors</v>
      </c>
      <c r="M46" s="17">
        <f t="shared" si="97"/>
        <v>3.1601617657183314</v>
      </c>
      <c r="N46" s="17">
        <f t="shared" si="97"/>
        <v>3.1137229498960179</v>
      </c>
      <c r="O46" s="17">
        <f t="shared" si="97"/>
        <v>2.995334831574632</v>
      </c>
      <c r="P46" s="17">
        <f t="shared" si="97"/>
        <v>3.7222212457314745</v>
      </c>
      <c r="Q46" s="17">
        <f t="shared" si="97"/>
        <v>4.2435144497959243</v>
      </c>
      <c r="S46" s="67">
        <f t="shared" si="98"/>
        <v>163.82669990020244</v>
      </c>
      <c r="T46" s="68">
        <f t="shared" si="99"/>
        <v>126.36504188624704</v>
      </c>
      <c r="U46" s="68">
        <f t="shared" si="100"/>
        <v>290.19174178644948</v>
      </c>
      <c r="W46" t="str">
        <f t="shared" ref="W46:W69" si="133">A46</f>
        <v>12 Other managers and proprietors</v>
      </c>
      <c r="X46" s="17">
        <f t="shared" si="101"/>
        <v>3.6323113272571268</v>
      </c>
      <c r="Y46" s="17">
        <f t="shared" si="101"/>
        <v>3.6809525008305775</v>
      </c>
      <c r="Z46" s="17">
        <f t="shared" si="101"/>
        <v>3.5979222636070727</v>
      </c>
      <c r="AA46" s="17">
        <f t="shared" si="101"/>
        <v>4.3731308458225033</v>
      </c>
      <c r="AB46" s="17">
        <f t="shared" si="101"/>
        <v>4.8824703032320294</v>
      </c>
      <c r="AD46" s="67">
        <f t="shared" si="102"/>
        <v>78.110072193893558</v>
      </c>
      <c r="AE46" s="68">
        <f t="shared" si="103"/>
        <v>94.864281115071009</v>
      </c>
      <c r="AF46" s="68">
        <f t="shared" si="104"/>
        <v>172.97435330896457</v>
      </c>
      <c r="AH46" t="str">
        <f t="shared" ref="AH46:AH69" si="134">L46</f>
        <v>12 Other managers and proprietors</v>
      </c>
      <c r="AI46" s="17">
        <f t="shared" si="105"/>
        <v>3.3412617245737519</v>
      </c>
      <c r="AJ46" s="17">
        <f t="shared" si="105"/>
        <v>3.8023488787641924</v>
      </c>
      <c r="AK46" s="17">
        <f t="shared" si="105"/>
        <v>4.0697194343583156</v>
      </c>
      <c r="AL46" s="17">
        <f t="shared" si="105"/>
        <v>4.8679573780036032</v>
      </c>
      <c r="AM46" s="17">
        <f t="shared" si="105"/>
        <v>5.5431013726848173</v>
      </c>
      <c r="AO46" s="67">
        <f t="shared" si="106"/>
        <v>57.637839554835992</v>
      </c>
      <c r="AP46" s="68">
        <f t="shared" si="107"/>
        <v>85.995288506209562</v>
      </c>
      <c r="AQ46" s="68">
        <f t="shared" si="108"/>
        <v>143.63312806104554</v>
      </c>
      <c r="AS46" t="str">
        <f t="shared" ref="AS46:AS69" si="135">W46</f>
        <v>12 Other managers and proprietors</v>
      </c>
      <c r="AT46" s="17">
        <f t="shared" si="109"/>
        <v>4.0462507294366707</v>
      </c>
      <c r="AU46" s="17">
        <f t="shared" si="109"/>
        <v>4.1200251208160408</v>
      </c>
      <c r="AV46" s="17">
        <f t="shared" si="109"/>
        <v>4.1130078723168131</v>
      </c>
      <c r="AW46" s="17">
        <f t="shared" si="109"/>
        <v>4.8884633355998535</v>
      </c>
      <c r="AX46" s="17">
        <f t="shared" si="109"/>
        <v>5.2095926866489197</v>
      </c>
      <c r="AZ46" s="67">
        <f t="shared" si="110"/>
        <v>63.79272612660106</v>
      </c>
      <c r="BA46" s="68">
        <f t="shared" si="111"/>
        <v>83.95884105180275</v>
      </c>
      <c r="BB46" s="68">
        <f t="shared" si="112"/>
        <v>147.7515671784038</v>
      </c>
      <c r="BD46" t="str">
        <f t="shared" ref="BD46:BD69" si="136">AH46</f>
        <v>12 Other managers and proprietors</v>
      </c>
      <c r="BE46" s="17">
        <f t="shared" si="113"/>
        <v>2.6940839599434026</v>
      </c>
      <c r="BF46" s="17">
        <f t="shared" si="113"/>
        <v>2.6478067760688373</v>
      </c>
      <c r="BG46" s="17">
        <f t="shared" si="113"/>
        <v>2.7966182317090613</v>
      </c>
      <c r="BH46" s="17">
        <f t="shared" si="113"/>
        <v>2.9941676352424911</v>
      </c>
      <c r="BI46" s="17">
        <f t="shared" si="113"/>
        <v>3.1617468432365805</v>
      </c>
      <c r="BK46" s="67">
        <f t="shared" si="114"/>
        <v>18.027876916122352</v>
      </c>
      <c r="BL46" s="68">
        <f t="shared" si="115"/>
        <v>50.341702546043813</v>
      </c>
      <c r="BM46" s="68">
        <f t="shared" si="116"/>
        <v>68.369579462166158</v>
      </c>
      <c r="BO46" t="str">
        <f t="shared" ref="BO46:BO69" si="137">AS46</f>
        <v>12 Other managers and proprietors</v>
      </c>
      <c r="BP46" s="17">
        <f t="shared" si="117"/>
        <v>2.8811225636415854</v>
      </c>
      <c r="BQ46" s="17">
        <f t="shared" si="117"/>
        <v>3.0672662449055963</v>
      </c>
      <c r="BR46" s="17">
        <f t="shared" si="117"/>
        <v>3.0693370309192542</v>
      </c>
      <c r="BS46" s="17">
        <f t="shared" si="117"/>
        <v>3.551034236709155</v>
      </c>
      <c r="BT46" s="17">
        <f t="shared" si="117"/>
        <v>3.9745924750744925</v>
      </c>
      <c r="BV46" s="67">
        <f t="shared" si="118"/>
        <v>-10.125764621143706</v>
      </c>
      <c r="BW46" s="68">
        <f t="shared" si="119"/>
        <v>52.618815112062791</v>
      </c>
      <c r="BX46" s="68">
        <f t="shared" si="120"/>
        <v>42.493050490919082</v>
      </c>
      <c r="BZ46" t="str">
        <f t="shared" ref="BZ46:BZ69" si="138">BD46</f>
        <v>12 Other managers and proprietors</v>
      </c>
      <c r="CA46" s="17">
        <f t="shared" si="121"/>
        <v>2.8327262086955853</v>
      </c>
      <c r="CB46" s="17">
        <f t="shared" si="121"/>
        <v>3.0930766294610326</v>
      </c>
      <c r="CC46" s="17">
        <f t="shared" si="121"/>
        <v>3.1174976836349249</v>
      </c>
      <c r="CD46" s="17">
        <f t="shared" si="121"/>
        <v>3.510360786028305</v>
      </c>
      <c r="CE46" s="17">
        <f t="shared" si="121"/>
        <v>3.7983165668794796</v>
      </c>
      <c r="CG46" s="67">
        <f t="shared" si="122"/>
        <v>-27.737993139233257</v>
      </c>
      <c r="CH46" s="68">
        <f t="shared" si="123"/>
        <v>39.704833754022786</v>
      </c>
      <c r="CI46" s="68">
        <f t="shared" si="124"/>
        <v>11.966840614789534</v>
      </c>
      <c r="CK46" t="str">
        <f t="shared" ref="CK46:CK69" si="139">BO46</f>
        <v>12 Other managers and proprietors</v>
      </c>
      <c r="CL46" s="17">
        <f t="shared" si="125"/>
        <v>2.8282832316210529</v>
      </c>
      <c r="CM46" s="17">
        <f t="shared" si="125"/>
        <v>3.0431075292200633</v>
      </c>
      <c r="CN46" s="17">
        <f t="shared" si="125"/>
        <v>2.9551156027887817</v>
      </c>
      <c r="CO46" s="17">
        <f t="shared" si="125"/>
        <v>4.1306236669761969</v>
      </c>
      <c r="CP46" s="17">
        <f t="shared" si="125"/>
        <v>5.4756609308607578</v>
      </c>
      <c r="CR46" s="67">
        <f t="shared" si="126"/>
        <v>-9.8306269759310183</v>
      </c>
      <c r="CS46" s="68">
        <f t="shared" si="127"/>
        <v>39.746740530089433</v>
      </c>
      <c r="CT46" s="68">
        <f t="shared" si="128"/>
        <v>29.916113554158407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16.843274722848601</v>
      </c>
      <c r="C47" s="17">
        <f t="shared" si="96"/>
        <v>17.079336107168867</v>
      </c>
      <c r="D47" s="17">
        <f t="shared" si="96"/>
        <v>17.285977104002086</v>
      </c>
      <c r="E47" s="17">
        <f t="shared" si="96"/>
        <v>17.061720377507172</v>
      </c>
      <c r="F47" s="17">
        <f t="shared" si="96"/>
        <v>16.407680915217313</v>
      </c>
      <c r="H47" s="67">
        <f t="shared" si="129"/>
        <v>73.899073339733633</v>
      </c>
      <c r="I47" s="68">
        <f t="shared" si="130"/>
        <v>59.944827462968675</v>
      </c>
      <c r="J47" s="68">
        <f t="shared" si="131"/>
        <v>133.84390080270231</v>
      </c>
      <c r="L47" t="str">
        <f t="shared" si="132"/>
        <v>21 Science, research, engineering and technology professionals</v>
      </c>
      <c r="M47" s="17">
        <f t="shared" si="97"/>
        <v>9.3975169993961902</v>
      </c>
      <c r="N47" s="17">
        <f t="shared" si="97"/>
        <v>9.8642126717847489</v>
      </c>
      <c r="O47" s="17">
        <f t="shared" si="97"/>
        <v>9.9504347703177167</v>
      </c>
      <c r="P47" s="17">
        <f t="shared" si="97"/>
        <v>10.077748163936398</v>
      </c>
      <c r="Q47" s="17">
        <f t="shared" si="97"/>
        <v>9.8194943910668382</v>
      </c>
      <c r="S47" s="67">
        <f t="shared" si="98"/>
        <v>83.774608338664152</v>
      </c>
      <c r="T47" s="68">
        <f t="shared" si="99"/>
        <v>65.480615927860526</v>
      </c>
      <c r="U47" s="68">
        <f t="shared" si="100"/>
        <v>149.25522426652469</v>
      </c>
      <c r="W47" t="str">
        <f t="shared" si="133"/>
        <v>21 Science, research, engineering and technology professionals</v>
      </c>
      <c r="X47" s="17">
        <f t="shared" si="101"/>
        <v>8.1647326454826246</v>
      </c>
      <c r="Y47" s="17">
        <f t="shared" si="101"/>
        <v>8.6898184045279745</v>
      </c>
      <c r="Z47" s="17">
        <f t="shared" si="101"/>
        <v>8.9844013299184198</v>
      </c>
      <c r="AA47" s="17">
        <f t="shared" si="101"/>
        <v>8.5475118317128675</v>
      </c>
      <c r="AB47" s="17">
        <f t="shared" si="101"/>
        <v>8.1789060616251419</v>
      </c>
      <c r="AD47" s="67">
        <f t="shared" si="102"/>
        <v>19.483165978609001</v>
      </c>
      <c r="AE47" s="68">
        <f t="shared" si="103"/>
        <v>44.04627100510335</v>
      </c>
      <c r="AF47" s="68">
        <f t="shared" si="104"/>
        <v>63.529436983712351</v>
      </c>
      <c r="AH47" t="str">
        <f t="shared" si="134"/>
        <v>21 Science, research, engineering and technology professionals</v>
      </c>
      <c r="AI47" s="17">
        <f t="shared" si="105"/>
        <v>2.7465855349995763</v>
      </c>
      <c r="AJ47" s="17">
        <f t="shared" si="105"/>
        <v>3.1400696897379219</v>
      </c>
      <c r="AK47" s="17">
        <f t="shared" si="105"/>
        <v>3.6368857475344267</v>
      </c>
      <c r="AL47" s="17">
        <f t="shared" si="105"/>
        <v>3.6282863054062338</v>
      </c>
      <c r="AM47" s="17">
        <f t="shared" si="105"/>
        <v>3.6938800501446019</v>
      </c>
      <c r="AO47" s="67">
        <f t="shared" si="106"/>
        <v>17.550709274765357</v>
      </c>
      <c r="AP47" s="68">
        <f t="shared" si="107"/>
        <v>42.049926675804087</v>
      </c>
      <c r="AQ47" s="68">
        <f t="shared" si="108"/>
        <v>59.600635950569448</v>
      </c>
      <c r="AS47" t="str">
        <f t="shared" si="135"/>
        <v>21 Science, research, engineering and technology professionals</v>
      </c>
      <c r="AT47" s="17">
        <f t="shared" si="109"/>
        <v>7.7722275260464366</v>
      </c>
      <c r="AU47" s="17">
        <f t="shared" si="109"/>
        <v>8.4597194778745166</v>
      </c>
      <c r="AV47" s="17">
        <f t="shared" si="109"/>
        <v>9.0797351266819906</v>
      </c>
      <c r="AW47" s="17">
        <f t="shared" si="109"/>
        <v>8.1987511343228618</v>
      </c>
      <c r="AX47" s="17">
        <f t="shared" si="109"/>
        <v>7.5458151935944393</v>
      </c>
      <c r="AZ47" s="67">
        <f t="shared" si="110"/>
        <v>7.4690396212294798</v>
      </c>
      <c r="BA47" s="68">
        <f t="shared" si="111"/>
        <v>37.44413107807469</v>
      </c>
      <c r="BB47" s="68">
        <f t="shared" si="112"/>
        <v>44.913170699304175</v>
      </c>
      <c r="BD47" t="str">
        <f t="shared" si="136"/>
        <v>21 Science, research, engineering and technology professionals</v>
      </c>
      <c r="BE47" s="17">
        <f t="shared" si="113"/>
        <v>2.760442459759282</v>
      </c>
      <c r="BF47" s="17">
        <f t="shared" si="113"/>
        <v>3.0908074734551061</v>
      </c>
      <c r="BG47" s="17">
        <f t="shared" si="113"/>
        <v>3.4874412908445764</v>
      </c>
      <c r="BH47" s="17">
        <f t="shared" si="113"/>
        <v>2.8882375577367982</v>
      </c>
      <c r="BI47" s="17">
        <f t="shared" si="113"/>
        <v>2.6937457116387469</v>
      </c>
      <c r="BK47" s="67">
        <f t="shared" si="114"/>
        <v>-19.361883176437804</v>
      </c>
      <c r="BL47" s="68">
        <f t="shared" si="115"/>
        <v>23.774137780190451</v>
      </c>
      <c r="BM47" s="68">
        <f t="shared" si="116"/>
        <v>4.4122546037526504</v>
      </c>
      <c r="BO47" t="str">
        <f t="shared" si="137"/>
        <v>21 Science, research, engineering and technology professionals</v>
      </c>
      <c r="BP47" s="17">
        <f t="shared" si="117"/>
        <v>2.0145826040240413</v>
      </c>
      <c r="BQ47" s="17">
        <f t="shared" si="117"/>
        <v>2.2718681884063465</v>
      </c>
      <c r="BR47" s="17">
        <f t="shared" si="117"/>
        <v>2.545060422049215</v>
      </c>
      <c r="BS47" s="17">
        <f t="shared" si="117"/>
        <v>2.348133968776033</v>
      </c>
      <c r="BT47" s="17">
        <f t="shared" si="117"/>
        <v>2.4033248554554096</v>
      </c>
      <c r="BV47" s="67">
        <f t="shared" si="118"/>
        <v>-34.460735643853859</v>
      </c>
      <c r="BW47" s="68">
        <f t="shared" si="119"/>
        <v>25.903380835650331</v>
      </c>
      <c r="BX47" s="68">
        <f t="shared" si="120"/>
        <v>-8.5573548082035273</v>
      </c>
      <c r="BZ47" t="str">
        <f t="shared" si="138"/>
        <v>21 Science, research, engineering and technology professionals</v>
      </c>
      <c r="CA47" s="17">
        <f t="shared" si="121"/>
        <v>1.7731131865879775</v>
      </c>
      <c r="CB47" s="17">
        <f t="shared" si="121"/>
        <v>2.1006844597499299</v>
      </c>
      <c r="CC47" s="17">
        <f t="shared" si="121"/>
        <v>2.4881043097893523</v>
      </c>
      <c r="CD47" s="17">
        <f t="shared" si="121"/>
        <v>2.5790306640637191</v>
      </c>
      <c r="CE47" s="17">
        <f t="shared" si="121"/>
        <v>2.901450286996786</v>
      </c>
      <c r="CG47" s="67">
        <f t="shared" si="122"/>
        <v>-30.837361856599227</v>
      </c>
      <c r="CH47" s="68">
        <f t="shared" si="123"/>
        <v>23.587126105009599</v>
      </c>
      <c r="CI47" s="68">
        <f t="shared" si="124"/>
        <v>-7.2502357515896287</v>
      </c>
      <c r="CK47" t="str">
        <f t="shared" si="139"/>
        <v>21 Science, research, engineering and technology professionals</v>
      </c>
      <c r="CL47" s="17">
        <f t="shared" si="125"/>
        <v>0.94385394572410686</v>
      </c>
      <c r="CM47" s="17">
        <f t="shared" si="125"/>
        <v>1.4284152266709167</v>
      </c>
      <c r="CN47" s="17">
        <f t="shared" si="125"/>
        <v>1.6904013306184205</v>
      </c>
      <c r="CO47" s="17">
        <f t="shared" si="125"/>
        <v>2.2697205117901813</v>
      </c>
      <c r="CP47" s="17">
        <f t="shared" si="125"/>
        <v>2.8793183897040753</v>
      </c>
      <c r="CR47" s="67">
        <f t="shared" si="126"/>
        <v>-17.111011017849219</v>
      </c>
      <c r="CS47" s="68">
        <f t="shared" si="127"/>
        <v>31.755923034230072</v>
      </c>
      <c r="CT47" s="68">
        <f t="shared" si="128"/>
        <v>14.644912016380857</v>
      </c>
    </row>
    <row r="48" spans="1:98" x14ac:dyDescent="0.2">
      <c r="A48" t="str">
        <f t="shared" si="95"/>
        <v>22 Health professionals</v>
      </c>
      <c r="B48" s="17">
        <f t="shared" si="96"/>
        <v>19.812654592476463</v>
      </c>
      <c r="C48" s="17">
        <f t="shared" si="96"/>
        <v>20.580486337606981</v>
      </c>
      <c r="D48" s="17">
        <f t="shared" si="96"/>
        <v>20.736032308663436</v>
      </c>
      <c r="E48" s="17">
        <f t="shared" si="96"/>
        <v>21.73830741832365</v>
      </c>
      <c r="F48" s="17">
        <f t="shared" si="96"/>
        <v>22.294618402985897</v>
      </c>
      <c r="H48" s="67">
        <f t="shared" si="129"/>
        <v>96.978298666957571</v>
      </c>
      <c r="I48" s="68">
        <f t="shared" si="130"/>
        <v>81.173398082577819</v>
      </c>
      <c r="J48" s="68">
        <f t="shared" si="131"/>
        <v>178.15169674953538</v>
      </c>
      <c r="L48" t="str">
        <f t="shared" si="132"/>
        <v>22 Health professionals</v>
      </c>
      <c r="M48" s="17">
        <f t="shared" si="97"/>
        <v>8.3085667798377596</v>
      </c>
      <c r="N48" s="17">
        <f t="shared" si="97"/>
        <v>8.8109531157463916</v>
      </c>
      <c r="O48" s="17">
        <f t="shared" si="97"/>
        <v>8.7292140277233301</v>
      </c>
      <c r="P48" s="17">
        <f t="shared" si="97"/>
        <v>8.9087269118234129</v>
      </c>
      <c r="Q48" s="17">
        <f t="shared" si="97"/>
        <v>8.9758318517855642</v>
      </c>
      <c r="S48" s="67">
        <f t="shared" si="98"/>
        <v>91.486430158441905</v>
      </c>
      <c r="T48" s="68">
        <f t="shared" si="99"/>
        <v>83.654278547450104</v>
      </c>
      <c r="U48" s="68">
        <f t="shared" si="100"/>
        <v>175.140708705892</v>
      </c>
      <c r="W48" t="str">
        <f t="shared" si="133"/>
        <v>22 Health professionals</v>
      </c>
      <c r="X48" s="17">
        <f t="shared" si="101"/>
        <v>8.7656738067306019</v>
      </c>
      <c r="Y48" s="17">
        <f t="shared" si="101"/>
        <v>9.1617371023731131</v>
      </c>
      <c r="Z48" s="17">
        <f t="shared" si="101"/>
        <v>9.1328067443502032</v>
      </c>
      <c r="AA48" s="17">
        <f t="shared" si="101"/>
        <v>9.143086205422799</v>
      </c>
      <c r="AB48" s="17">
        <f t="shared" si="101"/>
        <v>8.6192813997653683</v>
      </c>
      <c r="AD48" s="67">
        <f t="shared" si="102"/>
        <v>23.870370579068421</v>
      </c>
      <c r="AE48" s="68">
        <f t="shared" si="103"/>
        <v>65.422105960417028</v>
      </c>
      <c r="AF48" s="68">
        <f t="shared" si="104"/>
        <v>89.292476539485449</v>
      </c>
      <c r="AH48" t="str">
        <f t="shared" si="134"/>
        <v>22 Health professionals</v>
      </c>
      <c r="AI48" s="17">
        <f t="shared" si="105"/>
        <v>14.255255540347832</v>
      </c>
      <c r="AJ48" s="17">
        <f t="shared" si="105"/>
        <v>11.23339038564114</v>
      </c>
      <c r="AK48" s="17">
        <f t="shared" si="105"/>
        <v>10.5363070165258</v>
      </c>
      <c r="AL48" s="17">
        <f t="shared" si="105"/>
        <v>5.9683186156349306</v>
      </c>
      <c r="AM48" s="17">
        <f t="shared" si="105"/>
        <v>1.962334158594758</v>
      </c>
      <c r="AO48" s="67">
        <f t="shared" si="106"/>
        <v>-78.444571038281993</v>
      </c>
      <c r="AP48" s="68">
        <f t="shared" si="107"/>
        <v>19.24671042547045</v>
      </c>
      <c r="AQ48" s="68">
        <f t="shared" si="108"/>
        <v>-59.197860612811546</v>
      </c>
      <c r="AS48" t="str">
        <f t="shared" si="135"/>
        <v>22 Health professionals</v>
      </c>
      <c r="AT48" s="17">
        <f t="shared" si="109"/>
        <v>1.857111308476846</v>
      </c>
      <c r="AU48" s="17">
        <f t="shared" si="109"/>
        <v>2.0627677858328188</v>
      </c>
      <c r="AV48" s="17">
        <f t="shared" si="109"/>
        <v>2.2810629495052321</v>
      </c>
      <c r="AW48" s="17">
        <f t="shared" si="109"/>
        <v>2.2404280501558551</v>
      </c>
      <c r="AX48" s="17">
        <f t="shared" si="109"/>
        <v>2.22770841167653</v>
      </c>
      <c r="AZ48" s="67">
        <f t="shared" si="110"/>
        <v>26.290725185031128</v>
      </c>
      <c r="BA48" s="68">
        <f t="shared" si="111"/>
        <v>57.645441149595037</v>
      </c>
      <c r="BB48" s="68">
        <f t="shared" si="112"/>
        <v>83.936166334626165</v>
      </c>
      <c r="BD48" t="str">
        <f t="shared" si="136"/>
        <v>22 Health professionals</v>
      </c>
      <c r="BE48" s="17">
        <f t="shared" si="113"/>
        <v>1.7735750265456158</v>
      </c>
      <c r="BF48" s="17">
        <f t="shared" si="113"/>
        <v>2.1039436867327752</v>
      </c>
      <c r="BG48" s="17">
        <f t="shared" si="113"/>
        <v>2.3477391093868007</v>
      </c>
      <c r="BH48" s="17">
        <f t="shared" si="113"/>
        <v>2.5224147511238737</v>
      </c>
      <c r="BI48" s="17">
        <f t="shared" si="113"/>
        <v>2.8006901720506705</v>
      </c>
      <c r="BK48" s="67">
        <f t="shared" si="114"/>
        <v>24.539156187071516</v>
      </c>
      <c r="BL48" s="68">
        <f t="shared" si="115"/>
        <v>60.244519135447206</v>
      </c>
      <c r="BM48" s="68">
        <f t="shared" si="116"/>
        <v>84.783675322518732</v>
      </c>
      <c r="BO48" t="str">
        <f t="shared" si="137"/>
        <v>22 Health professionals</v>
      </c>
      <c r="BP48" s="17">
        <f t="shared" si="117"/>
        <v>1.2815736390939299</v>
      </c>
      <c r="BQ48" s="17">
        <f t="shared" si="117"/>
        <v>1.5767677841261274</v>
      </c>
      <c r="BR48" s="17">
        <f t="shared" si="117"/>
        <v>1.7651723688356775</v>
      </c>
      <c r="BS48" s="17">
        <f t="shared" si="117"/>
        <v>1.6770448270765668</v>
      </c>
      <c r="BT48" s="17">
        <f t="shared" si="117"/>
        <v>1.5975044184811185</v>
      </c>
      <c r="BV48" s="67">
        <f t="shared" si="118"/>
        <v>-37.18807128649506</v>
      </c>
      <c r="BW48" s="68">
        <f t="shared" si="119"/>
        <v>37.02894223804897</v>
      </c>
      <c r="BX48" s="68">
        <f t="shared" si="120"/>
        <v>-0.15912904844608902</v>
      </c>
      <c r="BZ48" t="str">
        <f t="shared" si="138"/>
        <v>22 Health professionals</v>
      </c>
      <c r="CA48" s="17">
        <f t="shared" si="121"/>
        <v>1.1632186814220677</v>
      </c>
      <c r="CB48" s="17">
        <f t="shared" si="121"/>
        <v>1.5657525990911199</v>
      </c>
      <c r="CC48" s="17">
        <f t="shared" si="121"/>
        <v>1.5261062518579867</v>
      </c>
      <c r="CD48" s="17">
        <f t="shared" si="121"/>
        <v>1.4038338598408404</v>
      </c>
      <c r="CE48" s="17">
        <f t="shared" si="121"/>
        <v>1.1560643647100119</v>
      </c>
      <c r="CG48" s="67">
        <f t="shared" si="122"/>
        <v>-55.071466486560894</v>
      </c>
      <c r="CH48" s="68">
        <f t="shared" si="123"/>
        <v>27.744103021797706</v>
      </c>
      <c r="CI48" s="68">
        <f t="shared" si="124"/>
        <v>-27.327363464763188</v>
      </c>
      <c r="CK48" t="str">
        <f t="shared" si="139"/>
        <v>22 Health professionals</v>
      </c>
      <c r="CL48" s="17">
        <f t="shared" si="125"/>
        <v>0.33698332417142929</v>
      </c>
      <c r="CM48" s="17">
        <f t="shared" si="125"/>
        <v>0.52142472343876389</v>
      </c>
      <c r="CN48" s="17">
        <f t="shared" si="125"/>
        <v>0.65453405370591278</v>
      </c>
      <c r="CO48" s="17">
        <f t="shared" si="125"/>
        <v>0.86199532401855428</v>
      </c>
      <c r="CP48" s="17">
        <f t="shared" si="125"/>
        <v>1.1819241055899352</v>
      </c>
      <c r="CR48" s="67">
        <f t="shared" si="126"/>
        <v>-12.127229166062884</v>
      </c>
      <c r="CS48" s="68">
        <f t="shared" si="127"/>
        <v>39.527600495757184</v>
      </c>
      <c r="CT48" s="68">
        <f t="shared" si="128"/>
        <v>27.400371329694295</v>
      </c>
    </row>
    <row r="49" spans="1:98" x14ac:dyDescent="0.2">
      <c r="A49" t="str">
        <f t="shared" si="95"/>
        <v>23 Teaching and other educational professionals</v>
      </c>
      <c r="B49" s="17">
        <f t="shared" si="96"/>
        <v>29.03262115702071</v>
      </c>
      <c r="C49" s="17">
        <f t="shared" si="96"/>
        <v>27.469956815686963</v>
      </c>
      <c r="D49" s="17">
        <f t="shared" si="96"/>
        <v>28.029344729090226</v>
      </c>
      <c r="E49" s="17">
        <f t="shared" si="96"/>
        <v>24.817446864111574</v>
      </c>
      <c r="F49" s="17">
        <f t="shared" si="96"/>
        <v>22.099531699394412</v>
      </c>
      <c r="H49" s="67">
        <f t="shared" si="129"/>
        <v>44.448862266793462</v>
      </c>
      <c r="I49" s="68">
        <f t="shared" si="130"/>
        <v>65.521402973491121</v>
      </c>
      <c r="J49" s="68">
        <f t="shared" si="131"/>
        <v>109.97026524028458</v>
      </c>
      <c r="L49" t="str">
        <f t="shared" si="132"/>
        <v>23 Teaching and other educational professionals</v>
      </c>
      <c r="M49" s="17">
        <f t="shared" si="97"/>
        <v>24.937635943268941</v>
      </c>
      <c r="N49" s="17">
        <f t="shared" si="97"/>
        <v>23.891550944401089</v>
      </c>
      <c r="O49" s="17">
        <f t="shared" si="97"/>
        <v>24.973903043918678</v>
      </c>
      <c r="P49" s="17">
        <f t="shared" si="97"/>
        <v>21.962088030270536</v>
      </c>
      <c r="Q49" s="17">
        <f t="shared" si="97"/>
        <v>19.666552578467538</v>
      </c>
      <c r="S49" s="67">
        <f t="shared" si="98"/>
        <v>46.649387255227282</v>
      </c>
      <c r="T49" s="68">
        <f t="shared" si="99"/>
        <v>68.626398708390809</v>
      </c>
      <c r="U49" s="68">
        <f t="shared" si="100"/>
        <v>115.27578596361809</v>
      </c>
      <c r="W49" t="str">
        <f t="shared" si="133"/>
        <v>23 Teaching and other educational professionals</v>
      </c>
      <c r="X49" s="17">
        <f t="shared" si="101"/>
        <v>8.2577679409896305</v>
      </c>
      <c r="Y49" s="17">
        <f t="shared" si="101"/>
        <v>6.7301996447771826</v>
      </c>
      <c r="Z49" s="17">
        <f t="shared" si="101"/>
        <v>7.1249788174336119</v>
      </c>
      <c r="AA49" s="17">
        <f t="shared" si="101"/>
        <v>5.1806531557473434</v>
      </c>
      <c r="AB49" s="17">
        <f t="shared" si="101"/>
        <v>3.3983809821342947</v>
      </c>
      <c r="AD49" s="67">
        <f t="shared" si="102"/>
        <v>-37.397866812803912</v>
      </c>
      <c r="AE49" s="68">
        <f t="shared" si="103"/>
        <v>39.819990975532562</v>
      </c>
      <c r="AF49" s="68">
        <f t="shared" si="104"/>
        <v>2.42212416272866</v>
      </c>
      <c r="AH49" t="str">
        <f t="shared" si="134"/>
        <v>23 Teaching and other educational professionals</v>
      </c>
      <c r="AI49" s="17">
        <f t="shared" si="105"/>
        <v>3.2811933911874371</v>
      </c>
      <c r="AJ49" s="17">
        <f t="shared" si="105"/>
        <v>1.782154161595519</v>
      </c>
      <c r="AK49" s="17">
        <f t="shared" si="105"/>
        <v>1.6255265546895741</v>
      </c>
      <c r="AL49" s="17">
        <f t="shared" si="105"/>
        <v>0.86951798312073536</v>
      </c>
      <c r="AM49" s="17">
        <f t="shared" si="105"/>
        <v>0.714042231872135</v>
      </c>
      <c r="AO49" s="67">
        <f t="shared" si="106"/>
        <v>-49.160420075625474</v>
      </c>
      <c r="AP49" s="68">
        <f t="shared" si="107"/>
        <v>16.023915141161282</v>
      </c>
      <c r="AQ49" s="68">
        <f t="shared" si="108"/>
        <v>-33.136504934464192</v>
      </c>
      <c r="AS49" t="str">
        <f t="shared" si="135"/>
        <v>23 Teaching and other educational professionals</v>
      </c>
      <c r="AT49" s="17">
        <f t="shared" si="109"/>
        <v>0.86711428996375062</v>
      </c>
      <c r="AU49" s="17">
        <f t="shared" si="109"/>
        <v>0.76510269372157191</v>
      </c>
      <c r="AV49" s="17">
        <f t="shared" si="109"/>
        <v>0.80775591852776252</v>
      </c>
      <c r="AW49" s="17">
        <f t="shared" si="109"/>
        <v>0.58138030957672993</v>
      </c>
      <c r="AX49" s="17">
        <f t="shared" si="109"/>
        <v>0.43329607156398159</v>
      </c>
      <c r="AZ49" s="67">
        <f t="shared" si="110"/>
        <v>-30.632668875024098</v>
      </c>
      <c r="BA49" s="68">
        <f t="shared" si="111"/>
        <v>34.850323212807382</v>
      </c>
      <c r="BB49" s="68">
        <f t="shared" si="112"/>
        <v>4.2176543377832836</v>
      </c>
      <c r="BD49" t="str">
        <f t="shared" si="136"/>
        <v>23 Teaching and other educational professionals</v>
      </c>
      <c r="BE49" s="17">
        <f t="shared" si="113"/>
        <v>0.87792932354924624</v>
      </c>
      <c r="BF49" s="17">
        <f t="shared" si="113"/>
        <v>0.85365446744961238</v>
      </c>
      <c r="BG49" s="17">
        <f t="shared" si="113"/>
        <v>1.0156169395025665</v>
      </c>
      <c r="BH49" s="17">
        <f t="shared" si="113"/>
        <v>0.86803928396629715</v>
      </c>
      <c r="BI49" s="17">
        <f t="shared" si="113"/>
        <v>0.90380127475911576</v>
      </c>
      <c r="BK49" s="67">
        <f t="shared" si="114"/>
        <v>-7.0961525867577038</v>
      </c>
      <c r="BL49" s="68">
        <f t="shared" si="115"/>
        <v>35.429612929080491</v>
      </c>
      <c r="BM49" s="68">
        <f t="shared" si="116"/>
        <v>28.333460342322788</v>
      </c>
      <c r="BO49" t="str">
        <f t="shared" si="137"/>
        <v>23 Teaching and other educational professionals</v>
      </c>
      <c r="BP49" s="17">
        <f t="shared" si="117"/>
        <v>0.72822248675334</v>
      </c>
      <c r="BQ49" s="17">
        <f t="shared" si="117"/>
        <v>0.75754112151906094</v>
      </c>
      <c r="BR49" s="17">
        <f t="shared" si="117"/>
        <v>0.88701164893559814</v>
      </c>
      <c r="BS49" s="17">
        <f t="shared" si="117"/>
        <v>0.73250764037310057</v>
      </c>
      <c r="BT49" s="17">
        <f t="shared" si="117"/>
        <v>0.69998125366244301</v>
      </c>
      <c r="BV49" s="67">
        <f t="shared" si="118"/>
        <v>-45.229807471996345</v>
      </c>
      <c r="BW49" s="68">
        <f t="shared" si="119"/>
        <v>33.921474631517889</v>
      </c>
      <c r="BX49" s="68">
        <f t="shared" si="120"/>
        <v>-11.308332840478458</v>
      </c>
      <c r="BZ49" t="str">
        <f t="shared" si="138"/>
        <v>23 Teaching and other educational professionals</v>
      </c>
      <c r="CA49" s="17">
        <f t="shared" si="121"/>
        <v>0.71524827441531957</v>
      </c>
      <c r="CB49" s="17">
        <f t="shared" si="121"/>
        <v>0.82991836401813268</v>
      </c>
      <c r="CC49" s="17">
        <f t="shared" si="121"/>
        <v>0.9395180529878524</v>
      </c>
      <c r="CD49" s="17">
        <f t="shared" si="121"/>
        <v>0.81727328916296349</v>
      </c>
      <c r="CE49" s="17">
        <f t="shared" si="121"/>
        <v>0.78315138030206199</v>
      </c>
      <c r="CG49" s="67">
        <f t="shared" si="122"/>
        <v>-50.56146550447427</v>
      </c>
      <c r="CH49" s="68">
        <f t="shared" si="123"/>
        <v>27.542242994252863</v>
      </c>
      <c r="CI49" s="68">
        <f t="shared" si="124"/>
        <v>-23.0192225102214</v>
      </c>
      <c r="CK49" t="str">
        <f t="shared" si="139"/>
        <v>23 Teaching and other educational professionals</v>
      </c>
      <c r="CL49" s="17">
        <f t="shared" si="125"/>
        <v>0.36399662703808361</v>
      </c>
      <c r="CM49" s="17">
        <f t="shared" si="125"/>
        <v>0.50898759647964298</v>
      </c>
      <c r="CN49" s="17">
        <f t="shared" si="125"/>
        <v>0.69262640852262047</v>
      </c>
      <c r="CO49" s="17">
        <f t="shared" si="125"/>
        <v>0.76452077342710223</v>
      </c>
      <c r="CP49" s="17">
        <f t="shared" si="125"/>
        <v>0.90141370378873431</v>
      </c>
      <c r="CR49" s="67">
        <f t="shared" si="126"/>
        <v>-36.668162730665365</v>
      </c>
      <c r="CS49" s="68">
        <f t="shared" si="127"/>
        <v>33.498249576784303</v>
      </c>
      <c r="CT49" s="68">
        <f t="shared" si="128"/>
        <v>-3.1699131538810592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6.5804934839920488</v>
      </c>
      <c r="C50" s="17">
        <f t="shared" si="96"/>
        <v>7.1785975099158712</v>
      </c>
      <c r="D50" s="17">
        <f t="shared" si="96"/>
        <v>7.3634596312302776</v>
      </c>
      <c r="E50" s="17">
        <f t="shared" si="96"/>
        <v>7.9991338326589823</v>
      </c>
      <c r="F50" s="17">
        <f t="shared" si="96"/>
        <v>8.1568824910206406</v>
      </c>
      <c r="H50" s="67">
        <f t="shared" si="129"/>
        <v>102.94871003273303</v>
      </c>
      <c r="I50" s="68">
        <f t="shared" si="130"/>
        <v>86.734792855368113</v>
      </c>
      <c r="J50" s="68">
        <f t="shared" si="131"/>
        <v>189.68350288810117</v>
      </c>
      <c r="L50" t="str">
        <f t="shared" si="132"/>
        <v>24 Business, media and public service professionals</v>
      </c>
      <c r="M50" s="17">
        <f t="shared" si="97"/>
        <v>12.222832869968094</v>
      </c>
      <c r="N50" s="17">
        <f t="shared" si="97"/>
        <v>13.048547172384003</v>
      </c>
      <c r="O50" s="17">
        <f t="shared" si="97"/>
        <v>13.764258171135172</v>
      </c>
      <c r="P50" s="17">
        <f t="shared" si="97"/>
        <v>14.119464825575637</v>
      </c>
      <c r="Q50" s="17">
        <f t="shared" si="97"/>
        <v>13.995575971057338</v>
      </c>
      <c r="S50" s="67">
        <f t="shared" si="98"/>
        <v>89.354836615646278</v>
      </c>
      <c r="T50" s="68">
        <f t="shared" si="99"/>
        <v>82.004018296232331</v>
      </c>
      <c r="U50" s="68">
        <f t="shared" si="100"/>
        <v>171.35885491187861</v>
      </c>
      <c r="W50" t="str">
        <f t="shared" si="133"/>
        <v>24 Business, media and public service professionals</v>
      </c>
      <c r="X50" s="17">
        <f t="shared" si="101"/>
        <v>10.760732939060382</v>
      </c>
      <c r="Y50" s="17">
        <f t="shared" si="101"/>
        <v>11.525271453118407</v>
      </c>
      <c r="Z50" s="17">
        <f t="shared" si="101"/>
        <v>12.685239762031635</v>
      </c>
      <c r="AA50" s="17">
        <f t="shared" si="101"/>
        <v>12.740714720492313</v>
      </c>
      <c r="AB50" s="17">
        <f t="shared" si="101"/>
        <v>12.389062087809096</v>
      </c>
      <c r="AD50" s="67">
        <f t="shared" si="102"/>
        <v>28.185940530210907</v>
      </c>
      <c r="AE50" s="68">
        <f t="shared" si="103"/>
        <v>60.933507337926265</v>
      </c>
      <c r="AF50" s="68">
        <f t="shared" si="104"/>
        <v>89.119447868137186</v>
      </c>
      <c r="AH50" t="str">
        <f t="shared" si="134"/>
        <v>24 Business, media and public service professionals</v>
      </c>
      <c r="AI50" s="17">
        <f t="shared" si="105"/>
        <v>3.7454686787993947</v>
      </c>
      <c r="AJ50" s="17">
        <f t="shared" si="105"/>
        <v>3.6466825670127974</v>
      </c>
      <c r="AK50" s="17">
        <f t="shared" si="105"/>
        <v>4.177442060585788</v>
      </c>
      <c r="AL50" s="17">
        <f t="shared" si="105"/>
        <v>3.8048837335715091</v>
      </c>
      <c r="AM50" s="17">
        <f t="shared" si="105"/>
        <v>3.676750680565176</v>
      </c>
      <c r="AO50" s="67">
        <f t="shared" si="106"/>
        <v>1.8652064113427629</v>
      </c>
      <c r="AP50" s="68">
        <f t="shared" si="107"/>
        <v>36.622918089943681</v>
      </c>
      <c r="AQ50" s="68">
        <f t="shared" si="108"/>
        <v>38.488124501286443</v>
      </c>
      <c r="AS50" t="str">
        <f t="shared" si="135"/>
        <v>24 Business, media and public service professionals</v>
      </c>
      <c r="AT50" s="17">
        <f t="shared" si="109"/>
        <v>5.7298361897788572</v>
      </c>
      <c r="AU50" s="17">
        <f t="shared" si="109"/>
        <v>6.1968186791439077</v>
      </c>
      <c r="AV50" s="17">
        <f t="shared" si="109"/>
        <v>6.9611671966497255</v>
      </c>
      <c r="AW50" s="17">
        <f t="shared" si="109"/>
        <v>6.9493109569394127</v>
      </c>
      <c r="AX50" s="17">
        <f t="shared" si="109"/>
        <v>6.8836595691081959</v>
      </c>
      <c r="AZ50" s="67">
        <f t="shared" si="110"/>
        <v>27.875605169992703</v>
      </c>
      <c r="BA50" s="68">
        <f t="shared" si="111"/>
        <v>56.287508677902743</v>
      </c>
      <c r="BB50" s="68">
        <f t="shared" si="112"/>
        <v>84.163113847895445</v>
      </c>
      <c r="BD50" t="str">
        <f t="shared" si="136"/>
        <v>24 Business, media and public service professionals</v>
      </c>
      <c r="BE50" s="17">
        <f t="shared" si="113"/>
        <v>3.2284602724106279</v>
      </c>
      <c r="BF50" s="17">
        <f t="shared" si="113"/>
        <v>3.7803325004294557</v>
      </c>
      <c r="BG50" s="17">
        <f t="shared" si="113"/>
        <v>4.4362911009341088</v>
      </c>
      <c r="BH50" s="17">
        <f t="shared" si="113"/>
        <v>4.3642884051646584</v>
      </c>
      <c r="BI50" s="17">
        <f t="shared" si="113"/>
        <v>4.4606084647508082</v>
      </c>
      <c r="BK50" s="67">
        <f t="shared" si="114"/>
        <v>4.9698929444105779</v>
      </c>
      <c r="BL50" s="68">
        <f t="shared" si="115"/>
        <v>39.727381919578605</v>
      </c>
      <c r="BM50" s="68">
        <f t="shared" si="116"/>
        <v>44.697274863989186</v>
      </c>
      <c r="BO50" t="str">
        <f t="shared" si="137"/>
        <v>24 Business, media and public service professionals</v>
      </c>
      <c r="BP50" s="17">
        <f t="shared" si="117"/>
        <v>2.2481282451638402</v>
      </c>
      <c r="BQ50" s="17">
        <f t="shared" si="117"/>
        <v>2.5124628681790813</v>
      </c>
      <c r="BR50" s="17">
        <f t="shared" si="117"/>
        <v>2.9776955559450804</v>
      </c>
      <c r="BS50" s="17">
        <f t="shared" si="117"/>
        <v>2.8040289343840326</v>
      </c>
      <c r="BT50" s="17">
        <f t="shared" si="117"/>
        <v>2.7740117450814243</v>
      </c>
      <c r="BV50" s="67">
        <f t="shared" si="118"/>
        <v>-35.343054429821137</v>
      </c>
      <c r="BW50" s="68">
        <f t="shared" si="119"/>
        <v>30.943946960592761</v>
      </c>
      <c r="BX50" s="68">
        <f t="shared" si="120"/>
        <v>-4.3991074692283734</v>
      </c>
      <c r="BZ50" t="str">
        <f t="shared" si="138"/>
        <v>24 Business, media and public service professionals</v>
      </c>
      <c r="CA50" s="17">
        <f t="shared" si="121"/>
        <v>2.0559376999697867</v>
      </c>
      <c r="CB50" s="17">
        <f t="shared" si="121"/>
        <v>2.5223059141574433</v>
      </c>
      <c r="CC50" s="17">
        <f t="shared" si="121"/>
        <v>2.995741039430166</v>
      </c>
      <c r="CD50" s="17">
        <f t="shared" si="121"/>
        <v>3.0203636373151941</v>
      </c>
      <c r="CE50" s="17">
        <f t="shared" si="121"/>
        <v>3.0023752115877627</v>
      </c>
      <c r="CG50" s="67">
        <f t="shared" si="122"/>
        <v>-40.559056114071474</v>
      </c>
      <c r="CH50" s="68">
        <f t="shared" si="123"/>
        <v>29.259613500370126</v>
      </c>
      <c r="CI50" s="68">
        <f t="shared" si="124"/>
        <v>-11.299442613701348</v>
      </c>
      <c r="CK50" t="str">
        <f t="shared" si="139"/>
        <v>24 Business, media and public service professionals</v>
      </c>
      <c r="CL50" s="17">
        <f t="shared" si="125"/>
        <v>1.2403701268509748</v>
      </c>
      <c r="CM50" s="17">
        <f t="shared" si="125"/>
        <v>1.7907174308016816</v>
      </c>
      <c r="CN50" s="17">
        <f t="shared" si="125"/>
        <v>2.1315527724210459</v>
      </c>
      <c r="CO50" s="17">
        <f t="shared" si="125"/>
        <v>2.4577611004929998</v>
      </c>
      <c r="CP50" s="17">
        <f t="shared" si="125"/>
        <v>2.8450125001131452</v>
      </c>
      <c r="CR50" s="67">
        <f t="shared" si="126"/>
        <v>-35.049115900341071</v>
      </c>
      <c r="CS50" s="68">
        <f t="shared" si="127"/>
        <v>31.862777781246006</v>
      </c>
      <c r="CT50" s="68">
        <f t="shared" si="128"/>
        <v>-3.1863381190950677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2.2690226904304791</v>
      </c>
      <c r="C51" s="17">
        <f t="shared" si="96"/>
        <v>2.483004913625555</v>
      </c>
      <c r="D51" s="17">
        <f t="shared" si="96"/>
        <v>2.5621146728920929</v>
      </c>
      <c r="E51" s="17">
        <f t="shared" si="96"/>
        <v>2.4751593763187199</v>
      </c>
      <c r="F51" s="17">
        <f t="shared" si="96"/>
        <v>2.7682966845058958</v>
      </c>
      <c r="H51" s="67">
        <f t="shared" si="129"/>
        <v>97.951167973051753</v>
      </c>
      <c r="I51" s="68">
        <f t="shared" si="130"/>
        <v>76.695086538352527</v>
      </c>
      <c r="J51" s="68">
        <f t="shared" si="131"/>
        <v>174.64625451140427</v>
      </c>
      <c r="L51" t="str">
        <f t="shared" si="132"/>
        <v>31 Science, engineering and technology associate professionals</v>
      </c>
      <c r="M51" s="17">
        <f t="shared" si="97"/>
        <v>2.2173210908563554</v>
      </c>
      <c r="N51" s="17">
        <f t="shared" si="97"/>
        <v>2.2626737317329835</v>
      </c>
      <c r="O51" s="17">
        <f t="shared" si="97"/>
        <v>2.3277785161462816</v>
      </c>
      <c r="P51" s="17">
        <f t="shared" si="97"/>
        <v>2.0255297835369084</v>
      </c>
      <c r="Q51" s="17">
        <f t="shared" si="97"/>
        <v>1.9838347258330964</v>
      </c>
      <c r="S51" s="67">
        <f t="shared" si="98"/>
        <v>58.709260816930417</v>
      </c>
      <c r="T51" s="68">
        <f t="shared" si="99"/>
        <v>62.713822702826974</v>
      </c>
      <c r="U51" s="68">
        <f t="shared" si="100"/>
        <v>121.4230835197574</v>
      </c>
      <c r="W51" t="str">
        <f t="shared" si="133"/>
        <v>31 Science, engineering and technology associate professionals</v>
      </c>
      <c r="X51" s="17">
        <f t="shared" si="101"/>
        <v>2.3190392383872451</v>
      </c>
      <c r="Y51" s="17">
        <f t="shared" si="101"/>
        <v>2.6647812924863494</v>
      </c>
      <c r="Z51" s="17">
        <f t="shared" si="101"/>
        <v>2.7531215577089267</v>
      </c>
      <c r="AA51" s="17">
        <f t="shared" si="101"/>
        <v>2.3637303214190779</v>
      </c>
      <c r="AB51" s="17">
        <f t="shared" si="101"/>
        <v>2.3350255237879578</v>
      </c>
      <c r="AD51" s="67">
        <f t="shared" si="102"/>
        <v>11.318383223661845</v>
      </c>
      <c r="AE51" s="68">
        <f t="shared" si="103"/>
        <v>46.259084215568983</v>
      </c>
      <c r="AF51" s="68">
        <f t="shared" si="104"/>
        <v>57.577467439230837</v>
      </c>
      <c r="AH51" t="str">
        <f t="shared" si="134"/>
        <v>31 Science, engineering and technology associate professionals</v>
      </c>
      <c r="AI51" s="17">
        <f t="shared" si="105"/>
        <v>1.2057259336416544</v>
      </c>
      <c r="AJ51" s="17">
        <f t="shared" si="105"/>
        <v>1.560795653514454</v>
      </c>
      <c r="AK51" s="17">
        <f t="shared" si="105"/>
        <v>1.7232158004855422</v>
      </c>
      <c r="AL51" s="17">
        <f t="shared" si="105"/>
        <v>1.7264932381406202</v>
      </c>
      <c r="AM51" s="17">
        <f t="shared" si="105"/>
        <v>2.0971672583682341</v>
      </c>
      <c r="AO51" s="67">
        <f t="shared" si="106"/>
        <v>40.852812690421949</v>
      </c>
      <c r="AP51" s="68">
        <f t="shared" si="107"/>
        <v>54.845992494542564</v>
      </c>
      <c r="AQ51" s="68">
        <f t="shared" si="108"/>
        <v>95.698805184964513</v>
      </c>
      <c r="AS51" t="str">
        <f t="shared" si="135"/>
        <v>31 Science, engineering and technology associate professionals</v>
      </c>
      <c r="AT51" s="17">
        <f t="shared" si="109"/>
        <v>3.5407597810999376</v>
      </c>
      <c r="AU51" s="17">
        <f t="shared" si="109"/>
        <v>3.7827135017671898</v>
      </c>
      <c r="AV51" s="17">
        <f t="shared" si="109"/>
        <v>3.9401922435591348</v>
      </c>
      <c r="AW51" s="17">
        <f t="shared" si="109"/>
        <v>3.0606093542904942</v>
      </c>
      <c r="AX51" s="17">
        <f t="shared" si="109"/>
        <v>2.779106131599018</v>
      </c>
      <c r="AZ51" s="67">
        <f t="shared" si="110"/>
        <v>-8.7909140479390686</v>
      </c>
      <c r="BA51" s="68">
        <f t="shared" si="111"/>
        <v>34.532670090673136</v>
      </c>
      <c r="BB51" s="68">
        <f t="shared" si="112"/>
        <v>25.741756042734064</v>
      </c>
      <c r="BD51" t="str">
        <f t="shared" si="136"/>
        <v>31 Science, engineering and technology associate professionals</v>
      </c>
      <c r="BE51" s="17">
        <f t="shared" si="113"/>
        <v>1.5771279066335513</v>
      </c>
      <c r="BF51" s="17">
        <f t="shared" si="113"/>
        <v>1.6590358497140718</v>
      </c>
      <c r="BG51" s="17">
        <f t="shared" si="113"/>
        <v>1.8757368780832757</v>
      </c>
      <c r="BH51" s="17">
        <f t="shared" si="113"/>
        <v>1.3431340182921669</v>
      </c>
      <c r="BI51" s="17">
        <f t="shared" si="113"/>
        <v>1.1219142773299899</v>
      </c>
      <c r="BK51" s="67">
        <f t="shared" si="114"/>
        <v>-37.557764351243328</v>
      </c>
      <c r="BL51" s="68">
        <f t="shared" si="115"/>
        <v>24.323685422746895</v>
      </c>
      <c r="BM51" s="68">
        <f t="shared" si="116"/>
        <v>-13.234078928496432</v>
      </c>
      <c r="BO51" t="str">
        <f t="shared" si="137"/>
        <v>31 Science, engineering and technology associate professionals</v>
      </c>
      <c r="BP51" s="17">
        <f t="shared" si="117"/>
        <v>1.1054020708265559</v>
      </c>
      <c r="BQ51" s="17">
        <f t="shared" si="117"/>
        <v>1.2984210128103575</v>
      </c>
      <c r="BR51" s="17">
        <f t="shared" si="117"/>
        <v>1.4553833196672896</v>
      </c>
      <c r="BS51" s="17">
        <f t="shared" si="117"/>
        <v>1.1917174039269731</v>
      </c>
      <c r="BT51" s="17">
        <f t="shared" si="117"/>
        <v>1.3146111104913696</v>
      </c>
      <c r="BV51" s="67">
        <f t="shared" si="118"/>
        <v>-37.308727239083531</v>
      </c>
      <c r="BW51" s="68">
        <f t="shared" si="119"/>
        <v>26.005449787020034</v>
      </c>
      <c r="BX51" s="68">
        <f t="shared" si="120"/>
        <v>-11.303277452063497</v>
      </c>
      <c r="BZ51" t="str">
        <f t="shared" si="138"/>
        <v>31 Science, engineering and technology associate professionals</v>
      </c>
      <c r="CA51" s="17">
        <f t="shared" si="121"/>
        <v>1.2679829883046405</v>
      </c>
      <c r="CB51" s="17">
        <f t="shared" si="121"/>
        <v>1.5786929454464762</v>
      </c>
      <c r="CC51" s="17">
        <f t="shared" si="121"/>
        <v>1.9483692579801359</v>
      </c>
      <c r="CD51" s="17">
        <f t="shared" si="121"/>
        <v>1.7645057543780367</v>
      </c>
      <c r="CE51" s="17">
        <f t="shared" si="121"/>
        <v>2.2238477000945172</v>
      </c>
      <c r="CG51" s="67">
        <f t="shared" si="122"/>
        <v>-32.304660103641261</v>
      </c>
      <c r="CH51" s="68">
        <f t="shared" si="123"/>
        <v>26.0686624786366</v>
      </c>
      <c r="CI51" s="68">
        <f t="shared" si="124"/>
        <v>-6.2359976250046616</v>
      </c>
      <c r="CK51" t="str">
        <f t="shared" si="139"/>
        <v>31 Science, engineering and technology associate professionals</v>
      </c>
      <c r="CL51" s="17">
        <f t="shared" si="125"/>
        <v>0.58901743594799261</v>
      </c>
      <c r="CM51" s="17">
        <f t="shared" si="125"/>
        <v>0.89675592274103633</v>
      </c>
      <c r="CN51" s="17">
        <f t="shared" si="125"/>
        <v>1.1531342725336708</v>
      </c>
      <c r="CO51" s="17">
        <f t="shared" si="125"/>
        <v>1.3139470287173289</v>
      </c>
      <c r="CP51" s="17">
        <f t="shared" si="125"/>
        <v>1.9172558038632441</v>
      </c>
      <c r="CR51" s="67">
        <f t="shared" si="126"/>
        <v>-19.09093947325481</v>
      </c>
      <c r="CS51" s="68">
        <f t="shared" si="127"/>
        <v>35.356352234061262</v>
      </c>
      <c r="CT51" s="68">
        <f t="shared" si="128"/>
        <v>16.265412760806452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0.52721265683636775</v>
      </c>
      <c r="C52" s="17">
        <f t="shared" si="96"/>
        <v>0.58084068631702668</v>
      </c>
      <c r="D52" s="17">
        <f t="shared" si="96"/>
        <v>0.47569817875706688</v>
      </c>
      <c r="E52" s="17">
        <f t="shared" si="96"/>
        <v>0.53431855362280134</v>
      </c>
      <c r="F52" s="17">
        <f t="shared" si="96"/>
        <v>0.63677691279516746</v>
      </c>
      <c r="H52" s="67">
        <f t="shared" si="129"/>
        <v>145.2448069546025</v>
      </c>
      <c r="I52" s="68">
        <f t="shared" si="130"/>
        <v>111.01732068195042</v>
      </c>
      <c r="J52" s="68">
        <f t="shared" si="131"/>
        <v>256.26212763655292</v>
      </c>
      <c r="L52" t="str">
        <f t="shared" si="132"/>
        <v>32 Health and social care associate professionals</v>
      </c>
      <c r="M52" s="17">
        <f t="shared" si="97"/>
        <v>1.8050634641586645</v>
      </c>
      <c r="N52" s="17">
        <f t="shared" si="97"/>
        <v>1.9637417776537884</v>
      </c>
      <c r="O52" s="17">
        <f t="shared" si="97"/>
        <v>1.8788920215787308</v>
      </c>
      <c r="P52" s="17">
        <f t="shared" si="97"/>
        <v>2.0000654679784757</v>
      </c>
      <c r="Q52" s="17">
        <f t="shared" si="97"/>
        <v>2.2785075444075065</v>
      </c>
      <c r="S52" s="67">
        <f t="shared" si="98"/>
        <v>125.83283430777152</v>
      </c>
      <c r="T52" s="68">
        <f t="shared" si="99"/>
        <v>101.36017179343813</v>
      </c>
      <c r="U52" s="68">
        <f t="shared" si="100"/>
        <v>227.19300610120965</v>
      </c>
      <c r="W52" t="str">
        <f t="shared" si="133"/>
        <v>32 Health and social care associate professionals</v>
      </c>
      <c r="X52" s="17">
        <f t="shared" si="101"/>
        <v>2.8294880033358822</v>
      </c>
      <c r="Y52" s="17">
        <f t="shared" si="101"/>
        <v>2.9873832377552021</v>
      </c>
      <c r="Z52" s="17">
        <f t="shared" si="101"/>
        <v>2.888720869241836</v>
      </c>
      <c r="AA52" s="17">
        <f t="shared" si="101"/>
        <v>2.956460423023485</v>
      </c>
      <c r="AB52" s="17">
        <f t="shared" si="101"/>
        <v>2.9919810866437442</v>
      </c>
      <c r="AD52" s="67">
        <f t="shared" si="102"/>
        <v>35.94207978758314</v>
      </c>
      <c r="AE52" s="68">
        <f t="shared" si="103"/>
        <v>76.03955114847291</v>
      </c>
      <c r="AF52" s="68">
        <f t="shared" si="104"/>
        <v>111.98163093605602</v>
      </c>
      <c r="AH52" t="str">
        <f t="shared" si="134"/>
        <v>32 Health and social care associate professionals</v>
      </c>
      <c r="AI52" s="17">
        <f t="shared" si="105"/>
        <v>6.3251217029743634</v>
      </c>
      <c r="AJ52" s="17">
        <f t="shared" si="105"/>
        <v>5.5422757983928888</v>
      </c>
      <c r="AK52" s="17">
        <f t="shared" si="105"/>
        <v>5.3769847838796423</v>
      </c>
      <c r="AL52" s="17">
        <f t="shared" si="105"/>
        <v>4.0110146963791937</v>
      </c>
      <c r="AM52" s="17">
        <f t="shared" si="105"/>
        <v>2.2866123422370936</v>
      </c>
      <c r="AO52" s="67">
        <f t="shared" si="106"/>
        <v>-50.781785006550486</v>
      </c>
      <c r="AP52" s="68">
        <f t="shared" si="107"/>
        <v>31.205872306334907</v>
      </c>
      <c r="AQ52" s="68">
        <f t="shared" si="108"/>
        <v>-19.575912700215572</v>
      </c>
      <c r="AS52" t="str">
        <f t="shared" si="135"/>
        <v>32 Health and social care associate professionals</v>
      </c>
      <c r="AT52" s="17">
        <f t="shared" si="109"/>
        <v>1.4828027729280824</v>
      </c>
      <c r="AU52" s="17">
        <f t="shared" si="109"/>
        <v>1.6184481616798478</v>
      </c>
      <c r="AV52" s="17">
        <f t="shared" si="109"/>
        <v>1.6935766336985383</v>
      </c>
      <c r="AW52" s="17">
        <f t="shared" si="109"/>
        <v>1.5503042690672832</v>
      </c>
      <c r="AX52" s="17">
        <f t="shared" si="109"/>
        <v>1.5103243262685002</v>
      </c>
      <c r="AZ52" s="67">
        <f t="shared" si="110"/>
        <v>15.322951049567891</v>
      </c>
      <c r="BA52" s="68">
        <f t="shared" si="111"/>
        <v>61.409930229613863</v>
      </c>
      <c r="BB52" s="68">
        <f t="shared" si="112"/>
        <v>76.732881279181754</v>
      </c>
      <c r="BD52" t="str">
        <f t="shared" si="136"/>
        <v>32 Health and social care associate professionals</v>
      </c>
      <c r="BE52" s="17">
        <f t="shared" si="113"/>
        <v>1.4227726064680015</v>
      </c>
      <c r="BF52" s="17">
        <f t="shared" si="113"/>
        <v>1.6601633388379291</v>
      </c>
      <c r="BG52" s="17">
        <f t="shared" si="113"/>
        <v>1.8164279307781046</v>
      </c>
      <c r="BH52" s="17">
        <f t="shared" si="113"/>
        <v>1.8815276579743461</v>
      </c>
      <c r="BI52" s="17">
        <f t="shared" si="113"/>
        <v>2.2261525397531718</v>
      </c>
      <c r="BK52" s="67">
        <f t="shared" si="114"/>
        <v>27.94621251581269</v>
      </c>
      <c r="BL52" s="68">
        <f t="shared" si="115"/>
        <v>62.561427273915804</v>
      </c>
      <c r="BM52" s="68">
        <f t="shared" si="116"/>
        <v>90.507639789728486</v>
      </c>
      <c r="BO52" t="str">
        <f t="shared" si="137"/>
        <v>32 Health and social care associate professionals</v>
      </c>
      <c r="BP52" s="17">
        <f t="shared" si="117"/>
        <v>1.1406638197248071</v>
      </c>
      <c r="BQ52" s="17">
        <f t="shared" si="117"/>
        <v>1.3229930494538971</v>
      </c>
      <c r="BR52" s="17">
        <f t="shared" si="117"/>
        <v>1.4743250037610245</v>
      </c>
      <c r="BS52" s="17">
        <f t="shared" si="117"/>
        <v>1.345663355481111</v>
      </c>
      <c r="BT52" s="17">
        <f t="shared" si="117"/>
        <v>1.3181601133879945</v>
      </c>
      <c r="BV52" s="67">
        <f t="shared" si="118"/>
        <v>-37.947095145965129</v>
      </c>
      <c r="BW52" s="68">
        <f t="shared" si="119"/>
        <v>39.663378202020745</v>
      </c>
      <c r="BX52" s="68">
        <f t="shared" si="120"/>
        <v>1.7162830560556126</v>
      </c>
      <c r="BZ52" t="str">
        <f t="shared" si="138"/>
        <v>32 Health and social care associate professionals</v>
      </c>
      <c r="CA52" s="17">
        <f t="shared" si="121"/>
        <v>0.65065773094911961</v>
      </c>
      <c r="CB52" s="17">
        <f t="shared" si="121"/>
        <v>0.66306105126131232</v>
      </c>
      <c r="CC52" s="17">
        <f t="shared" si="121"/>
        <v>0.64104693991569539</v>
      </c>
      <c r="CD52" s="17">
        <f t="shared" si="121"/>
        <v>0.50854859886051296</v>
      </c>
      <c r="CE52" s="17">
        <f t="shared" si="121"/>
        <v>0.40553061349398811</v>
      </c>
      <c r="CG52" s="67">
        <f t="shared" si="122"/>
        <v>-62.480346960760613</v>
      </c>
      <c r="CH52" s="68">
        <f t="shared" si="123"/>
        <v>25.030932930247975</v>
      </c>
      <c r="CI52" s="68">
        <f t="shared" si="124"/>
        <v>-37.449414030512642</v>
      </c>
      <c r="CK52" t="str">
        <f t="shared" si="139"/>
        <v>32 Health and social care associate professionals</v>
      </c>
      <c r="CL52" s="17">
        <f t="shared" si="125"/>
        <v>0.21886766194976309</v>
      </c>
      <c r="CM52" s="17">
        <f t="shared" si="125"/>
        <v>0.2861075675031502</v>
      </c>
      <c r="CN52" s="17">
        <f t="shared" si="125"/>
        <v>0.34184344399278377</v>
      </c>
      <c r="CO52" s="17">
        <f t="shared" si="125"/>
        <v>0.41474600702543446</v>
      </c>
      <c r="CP52" s="17">
        <f t="shared" si="125"/>
        <v>0.59261779664497671</v>
      </c>
      <c r="CR52" s="67">
        <f t="shared" si="126"/>
        <v>-15.63847700139784</v>
      </c>
      <c r="CS52" s="68">
        <f t="shared" si="127"/>
        <v>40.527963030135645</v>
      </c>
      <c r="CT52" s="68">
        <f t="shared" si="128"/>
        <v>24.889486028737803</v>
      </c>
    </row>
    <row r="53" spans="1:98" x14ac:dyDescent="0.2">
      <c r="A53" t="str">
        <f t="shared" si="95"/>
        <v>33 Protective service occupations</v>
      </c>
      <c r="B53" s="17">
        <f t="shared" si="96"/>
        <v>0.2946464898887573</v>
      </c>
      <c r="C53" s="17">
        <f t="shared" si="96"/>
        <v>0.2627160149598935</v>
      </c>
      <c r="D53" s="17">
        <f t="shared" si="96"/>
        <v>0.24925291700530408</v>
      </c>
      <c r="E53" s="17">
        <f t="shared" si="96"/>
        <v>0.32150920624266349</v>
      </c>
      <c r="F53" s="17">
        <f t="shared" si="96"/>
        <v>0.38110544954047365</v>
      </c>
      <c r="H53" s="67">
        <f t="shared" si="129"/>
        <v>180.12309039899512</v>
      </c>
      <c r="I53" s="68">
        <f t="shared" si="130"/>
        <v>80.377435680407544</v>
      </c>
      <c r="J53" s="68">
        <f t="shared" si="131"/>
        <v>260.50052607940268</v>
      </c>
      <c r="L53" t="str">
        <f t="shared" si="132"/>
        <v>33 Protective service occupations</v>
      </c>
      <c r="M53" s="17">
        <f t="shared" si="97"/>
        <v>0.65367351044618172</v>
      </c>
      <c r="N53" s="17">
        <f t="shared" si="97"/>
        <v>0.58948058552151295</v>
      </c>
      <c r="O53" s="17">
        <f t="shared" si="97"/>
        <v>0.57602269441376019</v>
      </c>
      <c r="P53" s="17">
        <f t="shared" si="97"/>
        <v>0.71780902846867167</v>
      </c>
      <c r="Q53" s="17">
        <f t="shared" si="97"/>
        <v>0.79529878764724704</v>
      </c>
      <c r="S53" s="67">
        <f t="shared" si="98"/>
        <v>157.11603525191114</v>
      </c>
      <c r="T53" s="68">
        <f t="shared" si="99"/>
        <v>71.406008092892534</v>
      </c>
      <c r="U53" s="68">
        <f t="shared" si="100"/>
        <v>228.52204334480368</v>
      </c>
      <c r="W53" t="str">
        <f t="shared" si="133"/>
        <v>33 Protective service occupations</v>
      </c>
      <c r="X53" s="17">
        <f t="shared" si="101"/>
        <v>1.2470968560657456</v>
      </c>
      <c r="Y53" s="17">
        <f t="shared" si="101"/>
        <v>1.2967102587941031</v>
      </c>
      <c r="Z53" s="17">
        <f t="shared" si="101"/>
        <v>1.3836545169852823</v>
      </c>
      <c r="AA53" s="17">
        <f t="shared" si="101"/>
        <v>1.7373042982838791</v>
      </c>
      <c r="AB53" s="17">
        <f t="shared" si="101"/>
        <v>2.1958395881495982</v>
      </c>
      <c r="AD53" s="67">
        <f t="shared" si="102"/>
        <v>108.29247977963155</v>
      </c>
      <c r="AE53" s="68">
        <f t="shared" si="103"/>
        <v>68.100158782189041</v>
      </c>
      <c r="AF53" s="68">
        <f t="shared" si="104"/>
        <v>176.3926385618206</v>
      </c>
      <c r="AH53" t="str">
        <f t="shared" si="134"/>
        <v>33 Protective service occupations</v>
      </c>
      <c r="AI53" s="17">
        <f t="shared" si="105"/>
        <v>1.1323627827631944</v>
      </c>
      <c r="AJ53" s="17">
        <f t="shared" si="105"/>
        <v>1.2823864620662513</v>
      </c>
      <c r="AK53" s="17">
        <f t="shared" si="105"/>
        <v>1.479621241631542</v>
      </c>
      <c r="AL53" s="17">
        <f t="shared" si="105"/>
        <v>1.9786594584822343</v>
      </c>
      <c r="AM53" s="17">
        <f t="shared" si="105"/>
        <v>2.643271406281043</v>
      </c>
      <c r="AO53" s="67">
        <f t="shared" si="106"/>
        <v>106.75847663549121</v>
      </c>
      <c r="AP53" s="68">
        <f t="shared" si="107"/>
        <v>60.626986485913712</v>
      </c>
      <c r="AQ53" s="68">
        <f t="shared" si="108"/>
        <v>167.38546312140491</v>
      </c>
      <c r="AS53" t="str">
        <f t="shared" si="135"/>
        <v>33 Protective service occupations</v>
      </c>
      <c r="AT53" s="17">
        <f t="shared" si="109"/>
        <v>1.0850735733783659</v>
      </c>
      <c r="AU53" s="17">
        <f t="shared" si="109"/>
        <v>0.97989436050868273</v>
      </c>
      <c r="AV53" s="17">
        <f t="shared" si="109"/>
        <v>1.0189095042316136</v>
      </c>
      <c r="AW53" s="17">
        <f t="shared" si="109"/>
        <v>1.0978361658014404</v>
      </c>
      <c r="AX53" s="17">
        <f t="shared" si="109"/>
        <v>1.1850545211937247</v>
      </c>
      <c r="AZ53" s="67">
        <f t="shared" si="110"/>
        <v>50.401823258240306</v>
      </c>
      <c r="BA53" s="68">
        <f t="shared" si="111"/>
        <v>43.359762425977479</v>
      </c>
      <c r="BB53" s="68">
        <f t="shared" si="112"/>
        <v>93.761585684217792</v>
      </c>
      <c r="BD53" t="str">
        <f t="shared" si="136"/>
        <v>33 Protective service occupations</v>
      </c>
      <c r="BE53" s="17">
        <f t="shared" si="113"/>
        <v>1.047108160587499</v>
      </c>
      <c r="BF53" s="17">
        <f t="shared" si="113"/>
        <v>0.98001742532193192</v>
      </c>
      <c r="BG53" s="17">
        <f t="shared" si="113"/>
        <v>1.0232085995917923</v>
      </c>
      <c r="BH53" s="17">
        <f t="shared" si="113"/>
        <v>1.0945874073556194</v>
      </c>
      <c r="BI53" s="17">
        <f t="shared" si="113"/>
        <v>1.0297817481058968</v>
      </c>
      <c r="BK53" s="67">
        <f t="shared" si="114"/>
        <v>5.0682973858298501</v>
      </c>
      <c r="BL53" s="68">
        <f t="shared" si="115"/>
        <v>25.228323780171952</v>
      </c>
      <c r="BM53" s="68">
        <f t="shared" si="116"/>
        <v>30.29662116600181</v>
      </c>
      <c r="BO53" t="str">
        <f t="shared" si="137"/>
        <v>33 Protective service occupations</v>
      </c>
      <c r="BP53" s="17">
        <f t="shared" si="117"/>
        <v>1.1376323522444811</v>
      </c>
      <c r="BQ53" s="17">
        <f t="shared" si="117"/>
        <v>1.150416272893344</v>
      </c>
      <c r="BR53" s="17">
        <f t="shared" si="117"/>
        <v>1.2036325637710581</v>
      </c>
      <c r="BS53" s="17">
        <f t="shared" si="117"/>
        <v>1.3585911168920919</v>
      </c>
      <c r="BT53" s="17">
        <f t="shared" si="117"/>
        <v>1.3329368604416965</v>
      </c>
      <c r="BV53" s="67">
        <f t="shared" si="118"/>
        <v>-23.13956630166896</v>
      </c>
      <c r="BW53" s="68">
        <f t="shared" si="119"/>
        <v>26.288478646201906</v>
      </c>
      <c r="BX53" s="68">
        <f t="shared" si="120"/>
        <v>3.1489123445329477</v>
      </c>
      <c r="BZ53" t="str">
        <f t="shared" si="138"/>
        <v>33 Protective service occupations</v>
      </c>
      <c r="CA53" s="17">
        <f t="shared" si="121"/>
        <v>0.94715555331588586</v>
      </c>
      <c r="CB53" s="17">
        <f t="shared" si="121"/>
        <v>0.96196308438730627</v>
      </c>
      <c r="CC53" s="17">
        <f t="shared" si="121"/>
        <v>1.0787710015977137</v>
      </c>
      <c r="CD53" s="17">
        <f t="shared" si="121"/>
        <v>1.2991386198604202</v>
      </c>
      <c r="CE53" s="17">
        <f t="shared" si="121"/>
        <v>1.2979886041055155</v>
      </c>
      <c r="CG53" s="67">
        <f t="shared" si="122"/>
        <v>-28.638065224969147</v>
      </c>
      <c r="CH53" s="68">
        <f t="shared" si="123"/>
        <v>30.753389559993348</v>
      </c>
      <c r="CI53" s="68">
        <f t="shared" si="124"/>
        <v>2.1153243350242086</v>
      </c>
      <c r="CK53" t="str">
        <f t="shared" si="139"/>
        <v>33 Protective service occupations</v>
      </c>
      <c r="CL53" s="17">
        <f t="shared" si="125"/>
        <v>0.41691676192321303</v>
      </c>
      <c r="CM53" s="17">
        <f t="shared" si="125"/>
        <v>0.41229018367677678</v>
      </c>
      <c r="CN53" s="17">
        <f t="shared" si="125"/>
        <v>0.46304191401711225</v>
      </c>
      <c r="CO53" s="17">
        <f t="shared" si="125"/>
        <v>0.60448150200968309</v>
      </c>
      <c r="CP53" s="17">
        <f t="shared" si="125"/>
        <v>0.84632844254776585</v>
      </c>
      <c r="CR53" s="67">
        <f t="shared" si="126"/>
        <v>-11.056214532340784</v>
      </c>
      <c r="CS53" s="68">
        <f t="shared" si="127"/>
        <v>22.82922994717967</v>
      </c>
      <c r="CT53" s="68">
        <f t="shared" si="128"/>
        <v>11.773015414838886</v>
      </c>
    </row>
    <row r="54" spans="1:98" x14ac:dyDescent="0.2">
      <c r="A54" t="str">
        <f t="shared" si="95"/>
        <v>34 Culture, media and sports occupations</v>
      </c>
      <c r="B54" s="17">
        <f t="shared" si="96"/>
        <v>1.2452509488384758</v>
      </c>
      <c r="C54" s="17">
        <f t="shared" si="96"/>
        <v>1.9449575098021006</v>
      </c>
      <c r="D54" s="17">
        <f t="shared" si="96"/>
        <v>1.9760285195122387</v>
      </c>
      <c r="E54" s="17">
        <f t="shared" si="96"/>
        <v>1.9094040065346387</v>
      </c>
      <c r="F54" s="17">
        <f t="shared" si="96"/>
        <v>2.0592868307339884</v>
      </c>
      <c r="H54" s="67">
        <f t="shared" si="129"/>
        <v>90.927125198371215</v>
      </c>
      <c r="I54" s="68">
        <f t="shared" si="130"/>
        <v>86.795521160372772</v>
      </c>
      <c r="J54" s="68">
        <f t="shared" si="131"/>
        <v>177.72264635874399</v>
      </c>
      <c r="L54" t="str">
        <f t="shared" si="132"/>
        <v>34 Culture, media and sports occupations</v>
      </c>
      <c r="M54" s="17">
        <f t="shared" si="97"/>
        <v>2.5455102868267732</v>
      </c>
      <c r="N54" s="17">
        <f t="shared" si="97"/>
        <v>2.680412623694084</v>
      </c>
      <c r="O54" s="17">
        <f t="shared" si="97"/>
        <v>2.8814894048886526</v>
      </c>
      <c r="P54" s="17">
        <f t="shared" si="97"/>
        <v>2.5408799323301583</v>
      </c>
      <c r="Q54" s="17">
        <f t="shared" si="97"/>
        <v>2.4657292096664678</v>
      </c>
      <c r="S54" s="67">
        <f t="shared" si="98"/>
        <v>59.355401701941787</v>
      </c>
      <c r="T54" s="68">
        <f t="shared" si="99"/>
        <v>72.9095371518886</v>
      </c>
      <c r="U54" s="68">
        <f t="shared" si="100"/>
        <v>132.26493885383039</v>
      </c>
      <c r="W54" t="str">
        <f t="shared" si="133"/>
        <v>34 Culture, media and sports occupations</v>
      </c>
      <c r="X54" s="17">
        <f t="shared" si="101"/>
        <v>2.776966208124183</v>
      </c>
      <c r="Y54" s="17">
        <f t="shared" si="101"/>
        <v>2.8993230069115601</v>
      </c>
      <c r="Z54" s="17">
        <f t="shared" si="101"/>
        <v>3.0597507138524227</v>
      </c>
      <c r="AA54" s="17">
        <f t="shared" si="101"/>
        <v>2.558499770495279</v>
      </c>
      <c r="AB54" s="17">
        <f t="shared" si="101"/>
        <v>2.3727422007218961</v>
      </c>
      <c r="AD54" s="67">
        <f t="shared" si="102"/>
        <v>1.7806346947017819</v>
      </c>
      <c r="AE54" s="68">
        <f t="shared" si="103"/>
        <v>48.767840098566765</v>
      </c>
      <c r="AF54" s="68">
        <f t="shared" si="104"/>
        <v>50.548474793268547</v>
      </c>
      <c r="AH54" t="str">
        <f t="shared" si="134"/>
        <v>34 Culture, media and sports occupations</v>
      </c>
      <c r="AI54" s="17">
        <f t="shared" si="105"/>
        <v>1.1402857233117303</v>
      </c>
      <c r="AJ54" s="17">
        <f t="shared" si="105"/>
        <v>1.3466339644347636</v>
      </c>
      <c r="AK54" s="17">
        <f t="shared" si="105"/>
        <v>1.3859663044346417</v>
      </c>
      <c r="AL54" s="17">
        <f t="shared" si="105"/>
        <v>1.2729454551083632</v>
      </c>
      <c r="AM54" s="17">
        <f t="shared" si="105"/>
        <v>1.4421584633061275</v>
      </c>
      <c r="AO54" s="67">
        <f t="shared" si="106"/>
        <v>20.429375504589391</v>
      </c>
      <c r="AP54" s="68">
        <f t="shared" si="107"/>
        <v>51.735028110742334</v>
      </c>
      <c r="AQ54" s="68">
        <f t="shared" si="108"/>
        <v>72.164403615331722</v>
      </c>
      <c r="AS54" t="str">
        <f t="shared" si="135"/>
        <v>34 Culture, media and sports occupations</v>
      </c>
      <c r="AT54" s="17">
        <f t="shared" si="109"/>
        <v>1.5674119033394238</v>
      </c>
      <c r="AU54" s="17">
        <f t="shared" si="109"/>
        <v>1.4949698532543683</v>
      </c>
      <c r="AV54" s="17">
        <f t="shared" si="109"/>
        <v>1.6782304062535076</v>
      </c>
      <c r="AW54" s="17">
        <f t="shared" si="109"/>
        <v>1.3231212507260783</v>
      </c>
      <c r="AX54" s="17">
        <f t="shared" si="109"/>
        <v>1.1810585438724337</v>
      </c>
      <c r="AZ54" s="67">
        <f t="shared" si="110"/>
        <v>-8.9939587342714447</v>
      </c>
      <c r="BA54" s="68">
        <f t="shared" si="111"/>
        <v>43.56953643974343</v>
      </c>
      <c r="BB54" s="68">
        <f t="shared" si="112"/>
        <v>34.575577705471986</v>
      </c>
      <c r="BD54" t="str">
        <f t="shared" si="136"/>
        <v>34 Culture, media and sports occupations</v>
      </c>
      <c r="BE54" s="17">
        <f t="shared" si="113"/>
        <v>0.9990693041011075</v>
      </c>
      <c r="BF54" s="17">
        <f t="shared" si="113"/>
        <v>1.0358970428365835</v>
      </c>
      <c r="BG54" s="17">
        <f t="shared" si="113"/>
        <v>1.1724755192660121</v>
      </c>
      <c r="BH54" s="17">
        <f t="shared" si="113"/>
        <v>0.9113268197546468</v>
      </c>
      <c r="BI54" s="17">
        <f t="shared" si="113"/>
        <v>0.88592093781604597</v>
      </c>
      <c r="BK54" s="67">
        <f t="shared" si="114"/>
        <v>-21.117281633787577</v>
      </c>
      <c r="BL54" s="68">
        <f t="shared" si="115"/>
        <v>30.093507273207244</v>
      </c>
      <c r="BM54" s="68">
        <f t="shared" si="116"/>
        <v>8.9762256394196633</v>
      </c>
      <c r="BO54" t="str">
        <f t="shared" si="137"/>
        <v>34 Culture, media and sports occupations</v>
      </c>
      <c r="BP54" s="17">
        <f t="shared" si="117"/>
        <v>0.50479207015534344</v>
      </c>
      <c r="BQ54" s="17">
        <f t="shared" si="117"/>
        <v>0.42726467842889493</v>
      </c>
      <c r="BR54" s="17">
        <f t="shared" si="117"/>
        <v>0.52634841779563146</v>
      </c>
      <c r="BS54" s="17">
        <f t="shared" si="117"/>
        <v>0.35557892062455265</v>
      </c>
      <c r="BT54" s="17">
        <f t="shared" si="117"/>
        <v>0.27650686404398978</v>
      </c>
      <c r="BV54" s="67">
        <f t="shared" si="118"/>
        <v>-63.539738710825766</v>
      </c>
      <c r="BW54" s="68">
        <f t="shared" si="119"/>
        <v>19.463645574391215</v>
      </c>
      <c r="BX54" s="68">
        <f t="shared" si="120"/>
        <v>-44.076093136434558</v>
      </c>
      <c r="BZ54" t="str">
        <f t="shared" si="138"/>
        <v>34 Culture, media and sports occupations</v>
      </c>
      <c r="CA54" s="17">
        <f t="shared" si="121"/>
        <v>0.69900783538965594</v>
      </c>
      <c r="CB54" s="17">
        <f t="shared" si="121"/>
        <v>0.78754812879432601</v>
      </c>
      <c r="CC54" s="17">
        <f t="shared" si="121"/>
        <v>0.85256116791884784</v>
      </c>
      <c r="CD54" s="17">
        <f t="shared" si="121"/>
        <v>0.71920924955564991</v>
      </c>
      <c r="CE54" s="17">
        <f t="shared" si="121"/>
        <v>0.64339464873690644</v>
      </c>
      <c r="CG54" s="67">
        <f t="shared" si="122"/>
        <v>-55.24135843836109</v>
      </c>
      <c r="CH54" s="68">
        <f t="shared" si="123"/>
        <v>23.939105812935239</v>
      </c>
      <c r="CI54" s="68">
        <f t="shared" si="124"/>
        <v>-31.302252625425851</v>
      </c>
      <c r="CK54" t="str">
        <f t="shared" si="139"/>
        <v>34 Culture, media and sports occupations</v>
      </c>
      <c r="CL54" s="17">
        <f t="shared" si="125"/>
        <v>0.54380179478356594</v>
      </c>
      <c r="CM54" s="17">
        <f t="shared" si="125"/>
        <v>0.90272534125181925</v>
      </c>
      <c r="CN54" s="17">
        <f t="shared" si="125"/>
        <v>0.96975007834994242</v>
      </c>
      <c r="CO54" s="17">
        <f t="shared" si="125"/>
        <v>1.0655912198864621</v>
      </c>
      <c r="CP54" s="17">
        <f t="shared" si="125"/>
        <v>1.0678946399166898</v>
      </c>
      <c r="CR54" s="67">
        <f t="shared" si="126"/>
        <v>-46.412245305276166</v>
      </c>
      <c r="CS54" s="68">
        <f t="shared" si="127"/>
        <v>33.329242241848569</v>
      </c>
      <c r="CT54" s="68">
        <f t="shared" si="128"/>
        <v>-13.083003063427601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4.3745736224147969</v>
      </c>
      <c r="C55" s="17">
        <f t="shared" si="140"/>
        <v>4.4302064362019893</v>
      </c>
      <c r="D55" s="17">
        <f t="shared" si="140"/>
        <v>4.2650616010391911</v>
      </c>
      <c r="E55" s="17">
        <f t="shared" si="140"/>
        <v>4.3095053620524775</v>
      </c>
      <c r="F55" s="17">
        <f t="shared" si="140"/>
        <v>4.4936325703136673</v>
      </c>
      <c r="H55" s="67">
        <f t="shared" si="129"/>
        <v>93.026195158026098</v>
      </c>
      <c r="I55" s="68">
        <f t="shared" si="130"/>
        <v>80.124054984450396</v>
      </c>
      <c r="J55" s="68">
        <f t="shared" si="131"/>
        <v>173.15025014247649</v>
      </c>
      <c r="L55" t="str">
        <f t="shared" si="132"/>
        <v>35 Business and public service associate professionals</v>
      </c>
      <c r="M55" s="17">
        <f t="shared" ref="M55:Q64" si="141">M18/M$35*100</f>
        <v>7.0249111622339999</v>
      </c>
      <c r="N55" s="17">
        <f t="shared" si="141"/>
        <v>6.9070315219288307</v>
      </c>
      <c r="O55" s="17">
        <f t="shared" si="141"/>
        <v>6.8572589901642704</v>
      </c>
      <c r="P55" s="17">
        <f t="shared" si="141"/>
        <v>6.6856351328046824</v>
      </c>
      <c r="Q55" s="17">
        <f t="shared" si="141"/>
        <v>6.7332908579784769</v>
      </c>
      <c r="S55" s="67">
        <f t="shared" si="98"/>
        <v>82.858544696269121</v>
      </c>
      <c r="T55" s="68">
        <f t="shared" si="99"/>
        <v>78.796023474321075</v>
      </c>
      <c r="U55" s="68">
        <f t="shared" si="100"/>
        <v>161.65456817059018</v>
      </c>
      <c r="W55" t="str">
        <f t="shared" si="133"/>
        <v>35 Business and public service associate professionals</v>
      </c>
      <c r="X55" s="17">
        <f t="shared" ref="X55:AB64" si="142">X18/X$35*100</f>
        <v>7.8596390840535326</v>
      </c>
      <c r="Y55" s="17">
        <f t="shared" si="142"/>
        <v>7.6779170544682254</v>
      </c>
      <c r="Z55" s="17">
        <f t="shared" si="142"/>
        <v>7.7131085446087155</v>
      </c>
      <c r="AA55" s="17">
        <f t="shared" si="142"/>
        <v>7.1247567651205213</v>
      </c>
      <c r="AB55" s="17">
        <f t="shared" si="142"/>
        <v>6.6432693393940507</v>
      </c>
      <c r="AD55" s="67">
        <f t="shared" si="102"/>
        <v>13.045443595196312</v>
      </c>
      <c r="AE55" s="68">
        <f t="shared" si="103"/>
        <v>55.383787414836114</v>
      </c>
      <c r="AF55" s="68">
        <f t="shared" si="104"/>
        <v>68.429231010032439</v>
      </c>
      <c r="AH55" t="str">
        <f t="shared" si="134"/>
        <v>35 Business and public service associate professionals</v>
      </c>
      <c r="AI55" s="17">
        <f t="shared" ref="AI55:AM64" si="143">AI18/AI$35*100</f>
        <v>6.6119673538721102</v>
      </c>
      <c r="AJ55" s="17">
        <f t="shared" si="143"/>
        <v>7.2020184820176549</v>
      </c>
      <c r="AK55" s="17">
        <f t="shared" si="143"/>
        <v>7.9540314458738868</v>
      </c>
      <c r="AL55" s="17">
        <f t="shared" si="143"/>
        <v>7.8413535100338771</v>
      </c>
      <c r="AM55" s="17">
        <f t="shared" si="143"/>
        <v>8.0059904434292335</v>
      </c>
      <c r="AO55" s="67">
        <f t="shared" si="106"/>
        <v>16.493015369418853</v>
      </c>
      <c r="AP55" s="68">
        <f t="shared" si="107"/>
        <v>53.184847806552682</v>
      </c>
      <c r="AQ55" s="68">
        <f t="shared" si="108"/>
        <v>69.677863175971538</v>
      </c>
      <c r="AS55" t="str">
        <f t="shared" si="135"/>
        <v>35 Business and public service associate professionals</v>
      </c>
      <c r="AT55" s="17">
        <f t="shared" ref="AT55:AX64" si="144">AT18/AT$35*100</f>
        <v>6.6124694818947454</v>
      </c>
      <c r="AU55" s="17">
        <f t="shared" si="144"/>
        <v>6.5468427875239321</v>
      </c>
      <c r="AV55" s="17">
        <f t="shared" si="144"/>
        <v>6.9330871257336115</v>
      </c>
      <c r="AW55" s="17">
        <f t="shared" si="144"/>
        <v>6.3762533180507024</v>
      </c>
      <c r="AX55" s="17">
        <f t="shared" si="144"/>
        <v>6.096330951384088</v>
      </c>
      <c r="AZ55" s="67">
        <f t="shared" si="110"/>
        <v>13.708324562064755</v>
      </c>
      <c r="BA55" s="68">
        <f t="shared" si="111"/>
        <v>51.465089740472351</v>
      </c>
      <c r="BB55" s="68">
        <f t="shared" si="112"/>
        <v>65.173414302537111</v>
      </c>
      <c r="BD55" t="str">
        <f t="shared" si="136"/>
        <v>35 Business and public service associate professionals</v>
      </c>
      <c r="BE55" s="17">
        <f t="shared" ref="BE55:BI64" si="145">BE18/BE$35*100</f>
        <v>4.8429293106115772</v>
      </c>
      <c r="BF55" s="17">
        <f t="shared" si="145"/>
        <v>4.9397979711613482</v>
      </c>
      <c r="BG55" s="17">
        <f t="shared" si="145"/>
        <v>5.4661376906447856</v>
      </c>
      <c r="BH55" s="17">
        <f t="shared" si="145"/>
        <v>4.7949146552061039</v>
      </c>
      <c r="BI55" s="17">
        <f t="shared" si="145"/>
        <v>4.6690759619853335</v>
      </c>
      <c r="BK55" s="67">
        <f t="shared" si="114"/>
        <v>-10.825422904557804</v>
      </c>
      <c r="BL55" s="68">
        <f t="shared" si="115"/>
        <v>37.120051611736685</v>
      </c>
      <c r="BM55" s="68">
        <f t="shared" si="116"/>
        <v>26.29462870717888</v>
      </c>
      <c r="BO55" t="str">
        <f t="shared" si="137"/>
        <v>35 Business and public service associate professionals</v>
      </c>
      <c r="BP55" s="17">
        <f t="shared" ref="BP55:BT64" si="146">BP18/BP$35*100</f>
        <v>3.9379463402590402</v>
      </c>
      <c r="BQ55" s="17">
        <f t="shared" si="146"/>
        <v>4.051389719439114</v>
      </c>
      <c r="BR55" s="17">
        <f t="shared" si="146"/>
        <v>4.5362324671743952</v>
      </c>
      <c r="BS55" s="17">
        <f t="shared" si="146"/>
        <v>3.9807251459697519</v>
      </c>
      <c r="BT55" s="17">
        <f t="shared" si="146"/>
        <v>3.8816720187192844</v>
      </c>
      <c r="BV55" s="67">
        <f t="shared" si="118"/>
        <v>-40.610356818067523</v>
      </c>
      <c r="BW55" s="68">
        <f t="shared" si="119"/>
        <v>29.115465724149541</v>
      </c>
      <c r="BX55" s="68">
        <f t="shared" si="120"/>
        <v>-11.49489109391798</v>
      </c>
      <c r="BZ55" t="str">
        <f t="shared" si="138"/>
        <v>35 Business and public service associate professionals</v>
      </c>
      <c r="CA55" s="17">
        <f t="shared" ref="CA55:CE64" si="147">CA18/CA$35*100</f>
        <v>3.5362528688844943</v>
      </c>
      <c r="CB55" s="17">
        <f t="shared" si="147"/>
        <v>3.721454571013453</v>
      </c>
      <c r="CC55" s="17">
        <f t="shared" si="147"/>
        <v>4.0870850040632849</v>
      </c>
      <c r="CD55" s="17">
        <f t="shared" si="147"/>
        <v>3.5950121592266888</v>
      </c>
      <c r="CE55" s="17">
        <f t="shared" si="147"/>
        <v>3.3488821666209359</v>
      </c>
      <c r="CG55" s="67">
        <f t="shared" si="122"/>
        <v>-51.402805673230034</v>
      </c>
      <c r="CH55" s="68">
        <f t="shared" si="123"/>
        <v>23.829641122953383</v>
      </c>
      <c r="CI55" s="68">
        <f t="shared" si="124"/>
        <v>-27.573164550276651</v>
      </c>
      <c r="CK55" t="str">
        <f t="shared" si="139"/>
        <v>35 Business and public service associate professionals</v>
      </c>
      <c r="CL55" s="17">
        <f t="shared" ref="CL55:CP64" si="148">CL18/CL$35*100</f>
        <v>2.0126690010653392</v>
      </c>
      <c r="CM55" s="17">
        <f t="shared" si="148"/>
        <v>2.3915504530775999</v>
      </c>
      <c r="CN55" s="17">
        <f t="shared" si="148"/>
        <v>2.6896517215249767</v>
      </c>
      <c r="CO55" s="17">
        <f t="shared" si="148"/>
        <v>2.4739187628218384</v>
      </c>
      <c r="CP55" s="17">
        <f t="shared" si="148"/>
        <v>3.2061112765037771</v>
      </c>
      <c r="CR55" s="67">
        <f t="shared" si="126"/>
        <v>-41.993118054169535</v>
      </c>
      <c r="CS55" s="68">
        <f t="shared" si="127"/>
        <v>25.651950582146217</v>
      </c>
      <c r="CT55" s="68">
        <f t="shared" si="128"/>
        <v>-16.341167472023322</v>
      </c>
    </row>
    <row r="56" spans="1:98" x14ac:dyDescent="0.2">
      <c r="A56" t="str">
        <f t="shared" si="95"/>
        <v>41 Administrative occupations</v>
      </c>
      <c r="B56" s="17">
        <f t="shared" si="140"/>
        <v>4.7236287689373322</v>
      </c>
      <c r="C56" s="17">
        <f t="shared" si="140"/>
        <v>4.250289506762134</v>
      </c>
      <c r="D56" s="17">
        <f t="shared" si="140"/>
        <v>4.1144276441538388</v>
      </c>
      <c r="E56" s="17">
        <f t="shared" si="140"/>
        <v>4.3810178739196237</v>
      </c>
      <c r="F56" s="17">
        <f t="shared" si="140"/>
        <v>4.8763055544676526</v>
      </c>
      <c r="H56" s="67">
        <f t="shared" si="129"/>
        <v>117.1328243502997</v>
      </c>
      <c r="I56" s="68">
        <f t="shared" si="130"/>
        <v>89.706038152265648</v>
      </c>
      <c r="J56" s="68">
        <f t="shared" si="131"/>
        <v>206.83886250256535</v>
      </c>
      <c r="L56" t="str">
        <f t="shared" si="132"/>
        <v>41 Administrative occupations</v>
      </c>
      <c r="M56" s="17">
        <f t="shared" si="141"/>
        <v>6.5572007046271281</v>
      </c>
      <c r="N56" s="17">
        <f t="shared" si="141"/>
        <v>6.1100105588752296</v>
      </c>
      <c r="O56" s="17">
        <f t="shared" si="141"/>
        <v>6.0688942005989599</v>
      </c>
      <c r="P56" s="17">
        <f t="shared" si="141"/>
        <v>6.3354497990037011</v>
      </c>
      <c r="Q56" s="17">
        <f t="shared" si="141"/>
        <v>6.4903648878624054</v>
      </c>
      <c r="S56" s="67">
        <f t="shared" si="98"/>
        <v>99.158104189292018</v>
      </c>
      <c r="T56" s="68">
        <f t="shared" si="99"/>
        <v>89.296033609356769</v>
      </c>
      <c r="U56" s="68">
        <f t="shared" si="100"/>
        <v>188.45413779864879</v>
      </c>
      <c r="W56" t="str">
        <f t="shared" si="133"/>
        <v>41 Administrative occupations</v>
      </c>
      <c r="X56" s="17">
        <f t="shared" si="142"/>
        <v>11.107858360780408</v>
      </c>
      <c r="Y56" s="17">
        <f t="shared" si="142"/>
        <v>10.142488290512723</v>
      </c>
      <c r="Z56" s="17">
        <f t="shared" si="142"/>
        <v>10.298206134379456</v>
      </c>
      <c r="AA56" s="17">
        <f t="shared" si="142"/>
        <v>10.314628467324422</v>
      </c>
      <c r="AB56" s="17">
        <f t="shared" si="142"/>
        <v>10.496748043945493</v>
      </c>
      <c r="AD56" s="67">
        <f t="shared" si="102"/>
        <v>33.78081495226764</v>
      </c>
      <c r="AE56" s="68">
        <f t="shared" si="103"/>
        <v>64.929218200995948</v>
      </c>
      <c r="AF56" s="68">
        <f t="shared" si="104"/>
        <v>98.710033153263595</v>
      </c>
      <c r="AH56" t="str">
        <f t="shared" si="134"/>
        <v>41 Administrative occupations</v>
      </c>
      <c r="AI56" s="17">
        <f t="shared" si="143"/>
        <v>11.6835897506436</v>
      </c>
      <c r="AJ56" s="17">
        <f t="shared" si="143"/>
        <v>12.393064936498025</v>
      </c>
      <c r="AK56" s="17">
        <f t="shared" si="143"/>
        <v>12.947687650272869</v>
      </c>
      <c r="AL56" s="17">
        <f t="shared" si="143"/>
        <v>13.424912872675087</v>
      </c>
      <c r="AM56" s="17">
        <f t="shared" si="143"/>
        <v>13.703625081132667</v>
      </c>
      <c r="AO56" s="67">
        <f t="shared" si="106"/>
        <v>22.494158185500304</v>
      </c>
      <c r="AP56" s="68">
        <f t="shared" si="107"/>
        <v>65.168468650262966</v>
      </c>
      <c r="AQ56" s="68">
        <f t="shared" si="108"/>
        <v>87.662626835763263</v>
      </c>
      <c r="AS56" t="str">
        <f t="shared" si="135"/>
        <v>41 Administrative occupations</v>
      </c>
      <c r="AT56" s="17">
        <f t="shared" si="144"/>
        <v>12.715367983509498</v>
      </c>
      <c r="AU56" s="17">
        <f t="shared" si="144"/>
        <v>11.917567439824143</v>
      </c>
      <c r="AV56" s="17">
        <f t="shared" si="144"/>
        <v>12.329964718472301</v>
      </c>
      <c r="AW56" s="17">
        <f t="shared" si="144"/>
        <v>11.724146362882376</v>
      </c>
      <c r="AX56" s="17">
        <f t="shared" si="144"/>
        <v>11.51347814825513</v>
      </c>
      <c r="AZ56" s="67">
        <f t="shared" si="110"/>
        <v>20.752210567088483</v>
      </c>
      <c r="BA56" s="68">
        <f t="shared" si="111"/>
        <v>59.925238770216772</v>
      </c>
      <c r="BB56" s="68">
        <f t="shared" si="112"/>
        <v>80.677449337305248</v>
      </c>
      <c r="BD56" t="str">
        <f t="shared" si="136"/>
        <v>41 Administrative occupations</v>
      </c>
      <c r="BE56" s="17">
        <f t="shared" si="145"/>
        <v>10.493772730355136</v>
      </c>
      <c r="BF56" s="17">
        <f t="shared" si="145"/>
        <v>9.7332618225735263</v>
      </c>
      <c r="BG56" s="17">
        <f t="shared" si="145"/>
        <v>10.479055212075902</v>
      </c>
      <c r="BH56" s="17">
        <f t="shared" si="145"/>
        <v>9.5060576405417283</v>
      </c>
      <c r="BI56" s="17">
        <f t="shared" si="145"/>
        <v>8.4786965513674257</v>
      </c>
      <c r="BK56" s="67">
        <f t="shared" si="114"/>
        <v>-15.53094221695944</v>
      </c>
      <c r="BL56" s="68">
        <f t="shared" si="115"/>
        <v>40.188175554702347</v>
      </c>
      <c r="BM56" s="68">
        <f t="shared" si="116"/>
        <v>24.657233337742909</v>
      </c>
      <c r="BO56" t="str">
        <f t="shared" si="137"/>
        <v>41 Administrative occupations</v>
      </c>
      <c r="BP56" s="17">
        <f t="shared" si="146"/>
        <v>11.830377067936862</v>
      </c>
      <c r="BQ56" s="17">
        <f t="shared" si="146"/>
        <v>11.032673617617366</v>
      </c>
      <c r="BR56" s="17">
        <f t="shared" si="146"/>
        <v>12.242418778482216</v>
      </c>
      <c r="BS56" s="17">
        <f t="shared" si="146"/>
        <v>10.845294820613264</v>
      </c>
      <c r="BT56" s="17">
        <f t="shared" si="146"/>
        <v>9.5677196583468831</v>
      </c>
      <c r="BV56" s="67">
        <f t="shared" si="118"/>
        <v>-45.758912041981048</v>
      </c>
      <c r="BW56" s="68">
        <f t="shared" si="119"/>
        <v>30.500424964268742</v>
      </c>
      <c r="BX56" s="68">
        <f t="shared" si="120"/>
        <v>-15.25848707771231</v>
      </c>
      <c r="BZ56" t="str">
        <f t="shared" si="138"/>
        <v>41 Administrative occupations</v>
      </c>
      <c r="CA56" s="17">
        <f t="shared" si="147"/>
        <v>9.0543652279650519</v>
      </c>
      <c r="CB56" s="17">
        <f t="shared" si="147"/>
        <v>8.4248540987799654</v>
      </c>
      <c r="CC56" s="17">
        <f t="shared" si="147"/>
        <v>8.6711210690205203</v>
      </c>
      <c r="CD56" s="17">
        <f t="shared" si="147"/>
        <v>6.5234054205095013</v>
      </c>
      <c r="CE56" s="17">
        <f t="shared" si="147"/>
        <v>4.0707022807899307</v>
      </c>
      <c r="CG56" s="67">
        <f t="shared" si="122"/>
        <v>-72.156803599404711</v>
      </c>
      <c r="CH56" s="68">
        <f t="shared" si="123"/>
        <v>19.364067742270297</v>
      </c>
      <c r="CI56" s="68">
        <f t="shared" si="124"/>
        <v>-52.79273585713441</v>
      </c>
      <c r="CK56" t="str">
        <f t="shared" si="139"/>
        <v>41 Administrative occupations</v>
      </c>
      <c r="CL56" s="17">
        <f t="shared" si="148"/>
        <v>5.5176361987328342</v>
      </c>
      <c r="CM56" s="17">
        <f t="shared" si="148"/>
        <v>5.4500341190350374</v>
      </c>
      <c r="CN56" s="17">
        <f t="shared" si="148"/>
        <v>6.4088718127706352</v>
      </c>
      <c r="CO56" s="17">
        <f t="shared" si="148"/>
        <v>5.9772043487039834</v>
      </c>
      <c r="CP56" s="17">
        <f t="shared" si="148"/>
        <v>5.8562941178906254</v>
      </c>
      <c r="CR56" s="67">
        <f t="shared" si="126"/>
        <v>-55.532954766886313</v>
      </c>
      <c r="CS56" s="68">
        <f t="shared" si="127"/>
        <v>21.983461319439265</v>
      </c>
      <c r="CT56" s="68">
        <f t="shared" si="128"/>
        <v>-33.549493447447048</v>
      </c>
    </row>
    <row r="57" spans="1:98" x14ac:dyDescent="0.2">
      <c r="A57" t="str">
        <f t="shared" si="95"/>
        <v>42 Secretarial and related occupations</v>
      </c>
      <c r="B57" s="17">
        <f t="shared" si="140"/>
        <v>0.30749861006469104</v>
      </c>
      <c r="C57" s="17">
        <f t="shared" si="140"/>
        <v>0.30581250433334733</v>
      </c>
      <c r="D57" s="17">
        <f t="shared" si="140"/>
        <v>0.25680424495514065</v>
      </c>
      <c r="E57" s="17">
        <f t="shared" si="140"/>
        <v>0.38279054094470466</v>
      </c>
      <c r="F57" s="17">
        <f t="shared" si="140"/>
        <v>0.53478832781454699</v>
      </c>
      <c r="H57" s="67">
        <f t="shared" si="129"/>
        <v>281.52563263293172</v>
      </c>
      <c r="I57" s="68">
        <f t="shared" si="130"/>
        <v>159.39350536775859</v>
      </c>
      <c r="J57" s="68">
        <f t="shared" si="131"/>
        <v>440.91913800069034</v>
      </c>
      <c r="L57" t="str">
        <f t="shared" si="132"/>
        <v>42 Secretarial and related occupations</v>
      </c>
      <c r="M57" s="17">
        <f t="shared" si="141"/>
        <v>1.1011596795182121</v>
      </c>
      <c r="N57" s="17">
        <f t="shared" si="141"/>
        <v>0.96575204996307229</v>
      </c>
      <c r="O57" s="17">
        <f t="shared" si="141"/>
        <v>0.90760082168337197</v>
      </c>
      <c r="P57" s="17">
        <f t="shared" si="141"/>
        <v>1.2767759978873927</v>
      </c>
      <c r="Q57" s="17">
        <f t="shared" si="141"/>
        <v>1.2708896029333279</v>
      </c>
      <c r="S57" s="67">
        <f t="shared" si="98"/>
        <v>160.76625077911589</v>
      </c>
      <c r="T57" s="68">
        <f t="shared" si="99"/>
        <v>123.63277670378716</v>
      </c>
      <c r="U57" s="68">
        <f t="shared" si="100"/>
        <v>284.39902748290308</v>
      </c>
      <c r="W57" t="str">
        <f t="shared" si="133"/>
        <v>42 Secretarial and related occupations</v>
      </c>
      <c r="X57" s="17">
        <f t="shared" si="142"/>
        <v>1.8910580168289943</v>
      </c>
      <c r="Y57" s="17">
        <f t="shared" si="142"/>
        <v>1.6274091474941954</v>
      </c>
      <c r="Z57" s="17">
        <f t="shared" si="142"/>
        <v>1.5053106973776644</v>
      </c>
      <c r="AA57" s="17">
        <f t="shared" si="142"/>
        <v>2.1054356835402523</v>
      </c>
      <c r="AB57" s="17">
        <f t="shared" si="142"/>
        <v>2.4625311342302578</v>
      </c>
      <c r="AD57" s="67">
        <f t="shared" si="102"/>
        <v>114.71195542516628</v>
      </c>
      <c r="AE57" s="68">
        <f t="shared" si="103"/>
        <v>105.26482025740955</v>
      </c>
      <c r="AF57" s="68">
        <f t="shared" si="104"/>
        <v>219.97677568257581</v>
      </c>
      <c r="AH57" t="str">
        <f t="shared" si="134"/>
        <v>42 Secretarial and related occupations</v>
      </c>
      <c r="AI57" s="17">
        <f t="shared" si="143"/>
        <v>2.8571239591251563</v>
      </c>
      <c r="AJ57" s="17">
        <f t="shared" si="143"/>
        <v>2.6153632942254719</v>
      </c>
      <c r="AK57" s="17">
        <f t="shared" si="143"/>
        <v>2.6510036050119918</v>
      </c>
      <c r="AL57" s="17">
        <f t="shared" si="143"/>
        <v>3.6244832362451906</v>
      </c>
      <c r="AM57" s="17">
        <f t="shared" si="143"/>
        <v>3.9182426065190756</v>
      </c>
      <c r="AO57" s="67">
        <f t="shared" si="106"/>
        <v>71.061835472893236</v>
      </c>
      <c r="AP57" s="68">
        <f t="shared" si="107"/>
        <v>88.998850318059425</v>
      </c>
      <c r="AQ57" s="68">
        <f t="shared" si="108"/>
        <v>160.06068579095268</v>
      </c>
      <c r="AS57" t="str">
        <f t="shared" si="135"/>
        <v>42 Secretarial and related occupations</v>
      </c>
      <c r="AT57" s="17">
        <f t="shared" si="144"/>
        <v>2.5126561750867511</v>
      </c>
      <c r="AU57" s="17">
        <f t="shared" si="144"/>
        <v>2.0588300163120334</v>
      </c>
      <c r="AV57" s="17">
        <f t="shared" si="144"/>
        <v>1.9957179269370213</v>
      </c>
      <c r="AW57" s="17">
        <f t="shared" si="144"/>
        <v>2.3776141701215803</v>
      </c>
      <c r="AX57" s="17">
        <f t="shared" si="144"/>
        <v>2.1082678689131624</v>
      </c>
      <c r="AZ57" s="67">
        <f t="shared" si="110"/>
        <v>36.608277167032149</v>
      </c>
      <c r="BA57" s="68">
        <f t="shared" si="111"/>
        <v>75.813735383172229</v>
      </c>
      <c r="BB57" s="68">
        <f t="shared" si="112"/>
        <v>112.42201255020439</v>
      </c>
      <c r="BD57" t="str">
        <f t="shared" si="136"/>
        <v>42 Secretarial and related occupations</v>
      </c>
      <c r="BE57" s="17">
        <f t="shared" si="145"/>
        <v>2.3411609669068141</v>
      </c>
      <c r="BF57" s="17">
        <f t="shared" si="145"/>
        <v>1.9856266344031865</v>
      </c>
      <c r="BG57" s="17">
        <f t="shared" si="145"/>
        <v>2.071474842033648</v>
      </c>
      <c r="BH57" s="17">
        <f t="shared" si="145"/>
        <v>2.5145197295324464</v>
      </c>
      <c r="BI57" s="17">
        <f t="shared" si="145"/>
        <v>1.2634369934912082</v>
      </c>
      <c r="BK57" s="67">
        <f t="shared" si="114"/>
        <v>-36.325636585053743</v>
      </c>
      <c r="BL57" s="68">
        <f t="shared" si="115"/>
        <v>49.007591927984549</v>
      </c>
      <c r="BM57" s="68">
        <f t="shared" si="116"/>
        <v>12.681955342930804</v>
      </c>
      <c r="BO57" t="str">
        <f t="shared" si="137"/>
        <v>42 Secretarial and related occupations</v>
      </c>
      <c r="BP57" s="17">
        <f t="shared" si="146"/>
        <v>2.9102605208272014</v>
      </c>
      <c r="BQ57" s="17">
        <f t="shared" si="146"/>
        <v>2.3631434452239879</v>
      </c>
      <c r="BR57" s="17">
        <f t="shared" si="146"/>
        <v>2.4944885442137616</v>
      </c>
      <c r="BS57" s="17">
        <f t="shared" si="146"/>
        <v>2.3358721629829131</v>
      </c>
      <c r="BT57" s="17">
        <f t="shared" si="146"/>
        <v>0.85555323574199615</v>
      </c>
      <c r="BV57" s="67">
        <f t="shared" si="118"/>
        <v>-76.195848478593618</v>
      </c>
      <c r="BW57" s="68">
        <f t="shared" si="119"/>
        <v>29.356178330504523</v>
      </c>
      <c r="BX57" s="68">
        <f t="shared" si="120"/>
        <v>-46.839670148089098</v>
      </c>
      <c r="BZ57" t="str">
        <f t="shared" si="138"/>
        <v>42 Secretarial and related occupations</v>
      </c>
      <c r="CA57" s="17">
        <f t="shared" si="147"/>
        <v>3.6470732512403479</v>
      </c>
      <c r="CB57" s="17">
        <f t="shared" si="147"/>
        <v>3.5761135738936698</v>
      </c>
      <c r="CC57" s="17">
        <f t="shared" si="147"/>
        <v>3.3930784503167466</v>
      </c>
      <c r="CD57" s="17">
        <f t="shared" si="147"/>
        <v>2.5209306759185908</v>
      </c>
      <c r="CE57" s="17">
        <f t="shared" si="147"/>
        <v>1.1274264425643812</v>
      </c>
      <c r="CG57" s="67">
        <f t="shared" si="122"/>
        <v>-80.293054483482678</v>
      </c>
      <c r="CH57" s="68">
        <f t="shared" si="123"/>
        <v>21.041250243993915</v>
      </c>
      <c r="CI57" s="68">
        <f t="shared" si="124"/>
        <v>-59.25180423948877</v>
      </c>
      <c r="CK57" t="str">
        <f t="shared" si="139"/>
        <v>42 Secretarial and related occupations</v>
      </c>
      <c r="CL57" s="17">
        <f t="shared" si="148"/>
        <v>2.1645158787198837</v>
      </c>
      <c r="CM57" s="17">
        <f t="shared" si="148"/>
        <v>2.3645132051697018</v>
      </c>
      <c r="CN57" s="17">
        <f t="shared" si="148"/>
        <v>2.6141980024662343</v>
      </c>
      <c r="CO57" s="17">
        <f t="shared" si="148"/>
        <v>3.3852943060868195</v>
      </c>
      <c r="CP57" s="17">
        <f t="shared" si="148"/>
        <v>6.5011754713178842</v>
      </c>
      <c r="CR57" s="67">
        <f t="shared" si="126"/>
        <v>21.018115836238945</v>
      </c>
      <c r="CS57" s="68">
        <f t="shared" si="127"/>
        <v>46.117805905241745</v>
      </c>
      <c r="CT57" s="68">
        <f t="shared" si="128"/>
        <v>67.135921741480686</v>
      </c>
    </row>
    <row r="58" spans="1:98" x14ac:dyDescent="0.2">
      <c r="A58" t="str">
        <f t="shared" si="95"/>
        <v>51 Skilled agricultural and related trades</v>
      </c>
      <c r="B58" s="17">
        <f t="shared" si="140"/>
        <v>0.14879613806493722</v>
      </c>
      <c r="C58" s="17">
        <f t="shared" si="140"/>
        <v>0.23516257953819483</v>
      </c>
      <c r="D58" s="17">
        <f t="shared" si="140"/>
        <v>0.11827226393448767</v>
      </c>
      <c r="E58" s="17">
        <f t="shared" si="140"/>
        <v>0.12311078102142953</v>
      </c>
      <c r="F58" s="17">
        <f t="shared" si="140"/>
        <v>0.14987996108497692</v>
      </c>
      <c r="H58" s="67">
        <f t="shared" si="129"/>
        <v>132.16923010919317</v>
      </c>
      <c r="I58" s="68">
        <f t="shared" si="130"/>
        <v>107.41549680849096</v>
      </c>
      <c r="J58" s="68">
        <f t="shared" si="131"/>
        <v>239.58472691768415</v>
      </c>
      <c r="L58" t="str">
        <f t="shared" si="132"/>
        <v>51 Skilled agricultural and related trades</v>
      </c>
      <c r="M58" s="17">
        <f t="shared" si="141"/>
        <v>0.25567751497376473</v>
      </c>
      <c r="N58" s="17">
        <f t="shared" si="141"/>
        <v>0.21399967663788597</v>
      </c>
      <c r="O58" s="17">
        <f t="shared" si="141"/>
        <v>0.16898287167309964</v>
      </c>
      <c r="P58" s="17">
        <f t="shared" si="141"/>
        <v>0.18063673297008695</v>
      </c>
      <c r="Q58" s="17">
        <f t="shared" si="141"/>
        <v>0.21626323006217205</v>
      </c>
      <c r="S58" s="67">
        <f t="shared" si="98"/>
        <v>138.32984774963063</v>
      </c>
      <c r="T58" s="68">
        <f t="shared" si="99"/>
        <v>105.59720217325636</v>
      </c>
      <c r="U58" s="68">
        <f t="shared" si="100"/>
        <v>243.92704992288699</v>
      </c>
      <c r="W58" t="str">
        <f t="shared" si="133"/>
        <v>51 Skilled agricultural and related trades</v>
      </c>
      <c r="X58" s="17">
        <f t="shared" si="142"/>
        <v>0.83265715038009924</v>
      </c>
      <c r="Y58" s="17">
        <f t="shared" si="142"/>
        <v>0.79197819607855746</v>
      </c>
      <c r="Z58" s="17">
        <f t="shared" si="142"/>
        <v>0.67018582872480037</v>
      </c>
      <c r="AA58" s="17">
        <f t="shared" si="142"/>
        <v>0.73529237187444407</v>
      </c>
      <c r="AB58" s="17">
        <f t="shared" si="142"/>
        <v>0.91130398039377336</v>
      </c>
      <c r="AD58" s="67">
        <f t="shared" si="102"/>
        <v>78.47141703597562</v>
      </c>
      <c r="AE58" s="68">
        <f t="shared" si="103"/>
        <v>95.848181964224466</v>
      </c>
      <c r="AF58" s="68">
        <f t="shared" si="104"/>
        <v>174.3195990002001</v>
      </c>
      <c r="AH58" t="str">
        <f t="shared" si="134"/>
        <v>51 Skilled agricultural and related trades</v>
      </c>
      <c r="AI58" s="17">
        <f t="shared" si="143"/>
        <v>1.2115116740539793</v>
      </c>
      <c r="AJ58" s="17">
        <f t="shared" si="143"/>
        <v>1.4096468461895393</v>
      </c>
      <c r="AK58" s="17">
        <f t="shared" si="143"/>
        <v>1.2222367505965832</v>
      </c>
      <c r="AL58" s="17">
        <f t="shared" si="143"/>
        <v>1.4436799725828504</v>
      </c>
      <c r="AM58" s="17">
        <f t="shared" si="143"/>
        <v>1.8592390297758892</v>
      </c>
      <c r="AO58" s="67">
        <f t="shared" si="106"/>
        <v>76.056479294257855</v>
      </c>
      <c r="AP58" s="68">
        <f t="shared" si="107"/>
        <v>103.14378700208555</v>
      </c>
      <c r="AQ58" s="68">
        <f t="shared" si="108"/>
        <v>179.20026629634341</v>
      </c>
      <c r="AS58" t="str">
        <f t="shared" si="135"/>
        <v>51 Skilled agricultural and related trades</v>
      </c>
      <c r="AT58" s="17">
        <f t="shared" si="144"/>
        <v>2.0550934992570613</v>
      </c>
      <c r="AU58" s="17">
        <f t="shared" si="144"/>
        <v>2.025601076910335</v>
      </c>
      <c r="AV58" s="17">
        <f t="shared" si="144"/>
        <v>1.8940675081939318</v>
      </c>
      <c r="AW58" s="17">
        <f t="shared" si="144"/>
        <v>1.9511114839894788</v>
      </c>
      <c r="AX58" s="17">
        <f t="shared" si="144"/>
        <v>2.3081837588353342</v>
      </c>
      <c r="AZ58" s="67">
        <f t="shared" si="110"/>
        <v>57.588785903614138</v>
      </c>
      <c r="BA58" s="68">
        <f t="shared" si="111"/>
        <v>84.840173287423355</v>
      </c>
      <c r="BB58" s="68">
        <f t="shared" si="112"/>
        <v>142.42895919103748</v>
      </c>
      <c r="BD58" t="str">
        <f t="shared" si="136"/>
        <v>51 Skilled agricultural and related trades</v>
      </c>
      <c r="BE58" s="17">
        <f t="shared" si="145"/>
        <v>0.91528526755395079</v>
      </c>
      <c r="BF58" s="17">
        <f t="shared" si="145"/>
        <v>0.92576720650353783</v>
      </c>
      <c r="BG58" s="17">
        <f t="shared" si="145"/>
        <v>0.73149295251969726</v>
      </c>
      <c r="BH58" s="17">
        <f t="shared" si="145"/>
        <v>0.68516963117488439</v>
      </c>
      <c r="BI58" s="17">
        <f t="shared" si="145"/>
        <v>0.71278875487055982</v>
      </c>
      <c r="BK58" s="67">
        <f t="shared" si="114"/>
        <v>1.7282045026366495</v>
      </c>
      <c r="BL58" s="68">
        <f t="shared" si="115"/>
        <v>47.350614689921791</v>
      </c>
      <c r="BM58" s="68">
        <f t="shared" si="116"/>
        <v>49.078819192558434</v>
      </c>
      <c r="BO58" t="str">
        <f t="shared" si="137"/>
        <v>51 Skilled agricultural and related trades</v>
      </c>
      <c r="BP58" s="17">
        <f t="shared" si="146"/>
        <v>1.4645224015119034</v>
      </c>
      <c r="BQ58" s="17">
        <f t="shared" si="146"/>
        <v>1.5088537967887798</v>
      </c>
      <c r="BR58" s="17">
        <f t="shared" si="146"/>
        <v>1.1637809582486514</v>
      </c>
      <c r="BS58" s="17">
        <f t="shared" si="146"/>
        <v>1.1753620443467905</v>
      </c>
      <c r="BT58" s="17">
        <f t="shared" si="146"/>
        <v>1.31961308376777</v>
      </c>
      <c r="BV58" s="67">
        <f t="shared" si="118"/>
        <v>-21.302208021348498</v>
      </c>
      <c r="BW58" s="68">
        <f t="shared" si="119"/>
        <v>45.347050166899287</v>
      </c>
      <c r="BX58" s="68">
        <f t="shared" si="120"/>
        <v>24.044842145550788</v>
      </c>
      <c r="BZ58" t="str">
        <f t="shared" si="138"/>
        <v>51 Skilled agricultural and related trades</v>
      </c>
      <c r="CA58" s="17">
        <f t="shared" si="147"/>
        <v>1.794678643227031</v>
      </c>
      <c r="CB58" s="17">
        <f t="shared" si="147"/>
        <v>1.5705780690093434</v>
      </c>
      <c r="CC58" s="17">
        <f t="shared" si="147"/>
        <v>1.4750480707899936</v>
      </c>
      <c r="CD58" s="17">
        <f t="shared" si="147"/>
        <v>1.6466557538190454</v>
      </c>
      <c r="CE58" s="17">
        <f t="shared" si="147"/>
        <v>2.7416988401722331</v>
      </c>
      <c r="CG58" s="67">
        <f t="shared" si="122"/>
        <v>10.239840134657548</v>
      </c>
      <c r="CH58" s="68">
        <f t="shared" si="123"/>
        <v>47.360523031812882</v>
      </c>
      <c r="CI58" s="68">
        <f t="shared" si="124"/>
        <v>57.600363166470423</v>
      </c>
      <c r="CK58" t="str">
        <f t="shared" si="139"/>
        <v>51 Skilled agricultural and related trades</v>
      </c>
      <c r="CL58" s="17">
        <f t="shared" si="148"/>
        <v>3.1673032129313548</v>
      </c>
      <c r="CM58" s="17">
        <f t="shared" si="148"/>
        <v>3.0635574491811632</v>
      </c>
      <c r="CN58" s="17">
        <f t="shared" si="148"/>
        <v>2.8781493916457785</v>
      </c>
      <c r="CO58" s="17">
        <f t="shared" si="148"/>
        <v>3.4962210300870482</v>
      </c>
      <c r="CP58" s="17">
        <f t="shared" si="148"/>
        <v>3.1323530802492416</v>
      </c>
      <c r="CR58" s="67">
        <f t="shared" si="126"/>
        <v>-47.039222168067937</v>
      </c>
      <c r="CS58" s="68">
        <f t="shared" si="127"/>
        <v>32.54750590560139</v>
      </c>
      <c r="CT58" s="68">
        <f t="shared" si="128"/>
        <v>-14.49171626246655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0.23029884137933579</v>
      </c>
      <c r="C59" s="17">
        <f t="shared" si="140"/>
        <v>0.20164681250472136</v>
      </c>
      <c r="D59" s="17">
        <f t="shared" si="140"/>
        <v>0.18646394413964856</v>
      </c>
      <c r="E59" s="17">
        <f t="shared" si="140"/>
        <v>0.18931597936905314</v>
      </c>
      <c r="F59" s="17">
        <f t="shared" si="140"/>
        <v>0.18761653193197675</v>
      </c>
      <c r="H59" s="67">
        <f t="shared" si="129"/>
        <v>84.340277580604791</v>
      </c>
      <c r="I59" s="68">
        <f t="shared" si="130"/>
        <v>73.742429287959226</v>
      </c>
      <c r="J59" s="68">
        <f t="shared" si="131"/>
        <v>158.08270686856403</v>
      </c>
      <c r="L59" t="str">
        <f t="shared" si="132"/>
        <v>52 Skilled metal, electrical and electronic trades</v>
      </c>
      <c r="M59" s="17">
        <f t="shared" si="141"/>
        <v>0.81082803555409133</v>
      </c>
      <c r="N59" s="17">
        <f t="shared" si="141"/>
        <v>0.76737452689595442</v>
      </c>
      <c r="O59" s="17">
        <f t="shared" si="141"/>
        <v>0.62437876897221745</v>
      </c>
      <c r="P59" s="17">
        <f t="shared" si="141"/>
        <v>0.8208856888593411</v>
      </c>
      <c r="Q59" s="17">
        <f t="shared" si="141"/>
        <v>0.88810355941869379</v>
      </c>
      <c r="S59" s="67">
        <f t="shared" si="98"/>
        <v>164.88289848043053</v>
      </c>
      <c r="T59" s="68">
        <f t="shared" si="99"/>
        <v>109.3771541611531</v>
      </c>
      <c r="U59" s="68">
        <f t="shared" si="100"/>
        <v>274.26005264158363</v>
      </c>
      <c r="W59" t="str">
        <f t="shared" si="133"/>
        <v>52 Skilled metal, electrical and electronic trades</v>
      </c>
      <c r="X59" s="17">
        <f t="shared" si="142"/>
        <v>1.0751900559665601</v>
      </c>
      <c r="Y59" s="17">
        <f t="shared" si="142"/>
        <v>1.0545065082159302</v>
      </c>
      <c r="Z59" s="17">
        <f t="shared" si="142"/>
        <v>0.88414351356276588</v>
      </c>
      <c r="AA59" s="17">
        <f t="shared" si="142"/>
        <v>1.073086910993911</v>
      </c>
      <c r="AB59" s="17">
        <f t="shared" si="142"/>
        <v>1.1977050011535597</v>
      </c>
      <c r="AD59" s="67">
        <f t="shared" si="102"/>
        <v>77.798356788230208</v>
      </c>
      <c r="AE59" s="68">
        <f t="shared" si="103"/>
        <v>76.745756236734977</v>
      </c>
      <c r="AF59" s="68">
        <f t="shared" si="104"/>
        <v>154.54411302496518</v>
      </c>
      <c r="AH59" t="str">
        <f t="shared" si="134"/>
        <v>52 Skilled metal, electrical and electronic trades</v>
      </c>
      <c r="AI59" s="17">
        <f t="shared" si="143"/>
        <v>1.2601490265234585</v>
      </c>
      <c r="AJ59" s="17">
        <f t="shared" si="143"/>
        <v>1.3448387010885574</v>
      </c>
      <c r="AK59" s="17">
        <f t="shared" si="143"/>
        <v>1.2639578442603299</v>
      </c>
      <c r="AL59" s="17">
        <f t="shared" si="143"/>
        <v>1.4171528042385775</v>
      </c>
      <c r="AM59" s="17">
        <f t="shared" si="143"/>
        <v>1.6270953650697091</v>
      </c>
      <c r="AO59" s="67">
        <f t="shared" si="106"/>
        <v>48.988429283632378</v>
      </c>
      <c r="AP59" s="68">
        <f t="shared" si="107"/>
        <v>61.482842369624848</v>
      </c>
      <c r="AQ59" s="68">
        <f t="shared" si="108"/>
        <v>110.47127165325723</v>
      </c>
      <c r="AS59" t="str">
        <f t="shared" si="135"/>
        <v>52 Skilled metal, electrical and electronic trades</v>
      </c>
      <c r="AT59" s="17">
        <f t="shared" si="144"/>
        <v>5.8786680552126045</v>
      </c>
      <c r="AU59" s="17">
        <f t="shared" si="144"/>
        <v>5.6526476790788678</v>
      </c>
      <c r="AV59" s="17">
        <f t="shared" si="144"/>
        <v>4.9759877805485413</v>
      </c>
      <c r="AW59" s="17">
        <f t="shared" si="144"/>
        <v>5.3143743496040923</v>
      </c>
      <c r="AX59" s="17">
        <f t="shared" si="144"/>
        <v>5.4166211633508787</v>
      </c>
      <c r="AZ59" s="67">
        <f t="shared" si="110"/>
        <v>40.766573692483462</v>
      </c>
      <c r="BA59" s="68">
        <f t="shared" si="111"/>
        <v>59.855661329694009</v>
      </c>
      <c r="BB59" s="68">
        <f t="shared" si="112"/>
        <v>100.62223502217746</v>
      </c>
      <c r="BD59" t="str">
        <f t="shared" si="136"/>
        <v>52 Skilled metal, electrical and electronic trades</v>
      </c>
      <c r="BE59" s="17">
        <f t="shared" si="145"/>
        <v>7.702379380218864</v>
      </c>
      <c r="BF59" s="17">
        <f t="shared" si="145"/>
        <v>7.5935916435640074</v>
      </c>
      <c r="BG59" s="17">
        <f t="shared" si="145"/>
        <v>6.805382482993946</v>
      </c>
      <c r="BH59" s="17">
        <f t="shared" si="145"/>
        <v>6.4270043544225848</v>
      </c>
      <c r="BI59" s="17">
        <f t="shared" si="145"/>
        <v>5.5927344312343195</v>
      </c>
      <c r="BK59" s="67">
        <f t="shared" si="114"/>
        <v>-14.204927671481729</v>
      </c>
      <c r="BL59" s="68">
        <f t="shared" si="115"/>
        <v>30.7178676478486</v>
      </c>
      <c r="BM59" s="68">
        <f t="shared" si="116"/>
        <v>16.512939976366876</v>
      </c>
      <c r="BO59" t="str">
        <f t="shared" si="137"/>
        <v>52 Skilled metal, electrical and electronic trades</v>
      </c>
      <c r="BP59" s="17">
        <f t="shared" si="146"/>
        <v>4.4238083717314556</v>
      </c>
      <c r="BQ59" s="17">
        <f t="shared" si="146"/>
        <v>4.3723919337701451</v>
      </c>
      <c r="BR59" s="17">
        <f t="shared" si="146"/>
        <v>3.7669956123320523</v>
      </c>
      <c r="BS59" s="17">
        <f t="shared" si="146"/>
        <v>3.7195475818930319</v>
      </c>
      <c r="BT59" s="17">
        <f t="shared" si="146"/>
        <v>3.4857045329640477</v>
      </c>
      <c r="BV59" s="67">
        <f t="shared" si="118"/>
        <v>-35.778175632034021</v>
      </c>
      <c r="BW59" s="68">
        <f t="shared" si="119"/>
        <v>28.001006285367197</v>
      </c>
      <c r="BX59" s="68">
        <f t="shared" si="120"/>
        <v>-7.7771693466668275</v>
      </c>
      <c r="BZ59" t="str">
        <f t="shared" si="138"/>
        <v>52 Skilled metal, electrical and electronic trades</v>
      </c>
      <c r="CA59" s="17">
        <f t="shared" si="147"/>
        <v>3.4508304721754071</v>
      </c>
      <c r="CB59" s="17">
        <f t="shared" si="147"/>
        <v>3.2617305484545196</v>
      </c>
      <c r="CC59" s="17">
        <f t="shared" si="147"/>
        <v>3.0990271175177608</v>
      </c>
      <c r="CD59" s="17">
        <f t="shared" si="147"/>
        <v>3.3745835918385039</v>
      </c>
      <c r="CE59" s="17">
        <f t="shared" si="147"/>
        <v>3.179664958905875</v>
      </c>
      <c r="CG59" s="67">
        <f t="shared" si="122"/>
        <v>-39.147141345956136</v>
      </c>
      <c r="CH59" s="68">
        <f t="shared" si="123"/>
        <v>29.923558883879902</v>
      </c>
      <c r="CI59" s="68">
        <f t="shared" si="124"/>
        <v>-9.223582462076239</v>
      </c>
      <c r="CK59" t="str">
        <f t="shared" si="139"/>
        <v>52 Skilled metal, electrical and electronic trades</v>
      </c>
      <c r="CL59" s="17">
        <f t="shared" si="148"/>
        <v>3.3495816930717459</v>
      </c>
      <c r="CM59" s="17">
        <f t="shared" si="148"/>
        <v>3.7582517277780001</v>
      </c>
      <c r="CN59" s="17">
        <f t="shared" si="148"/>
        <v>3.6312375144214442</v>
      </c>
      <c r="CO59" s="17">
        <f t="shared" si="148"/>
        <v>4.1532046100623967</v>
      </c>
      <c r="CP59" s="17">
        <f t="shared" si="148"/>
        <v>4.4593665542004643</v>
      </c>
      <c r="CR59" s="67">
        <f t="shared" si="126"/>
        <v>-40.239325145420032</v>
      </c>
      <c r="CS59" s="68">
        <f t="shared" si="127"/>
        <v>30.482608522941373</v>
      </c>
      <c r="CT59" s="68">
        <f t="shared" si="128"/>
        <v>-9.756716622478665</v>
      </c>
    </row>
    <row r="60" spans="1:98" x14ac:dyDescent="0.2">
      <c r="A60" t="str">
        <f t="shared" si="95"/>
        <v>53 Skilled construction and building trades</v>
      </c>
      <c r="B60" s="17">
        <f t="shared" si="140"/>
        <v>0.14654774960961744</v>
      </c>
      <c r="C60" s="17">
        <f t="shared" si="140"/>
        <v>8.4672519365482021E-2</v>
      </c>
      <c r="D60" s="17">
        <f t="shared" si="140"/>
        <v>5.4397193061067203E-2</v>
      </c>
      <c r="E60" s="17">
        <f t="shared" si="140"/>
        <v>7.4740806381213637E-2</v>
      </c>
      <c r="F60" s="17">
        <f t="shared" si="140"/>
        <v>5.8443137143400901E-2</v>
      </c>
      <c r="H60" s="67">
        <f t="shared" si="129"/>
        <v>96.834413023431551</v>
      </c>
      <c r="I60" s="68">
        <f t="shared" si="130"/>
        <v>93.06100592840005</v>
      </c>
      <c r="J60" s="68">
        <f t="shared" si="131"/>
        <v>189.8954189518316</v>
      </c>
      <c r="L60" t="str">
        <f t="shared" si="132"/>
        <v>53 Skilled construction and building trades</v>
      </c>
      <c r="M60" s="17">
        <f t="shared" si="141"/>
        <v>0.3841628548075533</v>
      </c>
      <c r="N60" s="17">
        <f t="shared" si="141"/>
        <v>0.30862050057954671</v>
      </c>
      <c r="O60" s="17">
        <f t="shared" si="141"/>
        <v>0.2319190196010267</v>
      </c>
      <c r="P60" s="17">
        <f t="shared" si="141"/>
        <v>0.27585786305475452</v>
      </c>
      <c r="Q60" s="17">
        <f t="shared" si="141"/>
        <v>0.25572181295733848</v>
      </c>
      <c r="S60" s="67">
        <f t="shared" si="98"/>
        <v>105.33824450361821</v>
      </c>
      <c r="T60" s="68">
        <f t="shared" si="99"/>
        <v>100.0598925943938</v>
      </c>
      <c r="U60" s="68">
        <f t="shared" si="100"/>
        <v>205.39813709801203</v>
      </c>
      <c r="W60" t="str">
        <f t="shared" si="133"/>
        <v>53 Skilled construction and building trades</v>
      </c>
      <c r="X60" s="17">
        <f t="shared" si="142"/>
        <v>0.66470330768632491</v>
      </c>
      <c r="Y60" s="17">
        <f t="shared" si="142"/>
        <v>0.58200778714112023</v>
      </c>
      <c r="Z60" s="17">
        <f t="shared" si="142"/>
        <v>0.47833582078614922</v>
      </c>
      <c r="AA60" s="17">
        <f t="shared" si="142"/>
        <v>0.57055523312870826</v>
      </c>
      <c r="AB60" s="17">
        <f t="shared" si="142"/>
        <v>0.59879552692611093</v>
      </c>
      <c r="AD60" s="67">
        <f t="shared" si="102"/>
        <v>64.303300544057052</v>
      </c>
      <c r="AE60" s="68">
        <f t="shared" si="103"/>
        <v>79.487522548633009</v>
      </c>
      <c r="AF60" s="68">
        <f t="shared" si="104"/>
        <v>143.79082309269003</v>
      </c>
      <c r="AH60" t="str">
        <f t="shared" si="134"/>
        <v>53 Skilled construction and building trades</v>
      </c>
      <c r="AI60" s="17">
        <f t="shared" si="143"/>
        <v>1.2152967673100772</v>
      </c>
      <c r="AJ60" s="17">
        <f t="shared" si="143"/>
        <v>1.3312520967049259</v>
      </c>
      <c r="AK60" s="17">
        <f t="shared" si="143"/>
        <v>1.1577332216010232</v>
      </c>
      <c r="AL60" s="17">
        <f t="shared" si="143"/>
        <v>1.4555341342977244</v>
      </c>
      <c r="AM60" s="17">
        <f t="shared" si="143"/>
        <v>1.6741198497410767</v>
      </c>
      <c r="AO60" s="67">
        <f t="shared" si="106"/>
        <v>67.359424295526452</v>
      </c>
      <c r="AP60" s="68">
        <f t="shared" si="107"/>
        <v>83.175153905235661</v>
      </c>
      <c r="AQ60" s="68">
        <f t="shared" si="108"/>
        <v>150.5345782007621</v>
      </c>
      <c r="AS60" t="str">
        <f t="shared" si="135"/>
        <v>53 Skilled construction and building trades</v>
      </c>
      <c r="AT60" s="17">
        <f t="shared" si="144"/>
        <v>2.245636666220975</v>
      </c>
      <c r="AU60" s="17">
        <f t="shared" si="144"/>
        <v>2.0375867051970049</v>
      </c>
      <c r="AV60" s="17">
        <f t="shared" si="144"/>
        <v>1.7505817717384222</v>
      </c>
      <c r="AW60" s="17">
        <f t="shared" si="144"/>
        <v>2.0903424163493809</v>
      </c>
      <c r="AX60" s="17">
        <f t="shared" si="144"/>
        <v>2.0715083270871579</v>
      </c>
      <c r="AZ60" s="67">
        <f t="shared" si="110"/>
        <v>53.022278478458638</v>
      </c>
      <c r="BA60" s="68">
        <f t="shared" si="111"/>
        <v>76.734710165989711</v>
      </c>
      <c r="BB60" s="68">
        <f t="shared" si="112"/>
        <v>129.75698864444834</v>
      </c>
      <c r="BD60" t="str">
        <f t="shared" si="136"/>
        <v>53 Skilled construction and building trades</v>
      </c>
      <c r="BE60" s="17">
        <f t="shared" si="145"/>
        <v>6.1714358904546582</v>
      </c>
      <c r="BF60" s="17">
        <f t="shared" si="145"/>
        <v>5.7024313672988614</v>
      </c>
      <c r="BG60" s="17">
        <f t="shared" si="145"/>
        <v>4.7656405191198212</v>
      </c>
      <c r="BH60" s="17">
        <f t="shared" si="145"/>
        <v>4.5566037110252822</v>
      </c>
      <c r="BI60" s="17">
        <f t="shared" si="145"/>
        <v>3.8091723927812264</v>
      </c>
      <c r="BK60" s="67">
        <f t="shared" si="114"/>
        <v>-16.555054656674269</v>
      </c>
      <c r="BL60" s="68">
        <f t="shared" si="115"/>
        <v>33.66301814413756</v>
      </c>
      <c r="BM60" s="68">
        <f t="shared" si="116"/>
        <v>17.107963487463291</v>
      </c>
      <c r="BO60" t="str">
        <f t="shared" si="137"/>
        <v>53 Skilled construction and building trades</v>
      </c>
      <c r="BP60" s="17">
        <f t="shared" si="146"/>
        <v>5.2215804447060874</v>
      </c>
      <c r="BQ60" s="17">
        <f t="shared" si="146"/>
        <v>5.3194998265444289</v>
      </c>
      <c r="BR60" s="17">
        <f t="shared" si="146"/>
        <v>4.462596691611882</v>
      </c>
      <c r="BS60" s="17">
        <f t="shared" si="146"/>
        <v>5.0894681617335005</v>
      </c>
      <c r="BT60" s="17">
        <f t="shared" si="146"/>
        <v>5.5146874521368279</v>
      </c>
      <c r="BV60" s="67">
        <f t="shared" si="118"/>
        <v>-14.232955214975801</v>
      </c>
      <c r="BW60" s="68">
        <f t="shared" si="119"/>
        <v>40.502979869722061</v>
      </c>
      <c r="BX60" s="68">
        <f t="shared" si="120"/>
        <v>26.270024654746258</v>
      </c>
      <c r="BZ60" t="str">
        <f t="shared" si="138"/>
        <v>53 Skilled construction and building trades</v>
      </c>
      <c r="CA60" s="17">
        <f t="shared" si="147"/>
        <v>4.2059764565526496</v>
      </c>
      <c r="CB60" s="17">
        <f t="shared" si="147"/>
        <v>3.8575568973933696</v>
      </c>
      <c r="CC60" s="17">
        <f t="shared" si="147"/>
        <v>3.5027326319058272</v>
      </c>
      <c r="CD60" s="17">
        <f t="shared" si="147"/>
        <v>4.0998594738131633</v>
      </c>
      <c r="CE60" s="17">
        <f t="shared" si="147"/>
        <v>4.9972962330393988</v>
      </c>
      <c r="CG60" s="67">
        <f t="shared" si="122"/>
        <v>-15.383880122879143</v>
      </c>
      <c r="CH60" s="68">
        <f t="shared" si="123"/>
        <v>38.026432084267228</v>
      </c>
      <c r="CI60" s="68">
        <f t="shared" si="124"/>
        <v>22.642551961388087</v>
      </c>
      <c r="CK60" t="str">
        <f t="shared" si="139"/>
        <v>53 Skilled construction and building trades</v>
      </c>
      <c r="CL60" s="17">
        <f t="shared" si="148"/>
        <v>5.5616565890116583</v>
      </c>
      <c r="CM60" s="17">
        <f t="shared" si="148"/>
        <v>5.466100350680998</v>
      </c>
      <c r="CN60" s="17">
        <f t="shared" si="148"/>
        <v>4.8523249193971694</v>
      </c>
      <c r="CO60" s="17">
        <f t="shared" si="148"/>
        <v>4.7327388725553599</v>
      </c>
      <c r="CP60" s="17">
        <f t="shared" si="148"/>
        <v>2.1686244765527971</v>
      </c>
      <c r="CR60" s="67">
        <f t="shared" si="126"/>
        <v>-78.251392360981725</v>
      </c>
      <c r="CS60" s="68">
        <f t="shared" si="127"/>
        <v>19.990191782994728</v>
      </c>
      <c r="CT60" s="68">
        <f t="shared" si="128"/>
        <v>-58.261200577987005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0.78470651881147069</v>
      </c>
      <c r="C61" s="17">
        <f t="shared" si="140"/>
        <v>0.51347329918455009</v>
      </c>
      <c r="D61" s="17">
        <f t="shared" si="140"/>
        <v>0.46161503980899832</v>
      </c>
      <c r="E61" s="17">
        <f t="shared" si="140"/>
        <v>0.54354671647999986</v>
      </c>
      <c r="F61" s="17">
        <f t="shared" si="140"/>
        <v>0.57604921073550686</v>
      </c>
      <c r="H61" s="67">
        <f t="shared" si="129"/>
        <v>128.62495629372881</v>
      </c>
      <c r="I61" s="68">
        <f t="shared" si="130"/>
        <v>99.23227359053017</v>
      </c>
      <c r="J61" s="68">
        <f t="shared" si="131"/>
        <v>227.85722988425897</v>
      </c>
      <c r="L61" t="str">
        <f t="shared" si="132"/>
        <v>54 Textiles, printing and other skilled trades</v>
      </c>
      <c r="M61" s="17">
        <f t="shared" si="141"/>
        <v>0.80747255543939267</v>
      </c>
      <c r="N61" s="17">
        <f t="shared" si="141"/>
        <v>0.67480752585042081</v>
      </c>
      <c r="O61" s="17">
        <f t="shared" si="141"/>
        <v>0.7056139006296599</v>
      </c>
      <c r="P61" s="17">
        <f t="shared" si="141"/>
        <v>0.7753821308280382</v>
      </c>
      <c r="Q61" s="17">
        <f t="shared" si="141"/>
        <v>0.83070718271929034</v>
      </c>
      <c r="S61" s="67">
        <f t="shared" si="98"/>
        <v>119.23973794083882</v>
      </c>
      <c r="T61" s="68">
        <f t="shared" si="99"/>
        <v>101.50788109745777</v>
      </c>
      <c r="U61" s="68">
        <f t="shared" si="100"/>
        <v>220.74761903829656</v>
      </c>
      <c r="W61" t="str">
        <f t="shared" si="133"/>
        <v>54 Textiles, printing and other skilled trades</v>
      </c>
      <c r="X61" s="17">
        <f t="shared" si="142"/>
        <v>1.0109948668879609</v>
      </c>
      <c r="Y61" s="17">
        <f t="shared" si="142"/>
        <v>0.80574424975862702</v>
      </c>
      <c r="Z61" s="17">
        <f t="shared" si="142"/>
        <v>0.78309688625164708</v>
      </c>
      <c r="AA61" s="17">
        <f t="shared" si="142"/>
        <v>0.86594031548752437</v>
      </c>
      <c r="AB61" s="17">
        <f t="shared" si="142"/>
        <v>0.87167251865490436</v>
      </c>
      <c r="AD61" s="67">
        <f t="shared" si="102"/>
        <v>46.096059402661638</v>
      </c>
      <c r="AE61" s="68">
        <f t="shared" si="103"/>
        <v>70.904694572559038</v>
      </c>
      <c r="AF61" s="68">
        <f t="shared" si="104"/>
        <v>117.00075397522068</v>
      </c>
      <c r="AH61" t="str">
        <f t="shared" si="134"/>
        <v>54 Textiles, printing and other skilled trades</v>
      </c>
      <c r="AI61" s="17">
        <f t="shared" si="143"/>
        <v>1.2530172008874942</v>
      </c>
      <c r="AJ61" s="17">
        <f t="shared" si="143"/>
        <v>1.1637842244082011</v>
      </c>
      <c r="AK61" s="17">
        <f t="shared" si="143"/>
        <v>1.1190118461370107</v>
      </c>
      <c r="AL61" s="17">
        <f t="shared" si="143"/>
        <v>1.2181416930104019</v>
      </c>
      <c r="AM61" s="17">
        <f t="shared" si="143"/>
        <v>1.3364891978753588</v>
      </c>
      <c r="AO61" s="67">
        <f t="shared" si="106"/>
        <v>38.230185878678959</v>
      </c>
      <c r="AP61" s="68">
        <f t="shared" si="107"/>
        <v>68.805655380299342</v>
      </c>
      <c r="AQ61" s="68">
        <f t="shared" si="108"/>
        <v>107.03584125897829</v>
      </c>
      <c r="AS61" t="str">
        <f t="shared" si="135"/>
        <v>54 Textiles, printing and other skilled trades</v>
      </c>
      <c r="AT61" s="17">
        <f t="shared" si="144"/>
        <v>1.5076725122369419</v>
      </c>
      <c r="AU61" s="17">
        <f t="shared" si="144"/>
        <v>1.1889876581110665</v>
      </c>
      <c r="AV61" s="17">
        <f t="shared" si="144"/>
        <v>1.088586478953508</v>
      </c>
      <c r="AW61" s="17">
        <f t="shared" si="144"/>
        <v>1.1994042364280064</v>
      </c>
      <c r="AX61" s="17">
        <f t="shared" si="144"/>
        <v>1.2007718120532977</v>
      </c>
      <c r="AZ61" s="67">
        <f t="shared" si="110"/>
        <v>42.642168133921501</v>
      </c>
      <c r="BA61" s="68">
        <f t="shared" si="111"/>
        <v>67.328712887327356</v>
      </c>
      <c r="BB61" s="68">
        <f t="shared" si="112"/>
        <v>109.97088102124886</v>
      </c>
      <c r="BD61" t="str">
        <f t="shared" si="136"/>
        <v>54 Textiles, printing and other skilled trades</v>
      </c>
      <c r="BE61" s="17">
        <f t="shared" si="145"/>
        <v>2.51633673478924</v>
      </c>
      <c r="BF61" s="17">
        <f t="shared" si="145"/>
        <v>2.1579148704773958</v>
      </c>
      <c r="BG61" s="17">
        <f t="shared" si="145"/>
        <v>2.0418576217496565</v>
      </c>
      <c r="BH61" s="17">
        <f t="shared" si="145"/>
        <v>2.1115643889960727</v>
      </c>
      <c r="BI61" s="17">
        <f t="shared" si="145"/>
        <v>2.0673345623551902</v>
      </c>
      <c r="BK61" s="67">
        <f t="shared" si="114"/>
        <v>5.7002454701821197</v>
      </c>
      <c r="BL61" s="68">
        <f t="shared" si="115"/>
        <v>41.646938288858856</v>
      </c>
      <c r="BM61" s="68">
        <f t="shared" si="116"/>
        <v>47.347183759040973</v>
      </c>
      <c r="BO61" t="str">
        <f t="shared" si="137"/>
        <v>54 Textiles, printing and other skilled trades</v>
      </c>
      <c r="BP61" s="17">
        <f t="shared" si="146"/>
        <v>2.9276329954494247</v>
      </c>
      <c r="BQ61" s="17">
        <f t="shared" si="146"/>
        <v>2.4068817814378862</v>
      </c>
      <c r="BR61" s="17">
        <f t="shared" si="146"/>
        <v>2.3766321295845199</v>
      </c>
      <c r="BS61" s="17">
        <f t="shared" si="146"/>
        <v>2.2154660988771933</v>
      </c>
      <c r="BT61" s="17">
        <f t="shared" si="146"/>
        <v>2.167691807374434</v>
      </c>
      <c r="BV61" s="67">
        <f t="shared" si="118"/>
        <v>-36.69722422713447</v>
      </c>
      <c r="BW61" s="68">
        <f t="shared" si="119"/>
        <v>29.971573322127586</v>
      </c>
      <c r="BX61" s="68">
        <f t="shared" si="120"/>
        <v>-6.7256509050068818</v>
      </c>
      <c r="BZ61" t="str">
        <f t="shared" si="138"/>
        <v>54 Textiles, printing and other skilled trades</v>
      </c>
      <c r="CA61" s="17">
        <f t="shared" si="147"/>
        <v>3.3653624588488085</v>
      </c>
      <c r="CB61" s="17">
        <f t="shared" si="147"/>
        <v>2.9837553510303083</v>
      </c>
      <c r="CC61" s="17">
        <f t="shared" si="147"/>
        <v>3.1331816045466074</v>
      </c>
      <c r="CD61" s="17">
        <f t="shared" si="147"/>
        <v>3.1684688522473143</v>
      </c>
      <c r="CE61" s="17">
        <f t="shared" si="147"/>
        <v>3.3453293183309087</v>
      </c>
      <c r="CG61" s="67">
        <f t="shared" si="122"/>
        <v>-36.674546451101961</v>
      </c>
      <c r="CH61" s="68">
        <f t="shared" si="123"/>
        <v>27.764888056826091</v>
      </c>
      <c r="CI61" s="68">
        <f t="shared" si="124"/>
        <v>-8.9096583942758691</v>
      </c>
      <c r="CK61" t="str">
        <f t="shared" si="139"/>
        <v>54 Textiles, printing and other skilled trades</v>
      </c>
      <c r="CL61" s="17">
        <f t="shared" si="148"/>
        <v>3.9685376536893586</v>
      </c>
      <c r="CM61" s="17">
        <f t="shared" si="148"/>
        <v>3.6708704651990312</v>
      </c>
      <c r="CN61" s="17">
        <f t="shared" si="148"/>
        <v>3.8233413604931252</v>
      </c>
      <c r="CO61" s="17">
        <f t="shared" si="148"/>
        <v>3.1681925913335545</v>
      </c>
      <c r="CP61" s="17">
        <f t="shared" si="148"/>
        <v>2.9847799506548034</v>
      </c>
      <c r="CR61" s="67">
        <f t="shared" si="126"/>
        <v>-62.010268756394723</v>
      </c>
      <c r="CS61" s="68">
        <f t="shared" si="127"/>
        <v>19.46749427838143</v>
      </c>
      <c r="CT61" s="68">
        <f t="shared" si="128"/>
        <v>-42.542774478013293</v>
      </c>
    </row>
    <row r="62" spans="1:98" x14ac:dyDescent="0.2">
      <c r="A62" t="str">
        <f t="shared" si="95"/>
        <v>61 Caring personal service occupations</v>
      </c>
      <c r="B62" s="17">
        <f t="shared" si="140"/>
        <v>0.42130865142404239</v>
      </c>
      <c r="C62" s="17">
        <f t="shared" si="140"/>
        <v>0.39363064103860712</v>
      </c>
      <c r="D62" s="17">
        <f t="shared" si="140"/>
        <v>0.33562310495716663</v>
      </c>
      <c r="E62" s="17">
        <f t="shared" si="140"/>
        <v>0.43530284278918169</v>
      </c>
      <c r="F62" s="17">
        <f t="shared" si="140"/>
        <v>0.4966321870266478</v>
      </c>
      <c r="H62" s="67">
        <f t="shared" si="129"/>
        <v>171.09843578116499</v>
      </c>
      <c r="I62" s="68">
        <f t="shared" si="130"/>
        <v>121.53099897928701</v>
      </c>
      <c r="J62" s="68">
        <f t="shared" si="131"/>
        <v>292.629434760452</v>
      </c>
      <c r="L62" t="str">
        <f t="shared" si="132"/>
        <v>61 Caring personal service occupations</v>
      </c>
      <c r="M62" s="17">
        <f t="shared" si="141"/>
        <v>2.9540328063199879</v>
      </c>
      <c r="N62" s="17">
        <f t="shared" si="141"/>
        <v>3.0690103116142735</v>
      </c>
      <c r="O62" s="17">
        <f t="shared" si="141"/>
        <v>2.6234311239247665</v>
      </c>
      <c r="P62" s="17">
        <f t="shared" si="141"/>
        <v>3.2141022636907226</v>
      </c>
      <c r="Q62" s="17">
        <f t="shared" si="141"/>
        <v>3.7347964988178926</v>
      </c>
      <c r="S62" s="67">
        <f t="shared" si="98"/>
        <v>165.11586220391177</v>
      </c>
      <c r="T62" s="68">
        <f t="shared" si="99"/>
        <v>122.24062382562728</v>
      </c>
      <c r="U62" s="68">
        <f t="shared" si="100"/>
        <v>287.35648602953904</v>
      </c>
      <c r="W62" t="str">
        <f t="shared" si="133"/>
        <v>61 Caring personal service occupations</v>
      </c>
      <c r="X62" s="17">
        <f t="shared" si="142"/>
        <v>4.9679346042393497</v>
      </c>
      <c r="Y62" s="17">
        <f t="shared" si="142"/>
        <v>4.9577971446709608</v>
      </c>
      <c r="Z62" s="17">
        <f t="shared" si="142"/>
        <v>4.2522142969932757</v>
      </c>
      <c r="AA62" s="17">
        <f t="shared" si="142"/>
        <v>4.8235411207531085</v>
      </c>
      <c r="AB62" s="17">
        <f t="shared" si="142"/>
        <v>4.8196796098911303</v>
      </c>
      <c r="AD62" s="67">
        <f t="shared" si="102"/>
        <v>48.765994877355624</v>
      </c>
      <c r="AE62" s="68">
        <f t="shared" si="103"/>
        <v>86.930379726234889</v>
      </c>
      <c r="AF62" s="68">
        <f t="shared" si="104"/>
        <v>135.69637460359053</v>
      </c>
      <c r="AH62" t="str">
        <f t="shared" si="134"/>
        <v>61 Caring personal service occupations</v>
      </c>
      <c r="AI62" s="17">
        <f t="shared" si="143"/>
        <v>13.920171685691582</v>
      </c>
      <c r="AJ62" s="17">
        <f t="shared" si="143"/>
        <v>13.623554894837403</v>
      </c>
      <c r="AK62" s="17">
        <f t="shared" si="143"/>
        <v>12.144006133057324</v>
      </c>
      <c r="AL62" s="17">
        <f t="shared" si="143"/>
        <v>12.9874395232083</v>
      </c>
      <c r="AM62" s="17">
        <f t="shared" si="143"/>
        <v>11.676186206270296</v>
      </c>
      <c r="AO62" s="67">
        <f t="shared" si="106"/>
        <v>11.278473025924416</v>
      </c>
      <c r="AP62" s="68">
        <f t="shared" si="107"/>
        <v>66.021248614808599</v>
      </c>
      <c r="AQ62" s="68">
        <f t="shared" si="108"/>
        <v>77.299721640733011</v>
      </c>
      <c r="AS62" t="str">
        <f t="shared" si="135"/>
        <v>61 Caring personal service occupations</v>
      </c>
      <c r="AT62" s="17">
        <f t="shared" si="144"/>
        <v>8.294828999604233</v>
      </c>
      <c r="AU62" s="17">
        <f t="shared" si="144"/>
        <v>8.1383138872840686</v>
      </c>
      <c r="AV62" s="17">
        <f t="shared" si="144"/>
        <v>7.0530348843293273</v>
      </c>
      <c r="AW62" s="17">
        <f t="shared" si="144"/>
        <v>7.3543584259371384</v>
      </c>
      <c r="AX62" s="17">
        <f t="shared" si="144"/>
        <v>6.7182496439147021</v>
      </c>
      <c r="AZ62" s="67">
        <f t="shared" si="110"/>
        <v>23.177245668699904</v>
      </c>
      <c r="BA62" s="68">
        <f t="shared" si="111"/>
        <v>71.403809727334306</v>
      </c>
      <c r="BB62" s="68">
        <f t="shared" si="112"/>
        <v>94.581055396034188</v>
      </c>
      <c r="BD62" t="str">
        <f t="shared" si="136"/>
        <v>61 Caring personal service occupations</v>
      </c>
      <c r="BE62" s="17">
        <f t="shared" si="145"/>
        <v>12.861694155680611</v>
      </c>
      <c r="BF62" s="17">
        <f t="shared" si="145"/>
        <v>13.41363506260411</v>
      </c>
      <c r="BG62" s="17">
        <f t="shared" si="145"/>
        <v>12.812422757858938</v>
      </c>
      <c r="BH62" s="17">
        <f t="shared" si="145"/>
        <v>15.159394494949325</v>
      </c>
      <c r="BI62" s="17">
        <f t="shared" si="145"/>
        <v>17.903469260011327</v>
      </c>
      <c r="BK62" s="67">
        <f t="shared" si="114"/>
        <v>45.880290945619024</v>
      </c>
      <c r="BL62" s="68">
        <f t="shared" si="115"/>
        <v>70.060989004127293</v>
      </c>
      <c r="BM62" s="68">
        <f t="shared" si="116"/>
        <v>115.94127994974632</v>
      </c>
      <c r="BO62" t="str">
        <f t="shared" si="137"/>
        <v>61 Caring personal service occupations</v>
      </c>
      <c r="BP62" s="17">
        <f t="shared" si="146"/>
        <v>10.160840459926616</v>
      </c>
      <c r="BQ62" s="17">
        <f t="shared" si="146"/>
        <v>10.058614771064761</v>
      </c>
      <c r="BR62" s="17">
        <f t="shared" si="146"/>
        <v>10.013359470198468</v>
      </c>
      <c r="BS62" s="17">
        <f t="shared" si="146"/>
        <v>10.237953053633909</v>
      </c>
      <c r="BT62" s="17">
        <f t="shared" si="146"/>
        <v>10.12395856626628</v>
      </c>
      <c r="BV62" s="67">
        <f t="shared" si="118"/>
        <v>-29.828989030072751</v>
      </c>
      <c r="BW62" s="68">
        <f t="shared" si="119"/>
        <v>43.0129905588554</v>
      </c>
      <c r="BX62" s="68">
        <f t="shared" si="120"/>
        <v>13.184001528782646</v>
      </c>
      <c r="BZ62" t="str">
        <f t="shared" si="138"/>
        <v>61 Caring personal service occupations</v>
      </c>
      <c r="CA62" s="17">
        <f t="shared" si="147"/>
        <v>4.0824488812604187</v>
      </c>
      <c r="CB62" s="17">
        <f t="shared" si="147"/>
        <v>2.5660861514016444</v>
      </c>
      <c r="CC62" s="17">
        <f t="shared" si="147"/>
        <v>2.2943948996472088</v>
      </c>
      <c r="CD62" s="17">
        <f t="shared" si="147"/>
        <v>1.774228065335955</v>
      </c>
      <c r="CE62" s="17">
        <f t="shared" si="147"/>
        <v>1.9608515998219052</v>
      </c>
      <c r="CG62" s="67">
        <f t="shared" si="122"/>
        <v>-49.312419809926602</v>
      </c>
      <c r="CH62" s="68">
        <f t="shared" si="123"/>
        <v>20.800089258200394</v>
      </c>
      <c r="CI62" s="68">
        <f t="shared" si="124"/>
        <v>-28.512330551726205</v>
      </c>
      <c r="CK62" t="str">
        <f t="shared" si="139"/>
        <v>61 Caring personal service occupations</v>
      </c>
      <c r="CL62" s="17">
        <f t="shared" si="148"/>
        <v>1.5325904577972331</v>
      </c>
      <c r="CM62" s="17">
        <f t="shared" si="148"/>
        <v>1.5811487810381313</v>
      </c>
      <c r="CN62" s="17">
        <f t="shared" si="148"/>
        <v>1.6283172306222207</v>
      </c>
      <c r="CO62" s="17">
        <f t="shared" si="148"/>
        <v>2.1957197187612243</v>
      </c>
      <c r="CP62" s="17">
        <f t="shared" si="148"/>
        <v>2.9415350309749866</v>
      </c>
      <c r="CR62" s="67">
        <f t="shared" si="126"/>
        <v>-12.091274517003397</v>
      </c>
      <c r="CS62" s="68">
        <f t="shared" si="127"/>
        <v>30.590424625964314</v>
      </c>
      <c r="CT62" s="68">
        <f t="shared" si="128"/>
        <v>18.499150108960919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0.21516771913063656</v>
      </c>
      <c r="C63" s="17">
        <f t="shared" si="140"/>
        <v>0.26301782565699677</v>
      </c>
      <c r="D63" s="17">
        <f t="shared" si="140"/>
        <v>0.28098576438562023</v>
      </c>
      <c r="E63" s="17">
        <f t="shared" si="140"/>
        <v>0.33040312026257207</v>
      </c>
      <c r="F63" s="17">
        <f t="shared" si="140"/>
        <v>0.40807244155478689</v>
      </c>
      <c r="H63" s="67">
        <f t="shared" si="129"/>
        <v>166.07063635445033</v>
      </c>
      <c r="I63" s="68">
        <f t="shared" si="130"/>
        <v>114.92059481664371</v>
      </c>
      <c r="J63" s="68">
        <f t="shared" si="131"/>
        <v>280.99123117109406</v>
      </c>
      <c r="L63" t="str">
        <f t="shared" si="132"/>
        <v>62 Leisure, travel and related personal service occupations</v>
      </c>
      <c r="M63" s="17">
        <f t="shared" si="141"/>
        <v>0.51603296747638139</v>
      </c>
      <c r="N63" s="17">
        <f t="shared" si="141"/>
        <v>0.54843944048624604</v>
      </c>
      <c r="O63" s="17">
        <f t="shared" si="141"/>
        <v>0.42777122913972593</v>
      </c>
      <c r="P63" s="17">
        <f t="shared" si="141"/>
        <v>0.4784628741247362</v>
      </c>
      <c r="Q63" s="17">
        <f t="shared" si="141"/>
        <v>0.56107608833888045</v>
      </c>
      <c r="S63" s="67">
        <f t="shared" si="98"/>
        <v>144.25790364995831</v>
      </c>
      <c r="T63" s="68">
        <f t="shared" si="99"/>
        <v>100.8924943910325</v>
      </c>
      <c r="U63" s="68">
        <f t="shared" si="100"/>
        <v>245.15039804099078</v>
      </c>
      <c r="W63" t="str">
        <f t="shared" si="133"/>
        <v>62 Leisure, travel and related personal service occupations</v>
      </c>
      <c r="X63" s="17">
        <f t="shared" si="142"/>
        <v>1.0782064681960166</v>
      </c>
      <c r="Y63" s="17">
        <f t="shared" si="142"/>
        <v>1.268656642415231</v>
      </c>
      <c r="Z63" s="17">
        <f t="shared" si="142"/>
        <v>1.0546503984455953</v>
      </c>
      <c r="AA63" s="17">
        <f t="shared" si="142"/>
        <v>1.2442295949263689</v>
      </c>
      <c r="AB63" s="17">
        <f t="shared" si="142"/>
        <v>1.4723898197347116</v>
      </c>
      <c r="AD63" s="67">
        <f t="shared" si="102"/>
        <v>83.237741390063476</v>
      </c>
      <c r="AE63" s="68">
        <f t="shared" si="103"/>
        <v>89.679012521333917</v>
      </c>
      <c r="AF63" s="68">
        <f t="shared" si="104"/>
        <v>172.91675391139739</v>
      </c>
      <c r="AH63" t="str">
        <f t="shared" si="134"/>
        <v>62 Leisure, travel and related personal service occupations</v>
      </c>
      <c r="AI63" s="17">
        <f t="shared" si="143"/>
        <v>2.0658740625470329</v>
      </c>
      <c r="AJ63" s="17">
        <f t="shared" si="143"/>
        <v>2.8284647405119641</v>
      </c>
      <c r="AK63" s="17">
        <f t="shared" si="143"/>
        <v>2.4674424619500037</v>
      </c>
      <c r="AL63" s="17">
        <f t="shared" si="143"/>
        <v>2.8155064369230494</v>
      </c>
      <c r="AM63" s="17">
        <f t="shared" si="143"/>
        <v>3.3148736238336594</v>
      </c>
      <c r="AO63" s="67">
        <f t="shared" si="106"/>
        <v>55.486277065296932</v>
      </c>
      <c r="AP63" s="68">
        <f t="shared" si="107"/>
        <v>80.543456016323674</v>
      </c>
      <c r="AQ63" s="68">
        <f t="shared" si="108"/>
        <v>136.02973308162063</v>
      </c>
      <c r="AS63" t="str">
        <f t="shared" si="135"/>
        <v>62 Leisure, travel and related personal service occupations</v>
      </c>
      <c r="AT63" s="17">
        <f t="shared" si="144"/>
        <v>2.6430327182758946</v>
      </c>
      <c r="AU63" s="17">
        <f t="shared" si="144"/>
        <v>3.4534073376913108</v>
      </c>
      <c r="AV63" s="17">
        <f t="shared" si="144"/>
        <v>3.2217147569810778</v>
      </c>
      <c r="AW63" s="17">
        <f t="shared" si="144"/>
        <v>3.53762734765355</v>
      </c>
      <c r="AX63" s="17">
        <f t="shared" si="144"/>
        <v>4.071416645301813</v>
      </c>
      <c r="AZ63" s="67">
        <f t="shared" si="110"/>
        <v>63.421368988618255</v>
      </c>
      <c r="BA63" s="68">
        <f t="shared" si="111"/>
        <v>82.9025136249018</v>
      </c>
      <c r="BB63" s="68">
        <f t="shared" si="112"/>
        <v>146.32388261352006</v>
      </c>
      <c r="BD63" t="str">
        <f t="shared" si="136"/>
        <v>62 Leisure, travel and related personal service occupations</v>
      </c>
      <c r="BE63" s="17">
        <f t="shared" si="145"/>
        <v>2.6000360634735711</v>
      </c>
      <c r="BF63" s="17">
        <f t="shared" si="145"/>
        <v>2.8232100356667216</v>
      </c>
      <c r="BG63" s="17">
        <f t="shared" si="145"/>
        <v>2.6021942190337315</v>
      </c>
      <c r="BH63" s="17">
        <f t="shared" si="145"/>
        <v>2.4760564637894373</v>
      </c>
      <c r="BI63" s="17">
        <f t="shared" si="145"/>
        <v>2.1361328246979041</v>
      </c>
      <c r="BK63" s="67">
        <f t="shared" si="114"/>
        <v>-14.300313747302329</v>
      </c>
      <c r="BL63" s="68">
        <f t="shared" si="115"/>
        <v>40.884203463014387</v>
      </c>
      <c r="BM63" s="68">
        <f t="shared" si="116"/>
        <v>26.583889715712061</v>
      </c>
      <c r="BO63" t="str">
        <f t="shared" si="137"/>
        <v>62 Leisure, travel and related personal service occupations</v>
      </c>
      <c r="BP63" s="17">
        <f t="shared" si="146"/>
        <v>2.7602822398514335</v>
      </c>
      <c r="BQ63" s="17">
        <f t="shared" si="146"/>
        <v>3.0014310661116106</v>
      </c>
      <c r="BR63" s="17">
        <f t="shared" si="146"/>
        <v>2.9813940881748433</v>
      </c>
      <c r="BS63" s="17">
        <f t="shared" si="146"/>
        <v>2.738786140737123</v>
      </c>
      <c r="BT63" s="17">
        <f t="shared" si="146"/>
        <v>2.6524281449239679</v>
      </c>
      <c r="BV63" s="67">
        <f t="shared" si="118"/>
        <v>-38.253631096197878</v>
      </c>
      <c r="BW63" s="68">
        <f t="shared" si="119"/>
        <v>36.281144391629745</v>
      </c>
      <c r="BX63" s="68">
        <f t="shared" si="120"/>
        <v>-1.9724867045681362</v>
      </c>
      <c r="BZ63" t="str">
        <f t="shared" si="138"/>
        <v>62 Leisure, travel and related personal service occupations</v>
      </c>
      <c r="CA63" s="17">
        <f t="shared" si="147"/>
        <v>2.5271339226989649</v>
      </c>
      <c r="CB63" s="17">
        <f t="shared" si="147"/>
        <v>3.1862978430884805</v>
      </c>
      <c r="CC63" s="17">
        <f t="shared" si="147"/>
        <v>3.0485424050628041</v>
      </c>
      <c r="CD63" s="17">
        <f t="shared" si="147"/>
        <v>3.0409689151362773</v>
      </c>
      <c r="CE63" s="17">
        <f t="shared" si="147"/>
        <v>3.1608230527814758</v>
      </c>
      <c r="CG63" s="67">
        <f t="shared" si="122"/>
        <v>-38.505971605670823</v>
      </c>
      <c r="CH63" s="68">
        <f t="shared" si="123"/>
        <v>31.813973828441554</v>
      </c>
      <c r="CI63" s="68">
        <f t="shared" si="124"/>
        <v>-6.691997777229262</v>
      </c>
      <c r="CK63" t="str">
        <f t="shared" si="139"/>
        <v>62 Leisure, travel and related personal service occupations</v>
      </c>
      <c r="CL63" s="17">
        <f t="shared" si="148"/>
        <v>2.6882925466770233</v>
      </c>
      <c r="CM63" s="17">
        <f t="shared" si="148"/>
        <v>2.7623568403692591</v>
      </c>
      <c r="CN63" s="17">
        <f t="shared" si="148"/>
        <v>2.8078130145226576</v>
      </c>
      <c r="CO63" s="17">
        <f t="shared" si="148"/>
        <v>2.6350374930569522</v>
      </c>
      <c r="CP63" s="17">
        <f t="shared" si="148"/>
        <v>2.5201212494839238</v>
      </c>
      <c r="CR63" s="67">
        <f t="shared" si="126"/>
        <v>-56.32325844405279</v>
      </c>
      <c r="CS63" s="68">
        <f t="shared" si="127"/>
        <v>22.926004817835569</v>
      </c>
      <c r="CT63" s="68">
        <f t="shared" si="128"/>
        <v>-33.397253626217228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1.6219750996462931E-2</v>
      </c>
      <c r="C64" s="17">
        <f t="shared" si="140"/>
        <v>1.3239665829069849E-2</v>
      </c>
      <c r="D64" s="17">
        <f t="shared" si="140"/>
        <v>1.3823762672114383E-2</v>
      </c>
      <c r="E64" s="17">
        <f t="shared" si="140"/>
        <v>1.4313168738698452E-2</v>
      </c>
      <c r="F64" s="17">
        <f t="shared" si="140"/>
        <v>1.6880251057581463E-2</v>
      </c>
      <c r="H64" s="67">
        <f t="shared" si="129"/>
        <v>123.71578691020572</v>
      </c>
      <c r="I64" s="68">
        <f t="shared" si="130"/>
        <v>99.737484107244185</v>
      </c>
      <c r="J64" s="68">
        <f t="shared" si="131"/>
        <v>223.45327101744994</v>
      </c>
      <c r="L64" t="str">
        <f t="shared" si="132"/>
        <v>63 Community and civil enforcement occupations</v>
      </c>
      <c r="M64" s="17">
        <f t="shared" si="141"/>
        <v>4.2336791286290115E-2</v>
      </c>
      <c r="N64" s="17">
        <f t="shared" si="141"/>
        <v>3.053763775570105E-2</v>
      </c>
      <c r="O64" s="17">
        <f t="shared" si="141"/>
        <v>3.656914212117883E-2</v>
      </c>
      <c r="P64" s="17">
        <f t="shared" si="141"/>
        <v>3.143214489118875E-2</v>
      </c>
      <c r="Q64" s="17">
        <f t="shared" si="141"/>
        <v>3.4669301104797032E-2</v>
      </c>
      <c r="S64" s="67">
        <f t="shared" si="98"/>
        <v>76.550418368681008</v>
      </c>
      <c r="T64" s="68">
        <f t="shared" si="99"/>
        <v>80.69533297551385</v>
      </c>
      <c r="U64" s="68">
        <f t="shared" si="100"/>
        <v>157.24575134419487</v>
      </c>
      <c r="W64" t="str">
        <f t="shared" si="133"/>
        <v>63 Community and civil enforcement occupations</v>
      </c>
      <c r="X64" s="17">
        <f t="shared" si="142"/>
        <v>8.6012299582949703E-2</v>
      </c>
      <c r="Y64" s="17">
        <f t="shared" si="142"/>
        <v>8.0678109085975738E-2</v>
      </c>
      <c r="Z64" s="17">
        <f t="shared" si="142"/>
        <v>8.7417156440285429E-2</v>
      </c>
      <c r="AA64" s="17">
        <f t="shared" si="142"/>
        <v>9.2424781387396446E-2</v>
      </c>
      <c r="AB64" s="17">
        <f t="shared" si="142"/>
        <v>0.10689185073334118</v>
      </c>
      <c r="AD64" s="67">
        <f t="shared" si="102"/>
        <v>60.490217705641911</v>
      </c>
      <c r="AE64" s="68">
        <f t="shared" si="103"/>
        <v>84.90426745450192</v>
      </c>
      <c r="AF64" s="68">
        <f t="shared" si="104"/>
        <v>145.3944851601438</v>
      </c>
      <c r="AH64" t="str">
        <f t="shared" si="134"/>
        <v>63 Community and civil enforcement occupations</v>
      </c>
      <c r="AI64" s="17">
        <f t="shared" si="143"/>
        <v>7.890283560039156E-2</v>
      </c>
      <c r="AJ64" s="17">
        <f t="shared" si="143"/>
        <v>7.6179013191915973E-2</v>
      </c>
      <c r="AK64" s="17">
        <f t="shared" si="143"/>
        <v>0.10170920121807579</v>
      </c>
      <c r="AL64" s="17">
        <f t="shared" si="143"/>
        <v>9.4649286773747135E-2</v>
      </c>
      <c r="AM64" s="17">
        <f t="shared" si="143"/>
        <v>0.11640635414346429</v>
      </c>
      <c r="AO64" s="67">
        <f t="shared" si="106"/>
        <v>32.461163954702812</v>
      </c>
      <c r="AP64" s="68">
        <f t="shared" si="107"/>
        <v>66.11990001535635</v>
      </c>
      <c r="AQ64" s="68">
        <f t="shared" si="108"/>
        <v>98.581063970059162</v>
      </c>
      <c r="AS64" t="str">
        <f t="shared" si="135"/>
        <v>63 Community and civil enforcement occupations</v>
      </c>
      <c r="AT64" s="17">
        <f t="shared" si="144"/>
        <v>8.3279964400620507E-2</v>
      </c>
      <c r="AU64" s="17">
        <f t="shared" si="144"/>
        <v>6.8086058752340597E-2</v>
      </c>
      <c r="AV64" s="17">
        <f t="shared" si="144"/>
        <v>8.1666376839293925E-2</v>
      </c>
      <c r="AW64" s="17">
        <f t="shared" si="144"/>
        <v>6.539611853747633E-2</v>
      </c>
      <c r="AX64" s="17">
        <f t="shared" si="144"/>
        <v>6.6167179950491803E-2</v>
      </c>
      <c r="AZ64" s="67">
        <f t="shared" si="110"/>
        <v>4.7730821295843162</v>
      </c>
      <c r="BA64" s="68">
        <f t="shared" si="111"/>
        <v>56.86998822139104</v>
      </c>
      <c r="BB64" s="68">
        <f t="shared" si="112"/>
        <v>61.643070350975357</v>
      </c>
      <c r="BD64" t="str">
        <f t="shared" si="136"/>
        <v>63 Community and civil enforcement occupations</v>
      </c>
      <c r="BE64" s="17">
        <f t="shared" si="145"/>
        <v>8.5742934090763154E-2</v>
      </c>
      <c r="BF64" s="17">
        <f t="shared" si="145"/>
        <v>6.0346779489691187E-2</v>
      </c>
      <c r="BG64" s="17">
        <f t="shared" si="145"/>
        <v>8.6124049023545438E-2</v>
      </c>
      <c r="BH64" s="17">
        <f t="shared" si="145"/>
        <v>5.6666456877945443E-2</v>
      </c>
      <c r="BI64" s="17">
        <f t="shared" si="145"/>
        <v>6.1981058913574749E-2</v>
      </c>
      <c r="BK64" s="67">
        <f t="shared" si="114"/>
        <v>-24.867950106748342</v>
      </c>
      <c r="BL64" s="68">
        <f t="shared" si="115"/>
        <v>25.183749064697853</v>
      </c>
      <c r="BM64" s="68">
        <f t="shared" si="116"/>
        <v>0.31579895794951029</v>
      </c>
      <c r="BO64" t="str">
        <f t="shared" si="137"/>
        <v>63 Community and civil enforcement occupations</v>
      </c>
      <c r="BP64" s="17">
        <f t="shared" si="146"/>
        <v>0.11729167552968893</v>
      </c>
      <c r="BQ64" s="17">
        <f t="shared" si="146"/>
        <v>9.929657665597999E-2</v>
      </c>
      <c r="BR64" s="17">
        <f t="shared" si="146"/>
        <v>0.13167119066717292</v>
      </c>
      <c r="BS64" s="17">
        <f t="shared" si="146"/>
        <v>0.10397501453650095</v>
      </c>
      <c r="BT64" s="17">
        <f t="shared" si="146"/>
        <v>0.12072295904577716</v>
      </c>
      <c r="BV64" s="67">
        <f t="shared" si="118"/>
        <v>-36.366429722436621</v>
      </c>
      <c r="BW64" s="68">
        <f t="shared" si="119"/>
        <v>28.79145571129499</v>
      </c>
      <c r="BX64" s="68">
        <f t="shared" si="120"/>
        <v>-7.574974011141637</v>
      </c>
      <c r="BZ64" t="str">
        <f t="shared" si="138"/>
        <v>63 Community and civil enforcement occupations</v>
      </c>
      <c r="CA64" s="17">
        <f t="shared" si="147"/>
        <v>0.14737589551532909</v>
      </c>
      <c r="CB64" s="17">
        <f t="shared" si="147"/>
        <v>0.13279887427082457</v>
      </c>
      <c r="CC64" s="17">
        <f t="shared" si="147"/>
        <v>0.18620367578997007</v>
      </c>
      <c r="CD64" s="17">
        <f t="shared" si="147"/>
        <v>0.16465069741279739</v>
      </c>
      <c r="CE64" s="17">
        <f t="shared" si="147"/>
        <v>0.2084324027439971</v>
      </c>
      <c r="CG64" s="67">
        <f t="shared" si="122"/>
        <v>-33.61010446141978</v>
      </c>
      <c r="CH64" s="68">
        <f t="shared" si="123"/>
        <v>29.198881864967163</v>
      </c>
      <c r="CI64" s="68">
        <f t="shared" si="124"/>
        <v>-4.4112225964526184</v>
      </c>
      <c r="CK64" t="str">
        <f t="shared" si="139"/>
        <v>63 Community and civil enforcement occupations</v>
      </c>
      <c r="CL64" s="17">
        <f t="shared" si="148"/>
        <v>0.12893171109473844</v>
      </c>
      <c r="CM64" s="17">
        <f t="shared" si="148"/>
        <v>9.9005779906358449E-2</v>
      </c>
      <c r="CN64" s="17">
        <f t="shared" si="148"/>
        <v>0.15076933066871151</v>
      </c>
      <c r="CO64" s="17">
        <f t="shared" si="148"/>
        <v>0.10366240426713066</v>
      </c>
      <c r="CP64" s="17">
        <f t="shared" si="148"/>
        <v>0.11580357314554343</v>
      </c>
      <c r="CR64" s="67">
        <f t="shared" si="126"/>
        <v>-62.622871777686598</v>
      </c>
      <c r="CS64" s="68">
        <f t="shared" si="127"/>
        <v>15.027277900599771</v>
      </c>
      <c r="CT64" s="68">
        <f t="shared" si="128"/>
        <v>-47.595593877086827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1.320752037078595</v>
      </c>
      <c r="C65" s="17">
        <f t="shared" si="149"/>
        <v>1.0886726222230858</v>
      </c>
      <c r="D65" s="17">
        <f t="shared" si="149"/>
        <v>0.97600792826379923</v>
      </c>
      <c r="E65" s="17">
        <f t="shared" si="149"/>
        <v>1.0061756587715303</v>
      </c>
      <c r="F65" s="17">
        <f t="shared" si="149"/>
        <v>0.97371451904485029</v>
      </c>
      <c r="H65" s="67">
        <f t="shared" si="129"/>
        <v>82.777317796165548</v>
      </c>
      <c r="I65" s="68">
        <f t="shared" si="130"/>
        <v>78.275982284468881</v>
      </c>
      <c r="J65" s="68">
        <f t="shared" si="131"/>
        <v>161.05330008063444</v>
      </c>
      <c r="L65" t="str">
        <f t="shared" si="132"/>
        <v>71 Sales occupations</v>
      </c>
      <c r="M65" s="17">
        <f t="shared" ref="M65:Q70" si="150">M28/M$35*100</f>
        <v>2.2722165159278251</v>
      </c>
      <c r="N65" s="17">
        <f t="shared" si="150"/>
        <v>2.1488740029202762</v>
      </c>
      <c r="O65" s="17">
        <f t="shared" si="150"/>
        <v>1.8968979015891145</v>
      </c>
      <c r="P65" s="17">
        <f t="shared" si="150"/>
        <v>2.0348687465500954</v>
      </c>
      <c r="Q65" s="17">
        <f t="shared" si="150"/>
        <v>2.19704039006001</v>
      </c>
      <c r="S65" s="67">
        <f t="shared" si="98"/>
        <v>115.69124705455943</v>
      </c>
      <c r="T65" s="68">
        <f t="shared" si="99"/>
        <v>88.324918639327933</v>
      </c>
      <c r="U65" s="68">
        <f t="shared" si="100"/>
        <v>204.01616569388733</v>
      </c>
      <c r="W65" t="str">
        <f t="shared" si="133"/>
        <v>71 Sales occupations</v>
      </c>
      <c r="X65" s="17">
        <f t="shared" ref="X65:AB70" si="151">X28/X$35*100</f>
        <v>4.3885108368835022</v>
      </c>
      <c r="Y65" s="17">
        <f t="shared" si="151"/>
        <v>4.3229066223489223</v>
      </c>
      <c r="Z65" s="17">
        <f t="shared" si="151"/>
        <v>3.9888499061736957</v>
      </c>
      <c r="AA65" s="17">
        <f t="shared" si="151"/>
        <v>4.1270705744259191</v>
      </c>
      <c r="AB65" s="17">
        <f t="shared" si="151"/>
        <v>4.4105669466990012</v>
      </c>
      <c r="AD65" s="67">
        <f t="shared" si="102"/>
        <v>45.126716244681901</v>
      </c>
      <c r="AE65" s="68">
        <f t="shared" si="103"/>
        <v>68.513991614873333</v>
      </c>
      <c r="AF65" s="68">
        <f t="shared" si="104"/>
        <v>113.64070785955522</v>
      </c>
      <c r="AH65" t="str">
        <f t="shared" si="134"/>
        <v>71 Sales occupations</v>
      </c>
      <c r="AI65" s="17">
        <f t="shared" ref="AI65:AM70" si="152">AI28/AI$35*100</f>
        <v>4.7839085635348457</v>
      </c>
      <c r="AJ65" s="17">
        <f t="shared" si="152"/>
        <v>4.8185753643357359</v>
      </c>
      <c r="AK65" s="17">
        <f t="shared" si="152"/>
        <v>4.7267723723288695</v>
      </c>
      <c r="AL65" s="17">
        <f t="shared" si="152"/>
        <v>4.9633832307751495</v>
      </c>
      <c r="AM65" s="17">
        <f t="shared" si="152"/>
        <v>5.3108573686508835</v>
      </c>
      <c r="AO65" s="67">
        <f t="shared" si="106"/>
        <v>30.038536354682133</v>
      </c>
      <c r="AP65" s="68">
        <f t="shared" si="107"/>
        <v>64.889126984351307</v>
      </c>
      <c r="AQ65" s="68">
        <f t="shared" si="108"/>
        <v>94.927663339033444</v>
      </c>
      <c r="AS65" t="str">
        <f t="shared" si="135"/>
        <v>71 Sales occupations</v>
      </c>
      <c r="AT65" s="17">
        <f t="shared" ref="AT65:AX70" si="153">AT28/AT$35*100</f>
        <v>4.3865691483486025</v>
      </c>
      <c r="AU65" s="17">
        <f t="shared" si="153"/>
        <v>4.2040075157692796</v>
      </c>
      <c r="AV65" s="17">
        <f t="shared" si="153"/>
        <v>3.7528207427245732</v>
      </c>
      <c r="AW65" s="17">
        <f t="shared" si="153"/>
        <v>3.5617969832523557</v>
      </c>
      <c r="AX65" s="17">
        <f t="shared" si="153"/>
        <v>3.5668988478097288</v>
      </c>
      <c r="AZ65" s="67">
        <f t="shared" si="110"/>
        <v>22.908906815192267</v>
      </c>
      <c r="BA65" s="68">
        <f t="shared" si="111"/>
        <v>53.243341565250411</v>
      </c>
      <c r="BB65" s="68">
        <f t="shared" si="112"/>
        <v>76.152248380442671</v>
      </c>
      <c r="BD65" t="str">
        <f t="shared" si="136"/>
        <v>71 Sales occupations</v>
      </c>
      <c r="BE65" s="17">
        <f t="shared" ref="BE65:BI70" si="154">BE28/BE$35*100</f>
        <v>8.23978838066426</v>
      </c>
      <c r="BF65" s="17">
        <f t="shared" si="154"/>
        <v>8.258546657910939</v>
      </c>
      <c r="BG65" s="17">
        <f t="shared" si="154"/>
        <v>8.0133854542335978</v>
      </c>
      <c r="BH65" s="17">
        <f t="shared" si="154"/>
        <v>7.8318420856456212</v>
      </c>
      <c r="BI65" s="17">
        <f t="shared" si="154"/>
        <v>7.8289403146565055</v>
      </c>
      <c r="BK65" s="67">
        <f t="shared" si="114"/>
        <v>1.9947070355732053</v>
      </c>
      <c r="BL65" s="68">
        <f t="shared" si="115"/>
        <v>44.593565272904129</v>
      </c>
      <c r="BM65" s="68">
        <f t="shared" si="116"/>
        <v>46.588272308477336</v>
      </c>
      <c r="BO65" t="str">
        <f t="shared" si="137"/>
        <v>71 Sales occupations</v>
      </c>
      <c r="BP65" s="17">
        <f t="shared" ref="BP65:BT70" si="155">BP28/BP$35*100</f>
        <v>8.6921638828709433</v>
      </c>
      <c r="BQ65" s="17">
        <f t="shared" si="155"/>
        <v>8.3704590495829141</v>
      </c>
      <c r="BR65" s="17">
        <f t="shared" si="155"/>
        <v>8.3455938570709591</v>
      </c>
      <c r="BS65" s="17">
        <f t="shared" si="155"/>
        <v>7.6327308848953068</v>
      </c>
      <c r="BT65" s="17">
        <f t="shared" si="155"/>
        <v>7.2294133682563881</v>
      </c>
      <c r="BV65" s="67">
        <f t="shared" si="118"/>
        <v>-39.878058897199566</v>
      </c>
      <c r="BW65" s="68">
        <f t="shared" si="119"/>
        <v>35.561947057939051</v>
      </c>
      <c r="BX65" s="68">
        <f t="shared" si="120"/>
        <v>-4.31611183926052</v>
      </c>
      <c r="BZ65" t="str">
        <f t="shared" si="138"/>
        <v>71 Sales occupations</v>
      </c>
      <c r="CA65" s="17">
        <f t="shared" ref="CA65:CE70" si="156">CA28/CA$35*100</f>
        <v>8.5382404598723394</v>
      </c>
      <c r="CB65" s="17">
        <f t="shared" si="156"/>
        <v>9.0650094571155915</v>
      </c>
      <c r="CC65" s="17">
        <f t="shared" si="156"/>
        <v>8.4143814774779404</v>
      </c>
      <c r="CD65" s="17">
        <f t="shared" si="156"/>
        <v>7.2954497987993525</v>
      </c>
      <c r="CE65" s="17">
        <f t="shared" si="156"/>
        <v>5.0794638082306411</v>
      </c>
      <c r="CG65" s="67">
        <f t="shared" si="122"/>
        <v>-64.196896567832042</v>
      </c>
      <c r="CH65" s="68">
        <f t="shared" si="123"/>
        <v>22.34625532282806</v>
      </c>
      <c r="CI65" s="68">
        <f t="shared" si="124"/>
        <v>-41.850641245003985</v>
      </c>
      <c r="CK65" t="str">
        <f t="shared" si="139"/>
        <v>71 Sales occupations</v>
      </c>
      <c r="CL65" s="17">
        <f t="shared" ref="CL65:CP70" si="157">CL28/CL$35*100</f>
        <v>10.277587896173106</v>
      </c>
      <c r="CM65" s="17">
        <f t="shared" si="157"/>
        <v>10.119088441384186</v>
      </c>
      <c r="CN65" s="17">
        <f t="shared" si="157"/>
        <v>9.4226065563524397</v>
      </c>
      <c r="CO65" s="17">
        <f t="shared" si="157"/>
        <v>8.314111249265995</v>
      </c>
      <c r="CP65" s="17">
        <f t="shared" si="157"/>
        <v>8.0167877016127029</v>
      </c>
      <c r="CR65" s="67">
        <f t="shared" si="126"/>
        <v>-58.59752507310062</v>
      </c>
      <c r="CS65" s="68">
        <f t="shared" si="127"/>
        <v>18.603425952234151</v>
      </c>
      <c r="CT65" s="68">
        <f t="shared" si="128"/>
        <v>-39.99409912086648</v>
      </c>
    </row>
    <row r="66" spans="1:98" x14ac:dyDescent="0.2">
      <c r="A66" t="str">
        <f t="shared" si="95"/>
        <v>72 Customer service occupations</v>
      </c>
      <c r="B66" s="17">
        <f t="shared" si="149"/>
        <v>0.54711010028180806</v>
      </c>
      <c r="C66" s="17">
        <f t="shared" si="149"/>
        <v>0.49173830310303546</v>
      </c>
      <c r="D66" s="17">
        <f t="shared" si="149"/>
        <v>0.4784424061980071</v>
      </c>
      <c r="E66" s="17">
        <f t="shared" si="149"/>
        <v>0.70796482660972271</v>
      </c>
      <c r="F66" s="17">
        <f t="shared" si="149"/>
        <v>0.82273721614031814</v>
      </c>
      <c r="H66" s="67">
        <f t="shared" si="129"/>
        <v>215.04709294815405</v>
      </c>
      <c r="I66" s="68">
        <f t="shared" si="130"/>
        <v>111.70019054578701</v>
      </c>
      <c r="J66" s="68">
        <f t="shared" si="131"/>
        <v>326.74728349394104</v>
      </c>
      <c r="L66" t="str">
        <f t="shared" si="132"/>
        <v>72 Customer service occupations</v>
      </c>
      <c r="M66" s="17">
        <f t="shared" si="150"/>
        <v>0.7768678485056304</v>
      </c>
      <c r="N66" s="17">
        <f t="shared" si="150"/>
        <v>0.76004405375320616</v>
      </c>
      <c r="O66" s="17">
        <f t="shared" si="150"/>
        <v>0.72441951576981289</v>
      </c>
      <c r="P66" s="17">
        <f t="shared" si="150"/>
        <v>1.0411618014633528</v>
      </c>
      <c r="Q66" s="17">
        <f t="shared" si="150"/>
        <v>1.2093482005938492</v>
      </c>
      <c r="S66" s="67">
        <f t="shared" si="98"/>
        <v>210.88492089502117</v>
      </c>
      <c r="T66" s="68">
        <f t="shared" si="99"/>
        <v>116.17364749130081</v>
      </c>
      <c r="U66" s="68">
        <f t="shared" si="100"/>
        <v>327.05856838632195</v>
      </c>
      <c r="W66" t="str">
        <f t="shared" si="133"/>
        <v>72 Customer service occupations</v>
      </c>
      <c r="X66" s="17">
        <f t="shared" si="151"/>
        <v>1.5835899856179632</v>
      </c>
      <c r="Y66" s="17">
        <f t="shared" si="151"/>
        <v>1.5458337676060403</v>
      </c>
      <c r="Z66" s="17">
        <f t="shared" si="151"/>
        <v>1.566016076515752</v>
      </c>
      <c r="AA66" s="17">
        <f t="shared" si="151"/>
        <v>2.1050242845642728</v>
      </c>
      <c r="AB66" s="17">
        <f t="shared" si="151"/>
        <v>2.3850859719491107</v>
      </c>
      <c r="AD66" s="67">
        <f t="shared" si="102"/>
        <v>99.898008266945951</v>
      </c>
      <c r="AE66" s="68">
        <f t="shared" si="103"/>
        <v>82.394098450854443</v>
      </c>
      <c r="AF66" s="68">
        <f t="shared" si="104"/>
        <v>182.29210671780038</v>
      </c>
      <c r="AH66" t="str">
        <f t="shared" si="134"/>
        <v>72 Customer service occupations</v>
      </c>
      <c r="AI66" s="17">
        <f t="shared" si="152"/>
        <v>1.4021086806575589</v>
      </c>
      <c r="AJ66" s="17">
        <f t="shared" si="152"/>
        <v>1.6616386051779148</v>
      </c>
      <c r="AK66" s="17">
        <f t="shared" si="152"/>
        <v>1.7486601865986156</v>
      </c>
      <c r="AL66" s="17">
        <f t="shared" si="152"/>
        <v>2.5412169714361608</v>
      </c>
      <c r="AM66" s="17">
        <f t="shared" si="152"/>
        <v>3.0952936305120957</v>
      </c>
      <c r="AO66" s="67">
        <f t="shared" si="106"/>
        <v>104.86537124695836</v>
      </c>
      <c r="AP66" s="68">
        <f t="shared" si="107"/>
        <v>87.991938069343391</v>
      </c>
      <c r="AQ66" s="68">
        <f t="shared" si="108"/>
        <v>192.85730931630175</v>
      </c>
      <c r="AS66" t="str">
        <f t="shared" si="135"/>
        <v>72 Customer service occupations</v>
      </c>
      <c r="AT66" s="17">
        <f t="shared" si="153"/>
        <v>2.4063404589548867</v>
      </c>
      <c r="AU66" s="17">
        <f t="shared" si="153"/>
        <v>2.3529447887489807</v>
      </c>
      <c r="AV66" s="17">
        <f t="shared" si="153"/>
        <v>2.3645319388591641</v>
      </c>
      <c r="AW66" s="17">
        <f t="shared" si="153"/>
        <v>3.0994900041093087</v>
      </c>
      <c r="AX66" s="17">
        <f t="shared" si="153"/>
        <v>3.2921804408323312</v>
      </c>
      <c r="AZ66" s="67">
        <f t="shared" si="110"/>
        <v>80.048218512960062</v>
      </c>
      <c r="BA66" s="68">
        <f t="shared" si="111"/>
        <v>71.551342183293627</v>
      </c>
      <c r="BB66" s="68">
        <f t="shared" si="112"/>
        <v>151.59956069625366</v>
      </c>
      <c r="BD66" t="str">
        <f t="shared" si="136"/>
        <v>72 Customer service occupations</v>
      </c>
      <c r="BE66" s="17">
        <f t="shared" si="154"/>
        <v>2.2078713609029865</v>
      </c>
      <c r="BF66" s="17">
        <f t="shared" si="154"/>
        <v>2.159608239695967</v>
      </c>
      <c r="BG66" s="17">
        <f t="shared" si="154"/>
        <v>2.3049529702091918</v>
      </c>
      <c r="BH66" s="17">
        <f t="shared" si="154"/>
        <v>2.9628018417984117</v>
      </c>
      <c r="BI66" s="17">
        <f t="shared" si="154"/>
        <v>3.3395627997899227</v>
      </c>
      <c r="BK66" s="67">
        <f t="shared" si="114"/>
        <v>51.257957696961441</v>
      </c>
      <c r="BL66" s="68">
        <f t="shared" si="115"/>
        <v>54.623290524599931</v>
      </c>
      <c r="BM66" s="68">
        <f t="shared" si="116"/>
        <v>105.88124822156138</v>
      </c>
      <c r="BO66" t="str">
        <f t="shared" si="137"/>
        <v>72 Customer service occupations</v>
      </c>
      <c r="BP66" s="17">
        <f t="shared" si="155"/>
        <v>2.1638942302647632</v>
      </c>
      <c r="BQ66" s="17">
        <f t="shared" si="155"/>
        <v>2.2707591525317317</v>
      </c>
      <c r="BR66" s="17">
        <f t="shared" si="155"/>
        <v>2.4158974943499167</v>
      </c>
      <c r="BS66" s="17">
        <f t="shared" si="155"/>
        <v>3.0837105429379639</v>
      </c>
      <c r="BT66" s="17">
        <f t="shared" si="155"/>
        <v>3.5617138626360823</v>
      </c>
      <c r="BV66" s="67">
        <f t="shared" si="118"/>
        <v>2.3216900823017377</v>
      </c>
      <c r="BW66" s="68">
        <f t="shared" si="119"/>
        <v>49.500705835240773</v>
      </c>
      <c r="BX66" s="68">
        <f t="shared" si="120"/>
        <v>51.822395917542508</v>
      </c>
      <c r="BZ66" t="str">
        <f t="shared" si="138"/>
        <v>72 Customer service occupations</v>
      </c>
      <c r="CA66" s="17">
        <f t="shared" si="156"/>
        <v>1.7419773159116803</v>
      </c>
      <c r="CB66" s="17">
        <f t="shared" si="156"/>
        <v>1.7497125024061113</v>
      </c>
      <c r="CC66" s="17">
        <f t="shared" si="156"/>
        <v>1.9020071993604251</v>
      </c>
      <c r="CD66" s="17">
        <f t="shared" si="156"/>
        <v>2.4654485094168628</v>
      </c>
      <c r="CE66" s="17">
        <f t="shared" si="156"/>
        <v>3.6032090472150591</v>
      </c>
      <c r="CG66" s="67">
        <f t="shared" si="122"/>
        <v>12.357560994329745</v>
      </c>
      <c r="CH66" s="68">
        <f t="shared" si="123"/>
        <v>35.88295408961887</v>
      </c>
      <c r="CI66" s="68">
        <f t="shared" si="124"/>
        <v>48.240515083948615</v>
      </c>
      <c r="CK66" t="str">
        <f t="shared" si="139"/>
        <v>72 Customer service occupations</v>
      </c>
      <c r="CL66" s="17">
        <f t="shared" si="157"/>
        <v>1.2029768787875927</v>
      </c>
      <c r="CM66" s="17">
        <f t="shared" si="157"/>
        <v>1.6803611276216566</v>
      </c>
      <c r="CN66" s="17">
        <f t="shared" si="157"/>
        <v>1.7921445276875843</v>
      </c>
      <c r="CO66" s="17">
        <f t="shared" si="157"/>
        <v>2.9539367535688954</v>
      </c>
      <c r="CP66" s="17">
        <f t="shared" si="157"/>
        <v>4.4474887616761611</v>
      </c>
      <c r="CR66" s="67">
        <f t="shared" si="126"/>
        <v>20.764366148346696</v>
      </c>
      <c r="CS66" s="68">
        <f t="shared" si="127"/>
        <v>44.631802619551152</v>
      </c>
      <c r="CT66" s="68">
        <f t="shared" si="128"/>
        <v>65.396168767897848</v>
      </c>
    </row>
    <row r="67" spans="1:98" x14ac:dyDescent="0.2">
      <c r="A67" t="str">
        <f t="shared" si="95"/>
        <v>81 Process, plant and machine operatives</v>
      </c>
      <c r="B67" s="17">
        <f t="shared" si="149"/>
        <v>0.61204080365081392</v>
      </c>
      <c r="C67" s="17">
        <f t="shared" si="149"/>
        <v>0.54475669619698219</v>
      </c>
      <c r="D67" s="17">
        <f t="shared" si="149"/>
        <v>0.38931971720955788</v>
      </c>
      <c r="E67" s="17">
        <f t="shared" si="149"/>
        <v>0.62872113556747489</v>
      </c>
      <c r="F67" s="17">
        <f t="shared" si="149"/>
        <v>0.96596385300204635</v>
      </c>
      <c r="H67" s="67">
        <f t="shared" si="129"/>
        <v>354.56759791003367</v>
      </c>
      <c r="I67" s="68">
        <f t="shared" si="130"/>
        <v>169.56290596732134</v>
      </c>
      <c r="J67" s="68">
        <f t="shared" si="131"/>
        <v>524.13050387735507</v>
      </c>
      <c r="L67" t="str">
        <f t="shared" si="132"/>
        <v>81 Process, plant and machine operatives</v>
      </c>
      <c r="M67" s="17">
        <f t="shared" si="150"/>
        <v>0.6055721036943037</v>
      </c>
      <c r="N67" s="17">
        <f t="shared" si="150"/>
        <v>0.59245029025268103</v>
      </c>
      <c r="O67" s="17">
        <f t="shared" si="150"/>
        <v>0.47457106126480558</v>
      </c>
      <c r="P67" s="17">
        <f t="shared" si="150"/>
        <v>0.71455885235219685</v>
      </c>
      <c r="Q67" s="17">
        <f t="shared" si="150"/>
        <v>0.88933601072357527</v>
      </c>
      <c r="S67" s="67">
        <f t="shared" si="98"/>
        <v>248.982028355361</v>
      </c>
      <c r="T67" s="68">
        <f t="shared" si="99"/>
        <v>136.35389022572247</v>
      </c>
      <c r="U67" s="68">
        <f t="shared" si="100"/>
        <v>385.33591858108349</v>
      </c>
      <c r="W67" t="str">
        <f t="shared" si="133"/>
        <v>81 Process, plant and machine operatives</v>
      </c>
      <c r="X67" s="17">
        <f t="shared" si="151"/>
        <v>0.77813585527732765</v>
      </c>
      <c r="Y67" s="17">
        <f t="shared" si="151"/>
        <v>0.69340269635590424</v>
      </c>
      <c r="Z67" s="17">
        <f t="shared" si="151"/>
        <v>0.58909914592028856</v>
      </c>
      <c r="AA67" s="17">
        <f t="shared" si="151"/>
        <v>0.9132820205505997</v>
      </c>
      <c r="AB67" s="17">
        <f t="shared" si="151"/>
        <v>1.2715130597971491</v>
      </c>
      <c r="AD67" s="67">
        <f t="shared" si="102"/>
        <v>183.29119548291121</v>
      </c>
      <c r="AE67" s="68">
        <f t="shared" si="103"/>
        <v>110.91345447992995</v>
      </c>
      <c r="AF67" s="68">
        <f t="shared" si="104"/>
        <v>294.20464996284113</v>
      </c>
      <c r="AH67" t="str">
        <f t="shared" si="134"/>
        <v>81 Process, plant and machine operatives</v>
      </c>
      <c r="AI67" s="17">
        <f t="shared" si="152"/>
        <v>1.0525695597878384</v>
      </c>
      <c r="AJ67" s="17">
        <f t="shared" si="152"/>
        <v>1.091459776910346</v>
      </c>
      <c r="AK67" s="17">
        <f t="shared" si="152"/>
        <v>1.0163310156878194</v>
      </c>
      <c r="AL67" s="17">
        <f t="shared" si="152"/>
        <v>1.5901017368356702</v>
      </c>
      <c r="AM67" s="17">
        <f t="shared" si="152"/>
        <v>2.0891881266374854</v>
      </c>
      <c r="AO67" s="67">
        <f t="shared" si="106"/>
        <v>137.91098380086615</v>
      </c>
      <c r="AP67" s="68">
        <f t="shared" si="107"/>
        <v>91.824983580804144</v>
      </c>
      <c r="AQ67" s="68">
        <f t="shared" si="108"/>
        <v>229.73596738167029</v>
      </c>
      <c r="AS67" t="str">
        <f t="shared" si="135"/>
        <v>81 Process, plant and machine operatives</v>
      </c>
      <c r="AT67" s="17">
        <f t="shared" si="153"/>
        <v>2.5506780208762092</v>
      </c>
      <c r="AU67" s="17">
        <f t="shared" si="153"/>
        <v>2.3976343020658759</v>
      </c>
      <c r="AV67" s="17">
        <f t="shared" si="153"/>
        <v>2.1759230128500033</v>
      </c>
      <c r="AW67" s="17">
        <f t="shared" si="153"/>
        <v>3.0921446808450348</v>
      </c>
      <c r="AX67" s="17">
        <f t="shared" si="153"/>
        <v>3.6699716449481015</v>
      </c>
      <c r="AZ67" s="67">
        <f t="shared" si="110"/>
        <v>118.10698094669789</v>
      </c>
      <c r="BA67" s="68">
        <f t="shared" si="111"/>
        <v>87.022696457683907</v>
      </c>
      <c r="BB67" s="68">
        <f t="shared" si="112"/>
        <v>205.12967740438182</v>
      </c>
      <c r="BD67" t="str">
        <f t="shared" si="136"/>
        <v>81 Process, plant and machine operatives</v>
      </c>
      <c r="BE67" s="17">
        <f t="shared" si="154"/>
        <v>4.0152860097824661</v>
      </c>
      <c r="BF67" s="17">
        <f t="shared" si="154"/>
        <v>3.9743157818817356</v>
      </c>
      <c r="BG67" s="17">
        <f t="shared" si="154"/>
        <v>3.6849480677064594</v>
      </c>
      <c r="BH67" s="17">
        <f t="shared" si="154"/>
        <v>4.7162696290061898</v>
      </c>
      <c r="BI67" s="17">
        <f t="shared" si="154"/>
        <v>5.0722580141908287</v>
      </c>
      <c r="BK67" s="67">
        <f t="shared" si="114"/>
        <v>43.701284901295857</v>
      </c>
      <c r="BL67" s="68">
        <f t="shared" si="115"/>
        <v>47.251869187777551</v>
      </c>
      <c r="BM67" s="68">
        <f t="shared" si="116"/>
        <v>90.953154089073408</v>
      </c>
      <c r="BO67" t="str">
        <f t="shared" si="137"/>
        <v>81 Process, plant and machine operatives</v>
      </c>
      <c r="BP67" s="17">
        <f t="shared" si="155"/>
        <v>5.1891807154475513</v>
      </c>
      <c r="BQ67" s="17">
        <f t="shared" si="155"/>
        <v>5.2356044280885046</v>
      </c>
      <c r="BR67" s="17">
        <f t="shared" si="155"/>
        <v>4.8579014316064946</v>
      </c>
      <c r="BS67" s="17">
        <f t="shared" si="155"/>
        <v>6.5579177389483574</v>
      </c>
      <c r="BT67" s="17">
        <f t="shared" si="155"/>
        <v>7.4064368849292572</v>
      </c>
      <c r="BV67" s="67">
        <f t="shared" si="118"/>
        <v>5.8151396367722352</v>
      </c>
      <c r="BW67" s="68">
        <f t="shared" si="119"/>
        <v>44.789156864981614</v>
      </c>
      <c r="BX67" s="68">
        <f t="shared" si="120"/>
        <v>50.604296501753844</v>
      </c>
      <c r="BZ67" t="str">
        <f t="shared" si="138"/>
        <v>81 Process, plant and machine operatives</v>
      </c>
      <c r="CA67" s="17">
        <f t="shared" si="156"/>
        <v>6.8048499614788982</v>
      </c>
      <c r="CB67" s="17">
        <f t="shared" si="156"/>
        <v>6.5960107204160705</v>
      </c>
      <c r="CC67" s="17">
        <f t="shared" si="156"/>
        <v>6.2159673503200281</v>
      </c>
      <c r="CD67" s="17">
        <f t="shared" si="156"/>
        <v>7.8883095579009073</v>
      </c>
      <c r="CE67" s="17">
        <f t="shared" si="156"/>
        <v>6.2650745964602255</v>
      </c>
      <c r="CG67" s="67">
        <f t="shared" si="122"/>
        <v>-40.221842896237952</v>
      </c>
      <c r="CH67" s="68">
        <f t="shared" si="123"/>
        <v>33.114294399182995</v>
      </c>
      <c r="CI67" s="68">
        <f t="shared" si="124"/>
        <v>-7.1075484970549621</v>
      </c>
      <c r="CK67" t="str">
        <f t="shared" si="139"/>
        <v>81 Process, plant and machine operatives</v>
      </c>
      <c r="CL67" s="17">
        <f t="shared" si="157"/>
        <v>8.7627427355671657</v>
      </c>
      <c r="CM67" s="17">
        <f t="shared" si="157"/>
        <v>7.8057518183733618</v>
      </c>
      <c r="CN67" s="17">
        <f t="shared" si="157"/>
        <v>7.519444018066884</v>
      </c>
      <c r="CO67" s="17">
        <f t="shared" si="157"/>
        <v>5.5324939904986197</v>
      </c>
      <c r="CP67" s="17">
        <f t="shared" si="157"/>
        <v>3.1911547269770488</v>
      </c>
      <c r="CR67" s="67">
        <f t="shared" si="126"/>
        <v>-79.348143010290755</v>
      </c>
      <c r="CS67" s="68">
        <f t="shared" si="127"/>
        <v>14.050240060920741</v>
      </c>
      <c r="CT67" s="68">
        <f t="shared" si="128"/>
        <v>-65.297902949370012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0.61915542399284207</v>
      </c>
      <c r="C68" s="17">
        <f t="shared" si="149"/>
        <v>0.56116329886156247</v>
      </c>
      <c r="D68" s="17">
        <f t="shared" si="149"/>
        <v>0.50182463759259843</v>
      </c>
      <c r="E68" s="17">
        <f t="shared" si="149"/>
        <v>0.68808089546553841</v>
      </c>
      <c r="F68" s="17">
        <f t="shared" si="149"/>
        <v>0.79768257348994021</v>
      </c>
      <c r="H68" s="67">
        <f t="shared" si="129"/>
        <v>191.22062148001987</v>
      </c>
      <c r="I68" s="68">
        <f t="shared" si="130"/>
        <v>156.83043056759408</v>
      </c>
      <c r="J68" s="68">
        <f t="shared" si="131"/>
        <v>348.05105204761395</v>
      </c>
      <c r="L68" t="str">
        <f t="shared" si="132"/>
        <v>82 Transport and mobile machine drivers and operatives</v>
      </c>
      <c r="M68" s="17">
        <f t="shared" si="150"/>
        <v>0.59642904878140757</v>
      </c>
      <c r="N68" s="17">
        <f t="shared" si="150"/>
        <v>0.5490265686692869</v>
      </c>
      <c r="O68" s="17">
        <f t="shared" si="150"/>
        <v>0.47565394895509805</v>
      </c>
      <c r="P68" s="17">
        <f t="shared" si="150"/>
        <v>0.56742701483603597</v>
      </c>
      <c r="Q68" s="17">
        <f t="shared" si="150"/>
        <v>0.61793377050805431</v>
      </c>
      <c r="S68" s="67">
        <f t="shared" si="98"/>
        <v>141.92974082126923</v>
      </c>
      <c r="T68" s="68">
        <f t="shared" si="99"/>
        <v>129.7479060318461</v>
      </c>
      <c r="U68" s="68">
        <f t="shared" si="100"/>
        <v>271.67764685311533</v>
      </c>
      <c r="W68" t="str">
        <f t="shared" si="133"/>
        <v>82 Transport and mobile machine drivers and operatives</v>
      </c>
      <c r="X68" s="17">
        <f t="shared" si="151"/>
        <v>0.92823474848293452</v>
      </c>
      <c r="Y68" s="17">
        <f t="shared" si="151"/>
        <v>0.9344499268144365</v>
      </c>
      <c r="Z68" s="17">
        <f t="shared" si="151"/>
        <v>0.90901502480830365</v>
      </c>
      <c r="AA68" s="17">
        <f t="shared" si="151"/>
        <v>1.0756549415983367</v>
      </c>
      <c r="AB68" s="17">
        <f t="shared" si="151"/>
        <v>1.3045381938598171</v>
      </c>
      <c r="AD68" s="67">
        <f t="shared" si="102"/>
        <v>88.359002637129365</v>
      </c>
      <c r="AE68" s="68">
        <f t="shared" si="103"/>
        <v>105.79094652829527</v>
      </c>
      <c r="AF68" s="68">
        <f t="shared" si="104"/>
        <v>194.14994916542463</v>
      </c>
      <c r="AH68" t="str">
        <f t="shared" si="134"/>
        <v>82 Transport and mobile machine drivers and operatives</v>
      </c>
      <c r="AI68" s="17">
        <f t="shared" si="152"/>
        <v>1.3209222879929894</v>
      </c>
      <c r="AJ68" s="17">
        <f t="shared" si="152"/>
        <v>1.4999174567715192</v>
      </c>
      <c r="AK68" s="17">
        <f t="shared" si="152"/>
        <v>1.4994723089627335</v>
      </c>
      <c r="AL68" s="17">
        <f t="shared" si="152"/>
        <v>1.8677945476278996</v>
      </c>
      <c r="AM68" s="17">
        <f t="shared" si="152"/>
        <v>2.202796654795879</v>
      </c>
      <c r="AO68" s="67">
        <f t="shared" si="106"/>
        <v>70.023159181281201</v>
      </c>
      <c r="AP68" s="68">
        <f t="shared" si="107"/>
        <v>95.676799993784527</v>
      </c>
      <c r="AQ68" s="68">
        <f t="shared" si="108"/>
        <v>165.69995917506574</v>
      </c>
      <c r="AS68" t="str">
        <f t="shared" si="135"/>
        <v>82 Transport and mobile machine drivers and operatives</v>
      </c>
      <c r="AT68" s="17">
        <f t="shared" si="153"/>
        <v>2.514607683867677</v>
      </c>
      <c r="AU68" s="17">
        <f t="shared" si="153"/>
        <v>2.4768650936332617</v>
      </c>
      <c r="AV68" s="17">
        <f t="shared" si="153"/>
        <v>2.392057233687527</v>
      </c>
      <c r="AW68" s="17">
        <f t="shared" si="153"/>
        <v>2.8911572394155267</v>
      </c>
      <c r="AX68" s="17">
        <f t="shared" si="153"/>
        <v>3.2951742724948185</v>
      </c>
      <c r="AZ68" s="67">
        <f t="shared" si="110"/>
        <v>78.138259347279998</v>
      </c>
      <c r="BA68" s="68">
        <f t="shared" si="111"/>
        <v>104.1864397714326</v>
      </c>
      <c r="BB68" s="68">
        <f t="shared" si="112"/>
        <v>182.3246991187126</v>
      </c>
      <c r="BD68" t="str">
        <f t="shared" si="136"/>
        <v>82 Transport and mobile machine drivers and operatives</v>
      </c>
      <c r="BE68" s="17">
        <f t="shared" si="154"/>
        <v>3.6559086092203081</v>
      </c>
      <c r="BF68" s="17">
        <f t="shared" si="154"/>
        <v>3.7580282291490659</v>
      </c>
      <c r="BG68" s="17">
        <f t="shared" si="154"/>
        <v>3.4724474183606824</v>
      </c>
      <c r="BH68" s="17">
        <f t="shared" si="154"/>
        <v>3.7735439165603735</v>
      </c>
      <c r="BI68" s="17">
        <f t="shared" si="154"/>
        <v>4.0119153626956976</v>
      </c>
      <c r="BK68" s="67">
        <f t="shared" si="114"/>
        <v>20.616513371414371</v>
      </c>
      <c r="BL68" s="68">
        <f t="shared" si="115"/>
        <v>54.703753570977028</v>
      </c>
      <c r="BM68" s="68">
        <f t="shared" si="116"/>
        <v>75.320266942391399</v>
      </c>
      <c r="BO68" t="str">
        <f t="shared" si="137"/>
        <v>82 Transport and mobile machine drivers and operatives</v>
      </c>
      <c r="BP68" s="17">
        <f t="shared" si="155"/>
        <v>5.44225514306516</v>
      </c>
      <c r="BQ68" s="17">
        <f t="shared" si="155"/>
        <v>5.572133532991657</v>
      </c>
      <c r="BR68" s="17">
        <f t="shared" si="155"/>
        <v>5.06202414916494</v>
      </c>
      <c r="BS68" s="17">
        <f t="shared" si="155"/>
        <v>5.954675906087596</v>
      </c>
      <c r="BT68" s="17">
        <f t="shared" si="155"/>
        <v>6.927732004891447</v>
      </c>
      <c r="BV68" s="67">
        <f t="shared" si="118"/>
        <v>-5.0152141520404827</v>
      </c>
      <c r="BW68" s="68">
        <f t="shared" si="119"/>
        <v>52.583509804379979</v>
      </c>
      <c r="BX68" s="68">
        <f t="shared" si="120"/>
        <v>47.568295652339501</v>
      </c>
      <c r="BZ68" t="str">
        <f t="shared" si="138"/>
        <v>82 Transport and mobile machine drivers and operatives</v>
      </c>
      <c r="CA68" s="17">
        <f t="shared" si="156"/>
        <v>7.9253228488393379</v>
      </c>
      <c r="CB68" s="17">
        <f t="shared" si="156"/>
        <v>7.1718013457863936</v>
      </c>
      <c r="CC68" s="17">
        <f t="shared" si="156"/>
        <v>7.1574697808962364</v>
      </c>
      <c r="CD68" s="17">
        <f t="shared" si="156"/>
        <v>8.0650048048546861</v>
      </c>
      <c r="CE68" s="17">
        <f t="shared" si="156"/>
        <v>9.3803553076823007</v>
      </c>
      <c r="CG68" s="67">
        <f t="shared" si="122"/>
        <v>-22.270698308981533</v>
      </c>
      <c r="CH68" s="68">
        <f t="shared" si="123"/>
        <v>42.433426949353262</v>
      </c>
      <c r="CI68" s="68">
        <f t="shared" si="124"/>
        <v>20.162728640371732</v>
      </c>
      <c r="CK68" t="str">
        <f t="shared" si="139"/>
        <v>82 Transport and mobile machine drivers and operatives</v>
      </c>
      <c r="CL68" s="17">
        <f t="shared" si="157"/>
        <v>8.3911358595376662</v>
      </c>
      <c r="CM68" s="17">
        <f t="shared" si="157"/>
        <v>9.4656563201156843</v>
      </c>
      <c r="CN68" s="17">
        <f t="shared" si="157"/>
        <v>9.8146894667006723</v>
      </c>
      <c r="CO68" s="17">
        <f t="shared" si="157"/>
        <v>11.121620324949923</v>
      </c>
      <c r="CP68" s="17">
        <f t="shared" si="157"/>
        <v>9.1779192114897192</v>
      </c>
      <c r="CR68" s="67">
        <f t="shared" si="126"/>
        <v>-54.494420994126259</v>
      </c>
      <c r="CS68" s="68">
        <f t="shared" si="127"/>
        <v>32.561746653962949</v>
      </c>
      <c r="CT68" s="68">
        <f t="shared" si="128"/>
        <v>-21.93267434016331</v>
      </c>
    </row>
    <row r="69" spans="1:98" x14ac:dyDescent="0.2">
      <c r="A69" t="str">
        <f t="shared" si="95"/>
        <v>91 Elementary trades and related occupations</v>
      </c>
      <c r="B69" s="17">
        <f t="shared" si="149"/>
        <v>7.2119694354417663E-3</v>
      </c>
      <c r="C69" s="17">
        <f t="shared" si="149"/>
        <v>6.2640277914333955E-3</v>
      </c>
      <c r="D69" s="17">
        <f t="shared" si="149"/>
        <v>5.2286109254093063E-3</v>
      </c>
      <c r="E69" s="17">
        <f t="shared" si="149"/>
        <v>5.3650947210842513E-3</v>
      </c>
      <c r="F69" s="17">
        <f t="shared" si="149"/>
        <v>6.6151062508090948E-3</v>
      </c>
      <c r="H69" s="67">
        <f t="shared" si="129"/>
        <v>131.78989444328818</v>
      </c>
      <c r="I69" s="68">
        <f t="shared" si="130"/>
        <v>112.74270960288924</v>
      </c>
      <c r="J69" s="68">
        <f t="shared" si="131"/>
        <v>244.53260404617737</v>
      </c>
      <c r="L69" t="str">
        <f t="shared" si="132"/>
        <v>91 Elementary trades and related occupations</v>
      </c>
      <c r="M69" s="17">
        <f t="shared" si="150"/>
        <v>0.29772166678229339</v>
      </c>
      <c r="N69" s="17">
        <f t="shared" si="150"/>
        <v>0.23511013684829699</v>
      </c>
      <c r="O69" s="17">
        <f t="shared" si="150"/>
        <v>0.16604534929979708</v>
      </c>
      <c r="P69" s="17">
        <f t="shared" si="150"/>
        <v>0.17284984781283708</v>
      </c>
      <c r="Q69" s="17">
        <f t="shared" si="150"/>
        <v>0.20435436757897307</v>
      </c>
      <c r="S69" s="67">
        <f t="shared" si="98"/>
        <v>129.18998940110882</v>
      </c>
      <c r="T69" s="68">
        <f t="shared" si="99"/>
        <v>100.90710289587706</v>
      </c>
      <c r="U69" s="68">
        <f t="shared" si="100"/>
        <v>230.09709229698592</v>
      </c>
      <c r="W69" t="str">
        <f t="shared" si="133"/>
        <v>91 Elementary trades and related occupations</v>
      </c>
      <c r="X69" s="17">
        <f t="shared" si="151"/>
        <v>0.52499712502064233</v>
      </c>
      <c r="Y69" s="17">
        <f t="shared" si="151"/>
        <v>0.44724851983574365</v>
      </c>
      <c r="Z69" s="17">
        <f t="shared" si="151"/>
        <v>0.37255714625589093</v>
      </c>
      <c r="AA69" s="17">
        <f t="shared" si="151"/>
        <v>0.34349085141103264</v>
      </c>
      <c r="AB69" s="17">
        <f t="shared" si="151"/>
        <v>0.35801746495327375</v>
      </c>
      <c r="AD69" s="67">
        <f t="shared" si="102"/>
        <v>26.128130861487392</v>
      </c>
      <c r="AE69" s="68">
        <f t="shared" si="103"/>
        <v>70.005494122822654</v>
      </c>
      <c r="AF69" s="68">
        <f t="shared" si="104"/>
        <v>96.133624984310046</v>
      </c>
      <c r="AH69" t="str">
        <f t="shared" si="134"/>
        <v>91 Elementary trades and related occupations</v>
      </c>
      <c r="AI69" s="17">
        <f t="shared" si="152"/>
        <v>0.95693682075234809</v>
      </c>
      <c r="AJ69" s="17">
        <f t="shared" si="152"/>
        <v>0.94692072277158501</v>
      </c>
      <c r="AK69" s="17">
        <f t="shared" si="152"/>
        <v>0.80592202277427694</v>
      </c>
      <c r="AL69" s="17">
        <f t="shared" si="152"/>
        <v>0.80661712011685749</v>
      </c>
      <c r="AM69" s="17">
        <f t="shared" si="152"/>
        <v>0.96623018629968382</v>
      </c>
      <c r="AO69" s="67">
        <f t="shared" si="106"/>
        <v>38.758533394978237</v>
      </c>
      <c r="AP69" s="68">
        <f t="shared" si="107"/>
        <v>74.153031133462832</v>
      </c>
      <c r="AQ69" s="68">
        <f t="shared" si="108"/>
        <v>112.91156452844106</v>
      </c>
      <c r="AS69" t="str">
        <f t="shared" si="135"/>
        <v>91 Elementary trades and related occupations</v>
      </c>
      <c r="AT69" s="17">
        <f t="shared" si="153"/>
        <v>1.1898439856482403</v>
      </c>
      <c r="AU69" s="17">
        <f t="shared" si="153"/>
        <v>1.0431798760113111</v>
      </c>
      <c r="AV69" s="17">
        <f t="shared" si="153"/>
        <v>1.0033801048858377</v>
      </c>
      <c r="AW69" s="17">
        <f t="shared" si="153"/>
        <v>0.92648972059549317</v>
      </c>
      <c r="AX69" s="17">
        <f t="shared" si="153"/>
        <v>0.97969861101028477</v>
      </c>
      <c r="AZ69" s="67">
        <f t="shared" si="110"/>
        <v>26.263373784163242</v>
      </c>
      <c r="BA69" s="68">
        <f t="shared" si="111"/>
        <v>59.662552564104544</v>
      </c>
      <c r="BB69" s="68">
        <f t="shared" si="112"/>
        <v>85.925926348267794</v>
      </c>
      <c r="BD69" t="str">
        <f t="shared" si="136"/>
        <v>91 Elementary trades and related occupations</v>
      </c>
      <c r="BE69" s="17">
        <f t="shared" si="154"/>
        <v>1.5966897746400845</v>
      </c>
      <c r="BF69" s="17">
        <f t="shared" si="154"/>
        <v>1.3601133732627047</v>
      </c>
      <c r="BG69" s="17">
        <f t="shared" si="154"/>
        <v>1.2837810713998106</v>
      </c>
      <c r="BH69" s="17">
        <f t="shared" si="154"/>
        <v>1.1447577562856954</v>
      </c>
      <c r="BI69" s="17">
        <f t="shared" si="154"/>
        <v>1.259598355439798</v>
      </c>
      <c r="BK69" s="67">
        <f t="shared" si="114"/>
        <v>2.4310920827678628</v>
      </c>
      <c r="BL69" s="68">
        <f t="shared" si="115"/>
        <v>35.712665746594539</v>
      </c>
      <c r="BM69" s="68">
        <f t="shared" si="116"/>
        <v>38.143757829362393</v>
      </c>
      <c r="BO69" t="str">
        <f t="shared" si="137"/>
        <v>91 Elementary trades and related occupations</v>
      </c>
      <c r="BP69" s="17">
        <f t="shared" si="155"/>
        <v>2.6651578800626257</v>
      </c>
      <c r="BQ69" s="17">
        <f t="shared" si="155"/>
        <v>2.341322676301409</v>
      </c>
      <c r="BR69" s="17">
        <f t="shared" si="155"/>
        <v>2.1912636148067626</v>
      </c>
      <c r="BS69" s="17">
        <f t="shared" si="155"/>
        <v>1.9377172888793612</v>
      </c>
      <c r="BT69" s="17">
        <f t="shared" si="155"/>
        <v>2.120293462683712</v>
      </c>
      <c r="BV69" s="67">
        <f t="shared" si="118"/>
        <v>-32.843426605583737</v>
      </c>
      <c r="BW69" s="68">
        <f t="shared" si="119"/>
        <v>28.809129653785444</v>
      </c>
      <c r="BX69" s="68">
        <f t="shared" si="120"/>
        <v>-4.0342969517982903</v>
      </c>
      <c r="BZ69" t="str">
        <f t="shared" si="138"/>
        <v>91 Elementary trades and related occupations</v>
      </c>
      <c r="CA69" s="17">
        <f t="shared" si="156"/>
        <v>5.0702297815386297</v>
      </c>
      <c r="CB69" s="17">
        <f t="shared" si="156"/>
        <v>4.732741355742939</v>
      </c>
      <c r="CC69" s="17">
        <f t="shared" si="156"/>
        <v>4.6034127515234404</v>
      </c>
      <c r="CD69" s="17">
        <f t="shared" si="156"/>
        <v>4.1562553038191963</v>
      </c>
      <c r="CE69" s="17">
        <f t="shared" si="156"/>
        <v>4.8290456935121249</v>
      </c>
      <c r="CG69" s="67">
        <f t="shared" si="122"/>
        <v>-37.783382152039401</v>
      </c>
      <c r="CH69" s="68">
        <f t="shared" si="123"/>
        <v>28.817782210236853</v>
      </c>
      <c r="CI69" s="68">
        <f t="shared" si="124"/>
        <v>-8.9655999418025445</v>
      </c>
      <c r="CK69" t="str">
        <f t="shared" si="139"/>
        <v>91 Elementary trades and related occupations</v>
      </c>
      <c r="CL69" s="17">
        <f t="shared" si="157"/>
        <v>6.2427174014551294</v>
      </c>
      <c r="CM69" s="17">
        <f t="shared" si="157"/>
        <v>5.6934856154607489</v>
      </c>
      <c r="CN69" s="17">
        <f t="shared" si="157"/>
        <v>5.754333292636896</v>
      </c>
      <c r="CO69" s="17">
        <f t="shared" si="157"/>
        <v>4.9362065245410829</v>
      </c>
      <c r="CP69" s="17">
        <f t="shared" si="157"/>
        <v>4.264337676942672</v>
      </c>
      <c r="CR69" s="67">
        <f t="shared" si="126"/>
        <v>-63.937689186747448</v>
      </c>
      <c r="CS69" s="68">
        <f t="shared" si="127"/>
        <v>19.504721080488054</v>
      </c>
      <c r="CT69" s="68">
        <f t="shared" si="128"/>
        <v>-44.432968106259388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0.52622958571274903</v>
      </c>
      <c r="C70" s="17">
        <f t="shared" si="149"/>
        <v>0.53413774110990042</v>
      </c>
      <c r="D70" s="17">
        <f t="shared" si="149"/>
        <v>0.45848479529479075</v>
      </c>
      <c r="E70" s="17">
        <f t="shared" si="149"/>
        <v>0.5744330140420123</v>
      </c>
      <c r="F70" s="17">
        <f t="shared" si="149"/>
        <v>0.64934193742220847</v>
      </c>
      <c r="H70" s="67">
        <f t="shared" si="129"/>
        <v>159.47320384335325</v>
      </c>
      <c r="I70" s="68">
        <f t="shared" si="130"/>
        <v>120.87245578365109</v>
      </c>
      <c r="J70" s="68">
        <f t="shared" si="131"/>
        <v>280.34565962700435</v>
      </c>
      <c r="L70" t="str">
        <f t="shared" ref="L70" si="158">A70</f>
        <v>92 Elementary administration and service occupations</v>
      </c>
      <c r="M70" s="17">
        <f t="shared" si="150"/>
        <v>1.9791425075814444</v>
      </c>
      <c r="N70" s="17">
        <f t="shared" si="150"/>
        <v>1.8061927474890498</v>
      </c>
      <c r="O70" s="17">
        <f t="shared" si="150"/>
        <v>1.5651309568383356</v>
      </c>
      <c r="P70" s="17">
        <f t="shared" si="150"/>
        <v>1.9162832154159124</v>
      </c>
      <c r="Q70" s="17">
        <f t="shared" si="150"/>
        <v>2.0959781777584809</v>
      </c>
      <c r="S70" s="67">
        <f t="shared" si="98"/>
        <v>149.38740242959585</v>
      </c>
      <c r="T70" s="68">
        <f t="shared" si="99"/>
        <v>115.57665113942004</v>
      </c>
      <c r="U70" s="68">
        <f t="shared" si="100"/>
        <v>264.9640535690159</v>
      </c>
      <c r="W70" t="str">
        <f t="shared" ref="W70" si="159">A70</f>
        <v>92 Elementary administration and service occupations</v>
      </c>
      <c r="X70" s="17">
        <f t="shared" si="151"/>
        <v>3.485133414207596</v>
      </c>
      <c r="Y70" s="17">
        <f t="shared" si="151"/>
        <v>3.4417670137121243</v>
      </c>
      <c r="Z70" s="17">
        <f t="shared" si="151"/>
        <v>3.1024794219507537</v>
      </c>
      <c r="AA70" s="17">
        <f t="shared" si="151"/>
        <v>3.6117189566025552</v>
      </c>
      <c r="AB70" s="17">
        <f t="shared" si="151"/>
        <v>3.8666435561396191</v>
      </c>
      <c r="AD70" s="67">
        <f t="shared" si="102"/>
        <v>63.578369211428033</v>
      </c>
      <c r="AE70" s="68">
        <f t="shared" si="103"/>
        <v>89.114768147083595</v>
      </c>
      <c r="AF70" s="68">
        <f t="shared" si="104"/>
        <v>152.69313735851165</v>
      </c>
      <c r="AH70" t="str">
        <f t="shared" ref="AH70" si="160">L70</f>
        <v>92 Elementary administration and service occupations</v>
      </c>
      <c r="AI70" s="17">
        <f t="shared" si="152"/>
        <v>5.1291346863999259</v>
      </c>
      <c r="AJ70" s="17">
        <f t="shared" si="152"/>
        <v>5.8196243277159647</v>
      </c>
      <c r="AK70" s="17">
        <f t="shared" si="152"/>
        <v>5.5811885880854728</v>
      </c>
      <c r="AL70" s="17">
        <f t="shared" si="152"/>
        <v>6.9066039573987021</v>
      </c>
      <c r="AM70" s="17">
        <f t="shared" si="152"/>
        <v>8.2520026329686793</v>
      </c>
      <c r="AO70" s="67">
        <f t="shared" si="106"/>
        <v>71.121580784129677</v>
      </c>
      <c r="AP70" s="68">
        <f t="shared" si="107"/>
        <v>87.876779688949455</v>
      </c>
      <c r="AQ70" s="68">
        <f t="shared" si="108"/>
        <v>158.99836047307912</v>
      </c>
      <c r="AS70" t="str">
        <f t="shared" ref="AS70" si="161">W70</f>
        <v>92 Elementary administration and service occupations</v>
      </c>
      <c r="AT70" s="17">
        <f t="shared" si="153"/>
        <v>5.3671071428685231</v>
      </c>
      <c r="AU70" s="17">
        <f t="shared" si="153"/>
        <v>5.2291043615706787</v>
      </c>
      <c r="AV70" s="17">
        <f t="shared" si="153"/>
        <v>4.9196557044572229</v>
      </c>
      <c r="AW70" s="17">
        <f t="shared" si="153"/>
        <v>5.5381087861883413</v>
      </c>
      <c r="AX70" s="17">
        <f t="shared" si="153"/>
        <v>5.9549263143780315</v>
      </c>
      <c r="AZ70" s="67">
        <f t="shared" si="110"/>
        <v>56.528010185617205</v>
      </c>
      <c r="BA70" s="68">
        <f t="shared" si="111"/>
        <v>81.011883070535021</v>
      </c>
      <c r="BB70" s="68">
        <f t="shared" si="112"/>
        <v>137.53989325615223</v>
      </c>
      <c r="BD70" t="str">
        <f t="shared" ref="BD70" si="162">AH70</f>
        <v>92 Elementary administration and service occupations</v>
      </c>
      <c r="BE70" s="17">
        <f t="shared" si="154"/>
        <v>8.2861823639747954</v>
      </c>
      <c r="BF70" s="17">
        <f t="shared" si="154"/>
        <v>7.5310861580492379</v>
      </c>
      <c r="BG70" s="17">
        <f t="shared" si="154"/>
        <v>6.9522928773200503</v>
      </c>
      <c r="BH70" s="17">
        <f t="shared" si="154"/>
        <v>7.1520241034502146</v>
      </c>
      <c r="BI70" s="17">
        <f t="shared" si="154"/>
        <v>7.1365622080002797</v>
      </c>
      <c r="BK70" s="67">
        <f t="shared" si="114"/>
        <v>7.1646827567467888</v>
      </c>
      <c r="BL70" s="68">
        <f t="shared" si="115"/>
        <v>49.308893184057212</v>
      </c>
      <c r="BM70" s="68">
        <f t="shared" si="116"/>
        <v>56.473575940803997</v>
      </c>
      <c r="BO70" t="str">
        <f t="shared" ref="BO70" si="163">AS70</f>
        <v>92 Elementary administration and service occupations</v>
      </c>
      <c r="BP70" s="17">
        <f t="shared" si="155"/>
        <v>12.856801389580836</v>
      </c>
      <c r="BQ70" s="17">
        <f t="shared" si="155"/>
        <v>12.929473498024691</v>
      </c>
      <c r="BR70" s="17">
        <f t="shared" si="155"/>
        <v>12.100613619063108</v>
      </c>
      <c r="BS70" s="17">
        <f t="shared" si="155"/>
        <v>12.921557148796456</v>
      </c>
      <c r="BT70" s="17">
        <f t="shared" si="155"/>
        <v>13.493359667749907</v>
      </c>
      <c r="BV70" s="67">
        <f t="shared" si="118"/>
        <v>-22.607320245033264</v>
      </c>
      <c r="BW70" s="68">
        <f t="shared" si="119"/>
        <v>41.865385186806058</v>
      </c>
      <c r="BX70" s="68">
        <f t="shared" si="120"/>
        <v>19.258064941772794</v>
      </c>
      <c r="BZ70" t="str">
        <f t="shared" ref="BZ70" si="164">BD70</f>
        <v>92 Elementary administration and service occupations</v>
      </c>
      <c r="CA70" s="17">
        <f t="shared" si="156"/>
        <v>17.807534021854153</v>
      </c>
      <c r="CB70" s="17">
        <f t="shared" si="156"/>
        <v>18.425508333856243</v>
      </c>
      <c r="CC70" s="17">
        <f t="shared" si="156"/>
        <v>17.610715948829931</v>
      </c>
      <c r="CD70" s="17">
        <f t="shared" si="156"/>
        <v>19.253682356212554</v>
      </c>
      <c r="CE70" s="17">
        <f t="shared" si="156"/>
        <v>20.6292002178172</v>
      </c>
      <c r="CG70" s="67">
        <f t="shared" si="122"/>
        <v>-30.524708267404975</v>
      </c>
      <c r="CH70" s="68">
        <f t="shared" si="123"/>
        <v>34.091390280388978</v>
      </c>
      <c r="CI70" s="68">
        <f t="shared" si="124"/>
        <v>3.5666820129839993</v>
      </c>
      <c r="CK70" t="str">
        <f t="shared" ref="CK70" si="165">BO70</f>
        <v>92 Elementary administration and service occupations</v>
      </c>
      <c r="CL70" s="17">
        <f t="shared" si="157"/>
        <v>25.043850688076663</v>
      </c>
      <c r="CM70" s="17">
        <f t="shared" si="157"/>
        <v>21.675507062431496</v>
      </c>
      <c r="CN70" s="17">
        <f t="shared" si="157"/>
        <v>19.968488040807575</v>
      </c>
      <c r="CO70" s="17">
        <f t="shared" si="157"/>
        <v>17.910827237720941</v>
      </c>
      <c r="CP70" s="17">
        <f t="shared" si="157"/>
        <v>15.270915766368837</v>
      </c>
      <c r="CR70" s="67">
        <f t="shared" si="126"/>
        <v>-62.78509827722543</v>
      </c>
      <c r="CS70" s="68">
        <f t="shared" si="127"/>
        <v>18.983375674071979</v>
      </c>
      <c r="CT70" s="68">
        <f t="shared" si="128"/>
        <v>-43.801722603153451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83.207816856670135</v>
      </c>
      <c r="I72" s="66">
        <f>IF(D35&gt;0,I35/D35*100,0)</f>
        <v>76.736233163491036</v>
      </c>
      <c r="J72" s="66">
        <f>IF(D35&gt;0,(J35/D35)*100,0)</f>
        <v>159.9440500201612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86.225194484366128</v>
      </c>
      <c r="T72" s="66">
        <f t="shared" ref="T72" si="167">IF(O35&gt;0,T35/O35*100,0)</f>
        <v>81.680987674999585</v>
      </c>
      <c r="U72" s="66">
        <f t="shared" ref="U72" si="168">IF(O35&gt;0,(U35/O35)*100,0)</f>
        <v>167.90618215936573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31.25040283294042</v>
      </c>
      <c r="AE72" s="66">
        <f t="shared" ref="AE72" si="170">IF(Z35&gt;0,AE35/Z35*100,0)</f>
        <v>64.53452426000996</v>
      </c>
      <c r="AF72" s="66">
        <f t="shared" ref="AF72" si="171">IF(Z35&gt;0,(AF35/Z35)*100,0)</f>
        <v>95.784927092950383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15.736973959731394</v>
      </c>
      <c r="AP72" s="66">
        <f t="shared" ref="AP72" si="173">IF(AK35&gt;0,AP35/AK35*100,0)</f>
        <v>58.469451544875895</v>
      </c>
      <c r="AQ72" s="66">
        <f t="shared" ref="AQ72" si="174">IF(AK35&gt;0,(AQ35/AK35)*100,0)</f>
        <v>74.206425504607282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29.315440286424462</v>
      </c>
      <c r="BA72" s="66">
        <f t="shared" ref="BA72" si="176">IF(AV35&gt;0,BA35/AV35*100,0)</f>
        <v>61.224064653978708</v>
      </c>
      <c r="BB72" s="66">
        <f t="shared" ref="BB72" si="177">IF(AV35&gt;0,(BB35/AV35)*100,0)</f>
        <v>90.539504940403177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4.3976411772580386</v>
      </c>
      <c r="BL72" s="66">
        <f t="shared" ref="BL72" si="179">IF(BG35&gt;0,BL35/BG35*100,0)</f>
        <v>44.877756013193846</v>
      </c>
      <c r="BM72" s="66">
        <f t="shared" ref="BM72" si="180">IF(BG35&gt;0,(BM35/BG35)*100,0)</f>
        <v>49.275397190451883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-30.59557162053278</v>
      </c>
      <c r="BW72" s="66">
        <f t="shared" ref="BW72" si="182">IF(BR35&gt;0,BW35/BR35*100,0)</f>
        <v>37.064708179211223</v>
      </c>
      <c r="BX72" s="66">
        <f t="shared" ref="BX72" si="183">IF(BR35&gt;0,(BX35/BR35)*100,0)</f>
        <v>6.4691365586784437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-40.690399276454144</v>
      </c>
      <c r="CH72" s="66">
        <f t="shared" ref="CH72" si="185">IF(CC35&gt;0,CH35/CC35*100,0)</f>
        <v>30.100960441800101</v>
      </c>
      <c r="CI72" s="66">
        <f t="shared" ref="CI72" si="186">IF(CC35&gt;0,(CI35/CC35)*100,0)</f>
        <v>-10.589438834654045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-51.337213081376596</v>
      </c>
      <c r="CS72" s="66">
        <f t="shared" ref="CS72" si="188">IF(CN35&gt;0,CS35/CN35*100,0)</f>
        <v>24.65115996126486</v>
      </c>
      <c r="CT72" s="66">
        <f t="shared" ref="CT72" si="189">IF(CN35&gt;0,(CT35/CN35)*100,0)</f>
        <v>-26.686053120111737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Yorkshire and the Humber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Yorkshire and the Humber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Yorkshire and the Humber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Yorkshire and the Humber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Yorkshire and the Humber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Yorkshire and the Humber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Yorkshire and the Humber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Yorkshire and the Humber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Yorkshire and the Humber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5.7402281566414581</v>
      </c>
      <c r="C82" s="17">
        <f t="shared" si="200"/>
        <v>-5.1133254676905544</v>
      </c>
      <c r="D82" s="17">
        <f t="shared" si="200"/>
        <v>5.1078565510570995</v>
      </c>
      <c r="E82" s="17">
        <f t="shared" si="200"/>
        <v>3.2441748926423486</v>
      </c>
      <c r="F82" s="17">
        <f t="shared" ref="F82:F107" si="201">IF(AND(F$6-C$6 &lt;&gt; 0,C8&lt;&gt;0,F8&lt;&gt;0),(EXP(LN(F8/C8)/(F$6-C$6))-1)*100,0)</f>
        <v>3.2766860798033592</v>
      </c>
      <c r="H82" s="17">
        <f t="shared" ref="H82:H107" si="202">IF($F$6-$D$6 &lt;&gt; 0,(EXP(LN(1+(H45/100))/($F$6-$D$6))-1)*100,0)</f>
        <v>3.8617011864738426</v>
      </c>
      <c r="I82" s="17">
        <f t="shared" ref="I82:I107" si="203">IF(D8&gt;0,((1+(I8/D8))^(1/($F$6-$D$6))-1)*100,0)</f>
        <v>4.0498180050436039</v>
      </c>
      <c r="J82" s="17">
        <f t="shared" ref="J82:J107" si="204">IF($F$6-$D$6 &lt;&gt; 0,(EXP(LN(1+(J45/100))/($F$6-$D$6))-1)*100,0)</f>
        <v>6.5205087800013661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6.8461006062096041</v>
      </c>
      <c r="N82" s="17">
        <f t="shared" si="205"/>
        <v>-5.418707449225546</v>
      </c>
      <c r="O82" s="17">
        <f t="shared" si="205"/>
        <v>4.9339443569981656</v>
      </c>
      <c r="P82" s="17">
        <f t="shared" si="205"/>
        <v>3.3198829134346131</v>
      </c>
      <c r="Q82" s="17">
        <f t="shared" ref="Q82:Q107" si="206">IF(AND(Q$6-N$6 &lt;&gt; 0,N8&lt;&gt;0,Q8&lt;&gt;0),(EXP(LN(Q8/N8)/(Q$6-N$6))-1)*100,0)</f>
        <v>3.2497521865657131</v>
      </c>
      <c r="S82" s="17">
        <f t="shared" ref="S82:S107" si="207">IF($F$6-$D$6 &lt;&gt; 0,(EXP(LN(1+(S45/100))/($F$6-$D$6))-1)*100,0)</f>
        <v>3.8551258105095743</v>
      </c>
      <c r="T82" s="17">
        <f t="shared" ref="T82:T107" si="208">IF(O8&gt;0,((1+(T8/O8))^(1/($F$6-$D$6))-1)*100,0)</f>
        <v>4.1026712009593513</v>
      </c>
      <c r="U82" s="17">
        <f t="shared" ref="U82:U107" si="209">IF($F$6-$D$6 &lt;&gt; 0,(EXP(LN(1+(U45/100))/($F$6-$D$6))-1)*100,0)</f>
        <v>6.5540095597846681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5.6212794200616312</v>
      </c>
      <c r="Y82" s="17">
        <f t="shared" si="210"/>
        <v>4.3363868654747728</v>
      </c>
      <c r="Z82" s="17">
        <f t="shared" si="210"/>
        <v>0.50424109908355774</v>
      </c>
      <c r="AA82" s="17">
        <f t="shared" si="210"/>
        <v>1.7937324678712452</v>
      </c>
      <c r="AB82" s="17">
        <f t="shared" ref="AB82:AB107" si="211">IF(AND(AB$6-Y$6 &lt;&gt; 0,Y8&lt;&gt;0,AB8&lt;&gt;0),(EXP(LN(AB8/Y8)/(AB$6-Y$6))-1)*100,0)</f>
        <v>1.5454591928613981</v>
      </c>
      <c r="AD82" s="17">
        <f t="shared" ref="AD82:AD107" si="212">IF($F$6-$D$6 &lt;&gt; 0,(EXP(LN(1+(AD45/100))/($F$6-$D$6))-1)*100,0)</f>
        <v>1.3620741433551187</v>
      </c>
      <c r="AE82" s="17">
        <f t="shared" ref="AE82:AE107" si="213">IF(Z8&gt;0,((1+(AE8/Z8))^(1/($F$6-$D$6))-1)*100,0)</f>
        <v>3.3745083618264227</v>
      </c>
      <c r="AF82" s="17">
        <f t="shared" ref="AF82:AF107" si="214">IF($F$6-$D$6 &lt;&gt; 0,(EXP(LN(1+(AF45/100))/($F$6-$D$6))-1)*100,0)</f>
        <v>4.2616799331722577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2.9457894301141874</v>
      </c>
      <c r="AJ82" s="17">
        <f t="shared" si="215"/>
        <v>8.7710491563345538</v>
      </c>
      <c r="AK82" s="17">
        <f t="shared" si="215"/>
        <v>-0.9744946849179148</v>
      </c>
      <c r="AL82" s="17">
        <f t="shared" si="215"/>
        <v>0.8556301079325257</v>
      </c>
      <c r="AM82" s="17">
        <f t="shared" ref="AM82:AM107" si="216">IF(AND(AM$6-AJ$6 &lt;&gt; 0,AJ8&lt;&gt;0,AM8&lt;&gt;0),(EXP(LN(AM8/AJ8)/(AM$6-AJ$6))-1)*100,0)</f>
        <v>0.75477389633820113</v>
      </c>
      <c r="AO82" s="17">
        <f t="shared" ref="AO82:AO107" si="217">IF($F$6-$D$6 &lt;&gt; 0,(EXP(LN(1+(AO45/100))/($F$6-$D$6))-1)*100,0)</f>
        <v>0.24186092030928918</v>
      </c>
      <c r="AP82" s="17">
        <f t="shared" ref="AP82:AP107" si="218">IF(AK8&gt;0,((1+(AP8/AK8))^(1/($F$6-$D$6))-1)*100,0)</f>
        <v>2.887876146079571</v>
      </c>
      <c r="AQ82" s="17">
        <f t="shared" ref="AQ82:AQ107" si="219">IF($F$6-$D$6 &lt;&gt; 0,(EXP(LN(1+(AQ45/100))/($F$6-$D$6))-1)*100,0)</f>
        <v>3.051182368117078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3.6219329567474645</v>
      </c>
      <c r="AU82" s="17">
        <f t="shared" si="220"/>
        <v>8.9878755824303713</v>
      </c>
      <c r="AV82" s="17">
        <f t="shared" si="220"/>
        <v>-0.95019859313923982</v>
      </c>
      <c r="AW82" s="17">
        <f t="shared" si="220"/>
        <v>1.1976180566079631</v>
      </c>
      <c r="AX82" s="17">
        <f t="shared" ref="AX82:AX107" si="221">IF(AND(AX$6-AU$6 &lt;&gt; 0,AU8&lt;&gt;0,AX8&lt;&gt;0),(EXP(LN(AX8/AU8)/(AX$6-AU$6))-1)*100,0)</f>
        <v>0.98847662102221623</v>
      </c>
      <c r="AZ82" s="17">
        <f t="shared" ref="AZ82:AZ107" si="222">IF($F$6-$D$6 &lt;&gt; 0,(EXP(LN(1+(AZ45/100))/($F$6-$D$6))-1)*100,0)</f>
        <v>0.47655356753697475</v>
      </c>
      <c r="BA82" s="17">
        <f t="shared" ref="BA82:BA107" si="223">IF(AV8&gt;0,((1+(BA8/AV8))^(1/($F$6-$D$6))-1)*100,0)</f>
        <v>2.9505791716905927</v>
      </c>
      <c r="BB82" s="17">
        <f t="shared" ref="BB82:BB107" si="224">IF($F$6-$D$6 &lt;&gt; 0,(EXP(LN(1+(BB45/100))/($F$6-$D$6))-1)*100,0)</f>
        <v>3.2714669743520775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4.4609381330764641</v>
      </c>
      <c r="BF82" s="17">
        <f t="shared" si="225"/>
        <v>19.848360864196547</v>
      </c>
      <c r="BG82" s="17">
        <f t="shared" si="225"/>
        <v>-4.5391631430548589</v>
      </c>
      <c r="BH82" s="17">
        <f t="shared" si="225"/>
        <v>0.92092683689684041</v>
      </c>
      <c r="BI82" s="17">
        <f t="shared" ref="BI82:BI107" si="226">IF(AND(BI$6-BF$6 &lt;&gt; 0,BF8&lt;&gt;0,BI8&lt;&gt;0),(EXP(LN(BI8/BF8)/(BI$6-BF$6))-1)*100,0)</f>
        <v>0.25318105737137664</v>
      </c>
      <c r="BK82" s="17">
        <f t="shared" ref="BK82:BK107" si="227">IF($F$6-$D$6 &lt;&gt; 0,(EXP(LN(1+(BK45/100))/($F$6-$D$6))-1)*100,0)</f>
        <v>-0.93294958792967675</v>
      </c>
      <c r="BL82" s="17">
        <f t="shared" ref="BL82:BL107" si="228">IF(BG8&gt;0,((1+(BL8/BG8))^(1/($F$6-$D$6))-1)*100,0)</f>
        <v>2.0771372941838173</v>
      </c>
      <c r="BM82" s="17">
        <f t="shared" ref="BM82:BM107" si="229">IF($F$6-$D$6 &lt;&gt; 0,(EXP(LN(1+(BM45/100))/($F$6-$D$6))-1)*100,0)</f>
        <v>1.3899581546881645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1.7124076370957253</v>
      </c>
      <c r="BQ82" s="17">
        <f t="shared" si="230"/>
        <v>14.313820952235767</v>
      </c>
      <c r="BR82" s="17">
        <f t="shared" si="230"/>
        <v>-6.391717424003085</v>
      </c>
      <c r="BS82" s="17">
        <f t="shared" si="230"/>
        <v>-2.7537789136397373</v>
      </c>
      <c r="BT82" s="17">
        <f t="shared" ref="BT82:BT107" si="231">IF(AND(BT$6-BQ$6 &lt;&gt; 0,BQ8&lt;&gt;0,BT8&lt;&gt;0),(EXP(LN(BT8/BQ8)/(BT$6-BQ$6))-1)*100,0)</f>
        <v>-2.9294832133439974</v>
      </c>
      <c r="BV82" s="17">
        <f t="shared" ref="BV82:BV107" si="232">IF($F$6-$D$6 &lt;&gt; 0,(EXP(LN(1+(BV45/100))/($F$6-$D$6))-1)*100,0)</f>
        <v>-3.9818689355889947</v>
      </c>
      <c r="BW82" s="17">
        <f t="shared" ref="BW82:BW107" si="233">IF(BR8&gt;0,((1+(BW8/BR8))^(1/($F$6-$D$6))-1)*100,0)</f>
        <v>1.7979298882238259</v>
      </c>
      <c r="BX82" s="17">
        <f t="shared" ref="BX82:BX107" si="234">IF($F$6-$D$6 &lt;&gt; 0,(EXP(LN(1+(BX45/100))/($F$6-$D$6))-1)*100,0)</f>
        <v>-1.0772367227991686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1.3460012990773595</v>
      </c>
      <c r="CB82" s="17">
        <f t="shared" si="235"/>
        <v>4.7721795152231739</v>
      </c>
      <c r="CC82" s="17">
        <f t="shared" si="235"/>
        <v>-3.1280851008508082</v>
      </c>
      <c r="CD82" s="17">
        <f t="shared" si="235"/>
        <v>-3.1612999063260872</v>
      </c>
      <c r="CE82" s="17">
        <f t="shared" ref="CE82:CE107" si="236">IF(AND(CE$6-CB$6 &lt;&gt; 0,CB8&lt;&gt;0,CE8&lt;&gt;0),(EXP(LN(CE8/CB8)/(CE$6-CB$6))-1)*100,0)</f>
        <v>-2.6731187485560692</v>
      </c>
      <c r="CG82" s="17">
        <f t="shared" ref="CG82:CG107" si="237">IF($F$6-$D$6 &lt;&gt; 0,(EXP(LN(1+(CG45/100))/($F$6-$D$6))-1)*100,0)</f>
        <v>-3.1502295700798877</v>
      </c>
      <c r="CH82" s="17">
        <f t="shared" ref="CH82:CH107" si="238">IF(CC8&gt;0,((1+(CH8/CC8))^(1/($F$6-$D$6))-1)*100,0)</f>
        <v>1.8961727333312917</v>
      </c>
      <c r="CI82" s="17">
        <f t="shared" ref="CI82:CI107" si="239">IF($F$6-$D$6 &lt;&gt; 0,(EXP(LN(1+(CI45/100))/($F$6-$D$6))-1)*100,0)</f>
        <v>-0.38231210731608511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4.3083262355694041</v>
      </c>
      <c r="CM82" s="17">
        <f t="shared" si="240"/>
        <v>-20.371159305807318</v>
      </c>
      <c r="CN82" s="17">
        <f t="shared" si="240"/>
        <v>-5.3497881270248122</v>
      </c>
      <c r="CO82" s="17">
        <f t="shared" si="240"/>
        <v>-2.0797935202658602</v>
      </c>
      <c r="CP82" s="17">
        <f t="shared" ref="CP82:CP107" si="241">IF(AND(CP$6-CM$6 &lt;&gt; 0,CM8&lt;&gt;0,CP8&lt;&gt;0),(EXP(LN(CP8/CM8)/(CP$6-CM$6))-1)*100,0)</f>
        <v>-4.3576811743171735</v>
      </c>
      <c r="CR82" s="17">
        <f t="shared" ref="CR82:CR107" si="242">IF($F$6-$D$6 &lt;&gt; 0,(EXP(LN(1+(CR45/100))/($F$6-$D$6))-1)*100,0)</f>
        <v>-3.1821552716528312</v>
      </c>
      <c r="CS82" s="17">
        <f t="shared" ref="CS82:CS107" si="243">IF(CN8&gt;0,((1+(CS8/CN8))^(1/($F$6-$D$6))-1)*100,0)</f>
        <v>1.5859525854293732</v>
      </c>
      <c r="CT82" s="17">
        <f t="shared" ref="CT82:CT107" si="244">IF($F$6-$D$6 &lt;&gt; 0,(EXP(LN(1+(CT45/100))/($F$6-$D$6))-1)*100,0)</f>
        <v>-0.83469194482092002</v>
      </c>
    </row>
    <row r="83" spans="1:98" x14ac:dyDescent="0.2">
      <c r="A83" t="str">
        <f t="shared" si="199"/>
        <v>12 Other managers and proprietors</v>
      </c>
      <c r="B83" s="17">
        <f t="shared" si="200"/>
        <v>4.0214248015503218</v>
      </c>
      <c r="C83" s="17">
        <f t="shared" si="200"/>
        <v>-4.0512449966099489</v>
      </c>
      <c r="D83" s="17">
        <f t="shared" si="200"/>
        <v>11.127052697658456</v>
      </c>
      <c r="E83" s="17">
        <f t="shared" si="200"/>
        <v>4.0731336379095318</v>
      </c>
      <c r="F83" s="17">
        <f t="shared" si="201"/>
        <v>5.6897303544791944</v>
      </c>
      <c r="H83" s="17">
        <f t="shared" si="202"/>
        <v>6.3732315331372913</v>
      </c>
      <c r="I83" s="17">
        <f t="shared" si="203"/>
        <v>5.6363325421186161</v>
      </c>
      <c r="J83" s="17">
        <f t="shared" si="204"/>
        <v>9.3127628908745272</v>
      </c>
      <c r="L83" t="str">
        <f t="shared" ref="L83:L106" si="245">A83</f>
        <v>12 Other managers and proprietors</v>
      </c>
      <c r="M83" s="17">
        <f t="shared" si="205"/>
        <v>5.3909680460400233</v>
      </c>
      <c r="N83" s="17">
        <f t="shared" si="205"/>
        <v>-7.6457478051070948</v>
      </c>
      <c r="O83" s="17">
        <f t="shared" si="205"/>
        <v>11.214757619808191</v>
      </c>
      <c r="P83" s="17">
        <f t="shared" si="205"/>
        <v>4.4842103078568174</v>
      </c>
      <c r="Q83" s="17">
        <f t="shared" si="206"/>
        <v>5.723973599234311</v>
      </c>
      <c r="S83" s="17">
        <f t="shared" si="207"/>
        <v>6.6812059314008909</v>
      </c>
      <c r="T83" s="17">
        <f t="shared" si="208"/>
        <v>5.5975779898927991</v>
      </c>
      <c r="U83" s="17">
        <f t="shared" si="209"/>
        <v>9.5011141966153687</v>
      </c>
      <c r="W83" t="str">
        <f t="shared" ref="W83:W106" si="246">A83</f>
        <v>12 Other managers and proprietors</v>
      </c>
      <c r="X83" s="17">
        <f t="shared" si="210"/>
        <v>3.1987087353743116</v>
      </c>
      <c r="Y83" s="17">
        <f t="shared" si="210"/>
        <v>0.51690101430486024</v>
      </c>
      <c r="Z83" s="17">
        <f t="shared" si="210"/>
        <v>6.3782660428577165</v>
      </c>
      <c r="AA83" s="17">
        <f t="shared" si="210"/>
        <v>2.7170160177029334</v>
      </c>
      <c r="AB83" s="17">
        <f t="shared" si="211"/>
        <v>3.7069765549893718</v>
      </c>
      <c r="AD83" s="17">
        <f t="shared" si="212"/>
        <v>3.9232129836725527</v>
      </c>
      <c r="AE83" s="17">
        <f t="shared" si="213"/>
        <v>4.5479406479064011</v>
      </c>
      <c r="AF83" s="17">
        <f t="shared" si="214"/>
        <v>6.9238996689104271</v>
      </c>
      <c r="AH83" t="str">
        <f t="shared" ref="AH83:AH106" si="247">L83</f>
        <v>12 Other managers and proprietors</v>
      </c>
      <c r="AI83" s="17">
        <f t="shared" si="215"/>
        <v>3.0128529385732516</v>
      </c>
      <c r="AJ83" s="17">
        <f t="shared" si="215"/>
        <v>4.9911960778922904</v>
      </c>
      <c r="AK83" s="17">
        <f t="shared" si="215"/>
        <v>4.6687387850377293</v>
      </c>
      <c r="AL83" s="17">
        <f t="shared" si="215"/>
        <v>2.2957408260492418</v>
      </c>
      <c r="AM83" s="17">
        <f t="shared" si="216"/>
        <v>3.199082182895574</v>
      </c>
      <c r="AO83" s="17">
        <f t="shared" si="217"/>
        <v>3.0807013887623746</v>
      </c>
      <c r="AP83" s="17">
        <f t="shared" si="218"/>
        <v>4.223774252495538</v>
      </c>
      <c r="AQ83" s="17">
        <f t="shared" si="219"/>
        <v>6.1163791416932511</v>
      </c>
      <c r="AS83" t="str">
        <f t="shared" ref="AS83:AS106" si="248">W83</f>
        <v>12 Other managers and proprietors</v>
      </c>
      <c r="AT83" s="17">
        <f t="shared" si="220"/>
        <v>2.3340405811786091</v>
      </c>
      <c r="AU83" s="17">
        <f t="shared" si="220"/>
        <v>0.8636367082368368</v>
      </c>
      <c r="AV83" s="17">
        <f t="shared" si="220"/>
        <v>5.7051585388516068</v>
      </c>
      <c r="AW83" s="17">
        <f t="shared" si="220"/>
        <v>2.1836402462496407</v>
      </c>
      <c r="AX83" s="17">
        <f t="shared" si="221"/>
        <v>3.1874373995804728</v>
      </c>
      <c r="AZ83" s="17">
        <f t="shared" si="222"/>
        <v>3.3442475289700235</v>
      </c>
      <c r="BA83" s="17">
        <f t="shared" si="223"/>
        <v>4.1473069302245369</v>
      </c>
      <c r="BB83" s="17">
        <f t="shared" si="224"/>
        <v>6.2350338688123452</v>
      </c>
      <c r="BD83" t="str">
        <f t="shared" ref="BD83:BD106" si="249">AH83</f>
        <v>12 Other managers and proprietors</v>
      </c>
      <c r="BE83" s="17">
        <f t="shared" si="225"/>
        <v>0.60575920104406489</v>
      </c>
      <c r="BF83" s="17">
        <f t="shared" si="225"/>
        <v>13.958805280160757</v>
      </c>
      <c r="BG83" s="17">
        <f t="shared" si="225"/>
        <v>0.80522034041514701</v>
      </c>
      <c r="BH83" s="17">
        <f t="shared" si="225"/>
        <v>1.2644359240430836</v>
      </c>
      <c r="BI83" s="17">
        <f t="shared" si="226"/>
        <v>1.8698766209592099</v>
      </c>
      <c r="BK83" s="17">
        <f t="shared" si="227"/>
        <v>1.1111320938880009</v>
      </c>
      <c r="BL83" s="17">
        <f t="shared" si="228"/>
        <v>2.7555522360569462</v>
      </c>
      <c r="BM83" s="17">
        <f t="shared" si="229"/>
        <v>3.5342976756054245</v>
      </c>
      <c r="BO83" t="str">
        <f t="shared" ref="BO83:BO106" si="250">AS83</f>
        <v>12 Other managers and proprietors</v>
      </c>
      <c r="BP83" s="17">
        <f t="shared" si="230"/>
        <v>0.51692676592356435</v>
      </c>
      <c r="BQ83" s="17">
        <f t="shared" si="230"/>
        <v>8.1069900647107609</v>
      </c>
      <c r="BR83" s="17">
        <f t="shared" si="230"/>
        <v>6.7168906539438744E-2</v>
      </c>
      <c r="BS83" s="17">
        <f t="shared" si="230"/>
        <v>-1.0951213593815234</v>
      </c>
      <c r="BT83" s="17">
        <f t="shared" si="231"/>
        <v>-0.17988599881205714</v>
      </c>
      <c r="BV83" s="17">
        <f t="shared" si="232"/>
        <v>-0.7091990802786885</v>
      </c>
      <c r="BW83" s="17">
        <f t="shared" si="233"/>
        <v>2.8585833314233255</v>
      </c>
      <c r="BX83" s="17">
        <f t="shared" si="234"/>
        <v>2.3889082558385066</v>
      </c>
      <c r="BZ83" t="str">
        <f t="shared" ref="BZ83:BZ106" si="251">BD83</f>
        <v>12 Other managers and proprietors</v>
      </c>
      <c r="CA83" s="17">
        <f t="shared" si="235"/>
        <v>-0.21838967800321685</v>
      </c>
      <c r="CB83" s="17">
        <f t="shared" si="235"/>
        <v>-8.3653429537035588</v>
      </c>
      <c r="CC83" s="17">
        <f t="shared" si="235"/>
        <v>0.19254202614953364</v>
      </c>
      <c r="CD83" s="17">
        <f t="shared" si="235"/>
        <v>-3.289572254258466</v>
      </c>
      <c r="CE83" s="17">
        <f t="shared" si="236"/>
        <v>-2.543544705253542</v>
      </c>
      <c r="CG83" s="17">
        <f t="shared" si="237"/>
        <v>-2.1425259686800091</v>
      </c>
      <c r="CH83" s="17">
        <f t="shared" si="238"/>
        <v>2.2541074419108797</v>
      </c>
      <c r="CI83" s="17">
        <f t="shared" si="239"/>
        <v>0.75639684038664168</v>
      </c>
      <c r="CK83" t="str">
        <f t="shared" ref="CK83:CK106" si="252">BO83</f>
        <v>12 Other managers and proprietors</v>
      </c>
      <c r="CL83" s="17">
        <f t="shared" si="240"/>
        <v>0.22570053386419264</v>
      </c>
      <c r="CM83" s="17">
        <f t="shared" si="240"/>
        <v>-23.385722853394132</v>
      </c>
      <c r="CN83" s="17">
        <f t="shared" si="240"/>
        <v>2.2896939788367154</v>
      </c>
      <c r="CO83" s="17">
        <f t="shared" si="240"/>
        <v>-2.1434353577452492</v>
      </c>
      <c r="CP83" s="17">
        <f t="shared" si="241"/>
        <v>-2.2851550158825562</v>
      </c>
      <c r="CR83" s="17">
        <f t="shared" si="242"/>
        <v>-0.68749494432086555</v>
      </c>
      <c r="CS83" s="17">
        <f t="shared" si="243"/>
        <v>2.2561520097952315</v>
      </c>
      <c r="CT83" s="17">
        <f t="shared" si="244"/>
        <v>1.7601022469803107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5.2349932224685203</v>
      </c>
      <c r="C84" s="17">
        <f t="shared" si="200"/>
        <v>-2.7616895927194629</v>
      </c>
      <c r="D84" s="17">
        <f t="shared" si="200"/>
        <v>6.0028084382613089</v>
      </c>
      <c r="E84" s="17">
        <f t="shared" si="200"/>
        <v>2.6528569896855814</v>
      </c>
      <c r="F84" s="17">
        <f t="shared" si="201"/>
        <v>3.3376109653438846</v>
      </c>
      <c r="H84" s="17">
        <f t="shared" si="202"/>
        <v>3.7575761695337828</v>
      </c>
      <c r="I84" s="17">
        <f t="shared" si="203"/>
        <v>3.1805915257303363</v>
      </c>
      <c r="J84" s="17">
        <f t="shared" si="204"/>
        <v>5.8266551857568016</v>
      </c>
      <c r="L84" t="str">
        <f t="shared" si="245"/>
        <v>21 Science, research, engineering and technology professionals</v>
      </c>
      <c r="M84" s="17">
        <f t="shared" si="205"/>
        <v>7.0712954151125329</v>
      </c>
      <c r="N84" s="17">
        <f t="shared" si="205"/>
        <v>-3.156357233934437</v>
      </c>
      <c r="O84" s="17">
        <f t="shared" si="205"/>
        <v>6.7567507652670056</v>
      </c>
      <c r="P84" s="17">
        <f t="shared" si="205"/>
        <v>2.8562951192890873</v>
      </c>
      <c r="Q84" s="17">
        <f t="shared" si="206"/>
        <v>3.6686132042159425</v>
      </c>
      <c r="S84" s="17">
        <f t="shared" si="207"/>
        <v>4.140350187789843</v>
      </c>
      <c r="T84" s="17">
        <f t="shared" si="208"/>
        <v>3.4149060903878814</v>
      </c>
      <c r="U84" s="17">
        <f t="shared" si="209"/>
        <v>6.2778968035721139</v>
      </c>
      <c r="W84" t="str">
        <f t="shared" si="246"/>
        <v>21 Science, research, engineering and technology professionals</v>
      </c>
      <c r="X84" s="17">
        <f t="shared" si="210"/>
        <v>4.4713385834325381</v>
      </c>
      <c r="Y84" s="17">
        <f t="shared" si="210"/>
        <v>6.3226936418295354</v>
      </c>
      <c r="Z84" s="17">
        <f t="shared" si="210"/>
        <v>1.2919381907469774</v>
      </c>
      <c r="AA84" s="17">
        <f t="shared" si="210"/>
        <v>1.1447235039267367</v>
      </c>
      <c r="AB84" s="17">
        <f t="shared" si="211"/>
        <v>1.5069534221809677</v>
      </c>
      <c r="AD84" s="17">
        <f t="shared" si="212"/>
        <v>1.193771277781952</v>
      </c>
      <c r="AE84" s="17">
        <f t="shared" si="213"/>
        <v>2.4629372325475352</v>
      </c>
      <c r="AF84" s="17">
        <f t="shared" si="214"/>
        <v>3.3331644765570489</v>
      </c>
      <c r="AH84" t="str">
        <f t="shared" si="247"/>
        <v>21 Science, research, engineering and technology professionals</v>
      </c>
      <c r="AI84" s="17">
        <f t="shared" si="215"/>
        <v>3.1317976933199931</v>
      </c>
      <c r="AJ84" s="17">
        <f t="shared" si="215"/>
        <v>13.61371131719158</v>
      </c>
      <c r="AK84" s="17">
        <f t="shared" si="215"/>
        <v>0.93804991350310285</v>
      </c>
      <c r="AL84" s="17">
        <f t="shared" si="215"/>
        <v>1.1567971965168899</v>
      </c>
      <c r="AM84" s="17">
        <f t="shared" si="216"/>
        <v>1.8247845975943422</v>
      </c>
      <c r="AO84" s="17">
        <f t="shared" si="217"/>
        <v>1.0838288131983953</v>
      </c>
      <c r="AP84" s="17">
        <f t="shared" si="218"/>
        <v>2.3676501712035503</v>
      </c>
      <c r="AQ84" s="17">
        <f t="shared" si="219"/>
        <v>3.1657740838461734</v>
      </c>
      <c r="AS84" t="str">
        <f t="shared" si="248"/>
        <v>21 Science, research, engineering and technology professionals</v>
      </c>
      <c r="AT84" s="17">
        <f t="shared" si="220"/>
        <v>4.0545242765322342</v>
      </c>
      <c r="AU84" s="17">
        <f t="shared" si="220"/>
        <v>8.4406628335489842</v>
      </c>
      <c r="AV84" s="17">
        <f t="shared" si="220"/>
        <v>5.2633100783117115E-2</v>
      </c>
      <c r="AW84" s="17">
        <f t="shared" si="220"/>
        <v>0.69643041431963759</v>
      </c>
      <c r="AX84" s="17">
        <f t="shared" si="221"/>
        <v>0.96125041480323858</v>
      </c>
      <c r="AZ84" s="17">
        <f t="shared" si="222"/>
        <v>0.4813723357255606</v>
      </c>
      <c r="BA84" s="17">
        <f t="shared" si="223"/>
        <v>2.1429539359067773</v>
      </c>
      <c r="BB84" s="17">
        <f t="shared" si="224"/>
        <v>2.503931739297216</v>
      </c>
      <c r="BD84" t="str">
        <f t="shared" si="249"/>
        <v>21 Science, research, engineering and technology professionals</v>
      </c>
      <c r="BE84" s="17">
        <f t="shared" si="225"/>
        <v>3.9387203480634403</v>
      </c>
      <c r="BF84" s="17">
        <f t="shared" si="225"/>
        <v>21.740741816986329</v>
      </c>
      <c r="BG84" s="17">
        <f t="shared" si="225"/>
        <v>-4.2409918702120075</v>
      </c>
      <c r="BH84" s="17">
        <f t="shared" si="225"/>
        <v>1.4787878501798524E-2</v>
      </c>
      <c r="BI84" s="17">
        <f t="shared" si="226"/>
        <v>-0.11540338594111521</v>
      </c>
      <c r="BK84" s="17">
        <f t="shared" si="227"/>
        <v>-1.4244160495263669</v>
      </c>
      <c r="BL84" s="17">
        <f t="shared" si="228"/>
        <v>1.4320790537396544</v>
      </c>
      <c r="BM84" s="17">
        <f t="shared" si="229"/>
        <v>0.28826043257466072</v>
      </c>
      <c r="BO84" t="str">
        <f t="shared" si="250"/>
        <v>21 Science, research, engineering and technology professionals</v>
      </c>
      <c r="BP84" s="17">
        <f t="shared" si="230"/>
        <v>1.9744283012047337</v>
      </c>
      <c r="BQ84" s="17">
        <f t="shared" si="230"/>
        <v>21.025152593626075</v>
      </c>
      <c r="BR84" s="17">
        <f t="shared" si="230"/>
        <v>-4.361113382853576</v>
      </c>
      <c r="BS84" s="17">
        <f t="shared" si="230"/>
        <v>-1.9758916777858127</v>
      </c>
      <c r="BT84" s="17">
        <f t="shared" si="231"/>
        <v>-1.4376442474170914</v>
      </c>
      <c r="BV84" s="17">
        <f t="shared" si="232"/>
        <v>-2.777503044431251</v>
      </c>
      <c r="BW84" s="17">
        <f t="shared" si="233"/>
        <v>1.5474821156756358</v>
      </c>
      <c r="BX84" s="17">
        <f t="shared" si="234"/>
        <v>-0.59461339367888888</v>
      </c>
      <c r="BZ84" t="str">
        <f t="shared" si="251"/>
        <v>21 Science, research, engineering and technology professionals</v>
      </c>
      <c r="CA84" s="17">
        <f t="shared" si="235"/>
        <v>1.8380511049998161</v>
      </c>
      <c r="CB84" s="17">
        <f t="shared" si="235"/>
        <v>7.6842182899667932</v>
      </c>
      <c r="CC84" s="17">
        <f t="shared" si="235"/>
        <v>-1.4528981173963174</v>
      </c>
      <c r="CD84" s="17">
        <f t="shared" si="235"/>
        <v>-2.9120733571678326</v>
      </c>
      <c r="CE84" s="17">
        <f t="shared" si="236"/>
        <v>-1.8248721181051475</v>
      </c>
      <c r="CG84" s="17">
        <f t="shared" si="237"/>
        <v>-2.4280981949522884</v>
      </c>
      <c r="CH84" s="17">
        <f t="shared" si="238"/>
        <v>1.4218548549040255</v>
      </c>
      <c r="CI84" s="17">
        <f t="shared" si="239"/>
        <v>-0.50051009503909727</v>
      </c>
      <c r="CK84" t="str">
        <f t="shared" si="252"/>
        <v>21 Science, research, engineering and technology professionals</v>
      </c>
      <c r="CL84" s="17">
        <f t="shared" si="240"/>
        <v>9.1485371051269091</v>
      </c>
      <c r="CM84" s="17">
        <f t="shared" si="240"/>
        <v>-6.6341862284445163</v>
      </c>
      <c r="CN84" s="17">
        <f t="shared" si="240"/>
        <v>1.4705839793490938</v>
      </c>
      <c r="CO84" s="17">
        <f t="shared" si="240"/>
        <v>-2.5729384196044869</v>
      </c>
      <c r="CP84" s="17">
        <f t="shared" si="241"/>
        <v>-1.5891924544242153</v>
      </c>
      <c r="CR84" s="17">
        <f t="shared" si="242"/>
        <v>-1.2433257389832142</v>
      </c>
      <c r="CS84" s="17">
        <f t="shared" si="243"/>
        <v>1.8555449108908606</v>
      </c>
      <c r="CT84" s="17">
        <f t="shared" si="244"/>
        <v>0.91529304729680572</v>
      </c>
    </row>
    <row r="85" spans="1:98" x14ac:dyDescent="0.2">
      <c r="A85" t="str">
        <f t="shared" si="199"/>
        <v>22 Health professionals</v>
      </c>
      <c r="B85" s="17">
        <f t="shared" si="200"/>
        <v>5.871070761958963</v>
      </c>
      <c r="C85" s="17">
        <f t="shared" si="200"/>
        <v>-3.197965890447807</v>
      </c>
      <c r="D85" s="17">
        <f t="shared" si="200"/>
        <v>7.2881131045623437</v>
      </c>
      <c r="E85" s="17">
        <f t="shared" si="200"/>
        <v>3.3156314857726077</v>
      </c>
      <c r="F85" s="17">
        <f t="shared" si="201"/>
        <v>4.1163486603572386</v>
      </c>
      <c r="H85" s="17">
        <f t="shared" si="202"/>
        <v>4.6231742072025073</v>
      </c>
      <c r="I85" s="17">
        <f t="shared" si="203"/>
        <v>4.0414258312145845</v>
      </c>
      <c r="J85" s="17">
        <f t="shared" si="204"/>
        <v>7.0579149624364845</v>
      </c>
      <c r="L85" t="str">
        <f t="shared" si="245"/>
        <v>22 Health professionals</v>
      </c>
      <c r="M85" s="17">
        <f t="shared" si="205"/>
        <v>7.3457671822600989</v>
      </c>
      <c r="N85" s="17">
        <f t="shared" si="205"/>
        <v>-4.8861549718047792</v>
      </c>
      <c r="O85" s="17">
        <f t="shared" si="205"/>
        <v>6.9200514788307688</v>
      </c>
      <c r="P85" s="17">
        <f t="shared" si="205"/>
        <v>3.2010748849030213</v>
      </c>
      <c r="Q85" s="17">
        <f t="shared" si="206"/>
        <v>3.818287020561062</v>
      </c>
      <c r="S85" s="17">
        <f t="shared" si="207"/>
        <v>4.4261340157328855</v>
      </c>
      <c r="T85" s="17">
        <f t="shared" si="208"/>
        <v>4.1358029447163824</v>
      </c>
      <c r="U85" s="17">
        <f t="shared" si="209"/>
        <v>6.9802619024609491</v>
      </c>
      <c r="W85" t="str">
        <f t="shared" si="246"/>
        <v>22 Health professionals</v>
      </c>
      <c r="X85" s="17">
        <f t="shared" si="210"/>
        <v>3.9987468430963569</v>
      </c>
      <c r="Y85" s="17">
        <f t="shared" si="210"/>
        <v>2.5118262402378022</v>
      </c>
      <c r="Z85" s="17">
        <f t="shared" si="210"/>
        <v>2.3298829159241308</v>
      </c>
      <c r="AA85" s="17">
        <f t="shared" si="210"/>
        <v>0.99398412503937106</v>
      </c>
      <c r="AB85" s="17">
        <f t="shared" si="211"/>
        <v>1.5041591634177509</v>
      </c>
      <c r="AD85" s="17">
        <f t="shared" si="212"/>
        <v>1.4373346228596873</v>
      </c>
      <c r="AE85" s="17">
        <f t="shared" si="213"/>
        <v>3.4124680197706203</v>
      </c>
      <c r="AF85" s="17">
        <f t="shared" si="214"/>
        <v>4.3459402714485673</v>
      </c>
      <c r="AH85" t="str">
        <f t="shared" si="247"/>
        <v>22 Health professionals</v>
      </c>
      <c r="AI85" s="17">
        <f t="shared" si="215"/>
        <v>-6.0298306158016786</v>
      </c>
      <c r="AJ85" s="17">
        <f t="shared" si="215"/>
        <v>-7.9936206178439662</v>
      </c>
      <c r="AK85" s="17">
        <f t="shared" si="215"/>
        <v>-9.8650445803237794</v>
      </c>
      <c r="AL85" s="17">
        <f t="shared" si="215"/>
        <v>-9.6539763699832868</v>
      </c>
      <c r="AM85" s="17">
        <f t="shared" si="216"/>
        <v>-9.6171746507251132</v>
      </c>
      <c r="AO85" s="17">
        <f t="shared" si="217"/>
        <v>-9.724387300410509</v>
      </c>
      <c r="AP85" s="17">
        <f t="shared" si="218"/>
        <v>1.1804081928740828</v>
      </c>
      <c r="AQ85" s="17">
        <f t="shared" si="219"/>
        <v>-5.8011655853157933</v>
      </c>
      <c r="AS85" t="str">
        <f t="shared" si="248"/>
        <v>22 Health professionals</v>
      </c>
      <c r="AT85" s="17">
        <f t="shared" si="220"/>
        <v>4.5830866496831213</v>
      </c>
      <c r="AU85" s="17">
        <f t="shared" si="220"/>
        <v>11.727961806443531</v>
      </c>
      <c r="AV85" s="17">
        <f t="shared" si="220"/>
        <v>1.7495187514694921</v>
      </c>
      <c r="AW85" s="17">
        <f t="shared" si="220"/>
        <v>1.4777814218459362</v>
      </c>
      <c r="AX85" s="17">
        <f t="shared" si="221"/>
        <v>2.1752792494427409</v>
      </c>
      <c r="AZ85" s="17">
        <f t="shared" si="222"/>
        <v>1.5682798008343601</v>
      </c>
      <c r="BA85" s="17">
        <f t="shared" si="223"/>
        <v>3.0810327643969293</v>
      </c>
      <c r="BB85" s="17">
        <f t="shared" si="224"/>
        <v>4.1464510697274859</v>
      </c>
      <c r="BD85" t="str">
        <f t="shared" si="249"/>
        <v>22 Health professionals</v>
      </c>
      <c r="BE85" s="17">
        <f t="shared" si="225"/>
        <v>5.4508752113260783</v>
      </c>
      <c r="BF85" s="17">
        <f t="shared" si="225"/>
        <v>20.397291044813247</v>
      </c>
      <c r="BG85" s="17">
        <f t="shared" si="225"/>
        <v>0.87598081930799765</v>
      </c>
      <c r="BH85" s="17">
        <f t="shared" si="225"/>
        <v>1.7739678605223963</v>
      </c>
      <c r="BI85" s="17">
        <f t="shared" si="226"/>
        <v>2.5640506875342695</v>
      </c>
      <c r="BK85" s="17">
        <f t="shared" si="227"/>
        <v>1.4737541445686064</v>
      </c>
      <c r="BL85" s="17">
        <f t="shared" si="228"/>
        <v>3.1934690321189008</v>
      </c>
      <c r="BM85" s="17">
        <f t="shared" si="229"/>
        <v>4.1783736752710299</v>
      </c>
      <c r="BO85" t="str">
        <f t="shared" si="250"/>
        <v>22 Health professionals</v>
      </c>
      <c r="BP85" s="17">
        <f t="shared" si="230"/>
        <v>4.2192178552332038</v>
      </c>
      <c r="BQ85" s="17">
        <f t="shared" si="230"/>
        <v>20.942809913783123</v>
      </c>
      <c r="BR85" s="17">
        <f t="shared" si="230"/>
        <v>-3.7986720540990504</v>
      </c>
      <c r="BS85" s="17">
        <f t="shared" si="230"/>
        <v>-2.6774052210818966</v>
      </c>
      <c r="BT85" s="17">
        <f t="shared" si="231"/>
        <v>-1.7033116650029156</v>
      </c>
      <c r="BV85" s="17">
        <f t="shared" si="232"/>
        <v>-3.0526054535362501</v>
      </c>
      <c r="BW85" s="17">
        <f t="shared" si="233"/>
        <v>2.1223547711256785</v>
      </c>
      <c r="BX85" s="17">
        <f t="shared" si="234"/>
        <v>-1.0616489290404818E-2</v>
      </c>
      <c r="BZ85" t="str">
        <f t="shared" si="251"/>
        <v>22 Health professionals</v>
      </c>
      <c r="CA85" s="17">
        <f t="shared" si="235"/>
        <v>5.1403532961781906</v>
      </c>
      <c r="CB85" s="17">
        <f t="shared" si="235"/>
        <v>-11.385267850696067</v>
      </c>
      <c r="CC85" s="17">
        <f t="shared" si="235"/>
        <v>-3.7784251350978626</v>
      </c>
      <c r="CD85" s="17">
        <f t="shared" si="235"/>
        <v>-5.8942860392500744</v>
      </c>
      <c r="CE85" s="17">
        <f t="shared" si="236"/>
        <v>-5.5935296172164524</v>
      </c>
      <c r="CG85" s="17">
        <f t="shared" si="237"/>
        <v>-5.1942198797687684</v>
      </c>
      <c r="CH85" s="17">
        <f t="shared" si="238"/>
        <v>1.6457888662281261</v>
      </c>
      <c r="CI85" s="17">
        <f t="shared" si="239"/>
        <v>-2.1055521713013392</v>
      </c>
      <c r="CK85" t="str">
        <f t="shared" si="252"/>
        <v>22 Health professionals</v>
      </c>
      <c r="CL85" s="17">
        <f t="shared" si="240"/>
        <v>9.7555025980847319</v>
      </c>
      <c r="CM85" s="17">
        <f t="shared" si="240"/>
        <v>-0.96398447863944581</v>
      </c>
      <c r="CN85" s="17">
        <f t="shared" si="240"/>
        <v>1.0783586728962291</v>
      </c>
      <c r="CO85" s="17">
        <f t="shared" si="240"/>
        <v>-1.8124685447869493</v>
      </c>
      <c r="CP85" s="17">
        <f t="shared" si="241"/>
        <v>-0.86478164345312747</v>
      </c>
      <c r="CR85" s="17">
        <f t="shared" si="242"/>
        <v>-0.8581645890546219</v>
      </c>
      <c r="CS85" s="17">
        <f t="shared" si="243"/>
        <v>2.2454541662361827</v>
      </c>
      <c r="CT85" s="17">
        <f t="shared" si="244"/>
        <v>1.627532144593169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3.4289216146256685</v>
      </c>
      <c r="C86" s="17">
        <f t="shared" si="200"/>
        <v>-1.9676476330925952</v>
      </c>
      <c r="D86" s="17">
        <f t="shared" si="200"/>
        <v>3.7242791813553167</v>
      </c>
      <c r="E86" s="17">
        <f t="shared" si="200"/>
        <v>1.8664566565978147</v>
      </c>
      <c r="F86" s="17">
        <f t="shared" si="201"/>
        <v>2.1980764893734683</v>
      </c>
      <c r="H86" s="17">
        <f t="shared" si="202"/>
        <v>2.4820037808031437</v>
      </c>
      <c r="I86" s="17">
        <f t="shared" si="203"/>
        <v>3.4166051830114785</v>
      </c>
      <c r="J86" s="17">
        <f t="shared" si="204"/>
        <v>5.0696260209603716</v>
      </c>
      <c r="L86" t="str">
        <f t="shared" si="245"/>
        <v>23 Teaching and other educational professionals</v>
      </c>
      <c r="M86" s="17">
        <f t="shared" si="205"/>
        <v>4.6545214150000902</v>
      </c>
      <c r="N86" s="17">
        <f t="shared" si="205"/>
        <v>0.35374058595145641</v>
      </c>
      <c r="O86" s="17">
        <f t="shared" si="205"/>
        <v>3.783544655608595</v>
      </c>
      <c r="P86" s="17">
        <f t="shared" si="205"/>
        <v>1.9914521864599299</v>
      </c>
      <c r="Q86" s="17">
        <f t="shared" si="206"/>
        <v>2.4444331203976155</v>
      </c>
      <c r="S86" s="17">
        <f t="shared" si="207"/>
        <v>2.5853513384654914</v>
      </c>
      <c r="T86" s="17">
        <f t="shared" si="208"/>
        <v>3.5448184565066043</v>
      </c>
      <c r="U86" s="17">
        <f t="shared" si="209"/>
        <v>5.2445653597221087</v>
      </c>
      <c r="W86" t="str">
        <f t="shared" si="246"/>
        <v>23 Teaching and other educational professionals</v>
      </c>
      <c r="X86" s="17">
        <f t="shared" si="210"/>
        <v>-2.2714861662274988</v>
      </c>
      <c r="Y86" s="17">
        <f t="shared" si="210"/>
        <v>8.8687304082785587</v>
      </c>
      <c r="Z86" s="17">
        <f t="shared" si="210"/>
        <v>-4.0102289485424265</v>
      </c>
      <c r="AA86" s="17">
        <f t="shared" si="210"/>
        <v>-2.6028081950591586</v>
      </c>
      <c r="AB86" s="17">
        <f t="shared" si="211"/>
        <v>-2.3677567155823365</v>
      </c>
      <c r="AD86" s="17">
        <f t="shared" si="212"/>
        <v>-3.0742265064871543</v>
      </c>
      <c r="AE86" s="17">
        <f t="shared" si="213"/>
        <v>2.2597244137334771</v>
      </c>
      <c r="AF86" s="17">
        <f t="shared" si="214"/>
        <v>0.1596777464135668</v>
      </c>
      <c r="AH86" t="str">
        <f t="shared" si="247"/>
        <v>23 Teaching and other educational professionals</v>
      </c>
      <c r="AI86" s="17">
        <f t="shared" si="215"/>
        <v>-14.378189146954378</v>
      </c>
      <c r="AJ86" s="17">
        <f t="shared" si="215"/>
        <v>-10.527581848822908</v>
      </c>
      <c r="AK86" s="17">
        <f t="shared" si="215"/>
        <v>-10.891849085971039</v>
      </c>
      <c r="AL86" s="17">
        <f t="shared" si="215"/>
        <v>-0.99400802158828849</v>
      </c>
      <c r="AM86" s="17">
        <f t="shared" si="216"/>
        <v>-4.8041106510179121</v>
      </c>
      <c r="AO86" s="17">
        <f t="shared" si="217"/>
        <v>-4.4097794654193052</v>
      </c>
      <c r="AP86" s="17">
        <f t="shared" si="218"/>
        <v>0.99576607502895875</v>
      </c>
      <c r="AQ86" s="17">
        <f t="shared" si="219"/>
        <v>-2.6477623483636803</v>
      </c>
      <c r="AS86" t="str">
        <f t="shared" si="248"/>
        <v>23 Teaching and other educational professionals</v>
      </c>
      <c r="AT86" s="17">
        <f t="shared" si="220"/>
        <v>-1.2654387066586947</v>
      </c>
      <c r="AU86" s="17">
        <f t="shared" si="220"/>
        <v>6.6682976250417525</v>
      </c>
      <c r="AV86" s="17">
        <f t="shared" si="220"/>
        <v>-4.3842025166254679</v>
      </c>
      <c r="AW86" s="17">
        <f t="shared" si="220"/>
        <v>-1.4059577139373891</v>
      </c>
      <c r="AX86" s="17">
        <f t="shared" si="221"/>
        <v>-1.8648937879303662</v>
      </c>
      <c r="AZ86" s="17">
        <f t="shared" si="222"/>
        <v>-2.4088732184027073</v>
      </c>
      <c r="BA86" s="17">
        <f t="shared" si="223"/>
        <v>2.0133006538100684</v>
      </c>
      <c r="BB86" s="17">
        <f t="shared" si="224"/>
        <v>0.27578864181354579</v>
      </c>
      <c r="BD86" t="str">
        <f t="shared" si="249"/>
        <v>23 Teaching and other educational professionals</v>
      </c>
      <c r="BE86" s="17">
        <f t="shared" si="225"/>
        <v>0.33667210603065545</v>
      </c>
      <c r="BF86" s="17">
        <f t="shared" si="225"/>
        <v>28.365645962317409</v>
      </c>
      <c r="BG86" s="17">
        <f t="shared" si="225"/>
        <v>-3.6356654583964199</v>
      </c>
      <c r="BH86" s="17">
        <f t="shared" si="225"/>
        <v>1.1218966422426258</v>
      </c>
      <c r="BI86" s="17">
        <f t="shared" si="226"/>
        <v>1.1067514786029742</v>
      </c>
      <c r="BK86" s="17">
        <f t="shared" si="227"/>
        <v>-0.48949887330337338</v>
      </c>
      <c r="BL86" s="17">
        <f t="shared" si="228"/>
        <v>2.0424574813869611</v>
      </c>
      <c r="BM86" s="17">
        <f t="shared" si="229"/>
        <v>1.6769851372189226</v>
      </c>
      <c r="BO86" t="str">
        <f t="shared" si="250"/>
        <v>23 Teaching and other educational professionals</v>
      </c>
      <c r="BP86" s="17">
        <f t="shared" si="230"/>
        <v>-6.2772181660109005E-2</v>
      </c>
      <c r="BQ86" s="17">
        <f t="shared" si="230"/>
        <v>26.498036008718341</v>
      </c>
      <c r="BR86" s="17">
        <f t="shared" si="230"/>
        <v>-6.4581135661468281</v>
      </c>
      <c r="BS86" s="17">
        <f t="shared" si="230"/>
        <v>-2.6465459266479474</v>
      </c>
      <c r="BT86" s="17">
        <f t="shared" si="231"/>
        <v>-2.2674448728952967</v>
      </c>
      <c r="BV86" s="17">
        <f t="shared" si="232"/>
        <v>-3.9340199233673379</v>
      </c>
      <c r="BW86" s="17">
        <f t="shared" si="233"/>
        <v>1.9663049199564853</v>
      </c>
      <c r="BX86" s="17">
        <f t="shared" si="234"/>
        <v>-0.79683659193164891</v>
      </c>
      <c r="BZ86" t="str">
        <f t="shared" si="251"/>
        <v>23 Teaching and other educational professionals</v>
      </c>
      <c r="CA86" s="17">
        <f t="shared" si="235"/>
        <v>1.3091397777630798</v>
      </c>
      <c r="CB86" s="17">
        <f t="shared" si="235"/>
        <v>2.9233832994733033</v>
      </c>
      <c r="CC86" s="17">
        <f t="shared" si="235"/>
        <v>-4.8478277080822867</v>
      </c>
      <c r="CD86" s="17">
        <f t="shared" si="235"/>
        <v>-4.4573671056366564</v>
      </c>
      <c r="CE86" s="17">
        <f t="shared" si="236"/>
        <v>-4.1347459208027288</v>
      </c>
      <c r="CG86" s="17">
        <f t="shared" si="237"/>
        <v>-4.587698345882874</v>
      </c>
      <c r="CH86" s="17">
        <f t="shared" si="238"/>
        <v>1.635072980706842</v>
      </c>
      <c r="CI86" s="17">
        <f t="shared" si="239"/>
        <v>-1.7289749342824345</v>
      </c>
      <c r="CK86" t="str">
        <f t="shared" si="252"/>
        <v>23 Teaching and other educational professionals</v>
      </c>
      <c r="CL86" s="17">
        <f t="shared" si="240"/>
        <v>7.012118169118664</v>
      </c>
      <c r="CM86" s="17">
        <f t="shared" si="240"/>
        <v>7.3604638524709776</v>
      </c>
      <c r="CN86" s="17">
        <f t="shared" si="240"/>
        <v>-2.4287885313237667</v>
      </c>
      <c r="CO86" s="17">
        <f t="shared" si="240"/>
        <v>-3.2833244541869089</v>
      </c>
      <c r="CP86" s="17">
        <f t="shared" si="241"/>
        <v>-2.3821689008057589</v>
      </c>
      <c r="CR86" s="17">
        <f t="shared" si="242"/>
        <v>-2.9993139655087653</v>
      </c>
      <c r="CS86" s="17">
        <f t="shared" si="243"/>
        <v>1.9447905866254667</v>
      </c>
      <c r="CT86" s="17">
        <f t="shared" si="244"/>
        <v>-0.2145190813763076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7.1752115289603902</v>
      </c>
      <c r="C87" s="17">
        <f t="shared" si="200"/>
        <v>-1.4499697245755061</v>
      </c>
      <c r="D87" s="17">
        <f t="shared" si="200"/>
        <v>8.0547355593544303</v>
      </c>
      <c r="E87" s="17">
        <f t="shared" si="200"/>
        <v>3.2563400051798252</v>
      </c>
      <c r="F87" s="17">
        <f t="shared" si="201"/>
        <v>4.4275745367130748</v>
      </c>
      <c r="H87" s="17">
        <f t="shared" si="202"/>
        <v>4.8316495762526834</v>
      </c>
      <c r="I87" s="17">
        <f t="shared" si="203"/>
        <v>4.2513488915087994</v>
      </c>
      <c r="J87" s="17">
        <f t="shared" si="204"/>
        <v>7.3482373032350834</v>
      </c>
      <c r="L87" t="str">
        <f t="shared" si="245"/>
        <v>24 Business, media and public service professionals</v>
      </c>
      <c r="M87" s="17">
        <f t="shared" si="205"/>
        <v>7.5247154521932647</v>
      </c>
      <c r="N87" s="17">
        <f t="shared" si="205"/>
        <v>1.2703094429732831</v>
      </c>
      <c r="O87" s="17">
        <f t="shared" si="205"/>
        <v>7.0296594281769487</v>
      </c>
      <c r="P87" s="17">
        <f t="shared" si="205"/>
        <v>3.0328157113037824</v>
      </c>
      <c r="Q87" s="17">
        <f t="shared" si="206"/>
        <v>4.1531498740639883</v>
      </c>
      <c r="S87" s="17">
        <f t="shared" si="207"/>
        <v>4.3482316182363423</v>
      </c>
      <c r="T87" s="17">
        <f t="shared" si="208"/>
        <v>4.0731577014813558</v>
      </c>
      <c r="U87" s="17">
        <f t="shared" si="209"/>
        <v>6.8815967263852418</v>
      </c>
      <c r="W87" t="str">
        <f t="shared" si="246"/>
        <v>24 Business, media and public service professionals</v>
      </c>
      <c r="X87" s="17">
        <f t="shared" si="210"/>
        <v>4.6362829681962925</v>
      </c>
      <c r="Y87" s="17">
        <f t="shared" si="210"/>
        <v>13.186608049416293</v>
      </c>
      <c r="Z87" s="17">
        <f t="shared" si="210"/>
        <v>2.3961882548339419</v>
      </c>
      <c r="AA87" s="17">
        <f t="shared" si="210"/>
        <v>1.3076273901884372</v>
      </c>
      <c r="AB87" s="17">
        <f t="shared" si="211"/>
        <v>2.3533861500515396</v>
      </c>
      <c r="AD87" s="17">
        <f t="shared" si="212"/>
        <v>1.6691890816107557</v>
      </c>
      <c r="AE87" s="17">
        <f t="shared" si="213"/>
        <v>3.2229892587064768</v>
      </c>
      <c r="AF87" s="17">
        <f t="shared" si="214"/>
        <v>4.3395788474237529</v>
      </c>
      <c r="AH87" t="str">
        <f t="shared" si="247"/>
        <v>24 Business, media and public service professionals</v>
      </c>
      <c r="AI87" s="17">
        <f t="shared" si="215"/>
        <v>-0.92730059385134345</v>
      </c>
      <c r="AJ87" s="17">
        <f t="shared" si="215"/>
        <v>12.370638826443091</v>
      </c>
      <c r="AK87" s="17">
        <f t="shared" si="215"/>
        <v>-0.88332541457779579</v>
      </c>
      <c r="AL87" s="17">
        <f t="shared" si="215"/>
        <v>0.63040615402893962</v>
      </c>
      <c r="AM87" s="17">
        <f t="shared" si="216"/>
        <v>0.84803022910315828</v>
      </c>
      <c r="AO87" s="17">
        <f t="shared" si="217"/>
        <v>0.1232775748517545</v>
      </c>
      <c r="AP87" s="17">
        <f t="shared" si="218"/>
        <v>2.1021538870222178</v>
      </c>
      <c r="AQ87" s="17">
        <f t="shared" si="219"/>
        <v>2.1944950809967834</v>
      </c>
      <c r="AS87" t="str">
        <f t="shared" si="248"/>
        <v>24 Business, media and public service professionals</v>
      </c>
      <c r="AT87" s="17">
        <f t="shared" si="220"/>
        <v>3.8879076757084574</v>
      </c>
      <c r="AU87" s="17">
        <f t="shared" si="220"/>
        <v>13.498003586854246</v>
      </c>
      <c r="AV87" s="17">
        <f t="shared" si="220"/>
        <v>2.0811499303048819</v>
      </c>
      <c r="AW87" s="17">
        <f t="shared" si="220"/>
        <v>1.4392415470688702</v>
      </c>
      <c r="AX87" s="17">
        <f t="shared" si="221"/>
        <v>2.3554554906682901</v>
      </c>
      <c r="AZ87" s="17">
        <f t="shared" si="222"/>
        <v>1.6527612546517689</v>
      </c>
      <c r="BA87" s="17">
        <f t="shared" si="223"/>
        <v>3.0215985882895646</v>
      </c>
      <c r="BB87" s="17">
        <f t="shared" si="224"/>
        <v>4.1550128007140419</v>
      </c>
      <c r="BD87" t="str">
        <f t="shared" si="249"/>
        <v>24 Business, media and public service professionals</v>
      </c>
      <c r="BE87" s="17">
        <f t="shared" si="225"/>
        <v>5.1084641790527296</v>
      </c>
      <c r="BF87" s="17">
        <f t="shared" si="225"/>
        <v>26.616711021805138</v>
      </c>
      <c r="BG87" s="17">
        <f t="shared" si="225"/>
        <v>-0.88643006750480646</v>
      </c>
      <c r="BH87" s="17">
        <f t="shared" si="225"/>
        <v>0.93456504747617686</v>
      </c>
      <c r="BI87" s="17">
        <f t="shared" si="226"/>
        <v>1.7940131446134044</v>
      </c>
      <c r="BK87" s="17">
        <f t="shared" si="227"/>
        <v>0.32387928717074743</v>
      </c>
      <c r="BL87" s="17">
        <f t="shared" si="228"/>
        <v>2.2552076037497093</v>
      </c>
      <c r="BM87" s="17">
        <f t="shared" si="229"/>
        <v>2.4937437659394712</v>
      </c>
      <c r="BO87" t="str">
        <f t="shared" si="250"/>
        <v>24 Business, media and public service professionals</v>
      </c>
      <c r="BP87" s="17">
        <f t="shared" si="230"/>
        <v>1.7446094254479183</v>
      </c>
      <c r="BQ87" s="17">
        <f t="shared" si="230"/>
        <v>28.038716716712074</v>
      </c>
      <c r="BR87" s="17">
        <f t="shared" si="230"/>
        <v>-3.9693217031536165</v>
      </c>
      <c r="BS87" s="17">
        <f t="shared" si="230"/>
        <v>-2.3085579873001971</v>
      </c>
      <c r="BT87" s="17">
        <f t="shared" si="231"/>
        <v>-1.1737579947844079</v>
      </c>
      <c r="BV87" s="17">
        <f t="shared" si="232"/>
        <v>-2.8653128756512269</v>
      </c>
      <c r="BW87" s="17">
        <f t="shared" si="233"/>
        <v>1.8135768713097633</v>
      </c>
      <c r="BX87" s="17">
        <f t="shared" si="234"/>
        <v>-0.29947088786383969</v>
      </c>
      <c r="BZ87" t="str">
        <f t="shared" si="251"/>
        <v>24 Business, media and public service professionals</v>
      </c>
      <c r="CA87" s="17">
        <f t="shared" si="235"/>
        <v>2.7308640174678267</v>
      </c>
      <c r="CB87" s="17">
        <f t="shared" si="235"/>
        <v>7.9818614176825342</v>
      </c>
      <c r="CC87" s="17">
        <f t="shared" si="235"/>
        <v>-1.9974750103346706</v>
      </c>
      <c r="CD87" s="17">
        <f t="shared" si="235"/>
        <v>-4.1063306566936024</v>
      </c>
      <c r="CE87" s="17">
        <f t="shared" si="236"/>
        <v>-2.7331656198473886</v>
      </c>
      <c r="CG87" s="17">
        <f t="shared" si="237"/>
        <v>-3.4084697389689778</v>
      </c>
      <c r="CH87" s="17">
        <f t="shared" si="238"/>
        <v>1.7257397825116261</v>
      </c>
      <c r="CI87" s="17">
        <f t="shared" si="239"/>
        <v>-0.79617369811404437</v>
      </c>
      <c r="CK87" t="str">
        <f t="shared" si="252"/>
        <v>24 Business, media and public service professionals</v>
      </c>
      <c r="CL87" s="17">
        <f t="shared" si="240"/>
        <v>7.8696926274826051</v>
      </c>
      <c r="CM87" s="17">
        <f t="shared" si="240"/>
        <v>-6.0878982359084404</v>
      </c>
      <c r="CN87" s="17">
        <f t="shared" si="240"/>
        <v>-1.5734270609118584</v>
      </c>
      <c r="CO87" s="17">
        <f t="shared" si="240"/>
        <v>-3.4611047244380355</v>
      </c>
      <c r="CP87" s="17">
        <f t="shared" si="241"/>
        <v>-3.0424430042160444</v>
      </c>
      <c r="CR87" s="17">
        <f t="shared" si="242"/>
        <v>-2.8359360564699565</v>
      </c>
      <c r="CS87" s="17">
        <f t="shared" si="243"/>
        <v>1.8610498532731778</v>
      </c>
      <c r="CT87" s="17">
        <f t="shared" si="244"/>
        <v>-0.21564758930201489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7.2590013847750434</v>
      </c>
      <c r="C88" s="17">
        <f t="shared" si="200"/>
        <v>-0.86307581064868355</v>
      </c>
      <c r="D88" s="17">
        <f t="shared" si="200"/>
        <v>5.5486092549642319</v>
      </c>
      <c r="E88" s="17">
        <f t="shared" si="200"/>
        <v>4.2148359511465561</v>
      </c>
      <c r="F88" s="17">
        <f t="shared" si="201"/>
        <v>4.303671116885055</v>
      </c>
      <c r="H88" s="17">
        <f t="shared" si="202"/>
        <v>4.6575437531719777</v>
      </c>
      <c r="I88" s="17">
        <f t="shared" si="203"/>
        <v>3.8679670580844094</v>
      </c>
      <c r="J88" s="17">
        <f t="shared" si="204"/>
        <v>6.9674342229871788</v>
      </c>
      <c r="L88" t="str">
        <f t="shared" si="245"/>
        <v>31 Science, engineering and technology associate professionals</v>
      </c>
      <c r="M88" s="17">
        <f t="shared" si="205"/>
        <v>6.3185554122692889</v>
      </c>
      <c r="N88" s="17">
        <f t="shared" si="205"/>
        <v>-1.2331489187335065</v>
      </c>
      <c r="O88" s="17">
        <f t="shared" si="205"/>
        <v>3.5643905670731391</v>
      </c>
      <c r="P88" s="17">
        <f t="shared" si="205"/>
        <v>2.9093890631415098</v>
      </c>
      <c r="Q88" s="17">
        <f t="shared" si="206"/>
        <v>2.8491820847559746</v>
      </c>
      <c r="S88" s="17">
        <f t="shared" si="207"/>
        <v>3.127261309053897</v>
      </c>
      <c r="T88" s="17">
        <f t="shared" si="208"/>
        <v>3.2987254978910974</v>
      </c>
      <c r="U88" s="17">
        <f t="shared" si="209"/>
        <v>5.4422973444847367</v>
      </c>
      <c r="W88" t="str">
        <f t="shared" si="246"/>
        <v>31 Science, engineering and technology associate professionals</v>
      </c>
      <c r="X88" s="17">
        <f t="shared" si="210"/>
        <v>6.4923337633999489</v>
      </c>
      <c r="Y88" s="17">
        <f t="shared" si="210"/>
        <v>6.2456956467423108</v>
      </c>
      <c r="Z88" s="17">
        <f t="shared" si="210"/>
        <v>-0.7662791910072686</v>
      </c>
      <c r="AA88" s="17">
        <f t="shared" si="210"/>
        <v>1.4675212561777728</v>
      </c>
      <c r="AB88" s="17">
        <f t="shared" si="211"/>
        <v>1.0543213095415727</v>
      </c>
      <c r="AD88" s="17">
        <f t="shared" si="212"/>
        <v>0.71738917444144068</v>
      </c>
      <c r="AE88" s="17">
        <f t="shared" si="213"/>
        <v>2.5671268324501062</v>
      </c>
      <c r="AF88" s="17">
        <f t="shared" si="214"/>
        <v>3.0780690628572804</v>
      </c>
      <c r="AH88" t="str">
        <f t="shared" si="247"/>
        <v>31 Science, engineering and technology associate professionals</v>
      </c>
      <c r="AI88" s="17">
        <f t="shared" si="215"/>
        <v>6.3850028749316445</v>
      </c>
      <c r="AJ88" s="17">
        <f t="shared" si="215"/>
        <v>8.3013815479231035</v>
      </c>
      <c r="AK88" s="17">
        <f t="shared" si="215"/>
        <v>1.0242359329205808</v>
      </c>
      <c r="AL88" s="17">
        <f t="shared" si="215"/>
        <v>2.9588694595233722</v>
      </c>
      <c r="AM88" s="17">
        <f t="shared" si="216"/>
        <v>2.6744700730922055</v>
      </c>
      <c r="AO88" s="17">
        <f t="shared" si="217"/>
        <v>2.3099097557760295</v>
      </c>
      <c r="AP88" s="17">
        <f t="shared" si="218"/>
        <v>2.9579763800779535</v>
      </c>
      <c r="AQ88" s="17">
        <f t="shared" si="219"/>
        <v>4.5777302306085677</v>
      </c>
      <c r="AS88" t="str">
        <f t="shared" si="248"/>
        <v>31 Science, engineering and technology associate professionals</v>
      </c>
      <c r="AT88" s="17">
        <f t="shared" si="220"/>
        <v>3.5702680941089637</v>
      </c>
      <c r="AU88" s="17">
        <f t="shared" si="220"/>
        <v>5.2419553129306129</v>
      </c>
      <c r="AV88" s="17">
        <f t="shared" si="220"/>
        <v>-2.9150937608492744</v>
      </c>
      <c r="AW88" s="17">
        <f t="shared" si="220"/>
        <v>0.56062238155138999</v>
      </c>
      <c r="AX88" s="17">
        <f t="shared" si="221"/>
        <v>-0.25544703755844278</v>
      </c>
      <c r="AZ88" s="17">
        <f t="shared" si="222"/>
        <v>-0.61156009323926064</v>
      </c>
      <c r="BA88" s="17">
        <f t="shared" si="223"/>
        <v>1.997262862768201</v>
      </c>
      <c r="BB88" s="17">
        <f t="shared" si="224"/>
        <v>1.5387863305494465</v>
      </c>
      <c r="BD88" t="str">
        <f t="shared" si="249"/>
        <v>31 Science, engineering and technology associate professionals</v>
      </c>
      <c r="BE88" s="17">
        <f t="shared" si="225"/>
        <v>2.3295974121126495</v>
      </c>
      <c r="BF88" s="17">
        <f t="shared" si="225"/>
        <v>21.988007699832359</v>
      </c>
      <c r="BG88" s="17">
        <f t="shared" si="225"/>
        <v>-6.98694173206923</v>
      </c>
      <c r="BH88" s="17">
        <f t="shared" si="225"/>
        <v>-1.0818734957798726</v>
      </c>
      <c r="BI88" s="17">
        <f t="shared" si="226"/>
        <v>-1.6867113287041269</v>
      </c>
      <c r="BK88" s="17">
        <f t="shared" si="227"/>
        <v>-3.0907506464774137</v>
      </c>
      <c r="BL88" s="17">
        <f t="shared" si="228"/>
        <v>1.4620403985940111</v>
      </c>
      <c r="BM88" s="17">
        <f t="shared" si="229"/>
        <v>-0.94191100335907496</v>
      </c>
      <c r="BO88" t="str">
        <f t="shared" si="250"/>
        <v>31 Science, engineering and technology associate professionals</v>
      </c>
      <c r="BP88" s="17">
        <f t="shared" si="230"/>
        <v>3.0185853413683628</v>
      </c>
      <c r="BQ88" s="17">
        <f t="shared" si="230"/>
        <v>21.093973437654824</v>
      </c>
      <c r="BR88" s="17">
        <f t="shared" si="230"/>
        <v>-6.6168037409686464</v>
      </c>
      <c r="BS88" s="17">
        <f t="shared" si="230"/>
        <v>-1.2388038193162143</v>
      </c>
      <c r="BT88" s="17">
        <f t="shared" si="231"/>
        <v>-1.7074502367261157</v>
      </c>
      <c r="BV88" s="17">
        <f t="shared" si="232"/>
        <v>-3.0650317332781007</v>
      </c>
      <c r="BW88" s="17">
        <f t="shared" si="233"/>
        <v>1.5529682939024125</v>
      </c>
      <c r="BX88" s="17">
        <f t="shared" si="234"/>
        <v>-0.79645963266780084</v>
      </c>
      <c r="BZ88" t="str">
        <f t="shared" si="251"/>
        <v>31 Science, engineering and technology associate professionals</v>
      </c>
      <c r="CA88" s="17">
        <f t="shared" si="235"/>
        <v>3.1098248485914581</v>
      </c>
      <c r="CB88" s="17">
        <f t="shared" si="235"/>
        <v>12.206469842399969</v>
      </c>
      <c r="CC88" s="17">
        <f t="shared" si="235"/>
        <v>-4.0783513643138818</v>
      </c>
      <c r="CD88" s="17">
        <f t="shared" si="235"/>
        <v>-1.8031492014542239</v>
      </c>
      <c r="CE88" s="17">
        <f t="shared" si="236"/>
        <v>-1.7039554680587932</v>
      </c>
      <c r="CG88" s="17">
        <f t="shared" si="237"/>
        <v>-2.5674838364252994</v>
      </c>
      <c r="CH88" s="17">
        <f t="shared" si="238"/>
        <v>1.5563638793598233</v>
      </c>
      <c r="CI88" s="17">
        <f t="shared" si="239"/>
        <v>-0.42834114866994177</v>
      </c>
      <c r="CK88" t="str">
        <f t="shared" si="252"/>
        <v>31 Science, engineering and technology associate professionals</v>
      </c>
      <c r="CL88" s="17">
        <f t="shared" si="240"/>
        <v>9.3117950826504767</v>
      </c>
      <c r="CM88" s="17">
        <f t="shared" si="240"/>
        <v>1.4514265885557043</v>
      </c>
      <c r="CN88" s="17">
        <f t="shared" si="240"/>
        <v>-1.8063861218760469</v>
      </c>
      <c r="CO88" s="17">
        <f t="shared" si="240"/>
        <v>-1.1997385408979877</v>
      </c>
      <c r="CP88" s="17">
        <f t="shared" si="241"/>
        <v>-1.2263830523789099</v>
      </c>
      <c r="CR88" s="17">
        <f t="shared" si="242"/>
        <v>-1.4023696968411659</v>
      </c>
      <c r="CS88" s="17">
        <f t="shared" si="243"/>
        <v>2.0387765586084017</v>
      </c>
      <c r="CT88" s="17">
        <f t="shared" si="244"/>
        <v>1.0097669687488153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7.4402140065511491</v>
      </c>
      <c r="C89" s="17">
        <f t="shared" si="200"/>
        <v>-21.315549802699408</v>
      </c>
      <c r="D89" s="17">
        <f t="shared" si="200"/>
        <v>8.7790715007494349</v>
      </c>
      <c r="E89" s="17">
        <f t="shared" si="200"/>
        <v>4.8787030730422343</v>
      </c>
      <c r="F89" s="17">
        <f t="shared" si="201"/>
        <v>4.1940803778692137</v>
      </c>
      <c r="H89" s="17">
        <f t="shared" si="202"/>
        <v>6.1630339347768626</v>
      </c>
      <c r="I89" s="17">
        <f t="shared" si="203"/>
        <v>5.1044749326158545</v>
      </c>
      <c r="J89" s="17">
        <f t="shared" si="204"/>
        <v>8.839025295723113</v>
      </c>
      <c r="L89" t="str">
        <f t="shared" si="245"/>
        <v>32 Health and social care associate professionals</v>
      </c>
      <c r="M89" s="17">
        <f t="shared" si="205"/>
        <v>8.0335646611879632</v>
      </c>
      <c r="N89" s="17">
        <f t="shared" si="205"/>
        <v>-8.1437038607650276</v>
      </c>
      <c r="O89" s="17">
        <f t="shared" si="205"/>
        <v>7.8250172212803282</v>
      </c>
      <c r="P89" s="17">
        <f t="shared" si="205"/>
        <v>4.4765782491382966</v>
      </c>
      <c r="Q89" s="17">
        <f t="shared" si="206"/>
        <v>4.6660900840408637</v>
      </c>
      <c r="S89" s="17">
        <f t="shared" si="207"/>
        <v>5.5810084154245265</v>
      </c>
      <c r="T89" s="17">
        <f t="shared" si="208"/>
        <v>4.7767455706410056</v>
      </c>
      <c r="U89" s="17">
        <f t="shared" si="209"/>
        <v>8.2231741400019089</v>
      </c>
      <c r="W89" t="str">
        <f t="shared" si="246"/>
        <v>32 Health and social care associate professionals</v>
      </c>
      <c r="X89" s="17">
        <f t="shared" si="210"/>
        <v>4.2619268767026375</v>
      </c>
      <c r="Y89" s="17">
        <f t="shared" si="210"/>
        <v>-0.55975920658324352</v>
      </c>
      <c r="Z89" s="17">
        <f t="shared" si="210"/>
        <v>2.7822370886768644</v>
      </c>
      <c r="AA89" s="17">
        <f t="shared" si="210"/>
        <v>1.7129751926378667</v>
      </c>
      <c r="AB89" s="17">
        <f t="shared" si="211"/>
        <v>1.9018937015642168</v>
      </c>
      <c r="AD89" s="17">
        <f t="shared" si="212"/>
        <v>2.0681541059804021</v>
      </c>
      <c r="AE89" s="17">
        <f t="shared" si="213"/>
        <v>3.8422325959277526</v>
      </c>
      <c r="AF89" s="17">
        <f t="shared" si="214"/>
        <v>5.1364273849505704</v>
      </c>
      <c r="AH89" t="str">
        <f t="shared" si="247"/>
        <v>32 Health and social care associate professionals</v>
      </c>
      <c r="AI89" s="17">
        <f t="shared" si="215"/>
        <v>-3.5036557917565769</v>
      </c>
      <c r="AJ89" s="17">
        <f t="shared" si="215"/>
        <v>-4.8319765612681032</v>
      </c>
      <c r="AK89" s="17">
        <f t="shared" si="215"/>
        <v>-4.7634573588956837</v>
      </c>
      <c r="AL89" s="17">
        <f t="shared" si="215"/>
        <v>-4.5423418972236114</v>
      </c>
      <c r="AM89" s="17">
        <f t="shared" si="216"/>
        <v>-4.629610401236361</v>
      </c>
      <c r="AO89" s="17">
        <f t="shared" si="217"/>
        <v>-4.6161040339851134</v>
      </c>
      <c r="AP89" s="17">
        <f t="shared" si="218"/>
        <v>1.8271412987895141</v>
      </c>
      <c r="AQ89" s="17">
        <f t="shared" si="219"/>
        <v>-1.4418802988901191</v>
      </c>
      <c r="AS89" t="str">
        <f t="shared" si="248"/>
        <v>32 Health and social care associate professionals</v>
      </c>
      <c r="AT89" s="17">
        <f t="shared" si="220"/>
        <v>4.126723993719672</v>
      </c>
      <c r="AU89" s="17">
        <f t="shared" si="220"/>
        <v>5.7258062273194188</v>
      </c>
      <c r="AV89" s="17">
        <f t="shared" si="220"/>
        <v>0.32658637966422877</v>
      </c>
      <c r="AW89" s="17">
        <f t="shared" si="220"/>
        <v>1.2706405424323552</v>
      </c>
      <c r="AX89" s="17">
        <f t="shared" si="221"/>
        <v>1.2467396734903602</v>
      </c>
      <c r="AZ89" s="17">
        <f t="shared" si="222"/>
        <v>0.95497288574106776</v>
      </c>
      <c r="BA89" s="17">
        <f t="shared" si="223"/>
        <v>3.2433330581364661</v>
      </c>
      <c r="BB89" s="17">
        <f t="shared" si="224"/>
        <v>3.8694480542155185</v>
      </c>
      <c r="BD89" t="str">
        <f t="shared" si="249"/>
        <v>32 Health and social care associate professionals</v>
      </c>
      <c r="BE89" s="17">
        <f t="shared" si="225"/>
        <v>5.0165829541644058</v>
      </c>
      <c r="BF89" s="17">
        <f t="shared" si="225"/>
        <v>18.05063958181259</v>
      </c>
      <c r="BG89" s="17">
        <f t="shared" si="225"/>
        <v>0.14123081290071671</v>
      </c>
      <c r="BH89" s="17">
        <f t="shared" si="225"/>
        <v>2.4227143260879602</v>
      </c>
      <c r="BI89" s="17">
        <f t="shared" si="226"/>
        <v>2.6108974831738685</v>
      </c>
      <c r="BK89" s="17">
        <f t="shared" si="227"/>
        <v>1.6565021729633367</v>
      </c>
      <c r="BL89" s="17">
        <f t="shared" si="228"/>
        <v>3.2922728036286486</v>
      </c>
      <c r="BM89" s="17">
        <f t="shared" si="229"/>
        <v>4.3904636330402536</v>
      </c>
      <c r="BO89" t="str">
        <f t="shared" si="250"/>
        <v>32 Health and social care associate professionals</v>
      </c>
      <c r="BP89" s="17">
        <f t="shared" si="230"/>
        <v>2.6932126410121437</v>
      </c>
      <c r="BQ89" s="17">
        <f t="shared" si="230"/>
        <v>20.391642735744608</v>
      </c>
      <c r="BR89" s="17">
        <f t="shared" si="230"/>
        <v>-4.5670836166024742</v>
      </c>
      <c r="BS89" s="17">
        <f t="shared" si="230"/>
        <v>-2.4051021712725107</v>
      </c>
      <c r="BT89" s="17">
        <f t="shared" si="231"/>
        <v>-1.8060108754034299</v>
      </c>
      <c r="BV89" s="17">
        <f t="shared" si="232"/>
        <v>-3.1311506308849824</v>
      </c>
      <c r="BW89" s="17">
        <f t="shared" si="233"/>
        <v>2.2520843252816114</v>
      </c>
      <c r="BX89" s="17">
        <f t="shared" si="234"/>
        <v>0.11351246310287166</v>
      </c>
      <c r="BZ89" t="str">
        <f t="shared" si="251"/>
        <v>32 Health and social care associate professionals</v>
      </c>
      <c r="CA89" s="17">
        <f t="shared" si="235"/>
        <v>-1.925925233963599</v>
      </c>
      <c r="CB89" s="17">
        <f t="shared" si="235"/>
        <v>-12.101672318935041</v>
      </c>
      <c r="CC89" s="17">
        <f t="shared" si="235"/>
        <v>-6.5853913848731178</v>
      </c>
      <c r="CD89" s="17">
        <f t="shared" si="235"/>
        <v>-6.1966211725984932</v>
      </c>
      <c r="CE89" s="17">
        <f t="shared" si="236"/>
        <v>-6.6982125053991144</v>
      </c>
      <c r="CG89" s="17">
        <f t="shared" si="237"/>
        <v>-6.3263906863709867</v>
      </c>
      <c r="CH89" s="17">
        <f t="shared" si="238"/>
        <v>1.5004181587743304</v>
      </c>
      <c r="CI89" s="17">
        <f t="shared" si="239"/>
        <v>-3.0795491949889953</v>
      </c>
      <c r="CK89" t="str">
        <f t="shared" si="252"/>
        <v>32 Health and social care associate professionals</v>
      </c>
      <c r="CL89" s="17">
        <f t="shared" si="240"/>
        <v>5.2246372121437679</v>
      </c>
      <c r="CM89" s="17">
        <f t="shared" si="240"/>
        <v>-5.7350064250210719</v>
      </c>
      <c r="CN89" s="17">
        <f t="shared" si="240"/>
        <v>-0.56606187860196444</v>
      </c>
      <c r="CO89" s="17">
        <f t="shared" si="240"/>
        <v>-1.4067640153866523</v>
      </c>
      <c r="CP89" s="17">
        <f t="shared" si="241"/>
        <v>-1.4217898939843265</v>
      </c>
      <c r="CR89" s="17">
        <f t="shared" si="242"/>
        <v>-1.1273227341520586</v>
      </c>
      <c r="CS89" s="17">
        <f t="shared" si="243"/>
        <v>2.294162270890987</v>
      </c>
      <c r="CT89" s="17">
        <f t="shared" si="244"/>
        <v>1.492758984944409</v>
      </c>
    </row>
    <row r="90" spans="1:98" x14ac:dyDescent="0.2">
      <c r="A90" t="str">
        <f t="shared" si="199"/>
        <v>33 Protective service occupations</v>
      </c>
      <c r="B90" s="17">
        <f t="shared" si="200"/>
        <v>1.9049741681073096</v>
      </c>
      <c r="C90" s="17">
        <f t="shared" si="200"/>
        <v>-8.8475895938013078</v>
      </c>
      <c r="D90" s="17">
        <f t="shared" si="200"/>
        <v>11.831004792613321</v>
      </c>
      <c r="E90" s="17">
        <f t="shared" si="200"/>
        <v>4.8223223676383764</v>
      </c>
      <c r="F90" s="17">
        <f t="shared" si="201"/>
        <v>6.0339198500190871</v>
      </c>
      <c r="H90" s="17">
        <f t="shared" si="202"/>
        <v>7.1083331123298787</v>
      </c>
      <c r="I90" s="17">
        <f t="shared" si="203"/>
        <v>4.0108903209940427</v>
      </c>
      <c r="J90" s="17">
        <f t="shared" si="204"/>
        <v>8.924872483824565</v>
      </c>
      <c r="L90" t="str">
        <f t="shared" si="245"/>
        <v>33 Protective service occupations</v>
      </c>
      <c r="M90" s="17">
        <f t="shared" si="205"/>
        <v>3.0831984674433599</v>
      </c>
      <c r="N90" s="17">
        <f t="shared" si="205"/>
        <v>-6.1873130386114861</v>
      </c>
      <c r="O90" s="17">
        <f t="shared" si="205"/>
        <v>11.276875495127282</v>
      </c>
      <c r="P90" s="17">
        <f t="shared" si="205"/>
        <v>4.1862615720200669</v>
      </c>
      <c r="Q90" s="17">
        <f t="shared" si="206"/>
        <v>5.6572787644326938</v>
      </c>
      <c r="S90" s="17">
        <f t="shared" si="207"/>
        <v>6.4981207078254055</v>
      </c>
      <c r="T90" s="17">
        <f t="shared" si="208"/>
        <v>3.6577400362951096</v>
      </c>
      <c r="U90" s="17">
        <f t="shared" si="209"/>
        <v>8.252425110750238</v>
      </c>
      <c r="W90" t="str">
        <f t="shared" si="246"/>
        <v>33 Protective service occupations</v>
      </c>
      <c r="X90" s="17">
        <f t="shared" si="210"/>
        <v>3.8641489196109768</v>
      </c>
      <c r="Y90" s="17">
        <f t="shared" si="210"/>
        <v>9.7317351539373718</v>
      </c>
      <c r="Z90" s="17">
        <f t="shared" si="210"/>
        <v>7.0716298707802494</v>
      </c>
      <c r="AA90" s="17">
        <f t="shared" si="210"/>
        <v>3.9992367939759133</v>
      </c>
      <c r="AB90" s="17">
        <f t="shared" si="211"/>
        <v>5.3023018712692327</v>
      </c>
      <c r="AD90" s="17">
        <f t="shared" si="212"/>
        <v>5.0134450344909265</v>
      </c>
      <c r="AE90" s="17">
        <f t="shared" si="213"/>
        <v>3.5232445576274474</v>
      </c>
      <c r="AF90" s="17">
        <f t="shared" si="214"/>
        <v>7.012644902617815</v>
      </c>
      <c r="AH90" t="str">
        <f t="shared" si="247"/>
        <v>33 Protective service occupations</v>
      </c>
      <c r="AI90" s="17">
        <f t="shared" si="215"/>
        <v>2.8879188867133587</v>
      </c>
      <c r="AJ90" s="17">
        <f t="shared" si="215"/>
        <v>13.180604320270106</v>
      </c>
      <c r="AK90" s="17">
        <f t="shared" si="215"/>
        <v>7.0297796534753987</v>
      </c>
      <c r="AL90" s="17">
        <f t="shared" si="215"/>
        <v>3.9427054816693508</v>
      </c>
      <c r="AM90" s="17">
        <f t="shared" si="216"/>
        <v>5.4574360472263495</v>
      </c>
      <c r="AO90" s="17">
        <f t="shared" si="217"/>
        <v>4.9617077719133817</v>
      </c>
      <c r="AP90" s="17">
        <f t="shared" si="218"/>
        <v>3.2098707327633091</v>
      </c>
      <c r="AQ90" s="17">
        <f t="shared" si="219"/>
        <v>6.7765422145409371</v>
      </c>
      <c r="AS90" t="str">
        <f t="shared" si="248"/>
        <v>33 Protective service occupations</v>
      </c>
      <c r="AT90" s="17">
        <f t="shared" si="220"/>
        <v>-0.69105417240167277</v>
      </c>
      <c r="AU90" s="17">
        <f t="shared" si="220"/>
        <v>5.0585255199075085</v>
      </c>
      <c r="AV90" s="17">
        <f t="shared" si="220"/>
        <v>3.6511205865871643</v>
      </c>
      <c r="AW90" s="17">
        <f t="shared" si="220"/>
        <v>2.3147645720565047</v>
      </c>
      <c r="AX90" s="17">
        <f t="shared" si="221"/>
        <v>2.9005687385070811</v>
      </c>
      <c r="AZ90" s="17">
        <f t="shared" si="222"/>
        <v>2.7582911454008485</v>
      </c>
      <c r="BA90" s="17">
        <f t="shared" si="223"/>
        <v>2.430309469816061</v>
      </c>
      <c r="BB90" s="17">
        <f t="shared" si="224"/>
        <v>4.5083951446572401</v>
      </c>
      <c r="BD90" t="str">
        <f t="shared" si="249"/>
        <v>33 Protective service occupations</v>
      </c>
      <c r="BE90" s="17">
        <f t="shared" si="225"/>
        <v>-0.6164249254260401</v>
      </c>
      <c r="BF90" s="17">
        <f t="shared" si="225"/>
        <v>12.650046660989167</v>
      </c>
      <c r="BG90" s="17">
        <f t="shared" si="225"/>
        <v>0.78866459373230224</v>
      </c>
      <c r="BH90" s="17">
        <f t="shared" si="225"/>
        <v>0.10167024437872652</v>
      </c>
      <c r="BI90" s="17">
        <f t="shared" si="226"/>
        <v>1.0590454745077471</v>
      </c>
      <c r="BK90" s="17">
        <f t="shared" si="227"/>
        <v>0.33014648036748806</v>
      </c>
      <c r="BL90" s="17">
        <f t="shared" si="228"/>
        <v>1.5110931213593304</v>
      </c>
      <c r="BM90" s="17">
        <f t="shared" si="229"/>
        <v>1.7799446250998052</v>
      </c>
      <c r="BO90" t="str">
        <f t="shared" si="250"/>
        <v>33 Protective service occupations</v>
      </c>
      <c r="BP90" s="17">
        <f t="shared" si="230"/>
        <v>-0.76724770298990386</v>
      </c>
      <c r="BQ90" s="17">
        <f t="shared" si="230"/>
        <v>13.031524354704294</v>
      </c>
      <c r="BR90" s="17">
        <f t="shared" si="230"/>
        <v>-0.42541038313457236</v>
      </c>
      <c r="BS90" s="17">
        <f t="shared" si="230"/>
        <v>-2.3896161847201447</v>
      </c>
      <c r="BT90" s="17">
        <f t="shared" si="231"/>
        <v>-0.8754106940034867</v>
      </c>
      <c r="BV90" s="17">
        <f t="shared" si="232"/>
        <v>-1.7392241978690826</v>
      </c>
      <c r="BW90" s="17">
        <f t="shared" si="233"/>
        <v>1.5681593491393864</v>
      </c>
      <c r="BX90" s="17">
        <f t="shared" si="234"/>
        <v>0.20690381159882421</v>
      </c>
      <c r="BZ90" t="str">
        <f t="shared" si="251"/>
        <v>33 Protective service occupations</v>
      </c>
      <c r="CA90" s="17">
        <f t="shared" si="235"/>
        <v>-2.0085322224697166</v>
      </c>
      <c r="CB90" s="17">
        <f t="shared" si="235"/>
        <v>1.9565558668330318</v>
      </c>
      <c r="CC90" s="17">
        <f t="shared" si="235"/>
        <v>1.5480336710977038</v>
      </c>
      <c r="CD90" s="17">
        <f t="shared" si="235"/>
        <v>-4.0575283572519378</v>
      </c>
      <c r="CE90" s="17">
        <f t="shared" si="236"/>
        <v>-1.9680569286199545</v>
      </c>
      <c r="CG90" s="17">
        <f t="shared" si="237"/>
        <v>-2.2242608508459494</v>
      </c>
      <c r="CH90" s="17">
        <f t="shared" si="238"/>
        <v>1.803692479692165</v>
      </c>
      <c r="CI90" s="17">
        <f t="shared" si="239"/>
        <v>0.1396482131008181</v>
      </c>
      <c r="CK90" t="str">
        <f t="shared" si="252"/>
        <v>33 Protective service occupations</v>
      </c>
      <c r="CL90" s="17">
        <f t="shared" si="240"/>
        <v>-1.8661335792248934</v>
      </c>
      <c r="CM90" s="17">
        <f t="shared" si="240"/>
        <v>-11.392630877654309</v>
      </c>
      <c r="CN90" s="17">
        <f t="shared" si="240"/>
        <v>0.90116733389455916</v>
      </c>
      <c r="CO90" s="17">
        <f t="shared" si="240"/>
        <v>-1.6071669300665392</v>
      </c>
      <c r="CP90" s="17">
        <f t="shared" si="241"/>
        <v>-1.4772352122938925</v>
      </c>
      <c r="CR90" s="17">
        <f t="shared" si="242"/>
        <v>-0.778061573143074</v>
      </c>
      <c r="CS90" s="17">
        <f t="shared" si="243"/>
        <v>1.3802711881097496</v>
      </c>
      <c r="CT90" s="17">
        <f t="shared" si="244"/>
        <v>0.74475951230388304</v>
      </c>
    </row>
    <row r="91" spans="1:98" x14ac:dyDescent="0.2">
      <c r="A91" t="str">
        <f t="shared" si="199"/>
        <v>34 Culture, media and sports occupations</v>
      </c>
      <c r="B91" s="17">
        <f t="shared" si="200"/>
        <v>17.236372835095004</v>
      </c>
      <c r="C91" s="17">
        <f t="shared" si="200"/>
        <v>-2.3892732876806266</v>
      </c>
      <c r="D91" s="17">
        <f t="shared" si="200"/>
        <v>5.5534708495583507</v>
      </c>
      <c r="E91" s="17">
        <f t="shared" si="200"/>
        <v>3.8366107173668063</v>
      </c>
      <c r="F91" s="17">
        <f t="shared" si="201"/>
        <v>3.9675533027199394</v>
      </c>
      <c r="H91" s="17">
        <f t="shared" si="202"/>
        <v>4.405771975367867</v>
      </c>
      <c r="I91" s="17">
        <f t="shared" si="203"/>
        <v>4.2536087978317205</v>
      </c>
      <c r="J91" s="17">
        <f t="shared" si="204"/>
        <v>7.0468978716236919</v>
      </c>
      <c r="L91" t="str">
        <f t="shared" si="245"/>
        <v>34 Culture, media and sports occupations</v>
      </c>
      <c r="M91" s="17">
        <f t="shared" si="205"/>
        <v>7.1562310163003628</v>
      </c>
      <c r="N91" s="17">
        <f t="shared" si="205"/>
        <v>3.2064546564191554</v>
      </c>
      <c r="O91" s="17">
        <f t="shared" si="205"/>
        <v>3.8399526796897954</v>
      </c>
      <c r="P91" s="17">
        <f t="shared" si="205"/>
        <v>2.8145166521768239</v>
      </c>
      <c r="Q91" s="17">
        <f t="shared" si="206"/>
        <v>3.1584013062318173</v>
      </c>
      <c r="S91" s="17">
        <f t="shared" si="207"/>
        <v>3.1551985451821585</v>
      </c>
      <c r="T91" s="17">
        <f t="shared" si="208"/>
        <v>3.7181105491007171</v>
      </c>
      <c r="U91" s="17">
        <f t="shared" si="209"/>
        <v>5.7788668708905311</v>
      </c>
      <c r="W91" t="str">
        <f t="shared" si="246"/>
        <v>34 Culture, media and sports occupations</v>
      </c>
      <c r="X91" s="17">
        <f t="shared" si="210"/>
        <v>3.9708220801389693</v>
      </c>
      <c r="Y91" s="17">
        <f t="shared" si="210"/>
        <v>8.5267933683223376</v>
      </c>
      <c r="Z91" s="17">
        <f t="shared" si="210"/>
        <v>-1.2892082431812169</v>
      </c>
      <c r="AA91" s="17">
        <f t="shared" si="210"/>
        <v>0.82870696118786391</v>
      </c>
      <c r="AB91" s="17">
        <f t="shared" si="211"/>
        <v>0.62366531309012707</v>
      </c>
      <c r="AD91" s="17">
        <f t="shared" si="212"/>
        <v>0.11773372580321517</v>
      </c>
      <c r="AE91" s="17">
        <f t="shared" si="213"/>
        <v>2.6834859387898868</v>
      </c>
      <c r="AF91" s="17">
        <f t="shared" si="214"/>
        <v>2.7649678411840739</v>
      </c>
      <c r="AH91" t="str">
        <f t="shared" si="247"/>
        <v>34 Culture, media and sports occupations</v>
      </c>
      <c r="AI91" s="17">
        <f t="shared" si="215"/>
        <v>3.9716695244977673</v>
      </c>
      <c r="AJ91" s="17">
        <f t="shared" si="215"/>
        <v>0.95863812193226483</v>
      </c>
      <c r="AK91" s="17">
        <f t="shared" si="215"/>
        <v>-0.71767102637672053</v>
      </c>
      <c r="AL91" s="17">
        <f t="shared" si="215"/>
        <v>2.2438666565427923</v>
      </c>
      <c r="AM91" s="17">
        <f t="shared" si="216"/>
        <v>1.2289529657662168</v>
      </c>
      <c r="AO91" s="17">
        <f t="shared" si="217"/>
        <v>1.246999667738069</v>
      </c>
      <c r="AP91" s="17">
        <f t="shared" si="218"/>
        <v>2.8187666331818129</v>
      </c>
      <c r="AQ91" s="17">
        <f t="shared" si="219"/>
        <v>3.6882530493804744</v>
      </c>
      <c r="AS91" t="str">
        <f t="shared" si="248"/>
        <v>34 Culture, media and sports occupations</v>
      </c>
      <c r="AT91" s="17">
        <f t="shared" si="220"/>
        <v>0.67477728362039802</v>
      </c>
      <c r="AU91" s="17">
        <f t="shared" si="220"/>
        <v>13.42116311091932</v>
      </c>
      <c r="AV91" s="17">
        <f t="shared" si="220"/>
        <v>-2.6259509316525542</v>
      </c>
      <c r="AW91" s="17">
        <f t="shared" si="220"/>
        <v>0.38883343740951926</v>
      </c>
      <c r="AX91" s="17">
        <f t="shared" si="221"/>
        <v>0.19828080008612581</v>
      </c>
      <c r="AZ91" s="17">
        <f t="shared" si="222"/>
        <v>-0.6263256466048972</v>
      </c>
      <c r="BA91" s="17">
        <f t="shared" si="223"/>
        <v>2.4402948650027012</v>
      </c>
      <c r="BB91" s="17">
        <f t="shared" si="224"/>
        <v>1.9994312619699528</v>
      </c>
      <c r="BD91" t="str">
        <f t="shared" si="249"/>
        <v>34 Culture, media and sports occupations</v>
      </c>
      <c r="BE91" s="17">
        <f t="shared" si="225"/>
        <v>1.9610493318666045</v>
      </c>
      <c r="BF91" s="17">
        <f t="shared" si="225"/>
        <v>22.120389987010647</v>
      </c>
      <c r="BG91" s="17">
        <f t="shared" si="225"/>
        <v>-5.4484807639276545</v>
      </c>
      <c r="BH91" s="17">
        <f t="shared" si="225"/>
        <v>0.43010832684877709</v>
      </c>
      <c r="BI91" s="17">
        <f t="shared" si="226"/>
        <v>-0.23329518587767994</v>
      </c>
      <c r="BK91" s="17">
        <f t="shared" si="227"/>
        <v>-1.5689484931819542</v>
      </c>
      <c r="BL91" s="17">
        <f t="shared" si="228"/>
        <v>1.7693595592361611</v>
      </c>
      <c r="BM91" s="17">
        <f t="shared" si="229"/>
        <v>0.57470887827009154</v>
      </c>
      <c r="BO91" t="str">
        <f t="shared" si="250"/>
        <v>34 Culture, media and sports occupations</v>
      </c>
      <c r="BP91" s="17">
        <f t="shared" si="230"/>
        <v>-5.0843375020348862</v>
      </c>
      <c r="BQ91" s="17">
        <f t="shared" si="230"/>
        <v>33.087418822123162</v>
      </c>
      <c r="BR91" s="17">
        <f t="shared" si="230"/>
        <v>-10.140893912202099</v>
      </c>
      <c r="BS91" s="17">
        <f t="shared" si="230"/>
        <v>-4.6323830299192403</v>
      </c>
      <c r="BT91" s="17">
        <f t="shared" si="231"/>
        <v>-4.4188396171028987</v>
      </c>
      <c r="BV91" s="17">
        <f t="shared" si="232"/>
        <v>-6.5050862921961716</v>
      </c>
      <c r="BW91" s="17">
        <f t="shared" si="233"/>
        <v>1.1926690338401214</v>
      </c>
      <c r="BX91" s="17">
        <f t="shared" si="234"/>
        <v>-3.8004219997956445</v>
      </c>
      <c r="BZ91" t="str">
        <f t="shared" si="251"/>
        <v>34 Culture, media and sports occupations</v>
      </c>
      <c r="CA91" s="17">
        <f t="shared" si="235"/>
        <v>0.56636525245985503</v>
      </c>
      <c r="CB91" s="17">
        <f t="shared" si="235"/>
        <v>-1.5778738358900646</v>
      </c>
      <c r="CC91" s="17">
        <f t="shared" si="235"/>
        <v>-5.4302555021110255</v>
      </c>
      <c r="CD91" s="17">
        <f t="shared" si="235"/>
        <v>-5.1119368646430186</v>
      </c>
      <c r="CE91" s="17">
        <f t="shared" si="236"/>
        <v>-4.9946411957529353</v>
      </c>
      <c r="CG91" s="17">
        <f t="shared" si="237"/>
        <v>-5.2181619493868014</v>
      </c>
      <c r="CH91" s="17">
        <f t="shared" si="238"/>
        <v>1.4410861328923774</v>
      </c>
      <c r="CI91" s="17">
        <f t="shared" si="239"/>
        <v>-2.4719592380090361</v>
      </c>
      <c r="CK91" t="str">
        <f t="shared" si="252"/>
        <v>34 Culture, media and sports occupations</v>
      </c>
      <c r="CL91" s="17">
        <f t="shared" si="240"/>
        <v>11.701562943366795</v>
      </c>
      <c r="CM91" s="17">
        <f t="shared" si="240"/>
        <v>-15.24667968244664</v>
      </c>
      <c r="CN91" s="17">
        <f t="shared" si="240"/>
        <v>-2.5167924708154765</v>
      </c>
      <c r="CO91" s="17">
        <f t="shared" si="240"/>
        <v>-4.8428007957202475</v>
      </c>
      <c r="CP91" s="17">
        <f t="shared" si="241"/>
        <v>-4.8132732678821348</v>
      </c>
      <c r="CR91" s="17">
        <f t="shared" si="242"/>
        <v>-4.0736976709831341</v>
      </c>
      <c r="CS91" s="17">
        <f t="shared" si="243"/>
        <v>1.9361814326791515</v>
      </c>
      <c r="CT91" s="17">
        <f t="shared" si="244"/>
        <v>-0.93042174596873473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5.2013039004989992</v>
      </c>
      <c r="C92" s="17">
        <f t="shared" si="200"/>
        <v>-7.5055231803973328</v>
      </c>
      <c r="D92" s="17">
        <f t="shared" si="200"/>
        <v>6.5005909856838517</v>
      </c>
      <c r="E92" s="17">
        <f t="shared" si="200"/>
        <v>3.4869568328883771</v>
      </c>
      <c r="F92" s="17">
        <f t="shared" si="201"/>
        <v>3.6891353928991677</v>
      </c>
      <c r="H92" s="17">
        <f t="shared" si="202"/>
        <v>4.4819052228044498</v>
      </c>
      <c r="I92" s="17">
        <f t="shared" si="203"/>
        <v>4.0011434833436832</v>
      </c>
      <c r="J92" s="17">
        <f t="shared" si="204"/>
        <v>6.9284915342721298</v>
      </c>
      <c r="L92" t="str">
        <f t="shared" si="245"/>
        <v>35 Business and public service associate professionals</v>
      </c>
      <c r="M92" s="17">
        <f t="shared" si="205"/>
        <v>5.3351651961432767</v>
      </c>
      <c r="N92" s="17">
        <f t="shared" si="205"/>
        <v>-4.6873374811187691</v>
      </c>
      <c r="O92" s="17">
        <f t="shared" si="205"/>
        <v>5.9471996398340998</v>
      </c>
      <c r="P92" s="17">
        <f t="shared" si="205"/>
        <v>3.1969317080446258</v>
      </c>
      <c r="Q92" s="17">
        <f t="shared" si="206"/>
        <v>3.5330757759981735</v>
      </c>
      <c r="S92" s="17">
        <f t="shared" si="207"/>
        <v>4.105662108951913</v>
      </c>
      <c r="T92" s="17">
        <f t="shared" si="208"/>
        <v>3.9498476211133005</v>
      </c>
      <c r="U92" s="17">
        <f t="shared" si="209"/>
        <v>6.6224247417162152</v>
      </c>
      <c r="W92" t="str">
        <f t="shared" si="246"/>
        <v>35 Business and public service associate professionals</v>
      </c>
      <c r="X92" s="17">
        <f t="shared" si="210"/>
        <v>2.2563247117349361</v>
      </c>
      <c r="Y92" s="17">
        <f t="shared" si="210"/>
        <v>3.3079051704205886</v>
      </c>
      <c r="Z92" s="17">
        <f t="shared" si="210"/>
        <v>0.69615500775430661</v>
      </c>
      <c r="AA92" s="17">
        <f t="shared" si="210"/>
        <v>0.88320298164452637</v>
      </c>
      <c r="AB92" s="17">
        <f t="shared" si="211"/>
        <v>0.97448890215354744</v>
      </c>
      <c r="AD92" s="17">
        <f t="shared" si="212"/>
        <v>0.82081508322406904</v>
      </c>
      <c r="AE92" s="17">
        <f t="shared" si="213"/>
        <v>2.9817766878303731</v>
      </c>
      <c r="AF92" s="17">
        <f t="shared" si="214"/>
        <v>3.5367426779470579</v>
      </c>
      <c r="AH92" t="str">
        <f t="shared" si="247"/>
        <v>35 Business and public service associate professionals</v>
      </c>
      <c r="AI92" s="17">
        <f t="shared" si="215"/>
        <v>1.8912596162104389</v>
      </c>
      <c r="AJ92" s="17">
        <f t="shared" si="215"/>
        <v>8.336162454183027</v>
      </c>
      <c r="AK92" s="17">
        <f t="shared" si="215"/>
        <v>0.69810034137538501</v>
      </c>
      <c r="AL92" s="17">
        <f t="shared" si="215"/>
        <v>1.1857487802150013</v>
      </c>
      <c r="AM92" s="17">
        <f t="shared" si="216"/>
        <v>1.4651924447296238</v>
      </c>
      <c r="AO92" s="17">
        <f t="shared" si="217"/>
        <v>1.0229374721805629</v>
      </c>
      <c r="AP92" s="17">
        <f t="shared" si="218"/>
        <v>2.8839715481644213</v>
      </c>
      <c r="AQ92" s="17">
        <f t="shared" si="219"/>
        <v>3.5877370645806872</v>
      </c>
      <c r="AS92" t="str">
        <f t="shared" si="248"/>
        <v>35 Business and public service associate professionals</v>
      </c>
      <c r="AT92" s="17">
        <f t="shared" si="220"/>
        <v>1.6191158081860335</v>
      </c>
      <c r="AU92" s="17">
        <f t="shared" si="220"/>
        <v>6.9965296537775057</v>
      </c>
      <c r="AV92" s="17">
        <f t="shared" si="220"/>
        <v>0.42027319703135113</v>
      </c>
      <c r="AW92" s="17">
        <f t="shared" si="220"/>
        <v>1.0807665544175782</v>
      </c>
      <c r="AX92" s="17">
        <f t="shared" si="221"/>
        <v>1.2331200077913218</v>
      </c>
      <c r="AZ92" s="17">
        <f t="shared" si="222"/>
        <v>0.86012081237689664</v>
      </c>
      <c r="BA92" s="17">
        <f t="shared" si="223"/>
        <v>2.8065621126995843</v>
      </c>
      <c r="BB92" s="17">
        <f t="shared" si="224"/>
        <v>3.402096218307249</v>
      </c>
      <c r="BD92" t="str">
        <f t="shared" si="249"/>
        <v>35 Business and public service associate professionals</v>
      </c>
      <c r="BE92" s="17">
        <f t="shared" si="225"/>
        <v>1.5440115239209184</v>
      </c>
      <c r="BF92" s="17">
        <f t="shared" si="225"/>
        <v>19.391215048017109</v>
      </c>
      <c r="BG92" s="17">
        <f t="shared" si="225"/>
        <v>-3.13330089239231</v>
      </c>
      <c r="BH92" s="17">
        <f t="shared" si="225"/>
        <v>0.44697341869668339</v>
      </c>
      <c r="BI92" s="17">
        <f t="shared" si="226"/>
        <v>0.39240062867007541</v>
      </c>
      <c r="BK92" s="17">
        <f t="shared" si="227"/>
        <v>-0.76091822839825518</v>
      </c>
      <c r="BL92" s="17">
        <f t="shared" si="228"/>
        <v>2.1268800526235809</v>
      </c>
      <c r="BM92" s="17">
        <f t="shared" si="229"/>
        <v>1.5684890895267367</v>
      </c>
      <c r="BO92" t="str">
        <f t="shared" si="250"/>
        <v>35 Business and public service associate professionals</v>
      </c>
      <c r="BP92" s="17">
        <f t="shared" si="230"/>
        <v>-0.33898099157044781</v>
      </c>
      <c r="BQ92" s="17">
        <f t="shared" si="230"/>
        <v>20.962833906013103</v>
      </c>
      <c r="BR92" s="17">
        <f t="shared" si="230"/>
        <v>-5.3146181901285168</v>
      </c>
      <c r="BS92" s="17">
        <f t="shared" si="230"/>
        <v>-2.4494765310651867</v>
      </c>
      <c r="BT92" s="17">
        <f t="shared" si="231"/>
        <v>-2.045889147176394</v>
      </c>
      <c r="BV92" s="17">
        <f t="shared" si="232"/>
        <v>-3.4140295546359223</v>
      </c>
      <c r="BW92" s="17">
        <f t="shared" si="233"/>
        <v>1.7181730076943236</v>
      </c>
      <c r="BX92" s="17">
        <f t="shared" si="234"/>
        <v>-0.81076150803544023</v>
      </c>
      <c r="BZ92" t="str">
        <f t="shared" si="251"/>
        <v>35 Business and public service associate professionals</v>
      </c>
      <c r="CA92" s="17">
        <f t="shared" si="235"/>
        <v>-1.134141696247315</v>
      </c>
      <c r="CB92" s="17">
        <f t="shared" si="235"/>
        <v>-0.1506487530131051</v>
      </c>
      <c r="CC92" s="17">
        <f t="shared" si="235"/>
        <v>-4.6361862071833126</v>
      </c>
      <c r="CD92" s="17">
        <f t="shared" si="235"/>
        <v>-4.7271155119463888</v>
      </c>
      <c r="CE92" s="17">
        <f t="shared" si="236"/>
        <v>-4.4188442197241162</v>
      </c>
      <c r="CG92" s="17">
        <f t="shared" si="237"/>
        <v>-4.6968153812216968</v>
      </c>
      <c r="CH92" s="17">
        <f t="shared" si="238"/>
        <v>1.435110727275335</v>
      </c>
      <c r="CI92" s="17">
        <f t="shared" si="239"/>
        <v>-2.1276610202042634</v>
      </c>
      <c r="CK92" t="str">
        <f t="shared" si="252"/>
        <v>35 Business and public service associate professionals</v>
      </c>
      <c r="CL92" s="17">
        <f t="shared" si="240"/>
        <v>2.7441959708077945</v>
      </c>
      <c r="CM92" s="17">
        <f t="shared" si="240"/>
        <v>-11.270296101393317</v>
      </c>
      <c r="CN92" s="17">
        <f t="shared" si="240"/>
        <v>-5.9234189350733661</v>
      </c>
      <c r="CO92" s="17">
        <f t="shared" si="240"/>
        <v>-2.3646271232947713</v>
      </c>
      <c r="CP92" s="17">
        <f t="shared" si="241"/>
        <v>-4.0661697142081232</v>
      </c>
      <c r="CR92" s="17">
        <f t="shared" si="242"/>
        <v>-3.5656032462726972</v>
      </c>
      <c r="CS92" s="17">
        <f t="shared" si="243"/>
        <v>1.5339500807632911</v>
      </c>
      <c r="CT92" s="17">
        <f t="shared" si="244"/>
        <v>-1.1824413935384803</v>
      </c>
    </row>
    <row r="93" spans="1:98" x14ac:dyDescent="0.2">
      <c r="A93" t="str">
        <f t="shared" si="199"/>
        <v>41 Administrative occupations</v>
      </c>
      <c r="B93" s="17">
        <f t="shared" si="200"/>
        <v>2.1373892689697582</v>
      </c>
      <c r="C93" s="17">
        <f t="shared" si="200"/>
        <v>-6.9951980679742176</v>
      </c>
      <c r="D93" s="17">
        <f t="shared" si="200"/>
        <v>7.6229057235234432</v>
      </c>
      <c r="E93" s="17">
        <f t="shared" si="200"/>
        <v>4.164609823422194</v>
      </c>
      <c r="F93" s="17">
        <f t="shared" si="201"/>
        <v>4.4905291169043515</v>
      </c>
      <c r="H93" s="17">
        <f t="shared" si="202"/>
        <v>5.3048479607453736</v>
      </c>
      <c r="I93" s="17">
        <f t="shared" si="203"/>
        <v>4.361122963100339</v>
      </c>
      <c r="J93" s="17">
        <f t="shared" si="204"/>
        <v>7.760771235695052</v>
      </c>
      <c r="L93" t="str">
        <f t="shared" si="245"/>
        <v>41 Administrative occupations</v>
      </c>
      <c r="M93" s="17">
        <f t="shared" si="205"/>
        <v>3.9301612915729089</v>
      </c>
      <c r="N93" s="17">
        <f t="shared" si="205"/>
        <v>-4.6415698683019091</v>
      </c>
      <c r="O93" s="17">
        <f t="shared" si="205"/>
        <v>7.4050337252315801</v>
      </c>
      <c r="P93" s="17">
        <f t="shared" si="205"/>
        <v>3.3730857552166649</v>
      </c>
      <c r="Q93" s="17">
        <f t="shared" si="206"/>
        <v>4.0901938335003996</v>
      </c>
      <c r="S93" s="17">
        <f t="shared" si="207"/>
        <v>4.6999639719063291</v>
      </c>
      <c r="T93" s="17">
        <f t="shared" si="208"/>
        <v>4.3460709906939954</v>
      </c>
      <c r="U93" s="17">
        <f t="shared" si="209"/>
        <v>7.3178058722870754</v>
      </c>
      <c r="W93" t="str">
        <f t="shared" si="246"/>
        <v>41 Administrative occupations</v>
      </c>
      <c r="X93" s="17">
        <f t="shared" si="210"/>
        <v>0.54454696463268615</v>
      </c>
      <c r="Y93" s="17">
        <f t="shared" si="210"/>
        <v>4.4154089642908456</v>
      </c>
      <c r="Z93" s="17">
        <f t="shared" si="210"/>
        <v>2.3394714390919225</v>
      </c>
      <c r="AA93" s="17">
        <f t="shared" si="210"/>
        <v>1.7695370508743924</v>
      </c>
      <c r="AB93" s="17">
        <f t="shared" si="211"/>
        <v>2.1109700378735052</v>
      </c>
      <c r="AD93" s="17">
        <f t="shared" si="212"/>
        <v>1.9591616381689381</v>
      </c>
      <c r="AE93" s="17">
        <f t="shared" si="213"/>
        <v>3.3918977140969808</v>
      </c>
      <c r="AF93" s="17">
        <f t="shared" si="214"/>
        <v>4.6842436817678745</v>
      </c>
      <c r="AH93" t="str">
        <f t="shared" si="247"/>
        <v>41 Administrative occupations</v>
      </c>
      <c r="AI93" s="17">
        <f t="shared" si="215"/>
        <v>1.2177444036690854</v>
      </c>
      <c r="AJ93" s="17">
        <f t="shared" si="215"/>
        <v>2.4834800178437533</v>
      </c>
      <c r="AK93" s="17">
        <f t="shared" si="215"/>
        <v>1.7195392003525267</v>
      </c>
      <c r="AL93" s="17">
        <f t="shared" si="215"/>
        <v>1.1834179529221167</v>
      </c>
      <c r="AM93" s="17">
        <f t="shared" si="216"/>
        <v>1.4315536229698056</v>
      </c>
      <c r="AO93" s="17">
        <f t="shared" si="217"/>
        <v>1.3618103341882071</v>
      </c>
      <c r="AP93" s="17">
        <f t="shared" si="218"/>
        <v>3.4018898098040706</v>
      </c>
      <c r="AQ93" s="17">
        <f t="shared" si="219"/>
        <v>4.2858021647939504</v>
      </c>
      <c r="AS93" t="str">
        <f t="shared" si="248"/>
        <v>41 Administrative occupations</v>
      </c>
      <c r="AT93" s="17">
        <f t="shared" si="220"/>
        <v>0.23583791159840217</v>
      </c>
      <c r="AU93" s="17">
        <f t="shared" si="220"/>
        <v>4.5319764283227482</v>
      </c>
      <c r="AV93" s="17">
        <f t="shared" si="220"/>
        <v>1.0921649069070449</v>
      </c>
      <c r="AW93" s="17">
        <f t="shared" si="220"/>
        <v>1.3516353087785316</v>
      </c>
      <c r="AX93" s="17">
        <f t="shared" si="221"/>
        <v>1.4662279840216508</v>
      </c>
      <c r="AZ93" s="17">
        <f t="shared" si="222"/>
        <v>1.265071261846451</v>
      </c>
      <c r="BA93" s="17">
        <f t="shared" si="223"/>
        <v>3.1797490317014176</v>
      </c>
      <c r="BB93" s="17">
        <f t="shared" si="224"/>
        <v>4.0224144870645295</v>
      </c>
      <c r="BD93" t="str">
        <f t="shared" si="249"/>
        <v>41 Administrative occupations</v>
      </c>
      <c r="BE93" s="17">
        <f t="shared" si="225"/>
        <v>-0.84017768070347998</v>
      </c>
      <c r="BF93" s="17">
        <f t="shared" si="225"/>
        <v>16.162169581588117</v>
      </c>
      <c r="BG93" s="17">
        <f t="shared" si="225"/>
        <v>-2.4808065348048802</v>
      </c>
      <c r="BH93" s="17">
        <f t="shared" si="225"/>
        <v>-0.43086950480535346</v>
      </c>
      <c r="BI93" s="17">
        <f t="shared" si="226"/>
        <v>-0.11847886035050159</v>
      </c>
      <c r="BK93" s="17">
        <f t="shared" si="227"/>
        <v>-1.1189255943201748</v>
      </c>
      <c r="BL93" s="17">
        <f t="shared" si="228"/>
        <v>2.2776542602884531</v>
      </c>
      <c r="BM93" s="17">
        <f t="shared" si="229"/>
        <v>1.4801652118521025</v>
      </c>
      <c r="BO93" t="str">
        <f t="shared" si="250"/>
        <v>41 Administrative occupations</v>
      </c>
      <c r="BP93" s="17">
        <f t="shared" si="230"/>
        <v>-2.7561124728841646</v>
      </c>
      <c r="BQ93" s="17">
        <f t="shared" si="230"/>
        <v>19.880110020718099</v>
      </c>
      <c r="BR93" s="17">
        <f t="shared" si="230"/>
        <v>-5.1353556096421453</v>
      </c>
      <c r="BS93" s="17">
        <f t="shared" si="230"/>
        <v>-3.4214573578353669</v>
      </c>
      <c r="BT93" s="17">
        <f t="shared" si="231"/>
        <v>-2.6541996090935438</v>
      </c>
      <c r="BV93" s="17">
        <f t="shared" si="232"/>
        <v>-3.9961699493929248</v>
      </c>
      <c r="BW93" s="17">
        <f t="shared" si="233"/>
        <v>1.790550176831629</v>
      </c>
      <c r="BX93" s="17">
        <f t="shared" si="234"/>
        <v>-1.0976947912360702</v>
      </c>
      <c r="BZ93" t="str">
        <f t="shared" si="251"/>
        <v>41 Administrative occupations</v>
      </c>
      <c r="CA93" s="17">
        <f t="shared" si="235"/>
        <v>-4.1305835780355853</v>
      </c>
      <c r="CB93" s="17">
        <f t="shared" si="235"/>
        <v>-6.4255764466255139</v>
      </c>
      <c r="CC93" s="17">
        <f t="shared" si="235"/>
        <v>-7.571459264521863</v>
      </c>
      <c r="CD93" s="17">
        <f t="shared" si="235"/>
        <v>-8.4688622281426262</v>
      </c>
      <c r="CE93" s="17">
        <f t="shared" si="236"/>
        <v>-8.0625898362786117</v>
      </c>
      <c r="CG93" s="17">
        <f t="shared" si="237"/>
        <v>-8.1707002220954728</v>
      </c>
      <c r="CH93" s="17">
        <f t="shared" si="238"/>
        <v>1.1870436302287013</v>
      </c>
      <c r="CI93" s="17">
        <f t="shared" si="239"/>
        <v>-4.881004460772786</v>
      </c>
      <c r="CK93" t="str">
        <f t="shared" si="252"/>
        <v>41 Administrative occupations</v>
      </c>
      <c r="CL93" s="17">
        <f t="shared" si="240"/>
        <v>-1.8947971218707726</v>
      </c>
      <c r="CM93" s="17">
        <f t="shared" si="240"/>
        <v>-7.224159823556187</v>
      </c>
      <c r="CN93" s="17">
        <f t="shared" si="240"/>
        <v>-5.661937564845287</v>
      </c>
      <c r="CO93" s="17">
        <f t="shared" si="240"/>
        <v>-5.0575682405693883</v>
      </c>
      <c r="CP93" s="17">
        <f t="shared" si="241"/>
        <v>-5.3834576956741209</v>
      </c>
      <c r="CR93" s="17">
        <f t="shared" si="242"/>
        <v>-5.2594536665426244</v>
      </c>
      <c r="CS93" s="17">
        <f t="shared" si="243"/>
        <v>1.3335825146704838</v>
      </c>
      <c r="CT93" s="17">
        <f t="shared" si="244"/>
        <v>-2.6879653595011432</v>
      </c>
    </row>
    <row r="94" spans="1:98" x14ac:dyDescent="0.2">
      <c r="A94" t="str">
        <f t="shared" si="199"/>
        <v>42 Secretarial and related occupations</v>
      </c>
      <c r="B94" s="17">
        <f t="shared" si="200"/>
        <v>4.7254137273854413</v>
      </c>
      <c r="C94" s="17">
        <f t="shared" si="200"/>
        <v>-19.320831274760366</v>
      </c>
      <c r="D94" s="17">
        <f t="shared" si="200"/>
        <v>15.112740708302329</v>
      </c>
      <c r="E94" s="17">
        <f t="shared" si="200"/>
        <v>6.5591322095856386</v>
      </c>
      <c r="F94" s="17">
        <f t="shared" si="201"/>
        <v>7.2797668505069968</v>
      </c>
      <c r="H94" s="17">
        <f t="shared" si="202"/>
        <v>9.3372755681608854</v>
      </c>
      <c r="I94" s="17">
        <f t="shared" si="203"/>
        <v>6.5607511539494512</v>
      </c>
      <c r="J94" s="17">
        <f t="shared" si="204"/>
        <v>11.911699190238444</v>
      </c>
      <c r="L94" t="str">
        <f t="shared" si="245"/>
        <v>42 Secretarial and related occupations</v>
      </c>
      <c r="M94" s="17">
        <f t="shared" si="205"/>
        <v>2.3680816486220335</v>
      </c>
      <c r="N94" s="17">
        <f t="shared" si="205"/>
        <v>-9.7762801476053198</v>
      </c>
      <c r="O94" s="17">
        <f t="shared" si="205"/>
        <v>14.007920488332392</v>
      </c>
      <c r="P94" s="17">
        <f t="shared" si="205"/>
        <v>3.0760164617705366</v>
      </c>
      <c r="Q94" s="17">
        <f t="shared" si="206"/>
        <v>5.4929062494970982</v>
      </c>
      <c r="S94" s="17">
        <f t="shared" si="207"/>
        <v>6.598254211982213</v>
      </c>
      <c r="T94" s="17">
        <f t="shared" si="208"/>
        <v>5.5121235394976154</v>
      </c>
      <c r="U94" s="17">
        <f t="shared" si="209"/>
        <v>9.3919805529732123</v>
      </c>
      <c r="W94" t="str">
        <f t="shared" si="246"/>
        <v>42 Secretarial and related occupations</v>
      </c>
      <c r="X94" s="17">
        <f t="shared" si="210"/>
        <v>-0.93324191639474474</v>
      </c>
      <c r="Y94" s="17">
        <f t="shared" si="210"/>
        <v>-4.8788869937526957</v>
      </c>
      <c r="Z94" s="17">
        <f t="shared" si="210"/>
        <v>9.4077115541259637</v>
      </c>
      <c r="AA94" s="17">
        <f t="shared" si="210"/>
        <v>3.1957129120642191</v>
      </c>
      <c r="AB94" s="17">
        <f t="shared" si="211"/>
        <v>4.5642729044473418</v>
      </c>
      <c r="AD94" s="17">
        <f t="shared" si="212"/>
        <v>5.2261664020608167</v>
      </c>
      <c r="AE94" s="17">
        <f t="shared" si="213"/>
        <v>4.9109858739122103</v>
      </c>
      <c r="AF94" s="17">
        <f t="shared" si="214"/>
        <v>8.0623888350734205</v>
      </c>
      <c r="AH94" t="str">
        <f t="shared" si="247"/>
        <v>42 Secretarial and related occupations</v>
      </c>
      <c r="AI94" s="17">
        <f t="shared" si="215"/>
        <v>-2.4433713198156903</v>
      </c>
      <c r="AJ94" s="17">
        <f t="shared" si="215"/>
        <v>-0.56971833781299663</v>
      </c>
      <c r="AK94" s="17">
        <f t="shared" si="215"/>
        <v>7.5047583105131599</v>
      </c>
      <c r="AL94" s="17">
        <f t="shared" si="215"/>
        <v>1.7657105273992224</v>
      </c>
      <c r="AM94" s="17">
        <f t="shared" si="216"/>
        <v>3.3753486597691618</v>
      </c>
      <c r="AO94" s="17">
        <f t="shared" si="217"/>
        <v>3.6438511302240073</v>
      </c>
      <c r="AP94" s="17">
        <f t="shared" si="218"/>
        <v>4.3351418478481785</v>
      </c>
      <c r="AQ94" s="17">
        <f t="shared" si="219"/>
        <v>6.57900143159309</v>
      </c>
      <c r="AS94" t="str">
        <f t="shared" si="248"/>
        <v>42 Secretarial and related occupations</v>
      </c>
      <c r="AT94" s="17">
        <f t="shared" si="220"/>
        <v>-3.0762496062066158</v>
      </c>
      <c r="AU94" s="17">
        <f t="shared" si="220"/>
        <v>-2.0614627607262181</v>
      </c>
      <c r="AV94" s="17">
        <f t="shared" si="220"/>
        <v>5.7552806269890899</v>
      </c>
      <c r="AW94" s="17">
        <f t="shared" si="220"/>
        <v>0.32211292246175915</v>
      </c>
      <c r="AX94" s="17">
        <f t="shared" si="221"/>
        <v>1.8361364306526795</v>
      </c>
      <c r="AZ94" s="17">
        <f t="shared" si="222"/>
        <v>2.1014244122763204</v>
      </c>
      <c r="BA94" s="17">
        <f t="shared" si="223"/>
        <v>3.8333469934821673</v>
      </c>
      <c r="BB94" s="17">
        <f t="shared" si="224"/>
        <v>5.150974344339998</v>
      </c>
      <c r="BD94" t="str">
        <f t="shared" si="249"/>
        <v>42 Secretarial and related occupations</v>
      </c>
      <c r="BE94" s="17">
        <f t="shared" si="225"/>
        <v>-3.0337432260764019</v>
      </c>
      <c r="BF94" s="17">
        <f t="shared" si="225"/>
        <v>12.559735978816988</v>
      </c>
      <c r="BG94" s="17">
        <f t="shared" si="225"/>
        <v>3.3688095421975817</v>
      </c>
      <c r="BH94" s="17">
        <f t="shared" si="225"/>
        <v>-5.9840142761480859</v>
      </c>
      <c r="BI94" s="17">
        <f t="shared" si="226"/>
        <v>-2.0601961610631436</v>
      </c>
      <c r="BK94" s="17">
        <f t="shared" si="227"/>
        <v>-2.9644271374476117</v>
      </c>
      <c r="BL94" s="17">
        <f t="shared" si="228"/>
        <v>2.6945098526771183</v>
      </c>
      <c r="BM94" s="17">
        <f t="shared" si="229"/>
        <v>0.79917052150997314</v>
      </c>
      <c r="BO94" t="str">
        <f t="shared" si="250"/>
        <v>42 Secretarial and related occupations</v>
      </c>
      <c r="BP94" s="17">
        <f t="shared" si="230"/>
        <v>-6.0641605771083356</v>
      </c>
      <c r="BQ94" s="17">
        <f t="shared" si="230"/>
        <v>14.038658870221887</v>
      </c>
      <c r="BR94" s="17">
        <f t="shared" si="230"/>
        <v>-4.0769303347036985</v>
      </c>
      <c r="BS94" s="17">
        <f t="shared" si="230"/>
        <v>-11.548798538928562</v>
      </c>
      <c r="BT94" s="17">
        <f t="shared" si="231"/>
        <v>-7.826399892264968</v>
      </c>
      <c r="BV94" s="17">
        <f t="shared" si="232"/>
        <v>-9.1251904425018289</v>
      </c>
      <c r="BW94" s="17">
        <f t="shared" si="233"/>
        <v>1.7308043733462952</v>
      </c>
      <c r="BX94" s="17">
        <f t="shared" si="234"/>
        <v>-4.1248967921880269</v>
      </c>
      <c r="BZ94" t="str">
        <f t="shared" si="251"/>
        <v>42 Secretarial and related occupations</v>
      </c>
      <c r="CA94" s="17">
        <f t="shared" si="235"/>
        <v>-2.8661298170289395</v>
      </c>
      <c r="CB94" s="17">
        <f t="shared" si="235"/>
        <v>-13.736535399153249</v>
      </c>
      <c r="CC94" s="17">
        <f t="shared" si="235"/>
        <v>-7.8023879500975557</v>
      </c>
      <c r="CD94" s="17">
        <f t="shared" si="235"/>
        <v>-11.467629022025571</v>
      </c>
      <c r="CE94" s="17">
        <f t="shared" si="236"/>
        <v>-10.48354227707955</v>
      </c>
      <c r="CG94" s="17">
        <f t="shared" si="237"/>
        <v>-10.262364716475481</v>
      </c>
      <c r="CH94" s="17">
        <f t="shared" si="238"/>
        <v>1.2812128454063654</v>
      </c>
      <c r="CI94" s="17">
        <f t="shared" si="239"/>
        <v>-5.8094732616527089</v>
      </c>
      <c r="CK94" t="str">
        <f t="shared" si="252"/>
        <v>42 Secretarial and related occupations</v>
      </c>
      <c r="CL94" s="17">
        <f t="shared" si="240"/>
        <v>0.60643092402801191</v>
      </c>
      <c r="CM94" s="17">
        <f t="shared" si="240"/>
        <v>-12.773335282368336</v>
      </c>
      <c r="CN94" s="17">
        <f t="shared" si="240"/>
        <v>0.73844411069856619</v>
      </c>
      <c r="CO94" s="17">
        <f t="shared" si="240"/>
        <v>1.551751728621964</v>
      </c>
      <c r="CP94" s="17">
        <f t="shared" si="241"/>
        <v>0.33875969989705101</v>
      </c>
      <c r="CR94" s="17">
        <f t="shared" si="242"/>
        <v>1.2799222165869484</v>
      </c>
      <c r="CS94" s="17">
        <f t="shared" si="243"/>
        <v>2.5605189026591368</v>
      </c>
      <c r="CT94" s="17">
        <f t="shared" si="244"/>
        <v>3.4835503085325348</v>
      </c>
    </row>
    <row r="95" spans="1:98" x14ac:dyDescent="0.2">
      <c r="A95" t="str">
        <f t="shared" si="199"/>
        <v>51 Skilled agricultural and related trades</v>
      </c>
      <c r="B95" s="17">
        <f t="shared" si="200"/>
        <v>17.58263900406385</v>
      </c>
      <c r="C95" s="17">
        <f t="shared" si="200"/>
        <v>-51.679752465995762</v>
      </c>
      <c r="D95" s="17">
        <f t="shared" si="200"/>
        <v>7.135704450550584</v>
      </c>
      <c r="E95" s="17">
        <f t="shared" si="200"/>
        <v>5.1025737934520699</v>
      </c>
      <c r="F95" s="17">
        <f t="shared" si="201"/>
        <v>0.72119347835966074</v>
      </c>
      <c r="H95" s="17">
        <f t="shared" si="202"/>
        <v>5.7759604457416902</v>
      </c>
      <c r="I95" s="17">
        <f t="shared" si="203"/>
        <v>4.9839107800947913</v>
      </c>
      <c r="J95" s="17">
        <f t="shared" si="204"/>
        <v>8.4917072193275711</v>
      </c>
      <c r="L95" t="str">
        <f t="shared" si="245"/>
        <v>51 Skilled agricultural and related trades</v>
      </c>
      <c r="M95" s="17">
        <f t="shared" si="205"/>
        <v>1.1791147824079751</v>
      </c>
      <c r="N95" s="17">
        <f t="shared" si="205"/>
        <v>-24.190949689227459</v>
      </c>
      <c r="O95" s="17">
        <f t="shared" si="205"/>
        <v>7.9154770867182478</v>
      </c>
      <c r="P95" s="17">
        <f t="shared" si="205"/>
        <v>4.9967789181985633</v>
      </c>
      <c r="Q95" s="17">
        <f t="shared" si="206"/>
        <v>3.7662729715894461</v>
      </c>
      <c r="S95" s="17">
        <f t="shared" si="207"/>
        <v>5.960800120172749</v>
      </c>
      <c r="T95" s="17">
        <f t="shared" si="208"/>
        <v>4.922302699156722</v>
      </c>
      <c r="U95" s="17">
        <f t="shared" si="209"/>
        <v>8.5836465206033061</v>
      </c>
      <c r="W95" t="str">
        <f t="shared" si="246"/>
        <v>51 Skilled agricultural and related trades</v>
      </c>
      <c r="X95" s="17">
        <f t="shared" si="210"/>
        <v>1.5761454630845106</v>
      </c>
      <c r="Y95" s="17">
        <f t="shared" si="210"/>
        <v>-12.977903231764799</v>
      </c>
      <c r="Z95" s="17">
        <f t="shared" si="210"/>
        <v>4.2215989878381155</v>
      </c>
      <c r="AA95" s="17">
        <f t="shared" si="210"/>
        <v>3.7953747470949928</v>
      </c>
      <c r="AB95" s="17">
        <f t="shared" si="211"/>
        <v>2.7897686163159241</v>
      </c>
      <c r="AD95" s="17">
        <f t="shared" si="212"/>
        <v>3.9372554650334513</v>
      </c>
      <c r="AE95" s="17">
        <f t="shared" si="213"/>
        <v>4.5830499438187289</v>
      </c>
      <c r="AF95" s="17">
        <f t="shared" si="214"/>
        <v>6.9589479343910687</v>
      </c>
      <c r="AH95" t="str">
        <f t="shared" si="247"/>
        <v>51 Skilled agricultural and related trades</v>
      </c>
      <c r="AI95" s="17">
        <f t="shared" si="215"/>
        <v>3.5861587610154455</v>
      </c>
      <c r="AJ95" s="17">
        <f t="shared" si="215"/>
        <v>-14.947831743947869</v>
      </c>
      <c r="AK95" s="17">
        <f t="shared" si="215"/>
        <v>4.4055656088712203</v>
      </c>
      <c r="AL95" s="17">
        <f t="shared" si="215"/>
        <v>3.5627027581610848</v>
      </c>
      <c r="AM95" s="17">
        <f t="shared" si="216"/>
        <v>2.5554129407615811</v>
      </c>
      <c r="AO95" s="17">
        <f t="shared" si="217"/>
        <v>3.8428982711737891</v>
      </c>
      <c r="AP95" s="17">
        <f t="shared" si="218"/>
        <v>4.8383642688076822</v>
      </c>
      <c r="AQ95" s="17">
        <f t="shared" si="219"/>
        <v>7.0847733667344981</v>
      </c>
      <c r="AS95" t="str">
        <f t="shared" si="248"/>
        <v>51 Skilled agricultural and related trades</v>
      </c>
      <c r="AT95" s="17">
        <f t="shared" si="220"/>
        <v>1.5053510106271872</v>
      </c>
      <c r="AU95" s="17">
        <f t="shared" si="220"/>
        <v>-5.5250912792946689</v>
      </c>
      <c r="AV95" s="17">
        <f t="shared" si="220"/>
        <v>2.723768593905751</v>
      </c>
      <c r="AW95" s="17">
        <f t="shared" si="220"/>
        <v>3.2564189258824872</v>
      </c>
      <c r="AX95" s="17">
        <f t="shared" si="221"/>
        <v>2.5185870433339197</v>
      </c>
      <c r="AZ95" s="17">
        <f t="shared" si="222"/>
        <v>3.0785626386487852</v>
      </c>
      <c r="BA95" s="17">
        <f t="shared" si="223"/>
        <v>4.1804968882423132</v>
      </c>
      <c r="BB95" s="17">
        <f t="shared" si="224"/>
        <v>6.0813325353956005</v>
      </c>
      <c r="BD95" t="str">
        <f t="shared" si="249"/>
        <v>51 Skilled agricultural and related trades</v>
      </c>
      <c r="BE95" s="17">
        <f t="shared" si="225"/>
        <v>1.3305458510037393</v>
      </c>
      <c r="BF95" s="17">
        <f t="shared" si="225"/>
        <v>-14.747063727076181</v>
      </c>
      <c r="BG95" s="17">
        <f t="shared" si="225"/>
        <v>-1.854129877160704</v>
      </c>
      <c r="BH95" s="17">
        <f t="shared" si="225"/>
        <v>1.1132624135767877</v>
      </c>
      <c r="BI95" s="17">
        <f t="shared" si="226"/>
        <v>-0.88613310576360904</v>
      </c>
      <c r="BK95" s="17">
        <f t="shared" si="227"/>
        <v>0.11429466013297418</v>
      </c>
      <c r="BL95" s="17">
        <f t="shared" si="228"/>
        <v>2.6179804714939081</v>
      </c>
      <c r="BM95" s="17">
        <f t="shared" si="229"/>
        <v>2.6977817297403561</v>
      </c>
      <c r="BO95" t="str">
        <f t="shared" si="250"/>
        <v>51 Skilled agricultural and related trades</v>
      </c>
      <c r="BP95" s="17">
        <f t="shared" si="230"/>
        <v>-0.30358270657872</v>
      </c>
      <c r="BQ95" s="17">
        <f t="shared" si="230"/>
        <v>-16.67318944606556</v>
      </c>
      <c r="BR95" s="17">
        <f t="shared" si="230"/>
        <v>-2.6155446119138004</v>
      </c>
      <c r="BS95" s="17">
        <f t="shared" si="230"/>
        <v>-1.0646635936682469</v>
      </c>
      <c r="BT95" s="17">
        <f t="shared" si="231"/>
        <v>-2.602747340795819</v>
      </c>
      <c r="BV95" s="17">
        <f t="shared" si="232"/>
        <v>-1.5843489451646375</v>
      </c>
      <c r="BW95" s="17">
        <f t="shared" si="233"/>
        <v>2.5243634363559808</v>
      </c>
      <c r="BX95" s="17">
        <f t="shared" si="234"/>
        <v>1.4468533416500007</v>
      </c>
      <c r="BZ95" t="str">
        <f t="shared" si="251"/>
        <v>51 Skilled agricultural and related trades</v>
      </c>
      <c r="CA95" s="17">
        <f t="shared" si="235"/>
        <v>-5.5890870381456121</v>
      </c>
      <c r="CB95" s="17">
        <f t="shared" si="235"/>
        <v>-14.613159506495354</v>
      </c>
      <c r="CC95" s="17">
        <f t="shared" si="235"/>
        <v>1.9712263422966281E-2</v>
      </c>
      <c r="CD95" s="17">
        <f t="shared" si="235"/>
        <v>0.969697946646364</v>
      </c>
      <c r="CE95" s="17">
        <f t="shared" si="236"/>
        <v>-0.37734885887160674</v>
      </c>
      <c r="CG95" s="17">
        <f t="shared" si="237"/>
        <v>0.65203771110031727</v>
      </c>
      <c r="CH95" s="17">
        <f t="shared" si="238"/>
        <v>2.6184404818493157</v>
      </c>
      <c r="CI95" s="17">
        <f t="shared" si="239"/>
        <v>3.0790674658996986</v>
      </c>
      <c r="CK95" t="str">
        <f t="shared" si="252"/>
        <v>51 Skilled agricultural and related trades</v>
      </c>
      <c r="CL95" s="17">
        <f t="shared" si="240"/>
        <v>-2.4079148191600952</v>
      </c>
      <c r="CM95" s="17">
        <f t="shared" si="240"/>
        <v>-25.879244798412326</v>
      </c>
      <c r="CN95" s="17">
        <f t="shared" si="240"/>
        <v>-0.54176264897585202</v>
      </c>
      <c r="CO95" s="17">
        <f t="shared" si="240"/>
        <v>-5.9031562313895058</v>
      </c>
      <c r="CP95" s="17">
        <f t="shared" si="241"/>
        <v>-5.6768302458160669</v>
      </c>
      <c r="CR95" s="17">
        <f t="shared" si="242"/>
        <v>-4.1489318407650462</v>
      </c>
      <c r="CS95" s="17">
        <f t="shared" si="243"/>
        <v>1.8962271660131647</v>
      </c>
      <c r="CT95" s="17">
        <f t="shared" si="244"/>
        <v>-1.0382850766991969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1.4434396125378557</v>
      </c>
      <c r="C96" s="17">
        <f t="shared" si="200"/>
        <v>-11.158074883078328</v>
      </c>
      <c r="D96" s="17">
        <f t="shared" si="200"/>
        <v>6.603159263716063</v>
      </c>
      <c r="E96" s="17">
        <f t="shared" si="200"/>
        <v>2.962003783390621</v>
      </c>
      <c r="F96" s="17">
        <f t="shared" si="201"/>
        <v>3.1311563724456093</v>
      </c>
      <c r="H96" s="17">
        <f t="shared" si="202"/>
        <v>4.161689567380944</v>
      </c>
      <c r="I96" s="17">
        <f t="shared" si="203"/>
        <v>3.7513427289002754</v>
      </c>
      <c r="J96" s="17">
        <f t="shared" si="204"/>
        <v>6.5247671781627714</v>
      </c>
      <c r="L96" t="str">
        <f t="shared" si="245"/>
        <v>52 Skilled metal, electrical and electronic trades</v>
      </c>
      <c r="M96" s="17">
        <f t="shared" si="205"/>
        <v>4.3350877893924444</v>
      </c>
      <c r="N96" s="17">
        <f t="shared" si="205"/>
        <v>-21.885395988034418</v>
      </c>
      <c r="O96" s="17">
        <f t="shared" si="205"/>
        <v>12.475509657490624</v>
      </c>
      <c r="P96" s="17">
        <f t="shared" si="205"/>
        <v>3.9384909452067518</v>
      </c>
      <c r="Q96" s="17">
        <f t="shared" si="206"/>
        <v>4.649373985001537</v>
      </c>
      <c r="S96" s="17">
        <f t="shared" si="207"/>
        <v>6.7096252365782982</v>
      </c>
      <c r="T96" s="17">
        <f t="shared" si="208"/>
        <v>5.0498136101283952</v>
      </c>
      <c r="U96" s="17">
        <f t="shared" si="209"/>
        <v>9.1972157112332873</v>
      </c>
      <c r="W96" t="str">
        <f t="shared" si="246"/>
        <v>52 Skilled metal, electrical and electronic trades</v>
      </c>
      <c r="X96" s="17">
        <f t="shared" si="210"/>
        <v>2.3578093338162409</v>
      </c>
      <c r="Y96" s="17">
        <f t="shared" si="210"/>
        <v>-13.777417043259387</v>
      </c>
      <c r="Z96" s="17">
        <f t="shared" si="210"/>
        <v>6.3474777979976027</v>
      </c>
      <c r="AA96" s="17">
        <f t="shared" si="210"/>
        <v>2.7138899746849132</v>
      </c>
      <c r="AB96" s="17">
        <f t="shared" si="211"/>
        <v>2.7062324142193672</v>
      </c>
      <c r="AD96" s="17">
        <f t="shared" si="212"/>
        <v>3.9110778085392983</v>
      </c>
      <c r="AE96" s="17">
        <f t="shared" si="213"/>
        <v>3.8699524950655206</v>
      </c>
      <c r="AF96" s="17">
        <f t="shared" si="214"/>
        <v>6.4267672458721004</v>
      </c>
      <c r="AH96" t="str">
        <f t="shared" si="247"/>
        <v>52 Skilled metal, electrical and electronic trades</v>
      </c>
      <c r="AI96" s="17">
        <f t="shared" si="215"/>
        <v>1.3720247648512096</v>
      </c>
      <c r="AJ96" s="17">
        <f t="shared" si="215"/>
        <v>-7.8059769459721151</v>
      </c>
      <c r="AK96" s="17">
        <f t="shared" si="215"/>
        <v>3.3230814688064658</v>
      </c>
      <c r="AL96" s="17">
        <f t="shared" si="215"/>
        <v>2.3803427603059202</v>
      </c>
      <c r="AM96" s="17">
        <f t="shared" si="216"/>
        <v>2.0037073911445491</v>
      </c>
      <c r="AO96" s="17">
        <f t="shared" si="217"/>
        <v>2.6936293532540789</v>
      </c>
      <c r="AP96" s="17">
        <f t="shared" si="218"/>
        <v>3.2464415434477756</v>
      </c>
      <c r="AQ96" s="17">
        <f t="shared" si="219"/>
        <v>5.0863210931013647</v>
      </c>
      <c r="AS96" t="str">
        <f t="shared" si="248"/>
        <v>52 Skilled metal, electrical and electronic trades</v>
      </c>
      <c r="AT96" s="17">
        <f t="shared" si="220"/>
        <v>0.87919285871451702</v>
      </c>
      <c r="AU96" s="17">
        <f t="shared" si="220"/>
        <v>-11.058933257962234</v>
      </c>
      <c r="AV96" s="17">
        <f t="shared" si="220"/>
        <v>3.4685076574316964</v>
      </c>
      <c r="AW96" s="17">
        <f t="shared" si="220"/>
        <v>1.7292543802903682</v>
      </c>
      <c r="AX96" s="17">
        <f t="shared" si="221"/>
        <v>1.4145147824274451</v>
      </c>
      <c r="AZ96" s="17">
        <f t="shared" si="222"/>
        <v>2.3057325224000724</v>
      </c>
      <c r="BA96" s="17">
        <f t="shared" si="223"/>
        <v>3.1767557827485193</v>
      </c>
      <c r="BB96" s="17">
        <f t="shared" si="224"/>
        <v>4.7511029099524649</v>
      </c>
      <c r="BD96" t="str">
        <f t="shared" si="249"/>
        <v>52 Skilled metal, electrical and electronic trades</v>
      </c>
      <c r="BE96" s="17">
        <f t="shared" si="225"/>
        <v>0.68380853866254476</v>
      </c>
      <c r="BF96" s="17">
        <f t="shared" si="225"/>
        <v>-3.3044935312463775</v>
      </c>
      <c r="BG96" s="17">
        <f t="shared" si="225"/>
        <v>-1.6927270564539243</v>
      </c>
      <c r="BH96" s="17">
        <f t="shared" si="225"/>
        <v>-0.67618095301712478</v>
      </c>
      <c r="BI96" s="17">
        <f t="shared" si="226"/>
        <v>-1.1607844697042569</v>
      </c>
      <c r="BK96" s="17">
        <f t="shared" si="227"/>
        <v>-1.0161922733677331</v>
      </c>
      <c r="BL96" s="17">
        <f t="shared" si="228"/>
        <v>1.8018484380798006</v>
      </c>
      <c r="BM96" s="17">
        <f t="shared" si="229"/>
        <v>1.0240892904097132</v>
      </c>
      <c r="BO96" t="str">
        <f t="shared" si="250"/>
        <v>52 Skilled metal, electrical and electronic trades</v>
      </c>
      <c r="BP96" s="17">
        <f t="shared" si="230"/>
        <v>-1.3328778855258072</v>
      </c>
      <c r="BQ96" s="17">
        <f t="shared" si="230"/>
        <v>-6.9242162548660442</v>
      </c>
      <c r="BR96" s="17">
        <f t="shared" si="230"/>
        <v>-3.054298460567717</v>
      </c>
      <c r="BS96" s="17">
        <f t="shared" si="230"/>
        <v>-2.8363132937176516</v>
      </c>
      <c r="BT96" s="17">
        <f t="shared" si="231"/>
        <v>-3.1649772824323241</v>
      </c>
      <c r="BV96" s="17">
        <f t="shared" si="232"/>
        <v>-2.9090294222968938</v>
      </c>
      <c r="BW96" s="17">
        <f t="shared" si="233"/>
        <v>1.6594039288090112</v>
      </c>
      <c r="BX96" s="17">
        <f t="shared" si="234"/>
        <v>-0.53829573556136712</v>
      </c>
      <c r="BZ96" t="str">
        <f t="shared" si="251"/>
        <v>52 Skilled metal, electrical and electronic trades</v>
      </c>
      <c r="CA96" s="17">
        <f t="shared" si="235"/>
        <v>-3.7534650707092165</v>
      </c>
      <c r="CB96" s="17">
        <f t="shared" si="235"/>
        <v>-13.61833033151294</v>
      </c>
      <c r="CC96" s="17">
        <f t="shared" si="235"/>
        <v>-0.47659291987605101</v>
      </c>
      <c r="CD96" s="17">
        <f t="shared" si="235"/>
        <v>-4.6182072732135593</v>
      </c>
      <c r="CE96" s="17">
        <f t="shared" si="236"/>
        <v>-3.9397060693637465</v>
      </c>
      <c r="CG96" s="17">
        <f t="shared" si="237"/>
        <v>-3.2571823100922548</v>
      </c>
      <c r="CH96" s="17">
        <f t="shared" si="238"/>
        <v>1.7604910195153423</v>
      </c>
      <c r="CI96" s="17">
        <f t="shared" si="239"/>
        <v>-0.64306114048349183</v>
      </c>
      <c r="CK96" t="str">
        <f t="shared" si="252"/>
        <v>52 Skilled metal, electrical and electronic trades</v>
      </c>
      <c r="CL96" s="17">
        <f t="shared" si="240"/>
        <v>1.2813131190654747</v>
      </c>
      <c r="CM96" s="17">
        <f t="shared" si="240"/>
        <v>-23.770806906037588</v>
      </c>
      <c r="CN96" s="17">
        <f t="shared" si="240"/>
        <v>-1.7326187270573112</v>
      </c>
      <c r="CO96" s="17">
        <f t="shared" si="240"/>
        <v>-4.184260022974895</v>
      </c>
      <c r="CP96" s="17">
        <f t="shared" si="241"/>
        <v>-4.7952644594261296</v>
      </c>
      <c r="CR96" s="17">
        <f t="shared" si="242"/>
        <v>-3.3739188650229623</v>
      </c>
      <c r="CS96" s="17">
        <f t="shared" si="243"/>
        <v>1.7896236608611726</v>
      </c>
      <c r="CT96" s="17">
        <f t="shared" si="244"/>
        <v>-0.6820700305816052</v>
      </c>
    </row>
    <row r="97" spans="1:98" x14ac:dyDescent="0.2">
      <c r="A97" t="str">
        <f t="shared" si="199"/>
        <v>53 Skilled construction and building trades</v>
      </c>
      <c r="B97" s="17">
        <f t="shared" si="200"/>
        <v>-8.5697523157821198</v>
      </c>
      <c r="C97" s="17">
        <f t="shared" si="200"/>
        <v>-38.2767956868434</v>
      </c>
      <c r="D97" s="17">
        <f t="shared" si="200"/>
        <v>13.252514184798336</v>
      </c>
      <c r="E97" s="17">
        <f t="shared" si="200"/>
        <v>0.5509497171538591</v>
      </c>
      <c r="F97" s="17">
        <f t="shared" si="201"/>
        <v>1.2241977221609357</v>
      </c>
      <c r="H97" s="17">
        <f t="shared" si="202"/>
        <v>4.6180775690284115</v>
      </c>
      <c r="I97" s="17">
        <f t="shared" si="203"/>
        <v>4.4831612836020218</v>
      </c>
      <c r="J97" s="17">
        <f t="shared" si="204"/>
        <v>7.3534708433301121</v>
      </c>
      <c r="L97" t="str">
        <f t="shared" si="245"/>
        <v>53 Skilled construction and building trades</v>
      </c>
      <c r="M97" s="17">
        <f t="shared" si="205"/>
        <v>0.14703147925154703</v>
      </c>
      <c r="N97" s="17">
        <f t="shared" si="205"/>
        <v>-27.855524210262061</v>
      </c>
      <c r="O97" s="17">
        <f t="shared" si="205"/>
        <v>10.245496717346336</v>
      </c>
      <c r="P97" s="17">
        <f t="shared" si="205"/>
        <v>2.3449822957184008</v>
      </c>
      <c r="Q97" s="17">
        <f t="shared" si="206"/>
        <v>2.4865934658860889</v>
      </c>
      <c r="S97" s="17">
        <f t="shared" si="207"/>
        <v>4.9134872684482467</v>
      </c>
      <c r="T97" s="17">
        <f t="shared" si="208"/>
        <v>4.7315028286625926</v>
      </c>
      <c r="U97" s="17">
        <f t="shared" si="209"/>
        <v>7.7269652393206378</v>
      </c>
      <c r="W97" t="str">
        <f t="shared" si="246"/>
        <v>53 Skilled construction and building trades</v>
      </c>
      <c r="X97" s="17">
        <f t="shared" si="210"/>
        <v>-0.50409307087787569</v>
      </c>
      <c r="Y97" s="17">
        <f t="shared" si="210"/>
        <v>-15.481527883892387</v>
      </c>
      <c r="Z97" s="17">
        <f t="shared" si="210"/>
        <v>5.9784895634849455</v>
      </c>
      <c r="AA97" s="17">
        <f t="shared" si="210"/>
        <v>2.0835503721563953</v>
      </c>
      <c r="AB97" s="17">
        <f t="shared" si="211"/>
        <v>2.0733504641208045</v>
      </c>
      <c r="AD97" s="17">
        <f t="shared" si="212"/>
        <v>3.3656926514397334</v>
      </c>
      <c r="AE97" s="17">
        <f t="shared" si="213"/>
        <v>3.9766013149956203</v>
      </c>
      <c r="AF97" s="17">
        <f t="shared" si="214"/>
        <v>6.1209567822308797</v>
      </c>
      <c r="AH97" t="str">
        <f t="shared" si="247"/>
        <v>53 Skilled construction and building trades</v>
      </c>
      <c r="AI97" s="17">
        <f t="shared" si="215"/>
        <v>2.0353219109081389</v>
      </c>
      <c r="AJ97" s="17">
        <f t="shared" si="215"/>
        <v>-14.692234483832401</v>
      </c>
      <c r="AK97" s="17">
        <f t="shared" si="215"/>
        <v>5.7166302798317359</v>
      </c>
      <c r="AL97" s="17">
        <f t="shared" si="215"/>
        <v>2.3984449923849072</v>
      </c>
      <c r="AM97" s="17">
        <f t="shared" si="216"/>
        <v>2.2503777766070598</v>
      </c>
      <c r="AO97" s="17">
        <f t="shared" si="217"/>
        <v>3.4927701165495595</v>
      </c>
      <c r="AP97" s="17">
        <f t="shared" si="218"/>
        <v>4.1176692803971848</v>
      </c>
      <c r="AQ97" s="17">
        <f t="shared" si="219"/>
        <v>6.3141762014384817</v>
      </c>
      <c r="AS97" t="str">
        <f t="shared" si="248"/>
        <v>53 Skilled construction and building trades</v>
      </c>
      <c r="AT97" s="17">
        <f t="shared" si="220"/>
        <v>-0.57341893251997567</v>
      </c>
      <c r="AU97" s="17">
        <f t="shared" si="220"/>
        <v>-13.195697872293334</v>
      </c>
      <c r="AV97" s="17">
        <f t="shared" si="220"/>
        <v>5.8036435846798184</v>
      </c>
      <c r="AW97" s="17">
        <f t="shared" si="220"/>
        <v>1.4437171589574804</v>
      </c>
      <c r="AX97" s="17">
        <f t="shared" si="221"/>
        <v>1.7902063176547633</v>
      </c>
      <c r="AZ97" s="17">
        <f t="shared" si="222"/>
        <v>2.876688814232442</v>
      </c>
      <c r="BA97" s="17">
        <f t="shared" si="223"/>
        <v>3.869519712092484</v>
      </c>
      <c r="BB97" s="17">
        <f t="shared" si="224"/>
        <v>5.7023352202236532</v>
      </c>
      <c r="BD97" t="str">
        <f t="shared" si="249"/>
        <v>53 Skilled construction and building trades</v>
      </c>
      <c r="BE97" s="17">
        <f t="shared" si="225"/>
        <v>-0.93448234449955425</v>
      </c>
      <c r="BF97" s="17">
        <f t="shared" si="225"/>
        <v>-9.8299719258413294</v>
      </c>
      <c r="BG97" s="17">
        <f t="shared" si="225"/>
        <v>-1.4495903650045716</v>
      </c>
      <c r="BH97" s="17">
        <f t="shared" si="225"/>
        <v>-1.0739231237345326</v>
      </c>
      <c r="BI97" s="17">
        <f t="shared" si="226"/>
        <v>-1.762140752123631</v>
      </c>
      <c r="BK97" s="17">
        <f t="shared" si="227"/>
        <v>-1.1993043815372917</v>
      </c>
      <c r="BL97" s="17">
        <f t="shared" si="228"/>
        <v>1.9531740323356805</v>
      </c>
      <c r="BM97" s="17">
        <f t="shared" si="229"/>
        <v>1.0584024564094685</v>
      </c>
      <c r="BO97" t="str">
        <f t="shared" si="250"/>
        <v>53 Skilled construction and building trades</v>
      </c>
      <c r="BP97" s="17">
        <f t="shared" si="230"/>
        <v>-0.58338476669262951</v>
      </c>
      <c r="BQ97" s="17">
        <f t="shared" si="230"/>
        <v>-9.3688455467717535</v>
      </c>
      <c r="BR97" s="17">
        <f t="shared" si="230"/>
        <v>-0.21930849141357234</v>
      </c>
      <c r="BS97" s="17">
        <f t="shared" si="230"/>
        <v>-1.4154655444790998</v>
      </c>
      <c r="BT97" s="17">
        <f t="shared" si="231"/>
        <v>-1.5620927085405301</v>
      </c>
      <c r="BV97" s="17">
        <f t="shared" si="232"/>
        <v>-1.0183483381470015</v>
      </c>
      <c r="BW97" s="17">
        <f t="shared" si="233"/>
        <v>2.2929497750712624</v>
      </c>
      <c r="BX97" s="17">
        <f t="shared" si="234"/>
        <v>1.5671698338160844</v>
      </c>
      <c r="BZ97" t="str">
        <f t="shared" si="251"/>
        <v>53 Skilled construction and building trades</v>
      </c>
      <c r="CA97" s="17">
        <f t="shared" si="235"/>
        <v>-4.4753699169847945</v>
      </c>
      <c r="CB97" s="17">
        <f t="shared" si="235"/>
        <v>-17.445843036986698</v>
      </c>
      <c r="CC97" s="17">
        <f t="shared" si="235"/>
        <v>0.97146766727695955</v>
      </c>
      <c r="CD97" s="17">
        <f t="shared" si="235"/>
        <v>-2.1308140081861104</v>
      </c>
      <c r="CE97" s="17">
        <f t="shared" si="236"/>
        <v>-2.2173048638475024</v>
      </c>
      <c r="CG97" s="17">
        <f t="shared" si="237"/>
        <v>-1.1074579975792198</v>
      </c>
      <c r="CH97" s="17">
        <f t="shared" si="238"/>
        <v>2.1717465664108371</v>
      </c>
      <c r="CI97" s="17">
        <f t="shared" si="239"/>
        <v>1.3699919297479157</v>
      </c>
      <c r="CK97" t="str">
        <f t="shared" si="252"/>
        <v>53 Skilled construction and building trades</v>
      </c>
      <c r="CL97" s="17">
        <f t="shared" si="240"/>
        <v>-2.0174228164674735</v>
      </c>
      <c r="CM97" s="17">
        <f t="shared" si="240"/>
        <v>-29.963440147598586</v>
      </c>
      <c r="CN97" s="17">
        <f t="shared" si="240"/>
        <v>-4.8133193701788919</v>
      </c>
      <c r="CO97" s="17">
        <f t="shared" si="240"/>
        <v>-12.005595877174713</v>
      </c>
      <c r="CP97" s="17">
        <f t="shared" si="241"/>
        <v>-11.095802422304002</v>
      </c>
      <c r="CR97" s="17">
        <f t="shared" si="242"/>
        <v>-9.670675212445822</v>
      </c>
      <c r="CS97" s="17">
        <f t="shared" si="243"/>
        <v>1.2223424019333962</v>
      </c>
      <c r="CT97" s="17">
        <f t="shared" si="244"/>
        <v>-5.6585246745217805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-5.6804510242190904</v>
      </c>
      <c r="C98" s="17">
        <f t="shared" si="200"/>
        <v>-13.627291051092527</v>
      </c>
      <c r="D98" s="17">
        <f t="shared" si="200"/>
        <v>9.8102751071178051</v>
      </c>
      <c r="E98" s="17">
        <f t="shared" si="200"/>
        <v>3.6551474491900215</v>
      </c>
      <c r="F98" s="17">
        <f t="shared" si="201"/>
        <v>4.3443074732169462</v>
      </c>
      <c r="H98" s="17">
        <f t="shared" si="202"/>
        <v>5.667534836277599</v>
      </c>
      <c r="I98" s="17">
        <f t="shared" si="203"/>
        <v>4.7025629738043362</v>
      </c>
      <c r="J98" s="17">
        <f t="shared" si="204"/>
        <v>8.2378069699657672</v>
      </c>
      <c r="L98" t="str">
        <f t="shared" si="245"/>
        <v>54 Textiles, printing and other skilled trades</v>
      </c>
      <c r="M98" s="17">
        <f t="shared" si="205"/>
        <v>1.1401904488440362</v>
      </c>
      <c r="N98" s="17">
        <f t="shared" si="205"/>
        <v>0.38728237060314807</v>
      </c>
      <c r="O98" s="17">
        <f t="shared" si="205"/>
        <v>8.512755144799744</v>
      </c>
      <c r="P98" s="17">
        <f t="shared" si="205"/>
        <v>3.8368565418264611</v>
      </c>
      <c r="Q98" s="17">
        <f t="shared" si="206"/>
        <v>5.0539468135785137</v>
      </c>
      <c r="S98" s="17">
        <f t="shared" si="207"/>
        <v>5.3726619926450336</v>
      </c>
      <c r="T98" s="17">
        <f t="shared" si="208"/>
        <v>4.7818678032746531</v>
      </c>
      <c r="U98" s="17">
        <f t="shared" si="209"/>
        <v>8.07972460829507</v>
      </c>
      <c r="W98" t="str">
        <f t="shared" si="246"/>
        <v>54 Textiles, printing and other skilled trades</v>
      </c>
      <c r="X98" s="17">
        <f t="shared" si="210"/>
        <v>-2.8166104518719925</v>
      </c>
      <c r="Y98" s="17">
        <f t="shared" si="210"/>
        <v>-5.3909597442236556E-2</v>
      </c>
      <c r="Z98" s="17">
        <f t="shared" si="210"/>
        <v>4.3852799660833774</v>
      </c>
      <c r="AA98" s="17">
        <f t="shared" si="210"/>
        <v>1.6586223643435538</v>
      </c>
      <c r="AB98" s="17">
        <f t="shared" si="211"/>
        <v>2.3941793223656305</v>
      </c>
      <c r="AD98" s="17">
        <f t="shared" si="212"/>
        <v>2.5595012363571534</v>
      </c>
      <c r="AE98" s="17">
        <f t="shared" si="213"/>
        <v>3.637501116848374</v>
      </c>
      <c r="AF98" s="17">
        <f t="shared" si="214"/>
        <v>5.3005766581377678</v>
      </c>
      <c r="AH98" t="str">
        <f t="shared" si="247"/>
        <v>54 Textiles, printing and other skilled trades</v>
      </c>
      <c r="AI98" s="17">
        <f t="shared" si="215"/>
        <v>-2.0882288502504953</v>
      </c>
      <c r="AJ98" s="17">
        <f t="shared" si="215"/>
        <v>-5.6802602290260022</v>
      </c>
      <c r="AK98" s="17">
        <f t="shared" si="215"/>
        <v>2.7148311355176924</v>
      </c>
      <c r="AL98" s="17">
        <f t="shared" si="215"/>
        <v>1.9163146507447548</v>
      </c>
      <c r="AM98" s="17">
        <f t="shared" si="216"/>
        <v>1.6717603146547022</v>
      </c>
      <c r="AO98" s="17">
        <f t="shared" si="217"/>
        <v>2.1817946676416122</v>
      </c>
      <c r="AP98" s="17">
        <f t="shared" si="218"/>
        <v>3.5521529735622837</v>
      </c>
      <c r="AQ98" s="17">
        <f t="shared" si="219"/>
        <v>4.9710889124581215</v>
      </c>
      <c r="AS98" t="str">
        <f t="shared" si="248"/>
        <v>54 Textiles, printing and other skilled trades</v>
      </c>
      <c r="AT98" s="17">
        <f t="shared" si="220"/>
        <v>-3.9989603376993643</v>
      </c>
      <c r="AU98" s="17">
        <f t="shared" si="220"/>
        <v>-7.4959951621637604</v>
      </c>
      <c r="AV98" s="17">
        <f t="shared" si="220"/>
        <v>4.1152020252068544</v>
      </c>
      <c r="AW98" s="17">
        <f t="shared" si="220"/>
        <v>1.5471455482101604</v>
      </c>
      <c r="AX98" s="17">
        <f t="shared" si="221"/>
        <v>1.7479174994585955</v>
      </c>
      <c r="AZ98" s="17">
        <f t="shared" si="222"/>
        <v>2.3960480385993188</v>
      </c>
      <c r="BA98" s="17">
        <f t="shared" si="223"/>
        <v>3.4915039072356935</v>
      </c>
      <c r="BB98" s="17">
        <f t="shared" si="224"/>
        <v>5.0696465634840093</v>
      </c>
      <c r="BD98" t="str">
        <f t="shared" si="249"/>
        <v>54 Textiles, printing and other skilled trades</v>
      </c>
      <c r="BE98" s="17">
        <f t="shared" si="225"/>
        <v>-2.765487870066996</v>
      </c>
      <c r="BF98" s="17">
        <f t="shared" si="225"/>
        <v>2.0921006475136839</v>
      </c>
      <c r="BG98" s="17">
        <f t="shared" si="225"/>
        <v>0.10832907296205452</v>
      </c>
      <c r="BH98" s="17">
        <f t="shared" si="225"/>
        <v>0.50148833698668849</v>
      </c>
      <c r="BI98" s="17">
        <f t="shared" si="226"/>
        <v>0.47702287768947027</v>
      </c>
      <c r="BK98" s="17">
        <f t="shared" si="227"/>
        <v>0.37026398448922748</v>
      </c>
      <c r="BL98" s="17">
        <f t="shared" si="228"/>
        <v>2.3482637059666578</v>
      </c>
      <c r="BM98" s="17">
        <f t="shared" si="229"/>
        <v>2.6178211784026129</v>
      </c>
      <c r="BO98" t="str">
        <f t="shared" si="250"/>
        <v>54 Textiles, printing and other skilled trades</v>
      </c>
      <c r="BP98" s="17">
        <f t="shared" si="230"/>
        <v>-5.7727973927776066</v>
      </c>
      <c r="BQ98" s="17">
        <f t="shared" si="230"/>
        <v>6.6762833848153846</v>
      </c>
      <c r="BR98" s="17">
        <f t="shared" si="230"/>
        <v>-4.1636674593677263</v>
      </c>
      <c r="BS98" s="17">
        <f t="shared" si="230"/>
        <v>-2.4163221069373964</v>
      </c>
      <c r="BT98" s="17">
        <f t="shared" si="231"/>
        <v>-2.4239654932566301</v>
      </c>
      <c r="BV98" s="17">
        <f t="shared" si="232"/>
        <v>-3.0022820239756998</v>
      </c>
      <c r="BW98" s="17">
        <f t="shared" si="233"/>
        <v>1.7629976885214838</v>
      </c>
      <c r="BX98" s="17">
        <f t="shared" si="234"/>
        <v>-0.46309137827500457</v>
      </c>
      <c r="BZ98" t="str">
        <f t="shared" si="251"/>
        <v>54 Textiles, printing and other skilled trades</v>
      </c>
      <c r="CA98" s="17">
        <f t="shared" si="235"/>
        <v>-5.2810598155102912</v>
      </c>
      <c r="CB98" s="17">
        <f t="shared" si="235"/>
        <v>-4.5300585793973109</v>
      </c>
      <c r="CC98" s="17">
        <f t="shared" si="235"/>
        <v>-1.9383836998726589</v>
      </c>
      <c r="CD98" s="17">
        <f t="shared" si="235"/>
        <v>-3.5264394596612791</v>
      </c>
      <c r="CE98" s="17">
        <f t="shared" si="236"/>
        <v>-3.0963110194037635</v>
      </c>
      <c r="CG98" s="17">
        <f t="shared" si="237"/>
        <v>-2.9999658276349539</v>
      </c>
      <c r="CH98" s="17">
        <f t="shared" si="238"/>
        <v>1.6468913572392108</v>
      </c>
      <c r="CI98" s="17">
        <f t="shared" si="239"/>
        <v>-0.62019153707303376</v>
      </c>
      <c r="CK98" t="str">
        <f t="shared" si="252"/>
        <v>54 Textiles, printing and other skilled trades</v>
      </c>
      <c r="CL98" s="17">
        <f t="shared" si="240"/>
        <v>-3.491594770308426</v>
      </c>
      <c r="CM98" s="17">
        <f t="shared" si="240"/>
        <v>-17.827491070715428</v>
      </c>
      <c r="CN98" s="17">
        <f t="shared" si="240"/>
        <v>-7.8665469454554326</v>
      </c>
      <c r="CO98" s="17">
        <f t="shared" si="240"/>
        <v>-5.4290072647406262</v>
      </c>
      <c r="CP98" s="17">
        <f t="shared" si="241"/>
        <v>-7.0178577086534073</v>
      </c>
      <c r="CR98" s="17">
        <f t="shared" si="242"/>
        <v>-6.2486029655185131</v>
      </c>
      <c r="CS98" s="17">
        <f t="shared" si="243"/>
        <v>1.1928863690090719</v>
      </c>
      <c r="CT98" s="17">
        <f t="shared" si="244"/>
        <v>-3.6267932484584819</v>
      </c>
    </row>
    <row r="99" spans="1:98" x14ac:dyDescent="0.2">
      <c r="A99" t="str">
        <f t="shared" si="199"/>
        <v>61 Caring personal service occupations</v>
      </c>
      <c r="B99" s="17">
        <f t="shared" si="200"/>
        <v>3.102974375209322</v>
      </c>
      <c r="C99" s="17">
        <f t="shared" si="200"/>
        <v>-18.082364312371212</v>
      </c>
      <c r="D99" s="17">
        <f t="shared" si="200"/>
        <v>11.953976722193138</v>
      </c>
      <c r="E99" s="17">
        <f t="shared" si="200"/>
        <v>4.4222240339399477</v>
      </c>
      <c r="F99" s="17">
        <f t="shared" si="201"/>
        <v>5.113022985395288</v>
      </c>
      <c r="H99" s="17">
        <f t="shared" si="202"/>
        <v>6.8747554814750922</v>
      </c>
      <c r="I99" s="17">
        <f t="shared" si="203"/>
        <v>5.4457225419521915</v>
      </c>
      <c r="J99" s="17">
        <f t="shared" si="204"/>
        <v>9.5465884189902539</v>
      </c>
      <c r="L99" t="str">
        <f t="shared" si="245"/>
        <v>61 Caring personal service occupations</v>
      </c>
      <c r="M99" s="17">
        <f t="shared" si="205"/>
        <v>6.7963693554497828</v>
      </c>
      <c r="N99" s="17">
        <f t="shared" si="205"/>
        <v>-17.934086894228319</v>
      </c>
      <c r="O99" s="17">
        <f t="shared" si="205"/>
        <v>10.899365943201712</v>
      </c>
      <c r="P99" s="17">
        <f t="shared" si="205"/>
        <v>4.6836941039236191</v>
      </c>
      <c r="Q99" s="17">
        <f t="shared" si="206"/>
        <v>4.978389879525702</v>
      </c>
      <c r="S99" s="17">
        <f t="shared" si="207"/>
        <v>6.7158793899990021</v>
      </c>
      <c r="T99" s="17">
        <f t="shared" si="208"/>
        <v>5.4682070639000102</v>
      </c>
      <c r="U99" s="17">
        <f t="shared" si="209"/>
        <v>9.4478888455895138</v>
      </c>
      <c r="W99" t="str">
        <f t="shared" si="246"/>
        <v>61 Caring personal service occupations</v>
      </c>
      <c r="X99" s="17">
        <f t="shared" si="210"/>
        <v>2.8035701040165728</v>
      </c>
      <c r="Y99" s="17">
        <f t="shared" si="210"/>
        <v>-11.798916851491015</v>
      </c>
      <c r="Z99" s="17">
        <f t="shared" si="210"/>
        <v>4.9191917326073753</v>
      </c>
      <c r="AA99" s="17">
        <f t="shared" si="210"/>
        <v>1.5834361109170914</v>
      </c>
      <c r="AB99" s="17">
        <f t="shared" si="211"/>
        <v>1.712329111915567</v>
      </c>
      <c r="AD99" s="17">
        <f t="shared" si="212"/>
        <v>2.6834010302761113</v>
      </c>
      <c r="AE99" s="17">
        <f t="shared" si="213"/>
        <v>4.2586248915246872</v>
      </c>
      <c r="AF99" s="17">
        <f t="shared" si="214"/>
        <v>5.8823390694219491</v>
      </c>
      <c r="AH99" t="str">
        <f t="shared" si="247"/>
        <v>61 Caring personal service occupations</v>
      </c>
      <c r="AI99" s="17">
        <f t="shared" si="215"/>
        <v>-0.7986660687379743</v>
      </c>
      <c r="AJ99" s="17">
        <f t="shared" si="215"/>
        <v>-12.559645941779285</v>
      </c>
      <c r="AK99" s="17">
        <f t="shared" si="215"/>
        <v>2.3511776032159482</v>
      </c>
      <c r="AL99" s="17">
        <f t="shared" si="215"/>
        <v>-9.3281654474597353E-2</v>
      </c>
      <c r="AM99" s="17">
        <f t="shared" si="216"/>
        <v>-0.1707768435398771</v>
      </c>
      <c r="AO99" s="17">
        <f t="shared" si="217"/>
        <v>0.7149814717259062</v>
      </c>
      <c r="AP99" s="17">
        <f t="shared" si="218"/>
        <v>3.4373959014556199</v>
      </c>
      <c r="AQ99" s="17">
        <f t="shared" si="219"/>
        <v>3.8916244414868295</v>
      </c>
      <c r="AS99" t="str">
        <f t="shared" si="248"/>
        <v>61 Caring personal service occupations</v>
      </c>
      <c r="AT99" s="17">
        <f t="shared" si="220"/>
        <v>1.3888281752293397</v>
      </c>
      <c r="AU99" s="17">
        <f t="shared" si="220"/>
        <v>-12.437824759605288</v>
      </c>
      <c r="AV99" s="17">
        <f t="shared" si="220"/>
        <v>2.9739493833357278</v>
      </c>
      <c r="AW99" s="17">
        <f t="shared" si="220"/>
        <v>0.62117026606143266</v>
      </c>
      <c r="AX99" s="17">
        <f t="shared" si="221"/>
        <v>0.47382578984864754</v>
      </c>
      <c r="AZ99" s="17">
        <f t="shared" si="222"/>
        <v>1.3993954973925637</v>
      </c>
      <c r="BA99" s="17">
        <f t="shared" si="223"/>
        <v>3.6576514050302933</v>
      </c>
      <c r="BB99" s="17">
        <f t="shared" si="224"/>
        <v>4.5378034151046798</v>
      </c>
      <c r="BD99" t="str">
        <f t="shared" si="249"/>
        <v>61 Caring personal service occupations</v>
      </c>
      <c r="BE99" s="17">
        <f t="shared" si="225"/>
        <v>2.1094951790077809</v>
      </c>
      <c r="BF99" s="17">
        <f t="shared" si="225"/>
        <v>3.0589624416021977</v>
      </c>
      <c r="BG99" s="17">
        <f t="shared" si="225"/>
        <v>2.8405893405794469</v>
      </c>
      <c r="BH99" s="17">
        <f t="shared" si="225"/>
        <v>2.4041091174807905</v>
      </c>
      <c r="BI99" s="17">
        <f t="shared" si="226"/>
        <v>2.5811702402301906</v>
      </c>
      <c r="BK99" s="17">
        <f t="shared" si="227"/>
        <v>2.5493962995898123</v>
      </c>
      <c r="BL99" s="17">
        <f t="shared" si="228"/>
        <v>3.6033137888667577</v>
      </c>
      <c r="BM99" s="17">
        <f t="shared" si="229"/>
        <v>5.2662240224779167</v>
      </c>
      <c r="BO99" t="str">
        <f t="shared" si="250"/>
        <v>61 Caring personal service occupations</v>
      </c>
      <c r="BP99" s="17">
        <f t="shared" si="230"/>
        <v>-1.2939205521377062</v>
      </c>
      <c r="BQ99" s="17">
        <f t="shared" si="230"/>
        <v>7.5479913315330549</v>
      </c>
      <c r="BR99" s="17">
        <f t="shared" si="230"/>
        <v>-2.3760845443518974</v>
      </c>
      <c r="BS99" s="17">
        <f t="shared" si="230"/>
        <v>-2.3127998555240614</v>
      </c>
      <c r="BT99" s="17">
        <f t="shared" si="231"/>
        <v>-1.7437913410211281</v>
      </c>
      <c r="BV99" s="17">
        <f t="shared" si="232"/>
        <v>-2.3338993087416826</v>
      </c>
      <c r="BW99" s="17">
        <f t="shared" si="233"/>
        <v>2.4137729339553271</v>
      </c>
      <c r="BX99" s="17">
        <f t="shared" si="234"/>
        <v>0.82904866864208504</v>
      </c>
      <c r="BZ99" t="str">
        <f t="shared" si="251"/>
        <v>61 Caring personal service occupations</v>
      </c>
      <c r="CA99" s="17">
        <f t="shared" si="235"/>
        <v>-13.085625669336364</v>
      </c>
      <c r="CB99" s="17">
        <f t="shared" si="235"/>
        <v>-18.709230505261065</v>
      </c>
      <c r="CC99" s="17">
        <f t="shared" si="235"/>
        <v>-7.0617420668074748</v>
      </c>
      <c r="CD99" s="17">
        <f t="shared" si="235"/>
        <v>-3.0845778030514026</v>
      </c>
      <c r="CE99" s="17">
        <f t="shared" si="236"/>
        <v>-5.390679226095263</v>
      </c>
      <c r="CG99" s="17">
        <f t="shared" si="237"/>
        <v>-4.4288590875476981</v>
      </c>
      <c r="CH99" s="17">
        <f t="shared" si="238"/>
        <v>1.2677475646336145</v>
      </c>
      <c r="CI99" s="17">
        <f t="shared" si="239"/>
        <v>-2.212785355085134</v>
      </c>
      <c r="CK99" t="str">
        <f t="shared" si="252"/>
        <v>61 Caring personal service occupations</v>
      </c>
      <c r="CL99" s="17">
        <f t="shared" si="240"/>
        <v>-0.8215867913553665</v>
      </c>
      <c r="CM99" s="17">
        <f t="shared" si="240"/>
        <v>-18.75085248311802</v>
      </c>
      <c r="CN99" s="17">
        <f t="shared" si="240"/>
        <v>1.5573184747144975</v>
      </c>
      <c r="CO99" s="17">
        <f t="shared" si="240"/>
        <v>-2.0402685752021088</v>
      </c>
      <c r="CP99" s="17">
        <f t="shared" si="241"/>
        <v>-2.0812919329836088</v>
      </c>
      <c r="CR99" s="17">
        <f t="shared" si="242"/>
        <v>-0.85546073331584926</v>
      </c>
      <c r="CS99" s="17">
        <f t="shared" si="243"/>
        <v>1.7952286637702874</v>
      </c>
      <c r="CT99" s="17">
        <f t="shared" si="244"/>
        <v>1.1379971614626117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10.268402022845379</v>
      </c>
      <c r="C100" s="17">
        <f t="shared" si="200"/>
        <v>2.63927846049552</v>
      </c>
      <c r="D100" s="17">
        <f t="shared" si="200"/>
        <v>9.7800839980643808</v>
      </c>
      <c r="E100" s="17">
        <f t="shared" si="200"/>
        <v>5.2538318074595969</v>
      </c>
      <c r="F100" s="17">
        <f t="shared" si="201"/>
        <v>6.4803349643280939</v>
      </c>
      <c r="H100" s="17">
        <f t="shared" si="202"/>
        <v>6.7414578220402532</v>
      </c>
      <c r="I100" s="17">
        <f t="shared" si="203"/>
        <v>5.2329799875530991</v>
      </c>
      <c r="J100" s="17">
        <f t="shared" si="204"/>
        <v>9.3270590020633435</v>
      </c>
      <c r="L100" t="str">
        <f t="shared" si="245"/>
        <v>62 Leisure, travel and related personal service occupations</v>
      </c>
      <c r="M100" s="17">
        <f t="shared" si="205"/>
        <v>7.4047622460682083</v>
      </c>
      <c r="N100" s="17">
        <f t="shared" si="205"/>
        <v>-25.118526881632185</v>
      </c>
      <c r="O100" s="17">
        <f t="shared" si="205"/>
        <v>8.8976211913502254</v>
      </c>
      <c r="P100" s="17">
        <f t="shared" si="205"/>
        <v>4.7793418228115225</v>
      </c>
      <c r="Q100" s="17">
        <f t="shared" si="206"/>
        <v>3.8458003452446876</v>
      </c>
      <c r="S100" s="17">
        <f t="shared" si="207"/>
        <v>6.1344992041745261</v>
      </c>
      <c r="T100" s="17">
        <f t="shared" si="208"/>
        <v>4.7605043887562148</v>
      </c>
      <c r="U100" s="17">
        <f t="shared" si="209"/>
        <v>8.6093526707147419</v>
      </c>
      <c r="W100" t="str">
        <f t="shared" si="246"/>
        <v>62 Leisure, travel and related personal service occupations</v>
      </c>
      <c r="X100" s="17">
        <f t="shared" si="210"/>
        <v>7.1249216743934252</v>
      </c>
      <c r="Y100" s="17">
        <f t="shared" si="210"/>
        <v>-14.510662496331793</v>
      </c>
      <c r="Z100" s="17">
        <f t="shared" si="210"/>
        <v>5.7458102166910718</v>
      </c>
      <c r="AA100" s="17">
        <f t="shared" si="210"/>
        <v>3.3165530680512312</v>
      </c>
      <c r="AB100" s="17">
        <f t="shared" si="211"/>
        <v>2.8449402247991973</v>
      </c>
      <c r="AD100" s="17">
        <f t="shared" si="212"/>
        <v>4.1200405715097421</v>
      </c>
      <c r="AE100" s="17">
        <f t="shared" si="213"/>
        <v>4.3601317408409113</v>
      </c>
      <c r="AF100" s="17">
        <f t="shared" si="214"/>
        <v>6.922395410686133</v>
      </c>
      <c r="AH100" t="str">
        <f t="shared" si="247"/>
        <v>62 Leisure, travel and related personal service occupations</v>
      </c>
      <c r="AI100" s="17">
        <f t="shared" si="215"/>
        <v>7.8866678889364605</v>
      </c>
      <c r="AJ100" s="17">
        <f t="shared" si="215"/>
        <v>-14.427023068257439</v>
      </c>
      <c r="AK100" s="17">
        <f t="shared" si="215"/>
        <v>3.6865513210340817</v>
      </c>
      <c r="AL100" s="17">
        <f t="shared" si="215"/>
        <v>2.6379552835925857</v>
      </c>
      <c r="AM100" s="17">
        <f t="shared" si="216"/>
        <v>1.8009413907475791</v>
      </c>
      <c r="AO100" s="17">
        <f t="shared" si="217"/>
        <v>2.9863036804523624</v>
      </c>
      <c r="AP100" s="17">
        <f t="shared" si="218"/>
        <v>4.0172697258683776</v>
      </c>
      <c r="AQ100" s="17">
        <f t="shared" si="219"/>
        <v>5.8923161708664518</v>
      </c>
      <c r="AS100" t="str">
        <f t="shared" si="248"/>
        <v>62 Leisure, travel and related personal service occupations</v>
      </c>
      <c r="AT100" s="17">
        <f t="shared" si="220"/>
        <v>8.9167492802630921</v>
      </c>
      <c r="AU100" s="17">
        <f t="shared" si="220"/>
        <v>-5.7428671442240509</v>
      </c>
      <c r="AV100" s="17">
        <f t="shared" si="220"/>
        <v>4.0443776691754918</v>
      </c>
      <c r="AW100" s="17">
        <f t="shared" si="220"/>
        <v>2.972575680160694</v>
      </c>
      <c r="AX100" s="17">
        <f t="shared" si="221"/>
        <v>2.7368963862820284</v>
      </c>
      <c r="AZ100" s="17">
        <f t="shared" si="222"/>
        <v>3.328610575461588</v>
      </c>
      <c r="BA100" s="17">
        <f t="shared" si="223"/>
        <v>4.1073307579345242</v>
      </c>
      <c r="BB100" s="17">
        <f t="shared" si="224"/>
        <v>6.1941112860816716</v>
      </c>
      <c r="BD100" t="str">
        <f t="shared" si="249"/>
        <v>62 Leisure, travel and related personal service occupations</v>
      </c>
      <c r="BE100" s="17">
        <f t="shared" si="225"/>
        <v>3.1442461979028336</v>
      </c>
      <c r="BF100" s="17">
        <f t="shared" si="225"/>
        <v>-0.55166628736800227</v>
      </c>
      <c r="BG100" s="17">
        <f t="shared" si="225"/>
        <v>-1.54481215837865</v>
      </c>
      <c r="BH100" s="17">
        <f t="shared" si="225"/>
        <v>-0.761858889141942</v>
      </c>
      <c r="BI100" s="17">
        <f t="shared" si="226"/>
        <v>-0.99410674803421806</v>
      </c>
      <c r="BK100" s="17">
        <f t="shared" si="227"/>
        <v>-1.0235326943028311</v>
      </c>
      <c r="BL100" s="17">
        <f t="shared" si="228"/>
        <v>2.3114296653824029</v>
      </c>
      <c r="BM100" s="17">
        <f t="shared" si="229"/>
        <v>1.5839811432627915</v>
      </c>
      <c r="BO100" t="str">
        <f t="shared" si="250"/>
        <v>62 Leisure, travel and related personal service occupations</v>
      </c>
      <c r="BP100" s="17">
        <f t="shared" si="230"/>
        <v>1.0498066908466441</v>
      </c>
      <c r="BQ100" s="17">
        <f t="shared" si="230"/>
        <v>7.3128390340293725</v>
      </c>
      <c r="BR100" s="17">
        <f t="shared" si="230"/>
        <v>-4.4441447367153391</v>
      </c>
      <c r="BS100" s="17">
        <f t="shared" si="230"/>
        <v>-2.5161909437919405</v>
      </c>
      <c r="BT100" s="17">
        <f t="shared" si="231"/>
        <v>-2.5394306263120892</v>
      </c>
      <c r="BV100" s="17">
        <f t="shared" si="232"/>
        <v>-3.1631259874376316</v>
      </c>
      <c r="BW100" s="17">
        <f t="shared" si="233"/>
        <v>2.0851061692991557</v>
      </c>
      <c r="BX100" s="17">
        <f t="shared" si="234"/>
        <v>-0.13272516751758889</v>
      </c>
      <c r="BZ100" t="str">
        <f t="shared" si="251"/>
        <v>62 Leisure, travel and related personal service occupations</v>
      </c>
      <c r="CA100" s="17">
        <f t="shared" si="235"/>
        <v>3.4352376979630117</v>
      </c>
      <c r="CB100" s="17">
        <f t="shared" si="235"/>
        <v>-13.013837919741578</v>
      </c>
      <c r="CC100" s="17">
        <f t="shared" si="235"/>
        <v>-2.2064480261902553</v>
      </c>
      <c r="CD100" s="17">
        <f t="shared" si="235"/>
        <v>-3.6774028079019194</v>
      </c>
      <c r="CE100" s="17">
        <f t="shared" si="236"/>
        <v>-3.8348541513033241</v>
      </c>
      <c r="CG100" s="17">
        <f t="shared" si="237"/>
        <v>-3.1895594897960566</v>
      </c>
      <c r="CH100" s="17">
        <f t="shared" si="238"/>
        <v>1.8585360881902435</v>
      </c>
      <c r="CI100" s="17">
        <f t="shared" si="239"/>
        <v>-0.46069760516200819</v>
      </c>
      <c r="CK100" t="str">
        <f t="shared" si="252"/>
        <v>62 Leisure, travel and related personal service occupations</v>
      </c>
      <c r="CL100" s="17">
        <f t="shared" si="240"/>
        <v>-0.92106870349528691</v>
      </c>
      <c r="CM100" s="17">
        <f t="shared" si="240"/>
        <v>-19.806173831069472</v>
      </c>
      <c r="CN100" s="17">
        <f t="shared" si="240"/>
        <v>-5.5444737992494941</v>
      </c>
      <c r="CO100" s="17">
        <f t="shared" si="240"/>
        <v>-5.2866196025494139</v>
      </c>
      <c r="CP100" s="17">
        <f t="shared" si="241"/>
        <v>-6.3464060909882321</v>
      </c>
      <c r="CR100" s="17">
        <f t="shared" si="242"/>
        <v>-5.3726491196302462</v>
      </c>
      <c r="CS100" s="17">
        <f t="shared" si="243"/>
        <v>1.385594273477464</v>
      </c>
      <c r="CT100" s="17">
        <f t="shared" si="244"/>
        <v>-2.6731182683026988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-0.32017326267426149</v>
      </c>
      <c r="C101" s="17">
        <f t="shared" si="200"/>
        <v>0.31449735190316463</v>
      </c>
      <c r="D101" s="17">
        <f t="shared" si="200"/>
        <v>7.0221074407649464</v>
      </c>
      <c r="E101" s="17">
        <f t="shared" si="200"/>
        <v>4.7690277850205076</v>
      </c>
      <c r="F101" s="17">
        <f t="shared" si="201"/>
        <v>5.1819627788487033</v>
      </c>
      <c r="H101" s="17">
        <f t="shared" si="202"/>
        <v>5.5147340889492913</v>
      </c>
      <c r="I101" s="17">
        <f t="shared" si="203"/>
        <v>4.7202422854004222</v>
      </c>
      <c r="J101" s="17">
        <f t="shared" si="204"/>
        <v>8.1402667446824672</v>
      </c>
      <c r="L101" t="str">
        <f t="shared" si="245"/>
        <v>63 Community and civil enforcement occupations</v>
      </c>
      <c r="M101" s="17">
        <f t="shared" si="205"/>
        <v>-2.5144816713475238</v>
      </c>
      <c r="N101" s="17">
        <f t="shared" si="205"/>
        <v>14.966370336672297</v>
      </c>
      <c r="O101" s="17">
        <f t="shared" si="205"/>
        <v>3.3101298479101482</v>
      </c>
      <c r="P101" s="17">
        <f t="shared" si="205"/>
        <v>4.1394839861367938</v>
      </c>
      <c r="Q101" s="17">
        <f t="shared" si="206"/>
        <v>4.5237477571972384</v>
      </c>
      <c r="S101" s="17">
        <f t="shared" si="207"/>
        <v>3.862295467435195</v>
      </c>
      <c r="T101" s="17">
        <f t="shared" si="208"/>
        <v>4.0231008716721028</v>
      </c>
      <c r="U101" s="17">
        <f t="shared" si="209"/>
        <v>6.501701780646596</v>
      </c>
      <c r="W101" t="str">
        <f t="shared" si="246"/>
        <v>63 Community and civil enforcement occupations</v>
      </c>
      <c r="X101" s="17">
        <f t="shared" si="210"/>
        <v>1.2228973468192184</v>
      </c>
      <c r="Y101" s="17">
        <f t="shared" si="210"/>
        <v>11.426500921672989</v>
      </c>
      <c r="Z101" s="17">
        <f t="shared" si="210"/>
        <v>3.4530071579739197</v>
      </c>
      <c r="AA101" s="17">
        <f t="shared" si="210"/>
        <v>3.0797358623540383</v>
      </c>
      <c r="AB101" s="17">
        <f t="shared" si="211"/>
        <v>3.6996561111953818</v>
      </c>
      <c r="AD101" s="17">
        <f t="shared" si="212"/>
        <v>3.2040097416164315</v>
      </c>
      <c r="AE101" s="17">
        <f t="shared" si="213"/>
        <v>4.1829048358848375</v>
      </c>
      <c r="AF101" s="17">
        <f t="shared" si="214"/>
        <v>6.1673522778967538</v>
      </c>
      <c r="AH101" t="str">
        <f t="shared" si="247"/>
        <v>63 Community and civil enforcement occupations</v>
      </c>
      <c r="AI101" s="17">
        <f t="shared" si="215"/>
        <v>-1.1351910804365706</v>
      </c>
      <c r="AJ101" s="17">
        <f t="shared" si="215"/>
        <v>30.968024451299804</v>
      </c>
      <c r="AK101" s="17">
        <f t="shared" si="215"/>
        <v>-0.45671878416040368</v>
      </c>
      <c r="AL101" s="17">
        <f t="shared" si="215"/>
        <v>3.0867577631730203</v>
      </c>
      <c r="AM101" s="17">
        <f t="shared" si="216"/>
        <v>3.5031018511114453</v>
      </c>
      <c r="AO101" s="17">
        <f t="shared" si="217"/>
        <v>1.8918007808860215</v>
      </c>
      <c r="AP101" s="17">
        <f t="shared" si="218"/>
        <v>3.4414923310909451</v>
      </c>
      <c r="AQ101" s="17">
        <f t="shared" si="219"/>
        <v>4.6797127472141931</v>
      </c>
      <c r="AS101" t="str">
        <f t="shared" si="248"/>
        <v>63 Community and civil enforcement occupations</v>
      </c>
      <c r="AT101" s="17">
        <f t="shared" si="220"/>
        <v>-3.1303412078996451</v>
      </c>
      <c r="AU101" s="17">
        <f t="shared" si="220"/>
        <v>21.188117502792103</v>
      </c>
      <c r="AV101" s="17">
        <f t="shared" si="220"/>
        <v>-2.3223158296449498</v>
      </c>
      <c r="AW101" s="17">
        <f t="shared" si="220"/>
        <v>1.6546606182302082</v>
      </c>
      <c r="AX101" s="17">
        <f t="shared" si="221"/>
        <v>1.5036968593008071</v>
      </c>
      <c r="AZ101" s="17">
        <f t="shared" si="222"/>
        <v>0.3113283097299302</v>
      </c>
      <c r="BA101" s="17">
        <f t="shared" si="223"/>
        <v>3.0471514321323223</v>
      </c>
      <c r="BB101" s="17">
        <f t="shared" si="224"/>
        <v>3.2532679915918905</v>
      </c>
      <c r="BD101" t="str">
        <f t="shared" si="249"/>
        <v>63 Community and civil enforcement occupations</v>
      </c>
      <c r="BE101" s="17">
        <f t="shared" si="225"/>
        <v>-7.4517968326571644</v>
      </c>
      <c r="BF101" s="17">
        <f t="shared" si="225"/>
        <v>53.982488348064386</v>
      </c>
      <c r="BG101" s="17">
        <f t="shared" si="225"/>
        <v>-8.5476727592307178</v>
      </c>
      <c r="BH101" s="17">
        <f t="shared" si="225"/>
        <v>1.621392803917443</v>
      </c>
      <c r="BI101" s="17">
        <f t="shared" si="226"/>
        <v>0.91507231034035907</v>
      </c>
      <c r="BK101" s="17">
        <f t="shared" si="227"/>
        <v>-1.8881008216800943</v>
      </c>
      <c r="BL101" s="17">
        <f t="shared" si="228"/>
        <v>1.5086838794545088</v>
      </c>
      <c r="BM101" s="17">
        <f t="shared" si="229"/>
        <v>2.102230006721939E-2</v>
      </c>
      <c r="BO101" t="str">
        <f t="shared" si="250"/>
        <v>63 Community and civil enforcement occupations</v>
      </c>
      <c r="BP101" s="17">
        <f t="shared" si="230"/>
        <v>-5.079823321571264</v>
      </c>
      <c r="BQ101" s="17">
        <f t="shared" si="230"/>
        <v>43.257430976599551</v>
      </c>
      <c r="BR101" s="17">
        <f t="shared" si="230"/>
        <v>-7.2920021035949967</v>
      </c>
      <c r="BS101" s="17">
        <f t="shared" si="230"/>
        <v>-0.73182721419355889</v>
      </c>
      <c r="BT101" s="17">
        <f t="shared" si="231"/>
        <v>-0.57680491767451159</v>
      </c>
      <c r="BV101" s="17">
        <f t="shared" si="232"/>
        <v>-2.9685727822297281</v>
      </c>
      <c r="BW101" s="17">
        <f t="shared" si="233"/>
        <v>1.7011358722193837</v>
      </c>
      <c r="BX101" s="17">
        <f t="shared" si="234"/>
        <v>-0.52377283467973657</v>
      </c>
      <c r="BZ101" t="str">
        <f t="shared" si="251"/>
        <v>63 Community and civil enforcement occupations</v>
      </c>
      <c r="CA101" s="17">
        <f t="shared" si="235"/>
        <v>-4.8966154539440865</v>
      </c>
      <c r="CB101" s="17">
        <f t="shared" si="235"/>
        <v>27.478855385105373</v>
      </c>
      <c r="CC101" s="17">
        <f t="shared" si="235"/>
        <v>-4.5356241802808945</v>
      </c>
      <c r="CD101" s="17">
        <f t="shared" si="235"/>
        <v>-1.7597339659116806</v>
      </c>
      <c r="CE101" s="17">
        <f t="shared" si="236"/>
        <v>-1.0373630860298522</v>
      </c>
      <c r="CG101" s="17">
        <f t="shared" si="237"/>
        <v>-2.6938852473271768</v>
      </c>
      <c r="CH101" s="17">
        <f t="shared" si="238"/>
        <v>1.7225527465598356</v>
      </c>
      <c r="CI101" s="17">
        <f t="shared" si="239"/>
        <v>-0.30031324822350491</v>
      </c>
      <c r="CK101" t="str">
        <f t="shared" si="252"/>
        <v>63 Community and civil enforcement occupations</v>
      </c>
      <c r="CL101" s="17">
        <f t="shared" si="240"/>
        <v>-7.8796241516672634</v>
      </c>
      <c r="CM101" s="17">
        <f t="shared" si="240"/>
        <v>20.144802983507827</v>
      </c>
      <c r="CN101" s="17">
        <f t="shared" si="240"/>
        <v>-11.242450646655023</v>
      </c>
      <c r="CO101" s="17">
        <f t="shared" si="240"/>
        <v>-3.8037944356695608</v>
      </c>
      <c r="CP101" s="17">
        <f t="shared" si="241"/>
        <v>-4.8805276467154712</v>
      </c>
      <c r="CR101" s="17">
        <f t="shared" si="242"/>
        <v>-6.3501551905670084</v>
      </c>
      <c r="CS101" s="17">
        <f t="shared" si="243"/>
        <v>0.93769650498167767</v>
      </c>
      <c r="CT101" s="17">
        <f t="shared" si="244"/>
        <v>-4.2163931495877378</v>
      </c>
    </row>
    <row r="102" spans="1:98" x14ac:dyDescent="0.2">
      <c r="A102" t="str">
        <f t="shared" si="199"/>
        <v>71 Sales occupations</v>
      </c>
      <c r="B102" s="17">
        <f t="shared" si="200"/>
        <v>-7.640113381750524E-2</v>
      </c>
      <c r="C102" s="17">
        <f t="shared" si="200"/>
        <v>-13.866816363990321</v>
      </c>
      <c r="D102" s="17">
        <f t="shared" si="200"/>
        <v>6.9290446154120389</v>
      </c>
      <c r="E102" s="17">
        <f t="shared" si="200"/>
        <v>2.7174872261153116</v>
      </c>
      <c r="F102" s="17">
        <f t="shared" si="201"/>
        <v>2.8770020594893086</v>
      </c>
      <c r="H102" s="17">
        <f t="shared" si="202"/>
        <v>4.1025785109475521</v>
      </c>
      <c r="I102" s="17">
        <f t="shared" si="203"/>
        <v>3.9296638331873579</v>
      </c>
      <c r="J102" s="17">
        <f t="shared" si="204"/>
        <v>6.6060730271594315</v>
      </c>
      <c r="L102" t="str">
        <f t="shared" si="245"/>
        <v>71 Sales occupations</v>
      </c>
      <c r="M102" s="17">
        <f t="shared" si="205"/>
        <v>4.3160275089257016</v>
      </c>
      <c r="N102" s="17">
        <f t="shared" si="205"/>
        <v>-15.252969174178999</v>
      </c>
      <c r="O102" s="17">
        <f t="shared" si="205"/>
        <v>7.9914934942586058</v>
      </c>
      <c r="P102" s="17">
        <f t="shared" si="205"/>
        <v>3.9174493473808969</v>
      </c>
      <c r="Q102" s="17">
        <f t="shared" si="206"/>
        <v>3.8418252701329259</v>
      </c>
      <c r="S102" s="17">
        <f t="shared" si="207"/>
        <v>5.2580939570016971</v>
      </c>
      <c r="T102" s="17">
        <f t="shared" si="208"/>
        <v>4.3102979459745727</v>
      </c>
      <c r="U102" s="17">
        <f t="shared" si="209"/>
        <v>7.6943977210620185</v>
      </c>
      <c r="W102" t="str">
        <f t="shared" si="246"/>
        <v>71 Sales occupations</v>
      </c>
      <c r="X102" s="17">
        <f t="shared" si="210"/>
        <v>2.4695068367841966</v>
      </c>
      <c r="Y102" s="17">
        <f t="shared" si="210"/>
        <v>-5.1102355842271745</v>
      </c>
      <c r="Z102" s="17">
        <f t="shared" si="210"/>
        <v>3.0062574207491366</v>
      </c>
      <c r="AA102" s="17">
        <f t="shared" si="210"/>
        <v>2.2687464982740879</v>
      </c>
      <c r="AB102" s="17">
        <f t="shared" si="211"/>
        <v>2.0200239307974321</v>
      </c>
      <c r="AD102" s="17">
        <f t="shared" si="212"/>
        <v>2.5139948776902843</v>
      </c>
      <c r="AE102" s="17">
        <f t="shared" si="213"/>
        <v>3.5402154625609361</v>
      </c>
      <c r="AF102" s="17">
        <f t="shared" si="214"/>
        <v>5.1910848045401581</v>
      </c>
      <c r="AH102" t="str">
        <f t="shared" si="247"/>
        <v>71 Sales occupations</v>
      </c>
      <c r="AI102" s="17">
        <f t="shared" si="215"/>
        <v>-8.285989898541013E-2</v>
      </c>
      <c r="AJ102" s="17">
        <f t="shared" si="215"/>
        <v>-3.77533492177764</v>
      </c>
      <c r="AK102" s="17">
        <f t="shared" si="215"/>
        <v>1.977217033252443</v>
      </c>
      <c r="AL102" s="17">
        <f t="shared" si="215"/>
        <v>1.6612930633499223</v>
      </c>
      <c r="AM102" s="17">
        <f t="shared" si="216"/>
        <v>1.4109625910083023</v>
      </c>
      <c r="AO102" s="17">
        <f t="shared" si="217"/>
        <v>1.7664921557613011</v>
      </c>
      <c r="AP102" s="17">
        <f t="shared" si="218"/>
        <v>3.3902220145445972</v>
      </c>
      <c r="AQ102" s="17">
        <f t="shared" si="219"/>
        <v>4.550207345299051</v>
      </c>
      <c r="AS102" t="str">
        <f t="shared" si="248"/>
        <v>71 Sales occupations</v>
      </c>
      <c r="AT102" s="17">
        <f t="shared" si="220"/>
        <v>0.79592620547730419</v>
      </c>
      <c r="AU102" s="17">
        <f t="shared" si="220"/>
        <v>-9.8077372226445192</v>
      </c>
      <c r="AV102" s="17">
        <f t="shared" si="220"/>
        <v>1.0545531196122448</v>
      </c>
      <c r="AW102" s="17">
        <f t="shared" si="220"/>
        <v>1.5501087089631493</v>
      </c>
      <c r="AX102" s="17">
        <f t="shared" si="221"/>
        <v>0.64612065466853608</v>
      </c>
      <c r="AZ102" s="17">
        <f t="shared" si="222"/>
        <v>1.3846540852769262</v>
      </c>
      <c r="BA102" s="17">
        <f t="shared" si="223"/>
        <v>2.8865901701118135</v>
      </c>
      <c r="BB102" s="17">
        <f t="shared" si="224"/>
        <v>3.8466631296096399</v>
      </c>
      <c r="BD102" t="str">
        <f t="shared" si="249"/>
        <v>71 Sales occupations</v>
      </c>
      <c r="BE102" s="17">
        <f t="shared" si="225"/>
        <v>1.0999507763822303</v>
      </c>
      <c r="BF102" s="17">
        <f t="shared" si="225"/>
        <v>4.6919764585796608</v>
      </c>
      <c r="BG102" s="17">
        <f t="shared" si="225"/>
        <v>-1.0162243477108812</v>
      </c>
      <c r="BH102" s="17">
        <f t="shared" si="225"/>
        <v>0.71073272170409929</v>
      </c>
      <c r="BI102" s="17">
        <f t="shared" si="226"/>
        <v>0.41086066177844494</v>
      </c>
      <c r="BK102" s="17">
        <f t="shared" si="227"/>
        <v>0.13175828600402451</v>
      </c>
      <c r="BL102" s="17">
        <f t="shared" si="228"/>
        <v>2.4888447373748068</v>
      </c>
      <c r="BM102" s="17">
        <f t="shared" si="229"/>
        <v>2.5825006762983715</v>
      </c>
      <c r="BO102" t="str">
        <f t="shared" si="250"/>
        <v>71 Sales occupations</v>
      </c>
      <c r="BP102" s="17">
        <f t="shared" si="230"/>
        <v>-1.9726846228096839</v>
      </c>
      <c r="BQ102" s="17">
        <f t="shared" si="230"/>
        <v>7.7131288909171314</v>
      </c>
      <c r="BR102" s="17">
        <f t="shared" si="230"/>
        <v>-4.5284226793221745</v>
      </c>
      <c r="BS102" s="17">
        <f t="shared" si="230"/>
        <v>-2.7328366536614634</v>
      </c>
      <c r="BT102" s="17">
        <f t="shared" si="231"/>
        <v>-2.6790471848111008</v>
      </c>
      <c r="BV102" s="17">
        <f t="shared" si="232"/>
        <v>-3.3350865888019388</v>
      </c>
      <c r="BW102" s="17">
        <f t="shared" si="233"/>
        <v>2.0491017918450538</v>
      </c>
      <c r="BX102" s="17">
        <f t="shared" si="234"/>
        <v>-0.293702909831417</v>
      </c>
      <c r="BZ102" t="str">
        <f t="shared" si="251"/>
        <v>71 Sales occupations</v>
      </c>
      <c r="CA102" s="17">
        <f t="shared" si="235"/>
        <v>-0.91590232011685702</v>
      </c>
      <c r="CB102" s="17">
        <f t="shared" si="235"/>
        <v>-15.60859159882777</v>
      </c>
      <c r="CC102" s="17">
        <f t="shared" si="235"/>
        <v>-4.9105692337677809</v>
      </c>
      <c r="CD102" s="17">
        <f t="shared" si="235"/>
        <v>-7.460756785394052</v>
      </c>
      <c r="CE102" s="17">
        <f t="shared" si="236"/>
        <v>-7.2073277491915828</v>
      </c>
      <c r="CG102" s="17">
        <f t="shared" si="237"/>
        <v>-6.6183855181179645</v>
      </c>
      <c r="CH102" s="17">
        <f t="shared" si="238"/>
        <v>1.3536465947714849</v>
      </c>
      <c r="CI102" s="17">
        <f t="shared" si="239"/>
        <v>-3.549830472695592</v>
      </c>
      <c r="CK102" t="str">
        <f t="shared" si="252"/>
        <v>71 Sales occupations</v>
      </c>
      <c r="CL102" s="17">
        <f t="shared" si="240"/>
        <v>-1.9736011409830168</v>
      </c>
      <c r="CM102" s="17">
        <f t="shared" si="240"/>
        <v>-26.534709926830725</v>
      </c>
      <c r="CN102" s="17">
        <f t="shared" si="240"/>
        <v>-6.7019421483746955</v>
      </c>
      <c r="CO102" s="17">
        <f t="shared" si="240"/>
        <v>-5.2091694300518743</v>
      </c>
      <c r="CP102" s="17">
        <f t="shared" si="241"/>
        <v>-7.1687322822056583</v>
      </c>
      <c r="CR102" s="17">
        <f t="shared" si="242"/>
        <v>-5.709395463655131</v>
      </c>
      <c r="CS102" s="17">
        <f t="shared" si="243"/>
        <v>1.1439279615479414</v>
      </c>
      <c r="CT102" s="17">
        <f t="shared" si="244"/>
        <v>-3.3475358807692923</v>
      </c>
    </row>
    <row r="103" spans="1:98" x14ac:dyDescent="0.2">
      <c r="A103" t="str">
        <f t="shared" si="199"/>
        <v>72 Customer service occupations</v>
      </c>
      <c r="B103" s="17">
        <f t="shared" si="200"/>
        <v>2.1089688905794324</v>
      </c>
      <c r="C103" s="17">
        <f t="shared" si="200"/>
        <v>-6.5218554610066199</v>
      </c>
      <c r="D103" s="17">
        <f t="shared" si="200"/>
        <v>14.944447575857067</v>
      </c>
      <c r="E103" s="17">
        <f t="shared" si="200"/>
        <v>4.6149011339986057</v>
      </c>
      <c r="F103" s="17">
        <f t="shared" si="201"/>
        <v>6.9837575779051697</v>
      </c>
      <c r="H103" s="17">
        <f t="shared" si="202"/>
        <v>7.9505928521980573</v>
      </c>
      <c r="I103" s="17">
        <f t="shared" si="203"/>
        <v>5.1271158907515657</v>
      </c>
      <c r="J103" s="17">
        <f t="shared" si="204"/>
        <v>10.156818504802324</v>
      </c>
      <c r="L103" t="str">
        <f t="shared" si="245"/>
        <v>72 Customer service occupations</v>
      </c>
      <c r="M103" s="17">
        <f t="shared" si="205"/>
        <v>5.2043348002039913</v>
      </c>
      <c r="N103" s="17">
        <f t="shared" si="205"/>
        <v>-8.4954134565015558</v>
      </c>
      <c r="O103" s="17">
        <f t="shared" si="205"/>
        <v>14.497676917356106</v>
      </c>
      <c r="P103" s="17">
        <f t="shared" si="205"/>
        <v>4.6794972478033214</v>
      </c>
      <c r="Q103" s="17">
        <f t="shared" si="206"/>
        <v>6.752402447140704</v>
      </c>
      <c r="S103" s="17">
        <f t="shared" si="207"/>
        <v>7.8549240094068828</v>
      </c>
      <c r="T103" s="17">
        <f t="shared" si="208"/>
        <v>5.2737718086212304</v>
      </c>
      <c r="U103" s="17">
        <f t="shared" si="209"/>
        <v>10.162173506495975</v>
      </c>
      <c r="W103" t="str">
        <f t="shared" si="246"/>
        <v>72 Customer service occupations</v>
      </c>
      <c r="X103" s="17">
        <f t="shared" si="210"/>
        <v>2.2374448652700218</v>
      </c>
      <c r="Y103" s="17">
        <f t="shared" si="210"/>
        <v>4.1791847135490556</v>
      </c>
      <c r="Z103" s="17">
        <f t="shared" si="210"/>
        <v>8.541781833788642</v>
      </c>
      <c r="AA103" s="17">
        <f t="shared" si="210"/>
        <v>2.8684919966763367</v>
      </c>
      <c r="AB103" s="17">
        <f t="shared" si="211"/>
        <v>4.6916004009400103</v>
      </c>
      <c r="AD103" s="17">
        <f t="shared" si="212"/>
        <v>4.7258509230309276</v>
      </c>
      <c r="AE103" s="17">
        <f t="shared" si="213"/>
        <v>4.0880131702423217</v>
      </c>
      <c r="AF103" s="17">
        <f t="shared" si="214"/>
        <v>7.1634242306219509</v>
      </c>
      <c r="AH103" t="str">
        <f t="shared" si="247"/>
        <v>72 Customer service occupations</v>
      </c>
      <c r="AI103" s="17">
        <f t="shared" si="215"/>
        <v>4.0626239178130019</v>
      </c>
      <c r="AJ103" s="17">
        <f t="shared" si="215"/>
        <v>3.2307836240736743</v>
      </c>
      <c r="AK103" s="17">
        <f t="shared" si="215"/>
        <v>8.8247797148239826</v>
      </c>
      <c r="AL103" s="17">
        <f t="shared" si="215"/>
        <v>2.9871303690894191</v>
      </c>
      <c r="AM103" s="17">
        <f t="shared" si="216"/>
        <v>4.7924179347851981</v>
      </c>
      <c r="AO103" s="17">
        <f t="shared" si="217"/>
        <v>4.8973629210989245</v>
      </c>
      <c r="AP103" s="17">
        <f t="shared" si="218"/>
        <v>4.2979922654135194</v>
      </c>
      <c r="AQ103" s="17">
        <f t="shared" si="219"/>
        <v>7.4262472142939018</v>
      </c>
      <c r="AS103" t="str">
        <f t="shared" si="248"/>
        <v>72 Customer service occupations</v>
      </c>
      <c r="AT103" s="17">
        <f t="shared" si="220"/>
        <v>1.3029330555520025</v>
      </c>
      <c r="AU103" s="17">
        <f t="shared" si="220"/>
        <v>1.5332748466652335</v>
      </c>
      <c r="AV103" s="17">
        <f t="shared" si="220"/>
        <v>7.7959957767496535</v>
      </c>
      <c r="AW103" s="17">
        <f t="shared" si="220"/>
        <v>2.1498112530905056</v>
      </c>
      <c r="AX103" s="17">
        <f t="shared" si="221"/>
        <v>3.8424261716966113</v>
      </c>
      <c r="AZ103" s="17">
        <f t="shared" si="222"/>
        <v>3.9982237808423582</v>
      </c>
      <c r="BA103" s="17">
        <f t="shared" si="223"/>
        <v>3.6635971027253245</v>
      </c>
      <c r="BB103" s="17">
        <f t="shared" si="224"/>
        <v>6.3442449044044835</v>
      </c>
      <c r="BD103" t="str">
        <f t="shared" si="249"/>
        <v>72 Customer service occupations</v>
      </c>
      <c r="BE103" s="17">
        <f t="shared" si="225"/>
        <v>0.48572132248105859</v>
      </c>
      <c r="BF103" s="17">
        <f t="shared" si="225"/>
        <v>15.156401431110611</v>
      </c>
      <c r="BG103" s="17">
        <f t="shared" si="225"/>
        <v>4.5592706822248141</v>
      </c>
      <c r="BH103" s="17">
        <f t="shared" si="225"/>
        <v>1.9273071421552546</v>
      </c>
      <c r="BI103" s="17">
        <f t="shared" si="226"/>
        <v>3.5292087530811145</v>
      </c>
      <c r="BK103" s="17">
        <f t="shared" si="227"/>
        <v>2.7971834345214663</v>
      </c>
      <c r="BL103" s="17">
        <f t="shared" si="228"/>
        <v>2.9480980283770553</v>
      </c>
      <c r="BM103" s="17">
        <f t="shared" si="229"/>
        <v>4.9319602779821503</v>
      </c>
      <c r="BO103" t="str">
        <f t="shared" si="250"/>
        <v>72 Customer service occupations</v>
      </c>
      <c r="BP103" s="17">
        <f t="shared" si="230"/>
        <v>0.15566700922273746</v>
      </c>
      <c r="BQ103" s="17">
        <f t="shared" si="230"/>
        <v>14.939182001321939</v>
      </c>
      <c r="BR103" s="17">
        <f t="shared" si="230"/>
        <v>2.0536582715061424</v>
      </c>
      <c r="BS103" s="17">
        <f t="shared" si="230"/>
        <v>-0.78382458330149563</v>
      </c>
      <c r="BT103" s="17">
        <f t="shared" si="231"/>
        <v>1.0188076064341134</v>
      </c>
      <c r="BV103" s="17">
        <f t="shared" si="232"/>
        <v>0.15312704498289254</v>
      </c>
      <c r="BW103" s="17">
        <f t="shared" si="233"/>
        <v>2.7171315418273112</v>
      </c>
      <c r="BX103" s="17">
        <f t="shared" si="234"/>
        <v>2.8227123875555593</v>
      </c>
      <c r="BZ103" t="str">
        <f t="shared" si="251"/>
        <v>72 Customer service occupations</v>
      </c>
      <c r="CA103" s="17">
        <f t="shared" si="235"/>
        <v>-2.2796443905427011</v>
      </c>
      <c r="CB103" s="17">
        <f t="shared" si="235"/>
        <v>-1.169780408719634</v>
      </c>
      <c r="CC103" s="17">
        <f t="shared" si="235"/>
        <v>3.0535669603982463</v>
      </c>
      <c r="CD103" s="17">
        <f t="shared" si="235"/>
        <v>-0.33820244479931816</v>
      </c>
      <c r="CE103" s="17">
        <f t="shared" si="236"/>
        <v>0.65683115665020608</v>
      </c>
      <c r="CG103" s="17">
        <f t="shared" si="237"/>
        <v>0.77979877602203373</v>
      </c>
      <c r="CH103" s="17">
        <f t="shared" si="238"/>
        <v>2.0651939844882783</v>
      </c>
      <c r="CI103" s="17">
        <f t="shared" si="239"/>
        <v>2.6591808003154194</v>
      </c>
      <c r="CK103" t="str">
        <f t="shared" si="252"/>
        <v>72 Customer service occupations</v>
      </c>
      <c r="CL103" s="17">
        <f t="shared" si="240"/>
        <v>6.9835086505310118</v>
      </c>
      <c r="CM103" s="17">
        <f t="shared" si="240"/>
        <v>-15.856042102469569</v>
      </c>
      <c r="CN103" s="17">
        <f t="shared" si="240"/>
        <v>5.7180833626389038</v>
      </c>
      <c r="CO103" s="17">
        <f t="shared" si="240"/>
        <v>-0.88959742997383184</v>
      </c>
      <c r="CP103" s="17">
        <f t="shared" si="241"/>
        <v>0.10023773120360069</v>
      </c>
      <c r="CR103" s="17">
        <f t="shared" si="242"/>
        <v>1.2657508231697756</v>
      </c>
      <c r="CS103" s="17">
        <f t="shared" si="243"/>
        <v>2.4906513728371715</v>
      </c>
      <c r="CT103" s="17">
        <f t="shared" si="244"/>
        <v>3.4113869770823646</v>
      </c>
    </row>
    <row r="104" spans="1:98" x14ac:dyDescent="0.2">
      <c r="A104" t="str">
        <f t="shared" si="199"/>
        <v>81 Process, plant and machine operatives</v>
      </c>
      <c r="B104" s="17">
        <f t="shared" si="200"/>
        <v>1.8602210586986745</v>
      </c>
      <c r="C104" s="17">
        <f t="shared" si="200"/>
        <v>-31.337710961827248</v>
      </c>
      <c r="D104" s="17">
        <f t="shared" si="200"/>
        <v>16.972002931198805</v>
      </c>
      <c r="E104" s="17">
        <f t="shared" si="200"/>
        <v>7.5768650927437342</v>
      </c>
      <c r="F104" s="17">
        <f t="shared" si="201"/>
        <v>7.372928206034346</v>
      </c>
      <c r="H104" s="17">
        <f t="shared" si="202"/>
        <v>10.621590492288568</v>
      </c>
      <c r="I104" s="17">
        <f t="shared" si="203"/>
        <v>6.8342917670570991</v>
      </c>
      <c r="J104" s="17">
        <f t="shared" si="204"/>
        <v>12.984367986952394</v>
      </c>
      <c r="L104" t="str">
        <f t="shared" si="245"/>
        <v>81 Process, plant and machine operatives</v>
      </c>
      <c r="M104" s="17">
        <f t="shared" si="205"/>
        <v>5.2039979818759408</v>
      </c>
      <c r="N104" s="17">
        <f t="shared" si="205"/>
        <v>-23.097435538158617</v>
      </c>
      <c r="O104" s="17">
        <f t="shared" si="205"/>
        <v>15.568215857877355</v>
      </c>
      <c r="P104" s="17">
        <f t="shared" si="205"/>
        <v>5.4049731361796471</v>
      </c>
      <c r="Q104" s="17">
        <f t="shared" si="206"/>
        <v>6.3644485468008272</v>
      </c>
      <c r="S104" s="17">
        <f t="shared" si="207"/>
        <v>8.6893197940199229</v>
      </c>
      <c r="T104" s="17">
        <f t="shared" si="208"/>
        <v>5.9020052808355095</v>
      </c>
      <c r="U104" s="17">
        <f t="shared" si="209"/>
        <v>11.105654548547616</v>
      </c>
      <c r="W104" t="str">
        <f t="shared" si="246"/>
        <v>81 Process, plant and machine operatives</v>
      </c>
      <c r="X104" s="17">
        <f t="shared" si="210"/>
        <v>-6.6177215097729114E-2</v>
      </c>
      <c r="Y104" s="17">
        <f t="shared" si="210"/>
        <v>-12.632402134141007</v>
      </c>
      <c r="Z104" s="17">
        <f t="shared" si="210"/>
        <v>11.683257031074135</v>
      </c>
      <c r="AA104" s="17">
        <f t="shared" si="210"/>
        <v>5.0096648279402967</v>
      </c>
      <c r="AB104" s="17">
        <f t="shared" si="211"/>
        <v>5.8276048441587847</v>
      </c>
      <c r="AD104" s="17">
        <f t="shared" si="212"/>
        <v>7.18866743087061</v>
      </c>
      <c r="AE104" s="17">
        <f t="shared" si="213"/>
        <v>5.1010251965190712</v>
      </c>
      <c r="AF104" s="17">
        <f t="shared" si="214"/>
        <v>9.5758335026297594</v>
      </c>
      <c r="AH104" t="str">
        <f t="shared" si="247"/>
        <v>81 Process, plant and machine operatives</v>
      </c>
      <c r="AI104" s="17">
        <f t="shared" si="215"/>
        <v>0.64571298245228448</v>
      </c>
      <c r="AJ104" s="17">
        <f t="shared" si="215"/>
        <v>-8.6585672705730143</v>
      </c>
      <c r="AK104" s="17">
        <f t="shared" si="215"/>
        <v>10.443072033538137</v>
      </c>
      <c r="AL104" s="17">
        <f t="shared" si="215"/>
        <v>3.7700940031077934</v>
      </c>
      <c r="AM104" s="17">
        <f t="shared" si="216"/>
        <v>4.9705915236470721</v>
      </c>
      <c r="AO104" s="17">
        <f t="shared" si="217"/>
        <v>5.9483748749714183</v>
      </c>
      <c r="AP104" s="17">
        <f t="shared" si="218"/>
        <v>4.4384324289031829</v>
      </c>
      <c r="AQ104" s="17">
        <f t="shared" si="219"/>
        <v>8.2790461874016721</v>
      </c>
      <c r="AS104" t="str">
        <f t="shared" si="248"/>
        <v>81 Process, plant and machine operatives</v>
      </c>
      <c r="AT104" s="17">
        <f t="shared" si="220"/>
        <v>0.30906441689932951</v>
      </c>
      <c r="AU104" s="17">
        <f t="shared" si="220"/>
        <v>-8.3071380542711903</v>
      </c>
      <c r="AV104" s="17">
        <f t="shared" si="220"/>
        <v>9.5511330809277197</v>
      </c>
      <c r="AW104" s="17">
        <f t="shared" si="220"/>
        <v>3.2900576272741899</v>
      </c>
      <c r="AX104" s="17">
        <f t="shared" si="221"/>
        <v>4.4270040215288464</v>
      </c>
      <c r="AZ104" s="17">
        <f t="shared" si="222"/>
        <v>5.3362785700345805</v>
      </c>
      <c r="BA104" s="17">
        <f t="shared" si="223"/>
        <v>4.2620566854008057</v>
      </c>
      <c r="BB104" s="17">
        <f t="shared" si="224"/>
        <v>7.7206495014750187</v>
      </c>
      <c r="BD104" t="str">
        <f t="shared" si="249"/>
        <v>81 Process, plant and machine operatives</v>
      </c>
      <c r="BE104" s="17">
        <f t="shared" si="225"/>
        <v>0.78375224357600803</v>
      </c>
      <c r="BF104" s="17">
        <f t="shared" si="225"/>
        <v>3.9149903861046553E-2</v>
      </c>
      <c r="BG104" s="17">
        <f t="shared" si="225"/>
        <v>4.4691085056963065</v>
      </c>
      <c r="BH104" s="17">
        <f t="shared" si="225"/>
        <v>1.4500162231527947</v>
      </c>
      <c r="BI104" s="17">
        <f t="shared" si="226"/>
        <v>2.294413162878306</v>
      </c>
      <c r="BK104" s="17">
        <f t="shared" si="227"/>
        <v>2.4465592278032133</v>
      </c>
      <c r="BL104" s="17">
        <f t="shared" si="228"/>
        <v>2.6133944780417862</v>
      </c>
      <c r="BM104" s="17">
        <f t="shared" si="229"/>
        <v>4.4067208168164118</v>
      </c>
      <c r="BO104" t="str">
        <f t="shared" si="250"/>
        <v>81 Process, plant and machine operatives</v>
      </c>
      <c r="BP104" s="17">
        <f t="shared" si="230"/>
        <v>-0.82350079990176628</v>
      </c>
      <c r="BQ104" s="17">
        <f t="shared" si="230"/>
        <v>0.24034303775402055</v>
      </c>
      <c r="BR104" s="17">
        <f t="shared" si="230"/>
        <v>3.2031635201985376</v>
      </c>
      <c r="BS104" s="17">
        <f t="shared" si="230"/>
        <v>-1.0061360851093215</v>
      </c>
      <c r="BT104" s="17">
        <f t="shared" si="231"/>
        <v>0.36895375679677489</v>
      </c>
      <c r="BV104" s="17">
        <f t="shared" si="232"/>
        <v>0.37753366943531486</v>
      </c>
      <c r="BW104" s="17">
        <f t="shared" si="233"/>
        <v>2.4980813462526674</v>
      </c>
      <c r="BX104" s="17">
        <f t="shared" si="234"/>
        <v>2.7675076759251072</v>
      </c>
      <c r="BZ104" t="str">
        <f t="shared" si="251"/>
        <v>81 Process, plant and machine operatives</v>
      </c>
      <c r="CA104" s="17">
        <f t="shared" si="235"/>
        <v>-3.1455256405849119</v>
      </c>
      <c r="CB104" s="17">
        <f t="shared" si="235"/>
        <v>-14.321536268985502</v>
      </c>
      <c r="CC104" s="17">
        <f t="shared" si="235"/>
        <v>2.6174731761898773</v>
      </c>
      <c r="CD104" s="17">
        <f t="shared" si="235"/>
        <v>-6.2343877010058835</v>
      </c>
      <c r="CE104" s="17">
        <f t="shared" si="236"/>
        <v>-4.0956321489465601</v>
      </c>
      <c r="CG104" s="17">
        <f t="shared" si="237"/>
        <v>-3.372034670927837</v>
      </c>
      <c r="CH104" s="17">
        <f t="shared" si="238"/>
        <v>1.9252173642964276</v>
      </c>
      <c r="CI104" s="17">
        <f t="shared" si="239"/>
        <v>-0.49031267358931041</v>
      </c>
      <c r="CK104" t="str">
        <f t="shared" si="252"/>
        <v>81 Process, plant and machine operatives</v>
      </c>
      <c r="CL104" s="17">
        <f t="shared" si="240"/>
        <v>-4.3964167983082998</v>
      </c>
      <c r="CM104" s="17">
        <f t="shared" si="240"/>
        <v>-23.99826205561979</v>
      </c>
      <c r="CN104" s="17">
        <f t="shared" si="240"/>
        <v>-10.031455908329278</v>
      </c>
      <c r="CO104" s="17">
        <f t="shared" si="240"/>
        <v>-9.9568738474210541</v>
      </c>
      <c r="CP104" s="17">
        <f t="shared" si="241"/>
        <v>-10.928982287751943</v>
      </c>
      <c r="CR104" s="17">
        <f t="shared" si="242"/>
        <v>-9.9817414015256354</v>
      </c>
      <c r="CS104" s="17">
        <f t="shared" si="243"/>
        <v>0.88031126629763978</v>
      </c>
      <c r="CT104" s="17">
        <f t="shared" si="244"/>
        <v>-6.812631488579135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2.322574480928008</v>
      </c>
      <c r="C105" s="17">
        <f t="shared" si="200"/>
        <v>-14.083381492488057</v>
      </c>
      <c r="D105" s="17">
        <f t="shared" si="200"/>
        <v>13.205909533709036</v>
      </c>
      <c r="E105" s="17">
        <f t="shared" si="200"/>
        <v>4.5893979991531886</v>
      </c>
      <c r="F105" s="17">
        <f t="shared" si="201"/>
        <v>5.8994504145011506</v>
      </c>
      <c r="H105" s="17">
        <f t="shared" si="202"/>
        <v>7.3861176719510091</v>
      </c>
      <c r="I105" s="17">
        <f t="shared" si="203"/>
        <v>6.4902300705746763</v>
      </c>
      <c r="J105" s="17">
        <f t="shared" si="204"/>
        <v>10.515154057635545</v>
      </c>
      <c r="L105" t="str">
        <f t="shared" si="245"/>
        <v>82 Transport and mobile machine drivers and operatives</v>
      </c>
      <c r="M105" s="17">
        <f t="shared" si="205"/>
        <v>3.6142228198118964</v>
      </c>
      <c r="N105" s="17">
        <f t="shared" si="205"/>
        <v>-16.825685114182633</v>
      </c>
      <c r="O105" s="17">
        <f t="shared" si="205"/>
        <v>10.3099883342189</v>
      </c>
      <c r="P105" s="17">
        <f t="shared" si="205"/>
        <v>4.006745431031189</v>
      </c>
      <c r="Q105" s="17">
        <f t="shared" si="206"/>
        <v>4.4671882533282359</v>
      </c>
      <c r="S105" s="17">
        <f t="shared" si="207"/>
        <v>6.0667554241275345</v>
      </c>
      <c r="T105" s="17">
        <f t="shared" si="208"/>
        <v>5.702056644417941</v>
      </c>
      <c r="U105" s="17">
        <f t="shared" si="209"/>
        <v>9.1468223025385811</v>
      </c>
      <c r="W105" t="str">
        <f t="shared" si="246"/>
        <v>82 Transport and mobile machine drivers and operatives</v>
      </c>
      <c r="X105" s="17">
        <f t="shared" si="210"/>
        <v>3.0278244309462021</v>
      </c>
      <c r="Y105" s="17">
        <f t="shared" si="210"/>
        <v>3.7436770052012847E-2</v>
      </c>
      <c r="Z105" s="17">
        <f t="shared" si="210"/>
        <v>5.8096190781500967</v>
      </c>
      <c r="AA105" s="17">
        <f t="shared" si="210"/>
        <v>3.5704975922083548</v>
      </c>
      <c r="AB105" s="17">
        <f t="shared" si="211"/>
        <v>4.0391531734790487</v>
      </c>
      <c r="AD105" s="17">
        <f t="shared" si="212"/>
        <v>4.3115564134310613</v>
      </c>
      <c r="AE105" s="17">
        <f t="shared" si="213"/>
        <v>4.9288913652569377</v>
      </c>
      <c r="AF105" s="17">
        <f t="shared" si="214"/>
        <v>7.4577934591814499</v>
      </c>
      <c r="AH105" t="str">
        <f t="shared" si="247"/>
        <v>82 Transport and mobile machine drivers and operatives</v>
      </c>
      <c r="AI105" s="17">
        <f t="shared" si="215"/>
        <v>2.9564528251299294</v>
      </c>
      <c r="AJ105" s="17">
        <f t="shared" si="215"/>
        <v>-1.9355795824234856</v>
      </c>
      <c r="AK105" s="17">
        <f t="shared" si="215"/>
        <v>5.5209426897258052</v>
      </c>
      <c r="AL105" s="17">
        <f t="shared" si="215"/>
        <v>2.6553237396822471</v>
      </c>
      <c r="AM105" s="17">
        <f t="shared" si="216"/>
        <v>3.2467100333351429</v>
      </c>
      <c r="AO105" s="17">
        <f t="shared" si="217"/>
        <v>3.6017772021211814</v>
      </c>
      <c r="AP105" s="17">
        <f t="shared" si="218"/>
        <v>4.5769462456785037</v>
      </c>
      <c r="AQ105" s="17">
        <f t="shared" si="219"/>
        <v>6.7315375567696956</v>
      </c>
      <c r="AS105" t="str">
        <f t="shared" si="248"/>
        <v>82 Transport and mobile machine drivers and operatives</v>
      </c>
      <c r="AT105" s="17">
        <f t="shared" si="220"/>
        <v>1.4883945689690092</v>
      </c>
      <c r="AU105" s="17">
        <f t="shared" si="220"/>
        <v>-2.4237417803727457</v>
      </c>
      <c r="AV105" s="17">
        <f t="shared" si="220"/>
        <v>6.0604942654395977</v>
      </c>
      <c r="AW105" s="17">
        <f t="shared" si="220"/>
        <v>2.8724059454043438</v>
      </c>
      <c r="AX105" s="17">
        <f t="shared" si="221"/>
        <v>3.5157266943933729</v>
      </c>
      <c r="AZ105" s="17">
        <f t="shared" si="222"/>
        <v>3.9243093406210239</v>
      </c>
      <c r="BA105" s="17">
        <f t="shared" si="223"/>
        <v>4.8741514174674538</v>
      </c>
      <c r="BB105" s="17">
        <f t="shared" si="224"/>
        <v>7.1642490323150732</v>
      </c>
      <c r="BD105" t="str">
        <f t="shared" si="249"/>
        <v>82 Transport and mobile machine drivers and operatives</v>
      </c>
      <c r="BE105" s="17">
        <f t="shared" si="225"/>
        <v>1.7408188806098179</v>
      </c>
      <c r="BF105" s="17">
        <f t="shared" si="225"/>
        <v>-0.30425288643184389</v>
      </c>
      <c r="BG105" s="17">
        <f t="shared" si="225"/>
        <v>1.1060593557062237</v>
      </c>
      <c r="BH105" s="17">
        <f t="shared" si="225"/>
        <v>1.3332764409045295</v>
      </c>
      <c r="BI105" s="17">
        <f t="shared" si="226"/>
        <v>1.1591595911351282</v>
      </c>
      <c r="BK105" s="17">
        <f t="shared" si="227"/>
        <v>1.2574807326344084</v>
      </c>
      <c r="BL105" s="17">
        <f t="shared" si="228"/>
        <v>2.9516686446903417</v>
      </c>
      <c r="BM105" s="17">
        <f t="shared" si="229"/>
        <v>3.8138924213536374</v>
      </c>
      <c r="BO105" t="str">
        <f t="shared" si="250"/>
        <v>82 Transport and mobile machine drivers and operatives</v>
      </c>
      <c r="BP105" s="17">
        <f t="shared" si="230"/>
        <v>-0.45890342876544477</v>
      </c>
      <c r="BQ105" s="17">
        <f t="shared" si="230"/>
        <v>-1.8560870332263835</v>
      </c>
      <c r="BR105" s="17">
        <f t="shared" si="230"/>
        <v>0.40060738913929583</v>
      </c>
      <c r="BS105" s="17">
        <f t="shared" si="230"/>
        <v>-0.71189206685775552</v>
      </c>
      <c r="BT105" s="17">
        <f t="shared" si="231"/>
        <v>-0.43771883778713772</v>
      </c>
      <c r="BV105" s="17">
        <f t="shared" si="232"/>
        <v>-0.34243538929593642</v>
      </c>
      <c r="BW105" s="17">
        <f t="shared" si="233"/>
        <v>2.8569968752064412</v>
      </c>
      <c r="BX105" s="17">
        <f t="shared" si="234"/>
        <v>2.6280800087991496</v>
      </c>
      <c r="BZ105" t="str">
        <f t="shared" si="251"/>
        <v>82 Transport and mobile machine drivers and operatives</v>
      </c>
      <c r="CA105" s="17">
        <f t="shared" si="235"/>
        <v>-4.795645909239421</v>
      </c>
      <c r="CB105" s="17">
        <f t="shared" si="235"/>
        <v>-9.264848102113854</v>
      </c>
      <c r="CC105" s="17">
        <f t="shared" si="235"/>
        <v>0.20636166870162675</v>
      </c>
      <c r="CD105" s="17">
        <f t="shared" si="235"/>
        <v>-2.5883657025367657</v>
      </c>
      <c r="CE105" s="17">
        <f t="shared" si="236"/>
        <v>-2.1586309305666518</v>
      </c>
      <c r="CG105" s="17">
        <f t="shared" si="237"/>
        <v>-1.6655595045709903</v>
      </c>
      <c r="CH105" s="17">
        <f t="shared" si="238"/>
        <v>2.3860515168854235</v>
      </c>
      <c r="CI105" s="17">
        <f t="shared" si="239"/>
        <v>1.2320392369588706</v>
      </c>
      <c r="CK105" t="str">
        <f t="shared" si="252"/>
        <v>82 Transport and mobile machine drivers and operatives</v>
      </c>
      <c r="CL105" s="17">
        <f t="shared" si="240"/>
        <v>1.4175220852046921</v>
      </c>
      <c r="CM105" s="17">
        <f t="shared" si="240"/>
        <v>-18.195279862712933</v>
      </c>
      <c r="CN105" s="17">
        <f t="shared" si="240"/>
        <v>-1.9151462573089528</v>
      </c>
      <c r="CO105" s="17">
        <f t="shared" si="240"/>
        <v>-6.6733901576712444</v>
      </c>
      <c r="CP105" s="17">
        <f t="shared" si="241"/>
        <v>-5.9892130761679541</v>
      </c>
      <c r="CR105" s="17">
        <f t="shared" si="242"/>
        <v>-5.1135257432349039</v>
      </c>
      <c r="CS105" s="17">
        <f t="shared" si="243"/>
        <v>1.8969569701543731</v>
      </c>
      <c r="CT105" s="17">
        <f t="shared" si="244"/>
        <v>-1.6371085178340516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1.2392720611552832</v>
      </c>
      <c r="C106" s="17">
        <f t="shared" si="200"/>
        <v>-19.805034305628222</v>
      </c>
      <c r="D106" s="17">
        <f t="shared" si="200"/>
        <v>6.8291585996842041</v>
      </c>
      <c r="E106" s="17">
        <f t="shared" si="200"/>
        <v>5.2360517508398763</v>
      </c>
      <c r="F106" s="17">
        <f t="shared" si="201"/>
        <v>3.9507435694767556</v>
      </c>
      <c r="H106" s="17">
        <f t="shared" si="202"/>
        <v>5.7644300000005089</v>
      </c>
      <c r="I106" s="17">
        <f t="shared" si="203"/>
        <v>5.1615501072470149</v>
      </c>
      <c r="J106" s="17">
        <f t="shared" si="204"/>
        <v>8.5963816455118867</v>
      </c>
      <c r="L106" t="str">
        <f t="shared" si="245"/>
        <v>91 Elementary trades and related occupations</v>
      </c>
      <c r="M106" s="17">
        <f t="shared" si="205"/>
        <v>-0.28144916987616897</v>
      </c>
      <c r="N106" s="17">
        <f t="shared" si="205"/>
        <v>-32.197321788513769</v>
      </c>
      <c r="O106" s="17">
        <f t="shared" si="205"/>
        <v>7.3444302854316135</v>
      </c>
      <c r="P106" s="17">
        <f t="shared" si="205"/>
        <v>4.8648178361875516</v>
      </c>
      <c r="Q106" s="17">
        <f t="shared" si="206"/>
        <v>2.7933821991662722</v>
      </c>
      <c r="S106" s="17">
        <f t="shared" si="207"/>
        <v>5.6849248608634939</v>
      </c>
      <c r="T106" s="17">
        <f t="shared" si="208"/>
        <v>4.7610122366340546</v>
      </c>
      <c r="U106" s="17">
        <f t="shared" si="209"/>
        <v>8.2869479218287587</v>
      </c>
      <c r="W106" t="str">
        <f t="shared" si="246"/>
        <v>91 Elementary trades and related occupations</v>
      </c>
      <c r="X106" s="17">
        <f t="shared" si="210"/>
        <v>-1.1838400667651516</v>
      </c>
      <c r="Y106" s="17">
        <f t="shared" si="210"/>
        <v>-14.337348184647015</v>
      </c>
      <c r="Z106" s="17">
        <f t="shared" si="210"/>
        <v>0.65821463980715311</v>
      </c>
      <c r="AA106" s="17">
        <f t="shared" si="210"/>
        <v>2.0132501463223429</v>
      </c>
      <c r="AB106" s="17">
        <f t="shared" si="211"/>
        <v>0.48476406643520598</v>
      </c>
      <c r="AD106" s="17">
        <f t="shared" si="212"/>
        <v>1.5595568820415462</v>
      </c>
      <c r="AE106" s="17">
        <f t="shared" si="213"/>
        <v>3.60105956647645</v>
      </c>
      <c r="AF106" s="17">
        <f t="shared" si="214"/>
        <v>4.5932048219855748</v>
      </c>
      <c r="AH106" t="str">
        <f t="shared" si="247"/>
        <v>91 Elementary trades and related occupations</v>
      </c>
      <c r="AI106" s="17">
        <f t="shared" si="215"/>
        <v>-0.52507112784618837</v>
      </c>
      <c r="AJ106" s="17">
        <f t="shared" si="215"/>
        <v>-16.512822618037593</v>
      </c>
      <c r="AK106" s="17">
        <f t="shared" si="215"/>
        <v>1.0032652901787786</v>
      </c>
      <c r="AL106" s="17">
        <f t="shared" si="215"/>
        <v>2.8154221505958255</v>
      </c>
      <c r="AM106" s="17">
        <f t="shared" si="216"/>
        <v>0.92353814013999003</v>
      </c>
      <c r="AO106" s="17">
        <f t="shared" si="217"/>
        <v>2.207785824220565</v>
      </c>
      <c r="AP106" s="17">
        <f t="shared" si="218"/>
        <v>3.7676709537220354</v>
      </c>
      <c r="AQ106" s="17">
        <f t="shared" si="219"/>
        <v>5.1671125295670528</v>
      </c>
      <c r="AS106" t="str">
        <f t="shared" si="248"/>
        <v>91 Elementary trades and related occupations</v>
      </c>
      <c r="AT106" s="17">
        <f t="shared" si="220"/>
        <v>-1.4229881958764623</v>
      </c>
      <c r="AU106" s="17">
        <f t="shared" si="220"/>
        <v>-2.8190296346827348</v>
      </c>
      <c r="AV106" s="17">
        <f t="shared" si="220"/>
        <v>0.50059699060243101</v>
      </c>
      <c r="AW106" s="17">
        <f t="shared" si="220"/>
        <v>2.1041556281156559</v>
      </c>
      <c r="AX106" s="17">
        <f t="shared" si="221"/>
        <v>1.2869896826852578</v>
      </c>
      <c r="AZ106" s="17">
        <f t="shared" si="222"/>
        <v>1.5668131766133353</v>
      </c>
      <c r="BA106" s="17">
        <f t="shared" si="223"/>
        <v>3.1684417921868047</v>
      </c>
      <c r="BB106" s="17">
        <f t="shared" si="224"/>
        <v>4.2211826297519961</v>
      </c>
      <c r="BD106" t="str">
        <f t="shared" si="249"/>
        <v>91 Elementary trades and related occupations</v>
      </c>
      <c r="BE106" s="17">
        <f t="shared" si="225"/>
        <v>-2.9282869819673985</v>
      </c>
      <c r="BF106" s="17">
        <f t="shared" si="225"/>
        <v>1.8396385783461477</v>
      </c>
      <c r="BG106" s="17">
        <f t="shared" si="225"/>
        <v>-2.8150617206605832</v>
      </c>
      <c r="BH106" s="17">
        <f t="shared" si="225"/>
        <v>1.6819107654533871</v>
      </c>
      <c r="BI106" s="17">
        <f t="shared" si="226"/>
        <v>0.26440727539438491</v>
      </c>
      <c r="BK106" s="17">
        <f t="shared" si="227"/>
        <v>0.16026237744495297</v>
      </c>
      <c r="BL106" s="17">
        <f t="shared" si="228"/>
        <v>2.0566617955545041</v>
      </c>
      <c r="BM106" s="17">
        <f t="shared" si="229"/>
        <v>2.1775341650083879</v>
      </c>
      <c r="BO106" t="str">
        <f t="shared" si="250"/>
        <v>91 Elementary trades and related occupations</v>
      </c>
      <c r="BP106" s="17">
        <f t="shared" si="230"/>
        <v>-4.1976088054635046</v>
      </c>
      <c r="BQ106" s="17">
        <f t="shared" si="230"/>
        <v>1.1099808310609305</v>
      </c>
      <c r="BR106" s="17">
        <f t="shared" si="230"/>
        <v>-5.1693528771877055</v>
      </c>
      <c r="BS106" s="17">
        <f t="shared" si="230"/>
        <v>-1.3187832474677585</v>
      </c>
      <c r="BT106" s="17">
        <f t="shared" si="231"/>
        <v>-2.3903715167110096</v>
      </c>
      <c r="BV106" s="17">
        <f t="shared" si="232"/>
        <v>-2.6193725338554907</v>
      </c>
      <c r="BW106" s="17">
        <f t="shared" si="233"/>
        <v>1.7020662366948214</v>
      </c>
      <c r="BX106" s="17">
        <f t="shared" si="234"/>
        <v>-0.27415230276987002</v>
      </c>
      <c r="BZ106" t="str">
        <f t="shared" si="251"/>
        <v>91 Elementary trades and related occupations</v>
      </c>
      <c r="CA106" s="17">
        <f t="shared" si="235"/>
        <v>-4.054354054401033</v>
      </c>
      <c r="CB106" s="17">
        <f t="shared" si="235"/>
        <v>-11.567593341689165</v>
      </c>
      <c r="CC106" s="17">
        <f t="shared" si="235"/>
        <v>-4.13706256920835</v>
      </c>
      <c r="CD106" s="17">
        <f t="shared" si="235"/>
        <v>-2.5985833218031829</v>
      </c>
      <c r="CE106" s="17">
        <f t="shared" si="236"/>
        <v>-3.6653851937140103</v>
      </c>
      <c r="CG106" s="17">
        <f t="shared" si="237"/>
        <v>-3.114133756508719</v>
      </c>
      <c r="CH106" s="17">
        <f t="shared" si="238"/>
        <v>1.7025216678108857</v>
      </c>
      <c r="CI106" s="17">
        <f t="shared" si="239"/>
        <v>-0.62426152892642861</v>
      </c>
      <c r="CK106" t="str">
        <f t="shared" si="252"/>
        <v>91 Elementary trades and related occupations</v>
      </c>
      <c r="CL106" s="17">
        <f t="shared" si="240"/>
        <v>-3.8317665177824978</v>
      </c>
      <c r="CM106" s="17">
        <f t="shared" si="240"/>
        <v>-20.261269517228932</v>
      </c>
      <c r="CN106" s="17">
        <f t="shared" si="240"/>
        <v>-7.2266347770776562</v>
      </c>
      <c r="CO106" s="17">
        <f t="shared" si="240"/>
        <v>-6.2451593380730586</v>
      </c>
      <c r="CP106" s="17">
        <f t="shared" si="241"/>
        <v>-7.4939409889396629</v>
      </c>
      <c r="CR106" s="17">
        <f t="shared" si="242"/>
        <v>-6.5734661268209145</v>
      </c>
      <c r="CS106" s="17">
        <f t="shared" si="243"/>
        <v>1.1949882182150873</v>
      </c>
      <c r="CT106" s="17">
        <f t="shared" si="244"/>
        <v>-3.8414704939547795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5.261260220638575</v>
      </c>
      <c r="C107" s="17">
        <f t="shared" si="200"/>
        <v>-17.531873563213573</v>
      </c>
      <c r="D107" s="17">
        <f t="shared" si="200"/>
        <v>11.182000773475909</v>
      </c>
      <c r="E107" s="17">
        <f t="shared" si="200"/>
        <v>4.3258685068993108</v>
      </c>
      <c r="F107" s="17">
        <f t="shared" si="201"/>
        <v>4.869371485273577</v>
      </c>
      <c r="H107" s="17">
        <f t="shared" si="202"/>
        <v>6.5629335555330126</v>
      </c>
      <c r="I107" s="17">
        <f t="shared" si="203"/>
        <v>5.4247963269060007</v>
      </c>
      <c r="J107" s="17">
        <f t="shared" si="204"/>
        <v>9.3146992584888011</v>
      </c>
      <c r="L107" t="str">
        <f t="shared" ref="L107" si="253">A107</f>
        <v>92 Elementary administration and service occupations</v>
      </c>
      <c r="M107" s="17">
        <f t="shared" si="205"/>
        <v>3.3909408010902364</v>
      </c>
      <c r="N107" s="17">
        <f t="shared" si="205"/>
        <v>-16.808668682668003</v>
      </c>
      <c r="O107" s="17">
        <f t="shared" si="205"/>
        <v>10.885015404944799</v>
      </c>
      <c r="P107" s="17">
        <f t="shared" si="205"/>
        <v>4.0521409565094091</v>
      </c>
      <c r="Q107" s="17">
        <f t="shared" si="206"/>
        <v>4.6669422017244333</v>
      </c>
      <c r="S107" s="17">
        <f t="shared" si="207"/>
        <v>6.2816530984949326</v>
      </c>
      <c r="T107" s="17">
        <f t="shared" si="208"/>
        <v>5.2543648181025304</v>
      </c>
      <c r="U107" s="17">
        <f t="shared" si="209"/>
        <v>9.0142671134652907</v>
      </c>
      <c r="W107" t="str">
        <f t="shared" ref="W107" si="254">A107</f>
        <v>92 Elementary administration and service occupations</v>
      </c>
      <c r="X107" s="17">
        <f t="shared" si="210"/>
        <v>2.5346117238380872</v>
      </c>
      <c r="Y107" s="17">
        <f t="shared" si="210"/>
        <v>-7.3010169379469918</v>
      </c>
      <c r="Z107" s="17">
        <f t="shared" si="210"/>
        <v>5.4643731505758852</v>
      </c>
      <c r="AA107" s="17">
        <f t="shared" si="210"/>
        <v>2.2868253143475847</v>
      </c>
      <c r="AB107" s="17">
        <f t="shared" si="211"/>
        <v>2.636079092918342</v>
      </c>
      <c r="AD107" s="17">
        <f t="shared" si="212"/>
        <v>3.3352255187383273</v>
      </c>
      <c r="AE107" s="17">
        <f t="shared" si="213"/>
        <v>4.3394067213704757</v>
      </c>
      <c r="AF107" s="17">
        <f t="shared" si="214"/>
        <v>6.374997568892482</v>
      </c>
      <c r="AH107" t="str">
        <f t="shared" ref="AH107" si="255">L107</f>
        <v>92 Elementary administration and service occupations</v>
      </c>
      <c r="AI107" s="17">
        <f t="shared" si="215"/>
        <v>2.9363489678296162</v>
      </c>
      <c r="AJ107" s="17">
        <f t="shared" si="215"/>
        <v>-5.9254558688568775</v>
      </c>
      <c r="AK107" s="17">
        <f t="shared" si="215"/>
        <v>5.3824043180473291</v>
      </c>
      <c r="AL107" s="17">
        <f t="shared" si="215"/>
        <v>2.788949338421931</v>
      </c>
      <c r="AM107" s="17">
        <f t="shared" si="216"/>
        <v>3.0204770538872827</v>
      </c>
      <c r="AO107" s="17">
        <f t="shared" si="217"/>
        <v>3.6462639906922112</v>
      </c>
      <c r="AP107" s="17">
        <f t="shared" si="218"/>
        <v>4.293731720049121</v>
      </c>
      <c r="AQ107" s="17">
        <f t="shared" si="219"/>
        <v>6.5499215587969672</v>
      </c>
      <c r="AS107" t="str">
        <f t="shared" ref="AS107" si="256">W107</f>
        <v>92 Elementary administration and service occupations</v>
      </c>
      <c r="AT107" s="17">
        <f t="shared" si="220"/>
        <v>1.21155911456714</v>
      </c>
      <c r="AU107" s="17">
        <f t="shared" si="220"/>
        <v>-4.9433845291010687</v>
      </c>
      <c r="AV107" s="17">
        <f t="shared" si="220"/>
        <v>4.5632256018935058</v>
      </c>
      <c r="AW107" s="17">
        <f t="shared" si="220"/>
        <v>2.2750546947306383</v>
      </c>
      <c r="AX107" s="17">
        <f t="shared" si="221"/>
        <v>2.5146423109056792</v>
      </c>
      <c r="AZ107" s="17">
        <f t="shared" si="222"/>
        <v>3.0321599247802533</v>
      </c>
      <c r="BA107" s="17">
        <f t="shared" si="223"/>
        <v>4.0352397695279096</v>
      </c>
      <c r="BB107" s="17">
        <f t="shared" si="224"/>
        <v>5.9373497184801449</v>
      </c>
      <c r="BD107" t="str">
        <f t="shared" ref="BD107" si="257">AH107</f>
        <v>92 Elementary administration and service occupations</v>
      </c>
      <c r="BE107" s="17">
        <f t="shared" si="225"/>
        <v>-1.3425617783462185</v>
      </c>
      <c r="BF107" s="17">
        <f t="shared" si="225"/>
        <v>-0.39722568501224798</v>
      </c>
      <c r="BG107" s="17">
        <f t="shared" si="225"/>
        <v>3.3664062213834001E-3</v>
      </c>
      <c r="BH107" s="17">
        <f t="shared" si="225"/>
        <v>0.69267033017181845</v>
      </c>
      <c r="BI107" s="17">
        <f t="shared" si="226"/>
        <v>0.4084342613546621</v>
      </c>
      <c r="BK107" s="17">
        <f t="shared" si="227"/>
        <v>0.46237605085186484</v>
      </c>
      <c r="BL107" s="17">
        <f t="shared" si="228"/>
        <v>2.7083403896668079</v>
      </c>
      <c r="BM107" s="17">
        <f t="shared" si="229"/>
        <v>3.0297708366317178</v>
      </c>
      <c r="BO107" t="str">
        <f t="shared" ref="BO107" si="258">AS107</f>
        <v>92 Elementary administration and service occupations</v>
      </c>
      <c r="BP107" s="17">
        <f t="shared" si="230"/>
        <v>-0.90454346763019222</v>
      </c>
      <c r="BQ107" s="17">
        <f t="shared" si="230"/>
        <v>1.1083971131568671</v>
      </c>
      <c r="BR107" s="17">
        <f t="shared" si="230"/>
        <v>-1.5238528486610559</v>
      </c>
      <c r="BS107" s="17">
        <f t="shared" si="230"/>
        <v>-1.7789745063928497</v>
      </c>
      <c r="BT107" s="17">
        <f t="shared" si="231"/>
        <v>-1.5211554516489256</v>
      </c>
      <c r="BV107" s="17">
        <f t="shared" si="232"/>
        <v>-1.6940074765451785</v>
      </c>
      <c r="BW107" s="17">
        <f t="shared" si="233"/>
        <v>2.3587788578767421</v>
      </c>
      <c r="BX107" s="17">
        <f t="shared" si="234"/>
        <v>1.1810504487728135</v>
      </c>
      <c r="BZ107" t="str">
        <f t="shared" ref="BZ107" si="259">BD107</f>
        <v>92 Elementary administration and service occupations</v>
      </c>
      <c r="CA107" s="17">
        <f t="shared" si="235"/>
        <v>-1.5517699310198974</v>
      </c>
      <c r="CB107" s="17">
        <f t="shared" si="235"/>
        <v>-13.103590347242488</v>
      </c>
      <c r="CC107" s="17">
        <f t="shared" si="235"/>
        <v>-0.39672223835308662</v>
      </c>
      <c r="CD107" s="17">
        <f t="shared" si="235"/>
        <v>-3.3846297187043572</v>
      </c>
      <c r="CE107" s="17">
        <f t="shared" si="236"/>
        <v>-3.1048558293824469</v>
      </c>
      <c r="CG107" s="17">
        <f t="shared" si="237"/>
        <v>-2.3987547639587992</v>
      </c>
      <c r="CH107" s="17">
        <f t="shared" si="238"/>
        <v>1.9749246084131977</v>
      </c>
      <c r="CI107" s="17">
        <f t="shared" si="239"/>
        <v>0.23390974245525165</v>
      </c>
      <c r="CK107" t="str">
        <f t="shared" ref="CK107" si="260">BO107</f>
        <v>92 Elementary administration and service occupations</v>
      </c>
      <c r="CL107" s="17">
        <f t="shared" si="240"/>
        <v>-5.0822269071751354</v>
      </c>
      <c r="CM107" s="17">
        <f t="shared" si="240"/>
        <v>-27.317735689429099</v>
      </c>
      <c r="CN107" s="17">
        <f t="shared" si="240"/>
        <v>-6.3952816247290993</v>
      </c>
      <c r="CO107" s="17">
        <f t="shared" si="240"/>
        <v>-6.3683197167519801</v>
      </c>
      <c r="CP107" s="17">
        <f t="shared" si="241"/>
        <v>-7.8470838639088214</v>
      </c>
      <c r="CR107" s="17">
        <f t="shared" si="242"/>
        <v>-6.3773078822016105</v>
      </c>
      <c r="CS107" s="17">
        <f t="shared" si="243"/>
        <v>1.1654969135877602</v>
      </c>
      <c r="CT107" s="17">
        <f t="shared" si="244"/>
        <v>-3.7690292368915967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4.8694678450564854</v>
      </c>
      <c r="C109" s="25">
        <f>IF(AND(D$6-C$6 &lt;&gt; 0,C35&lt;&gt;0,D35&lt;&gt;0),(EXP(LN(D35/C35)/(D$6-C$6))-1)*100,0)</f>
        <v>-3.9241012557712618</v>
      </c>
      <c r="D109" s="25">
        <f>IF(AND(E$6-D$6 &lt;&gt; 0,D35&lt;&gt;0,E35&lt;&gt;0),(EXP(LN(E35/D35)/(E$6-D$6))-1)*100,0)</f>
        <v>6.2800118799655413</v>
      </c>
      <c r="E109" s="25">
        <f>IF(AND(F$6-E$6 &lt;&gt; 0,E35&lt;&gt;0,F35&lt;&gt;0),(EXP(LN(F35/E35)/(F$6-E$6))-1)*100,0)</f>
        <v>3.0548897032255606</v>
      </c>
      <c r="F109" s="25">
        <f>IF(AND(F$6-C$6 &lt;&gt; 0,C35&lt;&gt;0,F35&lt;&gt;0),(EXP(LN(F35/C35)/(F$6-C$6))-1)*100,0)</f>
        <v>3.5970535116079949</v>
      </c>
      <c r="H109" s="25">
        <f>IF($F$6-$D$6 &lt;&gt; 0,(EXP(LN(1+(H72/100))/($F$6-$D$6))-1)*100,0)</f>
        <v>4.118906896359209</v>
      </c>
      <c r="I109" s="25">
        <f>IF(D35&gt;0,((1+(I35/D35))^(1/($F$6-$D$6))-1)*100,0)</f>
        <v>3.8695793843483983</v>
      </c>
      <c r="J109" s="25">
        <f>IF($F$6-$D$6 &lt;&gt; 0,(EXP(LN(1+(J72/100))/($F$6-$D$6))-1)*100,0)</f>
        <v>6.5758140918236174</v>
      </c>
      <c r="L109" s="23" t="str">
        <f>L35</f>
        <v>All occupations</v>
      </c>
      <c r="M109" s="25">
        <f>IF(AND(N$6-M$6 &lt;&gt; 0,M35&lt;&gt;0,N35&lt;&gt;0),(EXP(LN(N35/M35)/(N$6-M$6))-1)*100,0)</f>
        <v>5.7817458144550082</v>
      </c>
      <c r="N109" s="25">
        <f>IF(AND(O$6-N$6 &lt;&gt; 0,N35&lt;&gt;0,O35&lt;&gt;0),(EXP(LN(O35/N35)/(O$6-N$6))-1)*100,0)</f>
        <v>-3.9955227881648736</v>
      </c>
      <c r="O109" s="25">
        <f>IF(AND(P$6-O$6 &lt;&gt; 0,O35&lt;&gt;0,P35&lt;&gt;0),(EXP(LN(P35/O35)/(P$6-O$6))-1)*100,0)</f>
        <v>6.4856431567941852</v>
      </c>
      <c r="P109" s="25">
        <f>IF(AND(Q$6-P$6 &lt;&gt; 0,P35&lt;&gt;0,Q35&lt;&gt;0),(EXP(LN(Q35/P35)/(Q$6-P$6))-1)*100,0)</f>
        <v>3.1236590906775996</v>
      </c>
      <c r="Q109" s="25">
        <f>IF(AND(Q$6-N$6 &lt;&gt; 0,N35&lt;&gt;0,Q35&lt;&gt;0),(EXP(LN(Q35/N35)/(Q$6-N$6))-1)*100,0)</f>
        <v>3.698057279600131</v>
      </c>
      <c r="S109" s="25">
        <f t="shared" ref="S109" si="261">IF($F$6-$D$6 &lt;&gt; 0,(EXP(LN(1+(S72/100))/($F$6-$D$6))-1)*100,0)</f>
        <v>4.2323579314761384</v>
      </c>
      <c r="T109" s="25">
        <f t="shared" ref="T109" si="262">IF(O35&gt;0,((1+(T35/O35))^(1/($F$6-$D$6))-1)*100,0)</f>
        <v>4.0608331772600259</v>
      </c>
      <c r="U109" s="25">
        <f t="shared" ref="U109" si="263">IF($F$6-$D$6 &lt;&gt; 0,(EXP(LN(1+(U72/100))/($F$6-$D$6))-1)*100,0)</f>
        <v>6.7903924093697166</v>
      </c>
      <c r="W109" s="23" t="str">
        <f>W35</f>
        <v>All occupations</v>
      </c>
      <c r="X109" s="25">
        <f>IF(AND(Y$6-X$6 &lt;&gt; 0,X35&lt;&gt;0,Y35&lt;&gt;0),(EXP(LN(Y35/X35)/(Y$6-X$6))-1)*100,0)</f>
        <v>2.8560817761566604</v>
      </c>
      <c r="Y109" s="25">
        <f>IF(AND(Z$6-Y$6 &lt;&gt; 0,Y35&lt;&gt;0,Z35&lt;&gt;0),(EXP(LN(Z35/Y35)/(Z$6-Y$6))-1)*100,0)</f>
        <v>2.8365570615208835</v>
      </c>
      <c r="Z109" s="25">
        <f>IF(AND(AA$6-Z$6 &lt;&gt; 0,Z35&lt;&gt;0,AA35&lt;&gt;0),(EXP(LN(AA35/Z35)/(AA$6-Z$6))-1)*100,0)</f>
        <v>2.3068629115775119</v>
      </c>
      <c r="AA109" s="25">
        <f>IF(AND(AB$6-AA$6 &lt;&gt; 0,AA35&lt;&gt;0,AB35&lt;&gt;0),(EXP(LN(AB35/AA35)/(AB$6-AA$6))-1)*100,0)</f>
        <v>1.5915720082916751</v>
      </c>
      <c r="AB109" s="25">
        <f>IF(AND(AB$6-Y$6 &lt;&gt; 0,Y35&lt;&gt;0,AB35&lt;&gt;0),(EXP(LN(AB35/Y35)/(AB$6-Y$6))-1)*100,0)</f>
        <v>1.8920994521461454</v>
      </c>
      <c r="AD109" s="25">
        <f t="shared" ref="AD109" si="264">IF($F$6-$D$6 &lt;&gt; 0,(EXP(LN(1+(AD72/100))/($F$6-$D$6))-1)*100,0)</f>
        <v>1.8294449041201366</v>
      </c>
      <c r="AE109" s="25">
        <f t="shared" ref="AE109" si="265">IF(Z35&gt;0,((1+(AE35/Z35))^(1/($F$6-$D$6))-1)*100,0)</f>
        <v>3.375384044223928</v>
      </c>
      <c r="AF109" s="25">
        <f t="shared" ref="AF109" si="266">IF($F$6-$D$6 &lt;&gt; 0,(EXP(LN(1+(AF72/100))/($F$6-$D$6))-1)*100,0)</f>
        <v>4.5807977283193635</v>
      </c>
      <c r="AH109" s="23" t="str">
        <f>AH35</f>
        <v>All occupations</v>
      </c>
      <c r="AI109" s="25">
        <f>IF(AND(AJ$6-AI$6 &lt;&gt; 0,AI35&lt;&gt;0,AJ35&lt;&gt;0),(EXP(LN(AJ35/AI35)/(AJ$6-AI$6))-1)*100,0)</f>
        <v>-0.2630579742138428</v>
      </c>
      <c r="AJ109" s="25">
        <f>IF(AND(AK$6-AJ$6 &lt;&gt; 0,AJ35&lt;&gt;0,AK35&lt;&gt;0),(EXP(LN(AK35/AJ35)/(AK$6-AJ$6))-1)*100,0)</f>
        <v>-1.9064672329604071</v>
      </c>
      <c r="AK109" s="25">
        <f>IF(AND(AL$6-AK$6 &lt;&gt; 0,AK35&lt;&gt;0,AL35&lt;&gt;0),(EXP(LN(AL35/AK35)/(AL$6-AK$6))-1)*100,0)</f>
        <v>0.98585149811341033</v>
      </c>
      <c r="AL109" s="25">
        <f>IF(AND(AM$6-AL$6 &lt;&gt; 0,AL35&lt;&gt;0,AM35&lt;&gt;0),(EXP(LN(AM35/AL35)/(AM$6-AL$6))-1)*100,0)</f>
        <v>0.9757171848542523</v>
      </c>
      <c r="AM109" s="25">
        <f>IF(AND(AM$6-AJ$6 &lt;&gt; 0,AJ35&lt;&gt;0,AM35&lt;&gt;0),(EXP(LN(AM35/AJ35)/(AM$6-AJ$6))-1)*100,0)</f>
        <v>0.79628624223502253</v>
      </c>
      <c r="AO109" s="25">
        <f t="shared" ref="AO109" si="267">IF($F$6-$D$6 &lt;&gt; 0,(EXP(LN(1+(AO72/100))/($F$6-$D$6))-1)*100,0)</f>
        <v>0.9790951762670641</v>
      </c>
      <c r="AP109" s="25">
        <f t="shared" ref="AP109" si="268">IF(AK35&gt;0,((1+(AP35/AK35))^(1/($F$6-$D$6))-1)*100,0)</f>
        <v>3.1168656422148722</v>
      </c>
      <c r="AQ109" s="25">
        <f t="shared" ref="AQ109" si="269">IF($F$6-$D$6 &lt;&gt; 0,(EXP(LN(1+(AQ72/100))/($F$6-$D$6))-1)*100,0)</f>
        <v>3.7697916238475848</v>
      </c>
      <c r="AS109" s="23" t="str">
        <f>AS35</f>
        <v>All occupations</v>
      </c>
      <c r="AT109" s="25">
        <f>IF(AND(AU$6-AT$6 &lt;&gt; 0,AT35&lt;&gt;0,AU35&lt;&gt;0),(EXP(LN(AU35/AT35)/(AU$6-AT$6))-1)*100,0)</f>
        <v>1.8728260134567298</v>
      </c>
      <c r="AU109" s="25">
        <f>IF(AND(AV$6-AU$6 &lt;&gt; 0,AU35&lt;&gt;0,AV35&lt;&gt;0),(EXP(LN(AV35/AU35)/(AV$6-AU$6))-1)*100,0)</f>
        <v>1.0357212812038163</v>
      </c>
      <c r="AV109" s="25">
        <f>IF(AND(AW$6-AV$6 &lt;&gt; 0,AV35&lt;&gt;0,AW35&lt;&gt;0),(EXP(LN(AW35/AV35)/(AW$6-AV$6))-1)*100,0)</f>
        <v>2.1159583732681231</v>
      </c>
      <c r="AW109" s="25">
        <f>IF(AND(AX$6-AW$6 &lt;&gt; 0,AW35&lt;&gt;0,AX35&lt;&gt;0),(EXP(LN(AX35/AW35)/(AX$6-AW$6))-1)*100,0)</f>
        <v>1.535574271700102</v>
      </c>
      <c r="AX109" s="25">
        <f>IF(AND(AX$6-AU$6 &lt;&gt; 0,AU35&lt;&gt;0,AX35&lt;&gt;0),(EXP(LN(AX35/AU35)/(AX$6-AU$6))-1)*100,0)</f>
        <v>1.6852201130810096</v>
      </c>
      <c r="AZ109" s="25">
        <f t="shared" ref="AZ109" si="270">IF($F$6-$D$6 &lt;&gt; 0,(EXP(LN(1+(AZ72/100))/($F$6-$D$6))-1)*100,0)</f>
        <v>1.7286681923266656</v>
      </c>
      <c r="BA109" s="25">
        <f t="shared" ref="BA109" si="271">IF(AV35&gt;0,((1+(BA35/AV35))^(1/($F$6-$D$6))-1)*100,0)</f>
        <v>3.2354030623350738</v>
      </c>
      <c r="BB109" s="25">
        <f t="shared" ref="BB109" si="272">IF($F$6-$D$6 &lt;&gt; 0,(EXP(LN(1+(BB72/100))/($F$6-$D$6))-1)*100,0)</f>
        <v>4.3916275962405438</v>
      </c>
      <c r="BD109" s="23" t="str">
        <f>BD35</f>
        <v>All occupations</v>
      </c>
      <c r="BE109" s="25">
        <f>IF(AND(BF$6-BE$6 &lt;&gt; 0,BE35&lt;&gt;0,BF35&lt;&gt;0),(EXP(LN(BF35/BE35)/(BF$6-BE$6))-1)*100,0)</f>
        <v>1.0424927734628442</v>
      </c>
      <c r="BF109" s="25">
        <f>IF(AND(BG$6-BF$6 &lt;&gt; 0,BF35&lt;&gt;0,BG35&lt;&gt;0),(EXP(LN(BG35/BF35)/(BG$6-BF$6))-1)*100,0)</f>
        <v>7.8949187244337526</v>
      </c>
      <c r="BG109" s="25">
        <f>IF(AND(BH$6-BG$6 &lt;&gt; 0,BG35&lt;&gt;0,BH35&lt;&gt;0),(EXP(LN(BH35/BG35)/(BH$6-BG$6))-1)*100,0)</f>
        <v>-0.56152899865909989</v>
      </c>
      <c r="BH109" s="25">
        <f>IF(AND(BI$6-BH$6 &lt;&gt; 0,BH35&lt;&gt;0,BI35&lt;&gt;0),(EXP(LN(BI35/BH35)/(BI$6-BH$6))-1)*100,0)</f>
        <v>0.71446490944955254</v>
      </c>
      <c r="BI109" s="25">
        <f>IF(AND(BI$6-BF$6 &lt;&gt; 0,BF35&lt;&gt;0,BI35&lt;&gt;0),(EXP(LN(BI35/BF35)/(BI$6-BF$6))-1)*100,0)</f>
        <v>0.74667688162870505</v>
      </c>
      <c r="BK109" s="25">
        <f t="shared" ref="BK109" si="273">IF($F$6-$D$6 &lt;&gt; 0,(EXP(LN(1+(BK72/100))/($F$6-$D$6))-1)*100,0)</f>
        <v>0.28732462233680423</v>
      </c>
      <c r="BL109" s="25">
        <f t="shared" ref="BL109" si="274">IF(BG35&gt;0,((1+(BL35/BG35))^(1/($F$6-$D$6))-1)*100,0)</f>
        <v>2.5022615167674234</v>
      </c>
      <c r="BM109" s="25">
        <f t="shared" ref="BM109" si="275">IF($F$6-$D$6 &lt;&gt; 0,(EXP(LN(1+(BM72/100))/($F$6-$D$6))-1)*100,0)</f>
        <v>2.7068041212120697</v>
      </c>
      <c r="BO109" s="23" t="str">
        <f>BO35</f>
        <v>All occupations</v>
      </c>
      <c r="BP109" s="25">
        <f>IF(AND(BQ$6-BP$6 &lt;&gt; 0,BP35&lt;&gt;0,BQ35&lt;&gt;0),(EXP(LN(BQ35/BP35)/(BQ$6-BP$6))-1)*100,0)</f>
        <v>-1.0440832679863621</v>
      </c>
      <c r="BQ109" s="25">
        <f>IF(AND(BR$6-BQ$6 &lt;&gt; 0,BQ35&lt;&gt;0,BR35&lt;&gt;0),(EXP(LN(BR35/BQ35)/(BR$6-BQ$6))-1)*100,0)</f>
        <v>8.0340536485565615</v>
      </c>
      <c r="BR109" s="25">
        <f>IF(AND(BS$6-BR$6 &lt;&gt; 0,BR35&lt;&gt;0,BS35&lt;&gt;0),(EXP(LN(BS35/BR35)/(BS$6-BR$6))-1)*100,0)</f>
        <v>-2.808215334658104</v>
      </c>
      <c r="BS109" s="25">
        <f>IF(AND(BT$6-BS$6 &lt;&gt; 0,BS35&lt;&gt;0,BT35&lt;&gt;0),(EXP(LN(BT35/BS35)/(BT$6-BS$6))-1)*100,0)</f>
        <v>-2.2033587028598367</v>
      </c>
      <c r="BT109" s="25">
        <f>IF(AND(BT$6-BQ$6 &lt;&gt; 0,BQ35&lt;&gt;0,BT35&lt;&gt;0),(EXP(LN(BT35/BQ35)/(BT$6-BQ$6))-1)*100,0)</f>
        <v>-1.7835481455668711</v>
      </c>
      <c r="BV109" s="25">
        <f t="shared" ref="BV109" si="276">IF($F$6-$D$6 &lt;&gt; 0,(EXP(LN(1+(BV72/100))/($F$6-$D$6))-1)*100,0)</f>
        <v>-2.4053946744613808</v>
      </c>
      <c r="BW109" s="25">
        <f t="shared" ref="BW109" si="277">IF(BR35&gt;0,((1+(BW35/BR35))^(1/($F$6-$D$6))-1)*100,0)</f>
        <v>2.1241315526119964</v>
      </c>
      <c r="BX109" s="25">
        <f t="shared" ref="BX109" si="278">IF($F$6-$D$6 &lt;&gt; 0,(EXP(LN(1+(BX72/100))/($F$6-$D$6))-1)*100,0)</f>
        <v>0.4187741491699315</v>
      </c>
      <c r="BZ109" s="23" t="str">
        <f>BZ35</f>
        <v>All occupations</v>
      </c>
      <c r="CA109" s="25">
        <f>IF(AND(CB$6-CA$6 &lt;&gt; 0,CA35&lt;&gt;0,CB35&lt;&gt;0),(EXP(LN(CB35/CA35)/(CB$6-CA$6))-1)*100,0)</f>
        <v>-2.3878252389771926</v>
      </c>
      <c r="CB109" s="25">
        <f>IF(AND(CC$6-CB$6 &lt;&gt; 0,CB35&lt;&gt;0,CC35&lt;&gt;0),(EXP(LN(CC35/CB35)/(CC$6-CB$6))-1)*100,0)</f>
        <v>-9.0831670392452875</v>
      </c>
      <c r="CC109" s="25">
        <f>IF(AND(CD$6-CC$6 &lt;&gt; 0,CC35&lt;&gt;0,CD35&lt;&gt;0),(EXP(LN(CD35/CC35)/(CD$6-CC$6))-1)*100,0)</f>
        <v>-2.1577857884528484</v>
      </c>
      <c r="CD109" s="25">
        <f>IF(AND(CE$6-CD$6 &lt;&gt; 0,CD35&lt;&gt;0,CE35&lt;&gt;0),(EXP(LN(CE35/CD35)/(CE$6-CD$6))-1)*100,0)</f>
        <v>-4.0490312573814187</v>
      </c>
      <c r="CE109" s="25">
        <f>IF(AND(CE$6-CB$6 &lt;&gt; 0,CB35&lt;&gt;0,CE35&lt;&gt;0),(EXP(LN(CE35/CB35)/(CE$6-CB$6))-1)*100,0)</f>
        <v>-3.7865957606433631</v>
      </c>
      <c r="CG109" s="25">
        <f t="shared" ref="CG109" si="279">IF($F$6-$D$6 &lt;&gt; 0,(EXP(LN(1+(CG72/100))/($F$6-$D$6))-1)*100,0)</f>
        <v>-3.4227132742611577</v>
      </c>
      <c r="CH109" s="25">
        <f t="shared" ref="CH109" si="280">IF(CC35&gt;0,((1+(CH35/CC35))^(1/($F$6-$D$6))-1)*100,0)</f>
        <v>1.7697482457698532</v>
      </c>
      <c r="CI109" s="25">
        <f t="shared" ref="CI109" si="281">IF($F$6-$D$6 &lt;&gt; 0,(EXP(LN(1+(CI72/100))/($F$6-$D$6))-1)*100,0)</f>
        <v>-0.74343195120792904</v>
      </c>
      <c r="CK109" s="23" t="str">
        <f>CK35</f>
        <v>All occupations</v>
      </c>
      <c r="CL109" s="25">
        <f>IF(AND(CM$6-CL$6 &lt;&gt; 0,CL35&lt;&gt;0,CM35&lt;&gt;0),(EXP(LN(CM35/CL35)/(CM$6-CL$6))-1)*100,0)</f>
        <v>-1.5919784740012766</v>
      </c>
      <c r="CM109" s="25">
        <f>IF(AND(CN$6-CM$6 &lt;&gt; 0,CM35&lt;&gt;0,CN35&lt;&gt;0),(EXP(LN(CN35/CM35)/(CN$6-CM$6))-1)*100,0)</f>
        <v>-21.104445656688885</v>
      </c>
      <c r="CN109" s="25">
        <f>IF(AND(CO$6-CN$6 &lt;&gt; 0,CN35&lt;&gt;0,CO35&lt;&gt;0),(EXP(LN(CO35/CN35)/(CO$6-CN$6))-1)*100,0)</f>
        <v>-4.3370766010407236</v>
      </c>
      <c r="CO109" s="25">
        <f>IF(AND(CP$6-CO$6 &lt;&gt; 0,CO35&lt;&gt;0,CP35&lt;&gt;0),(EXP(LN(CP35/CO35)/(CP$6-CO$6))-1)*100,0)</f>
        <v>-4.8633458975277044</v>
      </c>
      <c r="CP109" s="25">
        <f>IF(AND(CP$6-CM$6 &lt;&gt; 0,CM35&lt;&gt;0,CP35&lt;&gt;0),(EXP(LN(CP35/CM35)/(CP$6-CM$6))-1)*100,0)</f>
        <v>-5.8076582173697711</v>
      </c>
      <c r="CR109" s="25">
        <f t="shared" ref="CR109" si="282">IF($F$6-$D$6 &lt;&gt; 0,(EXP(LN(1+(CR72/100))/($F$6-$D$6))-1)*100,0)</f>
        <v>-4.6882452720875651</v>
      </c>
      <c r="CS109" s="25">
        <f t="shared" ref="CS109" si="283">IF(CN35&gt;0,((1+(CS35/CN35))^(1/($F$6-$D$6))-1)*100,0)</f>
        <v>1.4798355926526785</v>
      </c>
      <c r="CT109" s="25">
        <f t="shared" ref="CT109" si="284">IF($F$6-$D$6 &lt;&gt; 0,(EXP(LN(1+(CT72/100))/($F$6-$D$6))-1)*100,0)</f>
        <v>-2.0481957445067311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Yorkshire and the Humber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Yorkshire and the Humber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Yorkshire and the Humber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Yorkshire and the Humber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Yorkshire and the Humber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Yorkshire and the Humber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Yorkshire and the Humber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Yorkshire and the Humber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Yorkshire and the Humber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0.44482106292665513</v>
      </c>
      <c r="C119" s="26">
        <f t="shared" si="286"/>
        <v>-0.11367239387868189</v>
      </c>
      <c r="D119" s="26">
        <f t="shared" si="286"/>
        <v>0.59664096529946642</v>
      </c>
      <c r="E119" s="26">
        <f t="shared" si="286"/>
        <v>1.0177859607763304</v>
      </c>
      <c r="F119" s="26">
        <f t="shared" ref="F119:F144" si="287">F8-D8</f>
        <v>1.6144269260757969</v>
      </c>
      <c r="L119" t="str">
        <f>A119</f>
        <v>11 Corporate managers and directors</v>
      </c>
      <c r="M119" s="26">
        <f t="shared" ref="M119:P144" si="288">N8-M8</f>
        <v>4.822984724675548</v>
      </c>
      <c r="N119" s="26">
        <f t="shared" si="288"/>
        <v>-1.1230924729313152</v>
      </c>
      <c r="O119" s="26">
        <f t="shared" si="288"/>
        <v>5.3373800875953492</v>
      </c>
      <c r="P119" s="26">
        <f t="shared" si="288"/>
        <v>9.6330662103954801</v>
      </c>
      <c r="Q119" s="26">
        <f t="shared" ref="Q119:Q144" si="289">Q8-O8</f>
        <v>14.970446297990829</v>
      </c>
      <c r="W119" t="str">
        <f>A119</f>
        <v>11 Corporate managers and directors</v>
      </c>
      <c r="X119" s="26">
        <f t="shared" ref="X119:AA144" si="290">Y8-X8</f>
        <v>9.4419336057851453</v>
      </c>
      <c r="Y119" s="26">
        <f t="shared" si="290"/>
        <v>2.0838231220582841</v>
      </c>
      <c r="Z119" s="26">
        <f t="shared" si="290"/>
        <v>1.276899258042711</v>
      </c>
      <c r="AA119" s="26">
        <f t="shared" si="290"/>
        <v>10.003661550932577</v>
      </c>
      <c r="AB119" s="26">
        <f t="shared" ref="AB119:AB144" si="291">AB8-Z8</f>
        <v>11.280560808975288</v>
      </c>
      <c r="AH119" t="str">
        <f>L119</f>
        <v>11 Corporate managers and directors</v>
      </c>
      <c r="AI119" s="26">
        <f t="shared" ref="AI119:AL144" si="292">AJ8-AI8</f>
        <v>1.0438551530958797</v>
      </c>
      <c r="AJ119" s="26">
        <f t="shared" si="292"/>
        <v>0.83506985430805258</v>
      </c>
      <c r="AK119" s="26">
        <f t="shared" si="292"/>
        <v>-0.49484574381578206</v>
      </c>
      <c r="AL119" s="26">
        <f t="shared" si="292"/>
        <v>0.87697389713794394</v>
      </c>
      <c r="AM119" s="26">
        <f t="shared" ref="AM119:AM144" si="293">AM8-AK8</f>
        <v>0.38212815332216188</v>
      </c>
      <c r="AS119" t="str">
        <f>W119</f>
        <v>11 Corporate managers and directors</v>
      </c>
      <c r="AT119" s="26">
        <f t="shared" ref="AT119:AW144" si="294">AU8-AT8</f>
        <v>1.7376395025606595</v>
      </c>
      <c r="AU119" s="26">
        <f t="shared" si="294"/>
        <v>1.1773403373164015</v>
      </c>
      <c r="AV119" s="26">
        <f t="shared" si="294"/>
        <v>-0.66550964106391142</v>
      </c>
      <c r="AW119" s="26">
        <f t="shared" si="294"/>
        <v>1.7207973182771621</v>
      </c>
      <c r="AX119" s="26">
        <f t="shared" ref="AX119:AX144" si="295">AX8-AV8</f>
        <v>1.0552876772132507</v>
      </c>
      <c r="BD119" t="str">
        <f>AH119</f>
        <v>11 Corporate managers and directors</v>
      </c>
      <c r="BE119" s="26">
        <f t="shared" ref="BE119:BH144" si="296">BF8-BE8</f>
        <v>5.5933079780036046</v>
      </c>
      <c r="BF119" s="26">
        <f t="shared" si="296"/>
        <v>6.9306685327980162</v>
      </c>
      <c r="BG119" s="26">
        <f t="shared" si="296"/>
        <v>-8.6739240262289883</v>
      </c>
      <c r="BH119" s="26">
        <f t="shared" si="296"/>
        <v>3.1849305685691007</v>
      </c>
      <c r="BI119" s="26">
        <f t="shared" ref="BI119:BI144" si="297">BI8-BG8</f>
        <v>-5.4889934576598876</v>
      </c>
      <c r="BO119" t="str">
        <f>AS119</f>
        <v>11 Corporate managers and directors</v>
      </c>
      <c r="BP119" s="26">
        <f t="shared" ref="BP119:BS144" si="298">BQ8-BP8</f>
        <v>1.6604711766330773</v>
      </c>
      <c r="BQ119" s="26">
        <f t="shared" si="298"/>
        <v>3.6197315429067558</v>
      </c>
      <c r="BR119" s="26">
        <f t="shared" si="298"/>
        <v>-8.1307122377126149</v>
      </c>
      <c r="BS119" s="26">
        <f t="shared" si="298"/>
        <v>-5.0622462546442897</v>
      </c>
      <c r="BT119" s="26">
        <f t="shared" ref="BT119:BT144" si="299">BT8-BR8</f>
        <v>-13.192958492356905</v>
      </c>
      <c r="BZ119" t="str">
        <f>BD119</f>
        <v>11 Corporate managers and directors</v>
      </c>
      <c r="CA119" s="67">
        <f t="shared" ref="CA119:CD144" si="300">CB8-CA8</f>
        <v>0.95499115946457991</v>
      </c>
      <c r="CB119" s="67">
        <f t="shared" si="300"/>
        <v>0.87514230122834746</v>
      </c>
      <c r="CC119" s="67">
        <f t="shared" si="300"/>
        <v>-2.8228692243365394</v>
      </c>
      <c r="CD119" s="67">
        <f t="shared" si="300"/>
        <v>-4.5032942571624801</v>
      </c>
      <c r="CE119" s="67">
        <f t="shared" ref="CE119:CE144" si="301">CE8-CC8</f>
        <v>-7.3261634814990195</v>
      </c>
      <c r="CK119" t="str">
        <f>BO119</f>
        <v>11 Corporate managers and directors</v>
      </c>
      <c r="CL119" s="67">
        <f t="shared" ref="CL119:CO144" si="302">CM8-CL8</f>
        <v>0.73234881471154401</v>
      </c>
      <c r="CM119" s="67">
        <f t="shared" si="302"/>
        <v>-0.96090349478220682</v>
      </c>
      <c r="CN119" s="67">
        <f t="shared" si="302"/>
        <v>-0.90280969484141815</v>
      </c>
      <c r="CO119" s="67">
        <f t="shared" si="302"/>
        <v>-0.54085279397176222</v>
      </c>
      <c r="CP119" s="67">
        <f t="shared" ref="CP119:CP144" si="303">CP8-CN8</f>
        <v>-1.4436624888131804</v>
      </c>
    </row>
    <row r="120" spans="1:94" x14ac:dyDescent="0.2">
      <c r="A120" t="str">
        <f t="shared" si="285"/>
        <v>12 Other managers and proprietors</v>
      </c>
      <c r="B120" s="26">
        <f t="shared" si="286"/>
        <v>0.13994509149473466</v>
      </c>
      <c r="C120" s="26">
        <f t="shared" si="286"/>
        <v>-3.8858979236446878E-2</v>
      </c>
      <c r="D120" s="26">
        <f t="shared" si="286"/>
        <v>0.63937334859838857</v>
      </c>
      <c r="E120" s="26">
        <f t="shared" si="286"/>
        <v>0.76532394222622346</v>
      </c>
      <c r="F120" s="26">
        <f t="shared" si="287"/>
        <v>1.404697290824612</v>
      </c>
      <c r="L120" t="str">
        <f t="shared" ref="L120:L143" si="304">A120</f>
        <v>12 Other managers and proprietors</v>
      </c>
      <c r="M120" s="26">
        <f t="shared" si="288"/>
        <v>1.511666305659678</v>
      </c>
      <c r="N120" s="26">
        <f t="shared" si="288"/>
        <v>-0.61011204114243611</v>
      </c>
      <c r="O120" s="26">
        <f t="shared" si="288"/>
        <v>5.1692321752687453</v>
      </c>
      <c r="P120" s="26">
        <f t="shared" si="288"/>
        <v>6.904212786595723</v>
      </c>
      <c r="Q120" s="26">
        <f t="shared" si="289"/>
        <v>12.073444961864467</v>
      </c>
      <c r="W120" t="str">
        <f t="shared" ref="W120:W143" si="305">A120</f>
        <v>12 Other managers and proprietors</v>
      </c>
      <c r="X120" s="26">
        <f t="shared" si="290"/>
        <v>2.0955004184381298</v>
      </c>
      <c r="Y120" s="26">
        <f t="shared" si="290"/>
        <v>9.153286387807924E-2</v>
      </c>
      <c r="Z120" s="26">
        <f t="shared" si="290"/>
        <v>6.4483139996423162</v>
      </c>
      <c r="AA120" s="26">
        <f t="shared" si="290"/>
        <v>7.45491884614135</v>
      </c>
      <c r="AB120" s="26">
        <f t="shared" si="291"/>
        <v>13.903232845783666</v>
      </c>
      <c r="AH120" t="str">
        <f t="shared" ref="AH120:AH143" si="306">L120</f>
        <v>12 Other managers and proprietors</v>
      </c>
      <c r="AI120" s="26">
        <f t="shared" si="292"/>
        <v>0.59280078874677411</v>
      </c>
      <c r="AJ120" s="26">
        <f t="shared" si="292"/>
        <v>0.26428035541066386</v>
      </c>
      <c r="AK120" s="26">
        <f t="shared" si="292"/>
        <v>1.4246905528074754</v>
      </c>
      <c r="AL120" s="26">
        <f t="shared" si="292"/>
        <v>1.779518387791108</v>
      </c>
      <c r="AM120" s="26">
        <f t="shared" si="293"/>
        <v>3.2042089405985834</v>
      </c>
      <c r="AS120" t="str">
        <f t="shared" ref="AS120:AS143" si="307">W120</f>
        <v>12 Other managers and proprietors</v>
      </c>
      <c r="AT120" s="26">
        <f t="shared" si="294"/>
        <v>0.48908776549292199</v>
      </c>
      <c r="AU120" s="26">
        <f t="shared" si="294"/>
        <v>4.7913216156627136E-2</v>
      </c>
      <c r="AV120" s="26">
        <f t="shared" si="294"/>
        <v>1.7890603419506395</v>
      </c>
      <c r="AW120" s="26">
        <f t="shared" si="294"/>
        <v>1.7806256492272672</v>
      </c>
      <c r="AX120" s="26">
        <f t="shared" si="295"/>
        <v>3.5696859911779066</v>
      </c>
      <c r="BD120" t="str">
        <f t="shared" ref="BD120:BD143" si="308">AH120</f>
        <v>12 Other managers and proprietors</v>
      </c>
      <c r="BE120" s="26">
        <f t="shared" si="296"/>
        <v>0.37974690643600617</v>
      </c>
      <c r="BF120" s="26">
        <f t="shared" si="296"/>
        <v>2.2209035056076498</v>
      </c>
      <c r="BG120" s="26">
        <f t="shared" si="296"/>
        <v>0.7418362461604211</v>
      </c>
      <c r="BH120" s="26">
        <f t="shared" si="296"/>
        <v>2.5268550936582983</v>
      </c>
      <c r="BI120" s="26">
        <f t="shared" si="297"/>
        <v>3.2686913398187194</v>
      </c>
      <c r="BO120" t="str">
        <f t="shared" ref="BO120:BO143" si="309">AS120</f>
        <v>12 Other managers and proprietors</v>
      </c>
      <c r="BP120" s="26">
        <f t="shared" si="298"/>
        <v>0.33824030141146011</v>
      </c>
      <c r="BQ120" s="26">
        <f t="shared" si="298"/>
        <v>1.3433425495608056</v>
      </c>
      <c r="BR120" s="26">
        <f t="shared" si="298"/>
        <v>6.0242447849635283E-2</v>
      </c>
      <c r="BS120" s="26">
        <f t="shared" si="298"/>
        <v>-1.8741232059356463</v>
      </c>
      <c r="BT120" s="26">
        <f t="shared" si="299"/>
        <v>-1.813880758086011</v>
      </c>
      <c r="BZ120" t="str">
        <f t="shared" ref="BZ120:BZ143" si="310">BD120</f>
        <v>12 Other managers and proprietors</v>
      </c>
      <c r="CA120" s="67">
        <f t="shared" si="300"/>
        <v>-0.10219890342521154</v>
      </c>
      <c r="CB120" s="67">
        <f t="shared" si="300"/>
        <v>-0.97333616658399436</v>
      </c>
      <c r="CC120" s="67">
        <f t="shared" si="300"/>
        <v>0.1030402275318405</v>
      </c>
      <c r="CD120" s="67">
        <f t="shared" si="300"/>
        <v>-3.0604663572748914</v>
      </c>
      <c r="CE120" s="67">
        <f t="shared" si="301"/>
        <v>-2.9574261297430509</v>
      </c>
      <c r="CK120" t="str">
        <f t="shared" ref="CK120:CK143" si="311">BO120</f>
        <v>12 Other managers and proprietors</v>
      </c>
      <c r="CL120" s="67">
        <f t="shared" si="302"/>
        <v>4.0750620514269364E-2</v>
      </c>
      <c r="CM120" s="67">
        <f t="shared" si="302"/>
        <v>-1.0615460009141833</v>
      </c>
      <c r="CN120" s="67">
        <f t="shared" si="302"/>
        <v>0.41680362762557133</v>
      </c>
      <c r="CO120" s="67">
        <f t="shared" si="302"/>
        <v>-0.75868776067637267</v>
      </c>
      <c r="CP120" s="67">
        <f t="shared" si="303"/>
        <v>-0.34188413305080134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1.1801978561844848</v>
      </c>
      <c r="C121" s="26">
        <f t="shared" si="286"/>
        <v>-0.17654180484059889</v>
      </c>
      <c r="D121" s="26">
        <f t="shared" si="286"/>
        <v>2.103507844502448</v>
      </c>
      <c r="E121" s="26">
        <f t="shared" si="286"/>
        <v>2.4900490042973118</v>
      </c>
      <c r="F121" s="26">
        <f t="shared" si="287"/>
        <v>4.5935568487997598</v>
      </c>
      <c r="L121" t="str">
        <f t="shared" si="304"/>
        <v>21 Science, research, engineering and technology professionals</v>
      </c>
      <c r="M121" s="26">
        <f t="shared" si="288"/>
        <v>6.0452561425352016</v>
      </c>
      <c r="N121" s="26">
        <f t="shared" si="288"/>
        <v>-0.79791795415918187</v>
      </c>
      <c r="O121" s="26">
        <f t="shared" si="288"/>
        <v>9.4666571785182292</v>
      </c>
      <c r="P121" s="26">
        <f t="shared" si="288"/>
        <v>11.042868191821796</v>
      </c>
      <c r="Q121" s="26">
        <f t="shared" si="289"/>
        <v>20.509525370340025</v>
      </c>
      <c r="W121" t="str">
        <f t="shared" si="305"/>
        <v>21 Science, research, engineering and technology professionals</v>
      </c>
      <c r="X121" s="26">
        <f t="shared" si="290"/>
        <v>6.7103323254305351</v>
      </c>
      <c r="Y121" s="26">
        <f t="shared" si="290"/>
        <v>2.6431529385087558</v>
      </c>
      <c r="Z121" s="26">
        <f t="shared" si="290"/>
        <v>2.9463150782575127</v>
      </c>
      <c r="AA121" s="26">
        <f t="shared" si="290"/>
        <v>5.7134409146864229</v>
      </c>
      <c r="AB121" s="26">
        <f t="shared" si="291"/>
        <v>8.6597559929439356</v>
      </c>
      <c r="AH121" t="str">
        <f t="shared" si="306"/>
        <v>21 Science, research, engineering and technology professionals</v>
      </c>
      <c r="AI121" s="26">
        <f t="shared" si="292"/>
        <v>0.50743203735117648</v>
      </c>
      <c r="AJ121" s="26">
        <f t="shared" si="292"/>
        <v>0.59528386631861796</v>
      </c>
      <c r="AK121" s="26">
        <f t="shared" si="292"/>
        <v>0.23742254351485936</v>
      </c>
      <c r="AL121" s="26">
        <f t="shared" si="292"/>
        <v>0.63449013791106079</v>
      </c>
      <c r="AM121" s="26">
        <f t="shared" si="293"/>
        <v>0.87191268142592016</v>
      </c>
      <c r="AS121" t="str">
        <f t="shared" si="307"/>
        <v>21 Science, research, engineering and technology professionals</v>
      </c>
      <c r="AT121" s="26">
        <f t="shared" si="294"/>
        <v>1.6743894559115695</v>
      </c>
      <c r="AU121" s="26">
        <f t="shared" si="294"/>
        <v>0.96151680911442128</v>
      </c>
      <c r="AV121" s="26">
        <f t="shared" si="294"/>
        <v>3.2543077314132418E-2</v>
      </c>
      <c r="AW121" s="26">
        <f t="shared" si="294"/>
        <v>0.89010749437249892</v>
      </c>
      <c r="AX121" s="26">
        <f t="shared" si="295"/>
        <v>0.92265057168663134</v>
      </c>
      <c r="BD121" t="str">
        <f t="shared" si="308"/>
        <v>21 Science, research, engineering and technology professionals</v>
      </c>
      <c r="BE121" s="26">
        <f t="shared" si="296"/>
        <v>2.6591560579711455</v>
      </c>
      <c r="BF121" s="26">
        <f t="shared" si="296"/>
        <v>4.0377689458062704</v>
      </c>
      <c r="BG121" s="26">
        <f t="shared" si="296"/>
        <v>-4.4046867593781123</v>
      </c>
      <c r="BH121" s="26">
        <f t="shared" si="296"/>
        <v>2.6939909878258561E-2</v>
      </c>
      <c r="BI121" s="26">
        <f t="shared" si="297"/>
        <v>-4.3777468494998537</v>
      </c>
      <c r="BO121" t="str">
        <f t="shared" si="309"/>
        <v>21 Science, research, engineering and technology professionals</v>
      </c>
      <c r="BP121" s="26">
        <f t="shared" si="298"/>
        <v>0.92328483738001665</v>
      </c>
      <c r="BQ121" s="26">
        <f t="shared" si="298"/>
        <v>2.5804648152163487</v>
      </c>
      <c r="BR121" s="26">
        <f t="shared" si="298"/>
        <v>-2.9684789825830791</v>
      </c>
      <c r="BS121" s="26">
        <f t="shared" si="298"/>
        <v>-2.1502126680027018</v>
      </c>
      <c r="BT121" s="26">
        <f t="shared" si="299"/>
        <v>-5.1186916505857809</v>
      </c>
      <c r="BZ121" t="str">
        <f t="shared" si="310"/>
        <v>21 Science, research, engineering and technology professionals</v>
      </c>
      <c r="CA121" s="67">
        <f t="shared" si="300"/>
        <v>0.55524118018757029</v>
      </c>
      <c r="CB121" s="67">
        <f t="shared" si="300"/>
        <v>0.6072240263666675</v>
      </c>
      <c r="CC121" s="67">
        <f t="shared" si="300"/>
        <v>-0.60046433022868673</v>
      </c>
      <c r="CD121" s="67">
        <f t="shared" si="300"/>
        <v>-2.0236244859281811</v>
      </c>
      <c r="CE121" s="67">
        <f t="shared" si="301"/>
        <v>-2.6240888161568678</v>
      </c>
      <c r="CK121" t="str">
        <f t="shared" si="311"/>
        <v>21 Science, research, engineering and technology professionals</v>
      </c>
      <c r="CL121" s="67">
        <f t="shared" si="302"/>
        <v>0.62946245189271788</v>
      </c>
      <c r="CM121" s="67">
        <f t="shared" si="302"/>
        <v>-0.14135554553086638</v>
      </c>
      <c r="CN121" s="67">
        <f t="shared" si="302"/>
        <v>0.1506419011484883</v>
      </c>
      <c r="CO121" s="67">
        <f t="shared" si="302"/>
        <v>-0.49104127326913161</v>
      </c>
      <c r="CP121" s="67">
        <f t="shared" si="303"/>
        <v>-0.34039937212064331</v>
      </c>
    </row>
    <row r="122" spans="1:94" x14ac:dyDescent="0.2">
      <c r="A122" t="str">
        <f t="shared" si="285"/>
        <v>22 Health professionals</v>
      </c>
      <c r="B122" s="26">
        <f t="shared" si="286"/>
        <v>1.5717174572503847</v>
      </c>
      <c r="C122" s="26">
        <f t="shared" si="286"/>
        <v>-0.24633786568881977</v>
      </c>
      <c r="D122" s="26">
        <f t="shared" si="286"/>
        <v>3.1432367087297788</v>
      </c>
      <c r="E122" s="26">
        <f t="shared" si="286"/>
        <v>4.0880634906778521</v>
      </c>
      <c r="F122" s="26">
        <f t="shared" si="287"/>
        <v>7.2313001994076309</v>
      </c>
      <c r="L122" t="str">
        <f t="shared" si="304"/>
        <v>22 Health professionals</v>
      </c>
      <c r="M122" s="26">
        <f t="shared" si="288"/>
        <v>5.5748127893806867</v>
      </c>
      <c r="N122" s="26">
        <f t="shared" si="288"/>
        <v>-1.1033156725736113</v>
      </c>
      <c r="O122" s="26">
        <f t="shared" si="288"/>
        <v>8.5332886561840979</v>
      </c>
      <c r="P122" s="26">
        <f t="shared" si="288"/>
        <v>11.11537282270697</v>
      </c>
      <c r="Q122" s="26">
        <f t="shared" si="289"/>
        <v>19.648661478891068</v>
      </c>
      <c r="W122" t="str">
        <f t="shared" si="305"/>
        <v>22 Health professionals</v>
      </c>
      <c r="X122" s="26">
        <f t="shared" si="290"/>
        <v>6.3976150483562932</v>
      </c>
      <c r="Y122" s="26">
        <f t="shared" si="290"/>
        <v>1.1070745614534729</v>
      </c>
      <c r="Z122" s="26">
        <f t="shared" si="290"/>
        <v>5.514430287611809</v>
      </c>
      <c r="AA122" s="26">
        <f t="shared" si="290"/>
        <v>5.2705761921225118</v>
      </c>
      <c r="AB122" s="26">
        <f t="shared" si="291"/>
        <v>10.785006479734321</v>
      </c>
      <c r="AH122" t="str">
        <f t="shared" si="306"/>
        <v>22 Health professionals</v>
      </c>
      <c r="AI122" s="26">
        <f t="shared" si="292"/>
        <v>-4.4183339408192257</v>
      </c>
      <c r="AJ122" s="26">
        <f t="shared" si="292"/>
        <v>-1.2504394675305175</v>
      </c>
      <c r="AK122" s="26">
        <f t="shared" si="292"/>
        <v>-5.8299739544900131</v>
      </c>
      <c r="AL122" s="26">
        <f t="shared" si="292"/>
        <v>-5.4601828456780561</v>
      </c>
      <c r="AM122" s="26">
        <f t="shared" si="293"/>
        <v>-11.29015680016807</v>
      </c>
      <c r="AS122" t="str">
        <f t="shared" si="307"/>
        <v>22 Health professionals</v>
      </c>
      <c r="AT122" s="26">
        <f t="shared" si="294"/>
        <v>0.45581019566528935</v>
      </c>
      <c r="AU122" s="26">
        <f t="shared" si="294"/>
        <v>0.32575961993042979</v>
      </c>
      <c r="AV122" s="26">
        <f t="shared" si="294"/>
        <v>0.28113864581247894</v>
      </c>
      <c r="AW122" s="26">
        <f t="shared" si="294"/>
        <v>0.5347655160554563</v>
      </c>
      <c r="AX122" s="26">
        <f t="shared" si="295"/>
        <v>0.81590416186793524</v>
      </c>
      <c r="BD122" t="str">
        <f t="shared" si="308"/>
        <v>22 Health professionals</v>
      </c>
      <c r="BE122" s="26">
        <f t="shared" si="296"/>
        <v>2.4182117979583939</v>
      </c>
      <c r="BF122" s="26">
        <f t="shared" si="296"/>
        <v>2.5787055537953236</v>
      </c>
      <c r="BG122" s="26">
        <f t="shared" si="296"/>
        <v>0.67845204408035897</v>
      </c>
      <c r="BH122" s="26">
        <f t="shared" si="296"/>
        <v>3.0566769332582737</v>
      </c>
      <c r="BI122" s="26">
        <f t="shared" si="297"/>
        <v>3.7351289773386327</v>
      </c>
      <c r="BO122" t="str">
        <f t="shared" si="309"/>
        <v>22 Health professionals</v>
      </c>
      <c r="BP122" s="26">
        <f t="shared" si="298"/>
        <v>1.2978642569501826</v>
      </c>
      <c r="BQ122" s="26">
        <f t="shared" si="298"/>
        <v>1.7839321970664344</v>
      </c>
      <c r="BR122" s="26">
        <f t="shared" si="298"/>
        <v>-1.8135875398322163</v>
      </c>
      <c r="BS122" s="26">
        <f t="shared" si="298"/>
        <v>-2.0175443422505683</v>
      </c>
      <c r="BT122" s="26">
        <f t="shared" si="299"/>
        <v>-3.8311318820827847</v>
      </c>
      <c r="BZ122" t="str">
        <f t="shared" si="310"/>
        <v>22 Health professionals</v>
      </c>
      <c r="CA122" s="67">
        <f t="shared" si="300"/>
        <v>1.0700959456423869</v>
      </c>
      <c r="CB122" s="67">
        <f t="shared" si="300"/>
        <v>-0.67058652839879951</v>
      </c>
      <c r="CC122" s="67">
        <f t="shared" si="300"/>
        <v>-0.91429707300369145</v>
      </c>
      <c r="CD122" s="67">
        <f t="shared" si="300"/>
        <v>-1.9600826642259368</v>
      </c>
      <c r="CE122" s="67">
        <f t="shared" si="301"/>
        <v>-2.8743797372296283</v>
      </c>
      <c r="CK122" t="str">
        <f t="shared" si="311"/>
        <v>22 Health professionals</v>
      </c>
      <c r="CL122" s="67">
        <f t="shared" si="302"/>
        <v>0.24179942847174085</v>
      </c>
      <c r="CM122" s="67">
        <f t="shared" si="302"/>
        <v>-7.4977746315368909E-3</v>
      </c>
      <c r="CN122" s="67">
        <f t="shared" si="302"/>
        <v>4.2438015214167901E-2</v>
      </c>
      <c r="CO122" s="67">
        <f t="shared" si="302"/>
        <v>-0.13585311555238955</v>
      </c>
      <c r="CP122" s="67">
        <f t="shared" si="303"/>
        <v>-9.3415100338221646E-2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1.2971217063658038</v>
      </c>
      <c r="C123" s="26">
        <f t="shared" si="286"/>
        <v>-0.20230518693651511</v>
      </c>
      <c r="D123" s="26">
        <f t="shared" si="286"/>
        <v>2.0220072802771067</v>
      </c>
      <c r="E123" s="26">
        <f t="shared" si="286"/>
        <v>2.4581139238078205</v>
      </c>
      <c r="F123" s="26">
        <f t="shared" si="287"/>
        <v>4.4801212040849272</v>
      </c>
      <c r="L123" t="str">
        <f t="shared" si="304"/>
        <v>23 Teaching and other educational professionals</v>
      </c>
      <c r="M123" s="26">
        <f t="shared" si="288"/>
        <v>10.187219700159268</v>
      </c>
      <c r="N123" s="26">
        <f t="shared" si="288"/>
        <v>0.21659024576713648</v>
      </c>
      <c r="O123" s="26">
        <f t="shared" si="288"/>
        <v>12.537536925706405</v>
      </c>
      <c r="P123" s="26">
        <f t="shared" si="288"/>
        <v>16.126246373310977</v>
      </c>
      <c r="Q123" s="26">
        <f t="shared" si="289"/>
        <v>28.663783299017382</v>
      </c>
      <c r="W123" t="str">
        <f t="shared" si="305"/>
        <v>23 Teaching and other educational professionals</v>
      </c>
      <c r="X123" s="26">
        <f t="shared" si="290"/>
        <v>-3.1167182239866449</v>
      </c>
      <c r="Y123" s="26">
        <f t="shared" si="290"/>
        <v>2.8714341015122784</v>
      </c>
      <c r="Z123" s="26">
        <f t="shared" si="290"/>
        <v>-6.5231427922226359</v>
      </c>
      <c r="AA123" s="26">
        <f t="shared" si="290"/>
        <v>-6.6590418154429223</v>
      </c>
      <c r="AB123" s="26">
        <f t="shared" si="291"/>
        <v>-13.182184607665558</v>
      </c>
      <c r="AH123" t="str">
        <f t="shared" si="306"/>
        <v>23 Teaching and other educational professionals</v>
      </c>
      <c r="AI123" s="26">
        <f t="shared" si="292"/>
        <v>-2.1358714501775222</v>
      </c>
      <c r="AJ123" s="26">
        <f t="shared" si="292"/>
        <v>-0.26126557160825836</v>
      </c>
      <c r="AK123" s="26">
        <f t="shared" si="292"/>
        <v>-0.97298949699559278</v>
      </c>
      <c r="AL123" s="26">
        <f t="shared" si="292"/>
        <v>-0.11859740996211832</v>
      </c>
      <c r="AM123" s="26">
        <f t="shared" si="293"/>
        <v>-1.0915869069577111</v>
      </c>
      <c r="AS123" t="str">
        <f t="shared" si="307"/>
        <v>23 Teaching and other educational professionals</v>
      </c>
      <c r="AT123" s="26">
        <f t="shared" si="294"/>
        <v>-5.384138487529655E-2</v>
      </c>
      <c r="AU123" s="26">
        <f t="shared" si="294"/>
        <v>6.8700369456684784E-2</v>
      </c>
      <c r="AV123" s="26">
        <f t="shared" si="294"/>
        <v>-0.22068453158554224</v>
      </c>
      <c r="AW123" s="26">
        <f t="shared" si="294"/>
        <v>-0.11595436734339759</v>
      </c>
      <c r="AX123" s="26">
        <f t="shared" si="295"/>
        <v>-0.33663889892893983</v>
      </c>
      <c r="BD123" t="str">
        <f t="shared" si="308"/>
        <v>23 Teaching and other educational professionals</v>
      </c>
      <c r="BE123" s="26">
        <f t="shared" si="296"/>
        <v>6.8501208078147968E-2</v>
      </c>
      <c r="BF123" s="26">
        <f t="shared" si="296"/>
        <v>1.4550232963519818</v>
      </c>
      <c r="BG123" s="26">
        <f t="shared" si="296"/>
        <v>-1.1130331963689803</v>
      </c>
      <c r="BH123" s="26">
        <f t="shared" si="296"/>
        <v>0.64578350321916211</v>
      </c>
      <c r="BI123" s="26">
        <f t="shared" si="297"/>
        <v>-0.46724969314981823</v>
      </c>
      <c r="BO123" t="str">
        <f t="shared" si="309"/>
        <v>23 Teaching and other educational professionals</v>
      </c>
      <c r="BP123" s="26">
        <f t="shared" si="298"/>
        <v>-1.029179064120278E-2</v>
      </c>
      <c r="BQ123" s="26">
        <f t="shared" si="298"/>
        <v>1.0844150928537859</v>
      </c>
      <c r="BR123" s="26">
        <f t="shared" si="298"/>
        <v>-1.4692218238304537</v>
      </c>
      <c r="BS123" s="26">
        <f t="shared" si="298"/>
        <v>-0.87225783557925363</v>
      </c>
      <c r="BT123" s="26">
        <f t="shared" si="299"/>
        <v>-2.3414796594097074</v>
      </c>
      <c r="BZ123" t="str">
        <f t="shared" si="310"/>
        <v>23 Teaching and other educational professionals</v>
      </c>
      <c r="CA123" s="67">
        <f t="shared" si="300"/>
        <v>0.15826838221535233</v>
      </c>
      <c r="CB123" s="67">
        <f t="shared" si="300"/>
        <v>9.126611565728604E-2</v>
      </c>
      <c r="CC123" s="67">
        <f t="shared" si="300"/>
        <v>-0.70691031075263622</v>
      </c>
      <c r="CD123" s="67">
        <f t="shared" si="300"/>
        <v>-0.91773107694878675</v>
      </c>
      <c r="CE123" s="67">
        <f t="shared" si="301"/>
        <v>-1.624641387701423</v>
      </c>
      <c r="CK123" t="str">
        <f t="shared" si="311"/>
        <v>23 Teaching and other educational professionals</v>
      </c>
      <c r="CL123" s="67">
        <f t="shared" si="302"/>
        <v>0.18028127944236205</v>
      </c>
      <c r="CM123" s="67">
        <f t="shared" si="302"/>
        <v>5.5883436506191764E-2</v>
      </c>
      <c r="CN123" s="67">
        <f t="shared" si="302"/>
        <v>-9.4294838899629529E-2</v>
      </c>
      <c r="CO123" s="67">
        <f t="shared" si="302"/>
        <v>-0.20459520573798495</v>
      </c>
      <c r="CP123" s="67">
        <f t="shared" si="303"/>
        <v>-0.29889004463761448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0.6504330829306042</v>
      </c>
      <c r="C124" s="26">
        <f t="shared" si="286"/>
        <v>-3.8958322815115132E-2</v>
      </c>
      <c r="D124" s="26">
        <f t="shared" si="286"/>
        <v>1.2525927934167314</v>
      </c>
      <c r="E124" s="26">
        <f t="shared" si="286"/>
        <v>1.4733641313927488</v>
      </c>
      <c r="F124" s="26">
        <f t="shared" si="287"/>
        <v>2.7259569248094802</v>
      </c>
      <c r="L124" t="str">
        <f t="shared" si="304"/>
        <v>24 Business, media and public service professionals</v>
      </c>
      <c r="M124" s="26">
        <f t="shared" si="288"/>
        <v>8.423232520555004</v>
      </c>
      <c r="N124" s="26">
        <f t="shared" si="288"/>
        <v>0.42479690736442421</v>
      </c>
      <c r="O124" s="26">
        <f t="shared" si="288"/>
        <v>13.698370866298703</v>
      </c>
      <c r="P124" s="26">
        <f t="shared" si="288"/>
        <v>16.561845006394044</v>
      </c>
      <c r="Q124" s="26">
        <f t="shared" si="289"/>
        <v>30.260215872692747</v>
      </c>
      <c r="W124" t="str">
        <f t="shared" si="305"/>
        <v>24 Business, media and public service professionals</v>
      </c>
      <c r="X124" s="26">
        <f t="shared" si="290"/>
        <v>9.1926796137343558</v>
      </c>
      <c r="Y124" s="26">
        <f t="shared" si="290"/>
        <v>7.3112850068796362</v>
      </c>
      <c r="Z124" s="26">
        <f t="shared" si="290"/>
        <v>7.8878322239709533</v>
      </c>
      <c r="AA124" s="26">
        <f t="shared" si="290"/>
        <v>9.8005531946899964</v>
      </c>
      <c r="AB124" s="26">
        <f t="shared" si="291"/>
        <v>17.68838541866095</v>
      </c>
      <c r="AH124" t="str">
        <f t="shared" si="306"/>
        <v>24 Business, media and public service professionals</v>
      </c>
      <c r="AI124" s="26">
        <f t="shared" si="292"/>
        <v>-0.19280813162541754</v>
      </c>
      <c r="AJ124" s="26">
        <f t="shared" si="292"/>
        <v>0.62820064324208147</v>
      </c>
      <c r="AK124" s="26">
        <f t="shared" si="292"/>
        <v>-0.24761529241365743</v>
      </c>
      <c r="AL124" s="26">
        <f t="shared" si="292"/>
        <v>0.35405066843059352</v>
      </c>
      <c r="AM124" s="26">
        <f t="shared" si="293"/>
        <v>0.10643537601693609</v>
      </c>
      <c r="AS124" t="str">
        <f t="shared" si="307"/>
        <v>24 Business, media and public service professionals</v>
      </c>
      <c r="AT124" s="26">
        <f t="shared" si="294"/>
        <v>1.1807321849546755</v>
      </c>
      <c r="AU124" s="26">
        <f t="shared" si="294"/>
        <v>1.1263223295910905</v>
      </c>
      <c r="AV124" s="26">
        <f t="shared" si="294"/>
        <v>1.0273776189642945</v>
      </c>
      <c r="AW124" s="26">
        <f t="shared" si="294"/>
        <v>1.612633049808224</v>
      </c>
      <c r="AX124" s="26">
        <f t="shared" si="295"/>
        <v>2.6400106687725184</v>
      </c>
      <c r="BD124" t="str">
        <f t="shared" si="308"/>
        <v>24 Business, media and public service professionals</v>
      </c>
      <c r="BE124" s="26">
        <f t="shared" si="296"/>
        <v>4.1044485073347658</v>
      </c>
      <c r="BF124" s="26">
        <f t="shared" si="296"/>
        <v>6.0461586783917376</v>
      </c>
      <c r="BG124" s="26">
        <f t="shared" si="296"/>
        <v>-1.2523661778254365</v>
      </c>
      <c r="BH124" s="26">
        <f t="shared" si="296"/>
        <v>2.6817972334226248</v>
      </c>
      <c r="BI124" s="26">
        <f t="shared" si="297"/>
        <v>1.4294310555971883</v>
      </c>
      <c r="BO124" t="str">
        <f t="shared" si="309"/>
        <v>24 Business, media and public service professionals</v>
      </c>
      <c r="BP124" s="26">
        <f t="shared" si="298"/>
        <v>0.90726923330817399</v>
      </c>
      <c r="BQ124" s="26">
        <f t="shared" si="298"/>
        <v>3.8056902692817332</v>
      </c>
      <c r="BR124" s="26">
        <f t="shared" si="298"/>
        <v>-3.1859217248402345</v>
      </c>
      <c r="BS124" s="26">
        <f t="shared" si="298"/>
        <v>-2.9562322479502274</v>
      </c>
      <c r="BT124" s="26">
        <f t="shared" si="299"/>
        <v>-6.1421539727904619</v>
      </c>
      <c r="BZ124" t="str">
        <f t="shared" si="310"/>
        <v>24 Business, media and public service professionals</v>
      </c>
      <c r="CA124" s="67">
        <f t="shared" si="300"/>
        <v>0.9693729921799541</v>
      </c>
      <c r="CB124" s="67">
        <f t="shared" si="300"/>
        <v>0.75733908800508054</v>
      </c>
      <c r="CC124" s="67">
        <f t="shared" si="300"/>
        <v>-0.98319503761690363</v>
      </c>
      <c r="CD124" s="67">
        <f t="shared" si="300"/>
        <v>-3.1723198099479371</v>
      </c>
      <c r="CE124" s="67">
        <f t="shared" si="301"/>
        <v>-4.1555148475648407</v>
      </c>
      <c r="CK124" t="str">
        <f t="shared" si="311"/>
        <v>24 Business, media and public service professionals</v>
      </c>
      <c r="CL124" s="67">
        <f t="shared" si="302"/>
        <v>0.69826992450229008</v>
      </c>
      <c r="CM124" s="67">
        <f t="shared" si="302"/>
        <v>-0.16261670867187439</v>
      </c>
      <c r="CN124" s="67">
        <f t="shared" si="302"/>
        <v>-0.19123611737150137</v>
      </c>
      <c r="CO124" s="67">
        <f t="shared" si="302"/>
        <v>-0.68798155790091942</v>
      </c>
      <c r="CP124" s="67">
        <f t="shared" si="303"/>
        <v>-0.87921767527242078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0.22717670272820611</v>
      </c>
      <c r="C125" s="26">
        <f t="shared" si="286"/>
        <v>-8.0209948506166917E-3</v>
      </c>
      <c r="D125" s="26">
        <f t="shared" si="286"/>
        <v>0.28558775308295359</v>
      </c>
      <c r="E125" s="26">
        <f t="shared" si="286"/>
        <v>0.61686474613124886</v>
      </c>
      <c r="F125" s="26">
        <f t="shared" si="287"/>
        <v>0.90245249921420245</v>
      </c>
      <c r="L125" t="str">
        <f t="shared" si="304"/>
        <v>31 Science, engineering and technology associate professionals</v>
      </c>
      <c r="M125" s="26">
        <f t="shared" si="288"/>
        <v>1.2603905278312633</v>
      </c>
      <c r="N125" s="26">
        <f t="shared" si="288"/>
        <v>-7.1506763442407362E-2</v>
      </c>
      <c r="O125" s="26">
        <f t="shared" si="288"/>
        <v>1.0961035392339182</v>
      </c>
      <c r="P125" s="26">
        <f t="shared" si="288"/>
        <v>2.2662967545250439</v>
      </c>
      <c r="Q125" s="26">
        <f t="shared" si="289"/>
        <v>3.3624002937589621</v>
      </c>
      <c r="W125" t="str">
        <f t="shared" si="305"/>
        <v>31 Science, engineering and technology associate professionals</v>
      </c>
      <c r="X125" s="26">
        <f t="shared" si="290"/>
        <v>2.8517364781859555</v>
      </c>
      <c r="Y125" s="26">
        <f t="shared" si="290"/>
        <v>0.80066683765604019</v>
      </c>
      <c r="Z125" s="26">
        <f t="shared" si="290"/>
        <v>-0.51390595909612813</v>
      </c>
      <c r="AA125" s="26">
        <f t="shared" si="290"/>
        <v>2.0554884276723193</v>
      </c>
      <c r="AB125" s="26">
        <f t="shared" si="291"/>
        <v>1.5415824685761912</v>
      </c>
      <c r="AH125" t="str">
        <f t="shared" si="306"/>
        <v>31 Science, engineering and technology associate professionals</v>
      </c>
      <c r="AI125" s="26">
        <f t="shared" si="292"/>
        <v>0.47666545441166641</v>
      </c>
      <c r="AJ125" s="26">
        <f t="shared" si="292"/>
        <v>0.18042832225161876</v>
      </c>
      <c r="AK125" s="26">
        <f t="shared" si="292"/>
        <v>0.1230423423429805</v>
      </c>
      <c r="AL125" s="26">
        <f t="shared" si="292"/>
        <v>0.83859273134508427</v>
      </c>
      <c r="AM125" s="26">
        <f t="shared" si="293"/>
        <v>0.96163507368806478</v>
      </c>
      <c r="AS125" t="str">
        <f t="shared" si="307"/>
        <v>31 Science, engineering and technology associate professionals</v>
      </c>
      <c r="AT125" s="26">
        <f t="shared" si="294"/>
        <v>0.66686029063867913</v>
      </c>
      <c r="AU125" s="26">
        <f t="shared" si="294"/>
        <v>0.26700606729197141</v>
      </c>
      <c r="AV125" s="26">
        <f t="shared" si="294"/>
        <v>-0.73709373946339518</v>
      </c>
      <c r="AW125" s="26">
        <f t="shared" si="294"/>
        <v>0.265844396205555</v>
      </c>
      <c r="AX125" s="26">
        <f t="shared" si="295"/>
        <v>-0.47124934325784018</v>
      </c>
      <c r="BD125" t="str">
        <f t="shared" si="308"/>
        <v>31 Science, engineering and technology associate professionals</v>
      </c>
      <c r="BE125" s="26">
        <f t="shared" si="296"/>
        <v>0.8772685534185225</v>
      </c>
      <c r="BF125" s="26">
        <f t="shared" si="296"/>
        <v>2.1919810858106796</v>
      </c>
      <c r="BG125" s="26">
        <f t="shared" si="296"/>
        <v>-3.6947820330259837</v>
      </c>
      <c r="BH125" s="26">
        <f t="shared" si="296"/>
        <v>-0.87260477538457693</v>
      </c>
      <c r="BI125" s="26">
        <f t="shared" si="297"/>
        <v>-4.5673868084105607</v>
      </c>
      <c r="BO125" t="str">
        <f t="shared" si="309"/>
        <v>31 Science, engineering and technology associate professionals</v>
      </c>
      <c r="BP125" s="26">
        <f t="shared" si="298"/>
        <v>0.78669378233442178</v>
      </c>
      <c r="BQ125" s="26">
        <f t="shared" si="298"/>
        <v>1.4796179283093922</v>
      </c>
      <c r="BR125" s="26">
        <f t="shared" si="298"/>
        <v>-2.4620833420075483</v>
      </c>
      <c r="BS125" s="26">
        <f t="shared" si="298"/>
        <v>-0.70693062778488169</v>
      </c>
      <c r="BT125" s="26">
        <f t="shared" si="299"/>
        <v>-3.16901396979243</v>
      </c>
      <c r="BZ125" t="str">
        <f t="shared" si="310"/>
        <v>31 Science, engineering and technology associate professionals</v>
      </c>
      <c r="CA125" s="67">
        <f t="shared" si="300"/>
        <v>0.68467808979847877</v>
      </c>
      <c r="CB125" s="67">
        <f t="shared" si="300"/>
        <v>0.72489679846641675</v>
      </c>
      <c r="CC125" s="67">
        <f t="shared" si="300"/>
        <v>-1.2524044211745782</v>
      </c>
      <c r="CD125" s="67">
        <f t="shared" si="300"/>
        <v>-0.90022451689639027</v>
      </c>
      <c r="CE125" s="67">
        <f t="shared" si="301"/>
        <v>-2.1526289380709684</v>
      </c>
      <c r="CK125" t="str">
        <f t="shared" si="311"/>
        <v>31 Science, engineering and technology associate professionals</v>
      </c>
      <c r="CL125" s="67">
        <f t="shared" si="302"/>
        <v>0.40079295371843093</v>
      </c>
      <c r="CM125" s="67">
        <f t="shared" si="302"/>
        <v>1.9415118689121824E-2</v>
      </c>
      <c r="CN125" s="67">
        <f t="shared" si="302"/>
        <v>-0.11822096987514663</v>
      </c>
      <c r="CO125" s="67">
        <f t="shared" si="302"/>
        <v>-0.14085696959818983</v>
      </c>
      <c r="CP125" s="67">
        <f t="shared" si="303"/>
        <v>-0.25907793947333646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5.4248021174233191E-2</v>
      </c>
      <c r="C126" s="26">
        <f t="shared" si="286"/>
        <v>-4.6339920321492006E-2</v>
      </c>
      <c r="D126" s="26">
        <f t="shared" si="286"/>
        <v>8.9480311010310121E-2</v>
      </c>
      <c r="E126" s="26">
        <f t="shared" si="286"/>
        <v>0.15897499264612086</v>
      </c>
      <c r="F126" s="26">
        <f t="shared" si="287"/>
        <v>0.24845530365643098</v>
      </c>
      <c r="L126" t="str">
        <f t="shared" si="304"/>
        <v>32 Health and social care associate professionals</v>
      </c>
      <c r="M126" s="26">
        <f t="shared" si="288"/>
        <v>1.338088699615759</v>
      </c>
      <c r="N126" s="26">
        <f t="shared" si="288"/>
        <v>-0.40984157517553577</v>
      </c>
      <c r="O126" s="26">
        <f t="shared" si="288"/>
        <v>2.1147517702313703</v>
      </c>
      <c r="P126" s="26">
        <f t="shared" si="288"/>
        <v>3.7022198920883627</v>
      </c>
      <c r="Q126" s="26">
        <f t="shared" si="289"/>
        <v>5.8169716623197329</v>
      </c>
      <c r="W126" t="str">
        <f t="shared" si="305"/>
        <v>32 Health and social care associate professionals</v>
      </c>
      <c r="X126" s="26">
        <f t="shared" si="290"/>
        <v>2.2096561910622619</v>
      </c>
      <c r="Y126" s="26">
        <f t="shared" si="290"/>
        <v>-8.0445478307169083E-2</v>
      </c>
      <c r="Z126" s="26">
        <f t="shared" si="290"/>
        <v>2.1017925037341598</v>
      </c>
      <c r="AA126" s="26">
        <f t="shared" si="290"/>
        <v>3.0346894203145567</v>
      </c>
      <c r="AB126" s="26">
        <f t="shared" si="291"/>
        <v>5.1364819240487165</v>
      </c>
      <c r="AH126" t="str">
        <f t="shared" si="306"/>
        <v>32 Health and social care associate professionals</v>
      </c>
      <c r="AI126" s="26">
        <f t="shared" si="292"/>
        <v>-1.183439053993725</v>
      </c>
      <c r="AJ126" s="26">
        <f t="shared" si="292"/>
        <v>-0.37292477900682552</v>
      </c>
      <c r="AK126" s="26">
        <f t="shared" si="292"/>
        <v>-1.5904535377304763</v>
      </c>
      <c r="AL126" s="26">
        <f t="shared" si="292"/>
        <v>-2.1394313953263771</v>
      </c>
      <c r="AM126" s="26">
        <f t="shared" si="293"/>
        <v>-3.7298849330568533</v>
      </c>
      <c r="AS126" t="str">
        <f t="shared" si="307"/>
        <v>32 Health and social care associate professionals</v>
      </c>
      <c r="AT126" s="26">
        <f t="shared" si="294"/>
        <v>0.32548188842720194</v>
      </c>
      <c r="AU126" s="26">
        <f t="shared" si="294"/>
        <v>0.12478425958176187</v>
      </c>
      <c r="AV126" s="26">
        <f t="shared" si="294"/>
        <v>3.7871187788969252E-2</v>
      </c>
      <c r="AW126" s="26">
        <f t="shared" si="294"/>
        <v>0.31518723738243581</v>
      </c>
      <c r="AX126" s="26">
        <f t="shared" si="295"/>
        <v>0.35305842517140507</v>
      </c>
      <c r="BD126" t="str">
        <f t="shared" si="308"/>
        <v>32 Health and social care associate professionals</v>
      </c>
      <c r="BE126" s="26">
        <f t="shared" si="296"/>
        <v>1.7738600981307613</v>
      </c>
      <c r="BF126" s="26">
        <f t="shared" si="296"/>
        <v>1.8006883930788824</v>
      </c>
      <c r="BG126" s="26">
        <f t="shared" si="296"/>
        <v>8.3395092144403549E-2</v>
      </c>
      <c r="BH126" s="26">
        <f t="shared" si="296"/>
        <v>3.2076760631564856</v>
      </c>
      <c r="BI126" s="26">
        <f t="shared" si="297"/>
        <v>3.2910711553008891</v>
      </c>
      <c r="BO126" t="str">
        <f t="shared" si="309"/>
        <v>32 Health and social care associate professionals</v>
      </c>
      <c r="BP126" s="26">
        <f t="shared" si="298"/>
        <v>0.72077744807466448</v>
      </c>
      <c r="BQ126" s="26">
        <f t="shared" si="298"/>
        <v>1.4574223696783619</v>
      </c>
      <c r="BR126" s="26">
        <f t="shared" si="298"/>
        <v>-1.7934261955064734</v>
      </c>
      <c r="BS126" s="26">
        <f t="shared" si="298"/>
        <v>-1.4717610706587552</v>
      </c>
      <c r="BT126" s="26">
        <f t="shared" si="299"/>
        <v>-3.2651872661652286</v>
      </c>
      <c r="BZ126" t="str">
        <f t="shared" si="310"/>
        <v>32 Health and social care associate professionals</v>
      </c>
      <c r="CA126" s="67">
        <f t="shared" si="300"/>
        <v>-0.20177086819167123</v>
      </c>
      <c r="CB126" s="67">
        <f t="shared" si="300"/>
        <v>-0.30184732954387572</v>
      </c>
      <c r="CC126" s="67">
        <f t="shared" si="300"/>
        <v>-0.63287384429280413</v>
      </c>
      <c r="CD126" s="67">
        <f t="shared" si="300"/>
        <v>-0.7369540125027888</v>
      </c>
      <c r="CE126" s="67">
        <f t="shared" si="301"/>
        <v>-1.369827856795593</v>
      </c>
      <c r="CK126" t="str">
        <f t="shared" si="311"/>
        <v>32 Health and social care associate professionals</v>
      </c>
      <c r="CL126" s="67">
        <f t="shared" si="302"/>
        <v>7.8654999751045007E-2</v>
      </c>
      <c r="CM126" s="67">
        <f t="shared" si="302"/>
        <v>-2.4475635407863516E-2</v>
      </c>
      <c r="CN126" s="67">
        <f t="shared" si="302"/>
        <v>-1.1258167264523E-2</v>
      </c>
      <c r="CO126" s="67">
        <f t="shared" si="302"/>
        <v>-5.1655494692562753E-2</v>
      </c>
      <c r="CP126" s="67">
        <f t="shared" si="303"/>
        <v>-6.2913661957085754E-2</v>
      </c>
    </row>
    <row r="127" spans="1:94" x14ac:dyDescent="0.2">
      <c r="A127" t="str">
        <f t="shared" si="285"/>
        <v>33 Protective service occupations</v>
      </c>
      <c r="B127" s="26">
        <f t="shared" si="286"/>
        <v>7.1490039666720767E-3</v>
      </c>
      <c r="C127" s="26">
        <f t="shared" si="286"/>
        <v>-8.6998793666142882E-3</v>
      </c>
      <c r="D127" s="26">
        <f t="shared" si="286"/>
        <v>6.7141035164317339E-2</v>
      </c>
      <c r="E127" s="26">
        <f t="shared" si="286"/>
        <v>9.430441438671619E-2</v>
      </c>
      <c r="F127" s="26">
        <f t="shared" si="287"/>
        <v>0.16144544955103352</v>
      </c>
      <c r="L127" t="str">
        <f t="shared" si="304"/>
        <v>33 Protective service occupations</v>
      </c>
      <c r="M127" s="26">
        <f t="shared" si="288"/>
        <v>0.1727910263164627</v>
      </c>
      <c r="N127" s="26">
        <f t="shared" si="288"/>
        <v>-9.3471939722124864E-2</v>
      </c>
      <c r="O127" s="26">
        <f t="shared" si="288"/>
        <v>1.0008191154828108</v>
      </c>
      <c r="P127" s="26">
        <f t="shared" si="288"/>
        <v>1.2258785437984643</v>
      </c>
      <c r="Q127" s="26">
        <f t="shared" si="289"/>
        <v>2.2266976592812751</v>
      </c>
      <c r="W127" t="str">
        <f t="shared" si="305"/>
        <v>33 Protective service occupations</v>
      </c>
      <c r="X127" s="26">
        <f t="shared" si="290"/>
        <v>0.87779311565719365</v>
      </c>
      <c r="Y127" s="26">
        <f t="shared" si="290"/>
        <v>0.60707546479341268</v>
      </c>
      <c r="Z127" s="26">
        <f t="shared" si="290"/>
        <v>2.7877160901365201</v>
      </c>
      <c r="AA127" s="26">
        <f t="shared" si="290"/>
        <v>4.6250952136972643</v>
      </c>
      <c r="AB127" s="26">
        <f t="shared" si="291"/>
        <v>7.4128113038337844</v>
      </c>
      <c r="AH127" t="str">
        <f t="shared" si="306"/>
        <v>33 Protective service occupations</v>
      </c>
      <c r="AI127" s="26">
        <f t="shared" si="292"/>
        <v>0.19221232062401383</v>
      </c>
      <c r="AJ127" s="26">
        <f t="shared" si="292"/>
        <v>0.23537619385150177</v>
      </c>
      <c r="AK127" s="26">
        <f t="shared" si="292"/>
        <v>0.81756568335162294</v>
      </c>
      <c r="AL127" s="26">
        <f t="shared" si="292"/>
        <v>1.340186623732821</v>
      </c>
      <c r="AM127" s="26">
        <f t="shared" si="293"/>
        <v>2.157752307084444</v>
      </c>
      <c r="AS127" t="str">
        <f t="shared" si="307"/>
        <v>33 Protective service occupations</v>
      </c>
      <c r="AT127" s="26">
        <f t="shared" si="294"/>
        <v>-3.711229675402361E-2</v>
      </c>
      <c r="AU127" s="26">
        <f t="shared" si="294"/>
        <v>6.6746357426657799E-2</v>
      </c>
      <c r="AV127" s="26">
        <f t="shared" si="294"/>
        <v>0.27223091666573085</v>
      </c>
      <c r="AW127" s="26">
        <f t="shared" si="294"/>
        <v>0.42645368640042625</v>
      </c>
      <c r="AX127" s="26">
        <f t="shared" si="295"/>
        <v>0.69868460306615709</v>
      </c>
      <c r="BD127" t="str">
        <f t="shared" si="308"/>
        <v>33 Protective service occupations</v>
      </c>
      <c r="BE127" s="26">
        <f t="shared" si="296"/>
        <v>-0.14746636365469268</v>
      </c>
      <c r="BF127" s="26">
        <f t="shared" si="296"/>
        <v>0.74493962598902108</v>
      </c>
      <c r="BG127" s="26">
        <f t="shared" si="296"/>
        <v>0.26574974496025749</v>
      </c>
      <c r="BH127" s="26">
        <f t="shared" si="296"/>
        <v>7.046938078035847E-2</v>
      </c>
      <c r="BI127" s="26">
        <f t="shared" si="297"/>
        <v>0.33621912574061597</v>
      </c>
      <c r="BO127" t="str">
        <f t="shared" si="309"/>
        <v>33 Protective service occupations</v>
      </c>
      <c r="BP127" s="26">
        <f t="shared" si="298"/>
        <v>-0.19444857675277127</v>
      </c>
      <c r="BQ127" s="26">
        <f t="shared" si="298"/>
        <v>0.8098897289029825</v>
      </c>
      <c r="BR127" s="26">
        <f t="shared" si="298"/>
        <v>-0.14815396857283858</v>
      </c>
      <c r="BS127" s="26">
        <f t="shared" si="298"/>
        <v>-1.4773404051828951</v>
      </c>
      <c r="BT127" s="26">
        <f t="shared" si="299"/>
        <v>-1.6254943737557337</v>
      </c>
      <c r="BZ127" t="str">
        <f t="shared" si="310"/>
        <v>33 Protective service occupations</v>
      </c>
      <c r="CA127" s="67">
        <f t="shared" si="300"/>
        <v>-0.30593327145525961</v>
      </c>
      <c r="CB127" s="67">
        <f t="shared" si="300"/>
        <v>7.0800950840617549E-2</v>
      </c>
      <c r="CC127" s="67">
        <f t="shared" si="300"/>
        <v>0.29454924789724002</v>
      </c>
      <c r="CD127" s="67">
        <f t="shared" si="300"/>
        <v>-1.3511372318898003</v>
      </c>
      <c r="CE127" s="67">
        <f t="shared" si="301"/>
        <v>-1.0565879839925603</v>
      </c>
      <c r="CK127" t="str">
        <f t="shared" si="311"/>
        <v>33 Protective service occupations</v>
      </c>
      <c r="CL127" s="67">
        <f t="shared" si="302"/>
        <v>-4.8131065426692987E-2</v>
      </c>
      <c r="CM127" s="67">
        <f t="shared" si="302"/>
        <v>-7.0064454103902829E-2</v>
      </c>
      <c r="CN127" s="67">
        <f t="shared" si="302"/>
        <v>2.5000364339201053E-2</v>
      </c>
      <c r="CO127" s="67">
        <f t="shared" si="302"/>
        <v>-8.5249388230312417E-2</v>
      </c>
      <c r="CP127" s="67">
        <f t="shared" si="303"/>
        <v>-6.0249023891111364E-2</v>
      </c>
    </row>
    <row r="128" spans="1:94" x14ac:dyDescent="0.2">
      <c r="A128" t="str">
        <f t="shared" si="285"/>
        <v>34 Culture, media and sports occupations</v>
      </c>
      <c r="B128" s="26">
        <f t="shared" si="286"/>
        <v>0.34261104459012282</v>
      </c>
      <c r="C128" s="26">
        <f t="shared" si="286"/>
        <v>-1.7393126652181512E-2</v>
      </c>
      <c r="D128" s="26">
        <f t="shared" si="286"/>
        <v>0.22047367641050231</v>
      </c>
      <c r="E128" s="26">
        <f t="shared" si="286"/>
        <v>0.42563093131590868</v>
      </c>
      <c r="F128" s="26">
        <f t="shared" si="287"/>
        <v>0.64610460772641098</v>
      </c>
      <c r="L128" t="str">
        <f t="shared" si="304"/>
        <v>34 Culture, media and sports occupations</v>
      </c>
      <c r="M128" s="26">
        <f t="shared" si="288"/>
        <v>1.6592350612351794</v>
      </c>
      <c r="N128" s="26">
        <f t="shared" si="288"/>
        <v>0.22026039681790444</v>
      </c>
      <c r="O128" s="26">
        <f t="shared" si="288"/>
        <v>1.4698040779784618</v>
      </c>
      <c r="P128" s="26">
        <f t="shared" si="288"/>
        <v>2.7382219992329926</v>
      </c>
      <c r="Q128" s="26">
        <f t="shared" si="289"/>
        <v>4.2080260772114544</v>
      </c>
      <c r="W128" t="str">
        <f t="shared" si="305"/>
        <v>34 Culture, media and sports occupations</v>
      </c>
      <c r="X128" s="26">
        <f t="shared" si="290"/>
        <v>2.0117743915610067</v>
      </c>
      <c r="Y128" s="26">
        <f t="shared" si="290"/>
        <v>1.1893010262096997</v>
      </c>
      <c r="Z128" s="26">
        <f t="shared" si="290"/>
        <v>-0.95090798904511153</v>
      </c>
      <c r="AA128" s="26">
        <f t="shared" si="290"/>
        <v>1.2204446581518233</v>
      </c>
      <c r="AB128" s="26">
        <f t="shared" si="291"/>
        <v>0.26953666910671181</v>
      </c>
      <c r="AH128" t="str">
        <f t="shared" si="306"/>
        <v>34 Culture, media and sports occupations</v>
      </c>
      <c r="AI128" s="26">
        <f t="shared" si="292"/>
        <v>0.27052977547754065</v>
      </c>
      <c r="AJ128" s="26">
        <f t="shared" si="292"/>
        <v>1.7976806669553147E-2</v>
      </c>
      <c r="AK128" s="26">
        <f t="shared" si="292"/>
        <v>-6.6967362711962464E-2</v>
      </c>
      <c r="AL128" s="26">
        <f t="shared" si="292"/>
        <v>0.45374061024220991</v>
      </c>
      <c r="AM128" s="26">
        <f t="shared" si="293"/>
        <v>0.38677324753024744</v>
      </c>
      <c r="AS128" t="str">
        <f t="shared" si="307"/>
        <v>34 Culture, media and sports occupations</v>
      </c>
      <c r="AT128" s="26">
        <f t="shared" si="294"/>
        <v>5.3430326553256968E-2</v>
      </c>
      <c r="AU128" s="26">
        <f t="shared" si="294"/>
        <v>0.27017611703536337</v>
      </c>
      <c r="AV128" s="26">
        <f t="shared" si="294"/>
        <v>-0.28444706136386699</v>
      </c>
      <c r="AW128" s="26">
        <f t="shared" si="294"/>
        <v>7.9093713072131422E-2</v>
      </c>
      <c r="AX128" s="26">
        <f t="shared" si="295"/>
        <v>-0.20535334829173557</v>
      </c>
      <c r="BD128" t="str">
        <f t="shared" si="308"/>
        <v>34 Culture, media and sports occupations</v>
      </c>
      <c r="BE128" s="26">
        <f t="shared" si="296"/>
        <v>0.46523982458005442</v>
      </c>
      <c r="BF128" s="26">
        <f t="shared" si="296"/>
        <v>1.3769067342538479</v>
      </c>
      <c r="BG128" s="26">
        <f t="shared" si="296"/>
        <v>-1.8571399386845044</v>
      </c>
      <c r="BH128" s="26">
        <f t="shared" si="296"/>
        <v>0.25190745666542824</v>
      </c>
      <c r="BI128" s="26">
        <f t="shared" si="297"/>
        <v>-1.6052324820190762</v>
      </c>
      <c r="BO128" t="str">
        <f t="shared" si="309"/>
        <v>34 Culture, media and sports occupations</v>
      </c>
      <c r="BP128" s="26">
        <f t="shared" si="298"/>
        <v>-0.53574867412764471</v>
      </c>
      <c r="BQ128" s="26">
        <f t="shared" si="298"/>
        <v>0.7637224117208361</v>
      </c>
      <c r="BR128" s="26">
        <f t="shared" si="298"/>
        <v>-1.2721353236191835</v>
      </c>
      <c r="BS128" s="26">
        <f t="shared" si="298"/>
        <v>-0.67975348178770334</v>
      </c>
      <c r="BT128" s="26">
        <f t="shared" si="299"/>
        <v>-1.9518888054068868</v>
      </c>
      <c r="BZ128" t="str">
        <f t="shared" si="310"/>
        <v>34 Culture, media and sports occupations</v>
      </c>
      <c r="CA128" s="67">
        <f t="shared" si="300"/>
        <v>6.6175754275167975E-2</v>
      </c>
      <c r="CB128" s="67">
        <f t="shared" si="300"/>
        <v>-4.6745284755106198E-2</v>
      </c>
      <c r="CC128" s="67">
        <f t="shared" si="300"/>
        <v>-0.71024123167356512</v>
      </c>
      <c r="CD128" s="67">
        <f t="shared" si="300"/>
        <v>-0.90048832231992426</v>
      </c>
      <c r="CE128" s="67">
        <f t="shared" si="301"/>
        <v>-1.6107295539934894</v>
      </c>
      <c r="CK128" t="str">
        <f t="shared" si="311"/>
        <v>34 Culture, media and sports occupations</v>
      </c>
      <c r="CL128" s="67">
        <f t="shared" si="302"/>
        <v>0.48161528334833803</v>
      </c>
      <c r="CM128" s="67">
        <f t="shared" si="302"/>
        <v>-0.20530599539127103</v>
      </c>
      <c r="CN128" s="67">
        <f t="shared" si="302"/>
        <v>-0.13656589280732678</v>
      </c>
      <c r="CO128" s="67">
        <f t="shared" si="302"/>
        <v>-0.39311664521322065</v>
      </c>
      <c r="CP128" s="67">
        <f t="shared" si="303"/>
        <v>-0.52968253802054743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0.30439863989776739</v>
      </c>
      <c r="C129" s="26">
        <f t="shared" si="286"/>
        <v>-0.12445336623925529</v>
      </c>
      <c r="D129" s="26">
        <f t="shared" si="286"/>
        <v>0.56766160420804201</v>
      </c>
      <c r="E129" s="26">
        <f t="shared" si="286"/>
        <v>0.85908463337079466</v>
      </c>
      <c r="F129" s="26">
        <f t="shared" si="287"/>
        <v>1.4267462375788367</v>
      </c>
      <c r="L129" t="str">
        <f t="shared" si="304"/>
        <v>35 Business and public service associate professionals</v>
      </c>
      <c r="M129" s="26">
        <f t="shared" si="288"/>
        <v>3.3228331962043232</v>
      </c>
      <c r="N129" s="26">
        <f t="shared" si="288"/>
        <v>-0.82971190413802987</v>
      </c>
      <c r="O129" s="26">
        <f t="shared" si="288"/>
        <v>5.6501707794628473</v>
      </c>
      <c r="P129" s="26">
        <f t="shared" si="288"/>
        <v>8.3292443140181867</v>
      </c>
      <c r="Q129" s="26">
        <f t="shared" si="289"/>
        <v>13.979415093481034</v>
      </c>
      <c r="W129" t="str">
        <f t="shared" si="305"/>
        <v>35 Business and public service associate professionals</v>
      </c>
      <c r="X129" s="26">
        <f t="shared" si="290"/>
        <v>3.1537272810686687</v>
      </c>
      <c r="Y129" s="26">
        <f t="shared" si="290"/>
        <v>1.2218163150783639</v>
      </c>
      <c r="Z129" s="26">
        <f t="shared" si="290"/>
        <v>1.3468184501196987</v>
      </c>
      <c r="AA129" s="26">
        <f t="shared" si="290"/>
        <v>3.6310713235250489</v>
      </c>
      <c r="AB129" s="26">
        <f t="shared" si="291"/>
        <v>4.9778897736447476</v>
      </c>
      <c r="AH129" t="str">
        <f t="shared" si="306"/>
        <v>35 Business and public service associate professionals</v>
      </c>
      <c r="AI129" s="26">
        <f t="shared" si="292"/>
        <v>0.72414679220386269</v>
      </c>
      <c r="AJ129" s="26">
        <f t="shared" si="292"/>
        <v>0.83604314345771158</v>
      </c>
      <c r="AK129" s="26">
        <f t="shared" si="292"/>
        <v>0.3845806205499418</v>
      </c>
      <c r="AL129" s="26">
        <f t="shared" si="292"/>
        <v>1.4074112344223479</v>
      </c>
      <c r="AM129" s="26">
        <f t="shared" si="293"/>
        <v>1.7919918549722897</v>
      </c>
      <c r="AS129" t="str">
        <f t="shared" si="307"/>
        <v>35 Business and public service associate professionals</v>
      </c>
      <c r="AT129" s="26">
        <f t="shared" si="294"/>
        <v>0.54856194062983832</v>
      </c>
      <c r="AU129" s="26">
        <f t="shared" si="294"/>
        <v>0.61679232009893603</v>
      </c>
      <c r="AV129" s="26">
        <f t="shared" si="294"/>
        <v>0.19988403333307403</v>
      </c>
      <c r="AW129" s="26">
        <f t="shared" si="294"/>
        <v>1.0931511693218887</v>
      </c>
      <c r="AX129" s="26">
        <f t="shared" si="295"/>
        <v>1.2930352026549627</v>
      </c>
      <c r="BD129" t="str">
        <f t="shared" si="308"/>
        <v>35 Business and public service associate professionals</v>
      </c>
      <c r="BE129" s="26">
        <f t="shared" si="296"/>
        <v>1.764585874916019</v>
      </c>
      <c r="BF129" s="26">
        <f t="shared" si="296"/>
        <v>5.7558485942715869</v>
      </c>
      <c r="BG129" s="26">
        <f t="shared" si="296"/>
        <v>-5.2148023025089003</v>
      </c>
      <c r="BH129" s="26">
        <f t="shared" si="296"/>
        <v>1.3784226205538914</v>
      </c>
      <c r="BI129" s="26">
        <f t="shared" si="297"/>
        <v>-3.8363796819550089</v>
      </c>
      <c r="BO129" t="str">
        <f t="shared" si="309"/>
        <v>35 Business and public service associate professionals</v>
      </c>
      <c r="BP129" s="26">
        <f t="shared" si="298"/>
        <v>-0.2992987029733527</v>
      </c>
      <c r="BQ129" s="26">
        <f t="shared" si="298"/>
        <v>4.5880661407403913</v>
      </c>
      <c r="BR129" s="26">
        <f t="shared" si="298"/>
        <v>-6.326069215573817</v>
      </c>
      <c r="BS129" s="26">
        <f t="shared" si="298"/>
        <v>-4.4254153287054443</v>
      </c>
      <c r="BT129" s="26">
        <f t="shared" si="299"/>
        <v>-10.751484544279261</v>
      </c>
      <c r="BZ129" t="str">
        <f t="shared" si="310"/>
        <v>35 Business and public service associate professionals</v>
      </c>
      <c r="CA129" s="67">
        <f t="shared" si="300"/>
        <v>-0.65350350655947942</v>
      </c>
      <c r="CB129" s="67">
        <f t="shared" si="300"/>
        <v>-2.1089519932939282E-2</v>
      </c>
      <c r="CC129" s="67">
        <f t="shared" si="300"/>
        <v>-2.9534029217785918</v>
      </c>
      <c r="CD129" s="67">
        <f t="shared" si="300"/>
        <v>-4.2317038221387406</v>
      </c>
      <c r="CE129" s="67">
        <f t="shared" si="301"/>
        <v>-7.1851067439173324</v>
      </c>
      <c r="CK129" t="str">
        <f t="shared" si="311"/>
        <v>35 Business and public service associate professionals</v>
      </c>
      <c r="CL129" s="67">
        <f t="shared" si="302"/>
        <v>0.36612640551785347</v>
      </c>
      <c r="CM129" s="67">
        <f t="shared" si="302"/>
        <v>-0.40205511824480888</v>
      </c>
      <c r="CN129" s="67">
        <f t="shared" si="302"/>
        <v>-0.83280389177358494</v>
      </c>
      <c r="CO129" s="67">
        <f t="shared" si="302"/>
        <v>-0.49641781215506486</v>
      </c>
      <c r="CP129" s="67">
        <f t="shared" si="303"/>
        <v>-1.3292217039286498</v>
      </c>
    </row>
    <row r="130" spans="1:94" x14ac:dyDescent="0.2">
      <c r="A130" t="str">
        <f t="shared" si="285"/>
        <v>41 Administrative occupations</v>
      </c>
      <c r="B130" s="26">
        <f t="shared" si="286"/>
        <v>0.12903970349821514</v>
      </c>
      <c r="C130" s="26">
        <f t="shared" si="286"/>
        <v>-0.11128080086832348</v>
      </c>
      <c r="D130" s="26">
        <f t="shared" si="286"/>
        <v>0.65669947620944935</v>
      </c>
      <c r="E130" s="26">
        <f t="shared" si="286"/>
        <v>1.0763230748378332</v>
      </c>
      <c r="F130" s="26">
        <f t="shared" si="287"/>
        <v>1.7330225510472825</v>
      </c>
      <c r="L130" t="str">
        <f t="shared" si="304"/>
        <v>41 Administrative occupations</v>
      </c>
      <c r="M130" s="26">
        <f t="shared" si="288"/>
        <v>2.2375423034537185</v>
      </c>
      <c r="N130" s="26">
        <f t="shared" si="288"/>
        <v>-0.72680266788234071</v>
      </c>
      <c r="O130" s="26">
        <f t="shared" si="288"/>
        <v>6.4101897772278988</v>
      </c>
      <c r="P130" s="26">
        <f t="shared" si="288"/>
        <v>8.3958505612232059</v>
      </c>
      <c r="Q130" s="26">
        <f t="shared" si="289"/>
        <v>14.806040338451105</v>
      </c>
      <c r="W130" t="str">
        <f t="shared" si="305"/>
        <v>41 Administrative occupations</v>
      </c>
      <c r="X130" s="26">
        <f t="shared" si="290"/>
        <v>1.0484820558619461</v>
      </c>
      <c r="Y130" s="26">
        <f t="shared" si="290"/>
        <v>2.1543928698863368</v>
      </c>
      <c r="Z130" s="26">
        <f t="shared" si="290"/>
        <v>6.2448912076584548</v>
      </c>
      <c r="AA130" s="26">
        <f t="shared" si="290"/>
        <v>10.965418449641056</v>
      </c>
      <c r="AB130" s="26">
        <f t="shared" si="291"/>
        <v>17.210309657299511</v>
      </c>
      <c r="AH130" t="str">
        <f t="shared" si="306"/>
        <v>41 Administrative occupations</v>
      </c>
      <c r="AI130" s="26">
        <f t="shared" si="292"/>
        <v>0.81564518238056039</v>
      </c>
      <c r="AJ130" s="26">
        <f t="shared" si="292"/>
        <v>0.42859557583555485</v>
      </c>
      <c r="AK130" s="26">
        <f t="shared" si="292"/>
        <v>1.5738305183195074</v>
      </c>
      <c r="AL130" s="26">
        <f t="shared" si="292"/>
        <v>2.4045894214668238</v>
      </c>
      <c r="AM130" s="26">
        <f t="shared" si="293"/>
        <v>3.9784199397863311</v>
      </c>
      <c r="AS130" t="str">
        <f t="shared" si="307"/>
        <v>41 Administrative occupations</v>
      </c>
      <c r="AT130" s="26">
        <f t="shared" si="294"/>
        <v>0.15049758792854817</v>
      </c>
      <c r="AU130" s="26">
        <f t="shared" si="294"/>
        <v>0.72727662067950405</v>
      </c>
      <c r="AV130" s="26">
        <f t="shared" si="294"/>
        <v>0.93627969489457286</v>
      </c>
      <c r="AW130" s="26">
        <f t="shared" si="294"/>
        <v>2.5448925456954186</v>
      </c>
      <c r="AX130" s="26">
        <f t="shared" si="295"/>
        <v>3.4811722405899914</v>
      </c>
      <c r="BD130" t="str">
        <f t="shared" si="308"/>
        <v>41 Administrative occupations</v>
      </c>
      <c r="BE130" s="26">
        <f t="shared" si="296"/>
        <v>-2.0075421005039047</v>
      </c>
      <c r="BF130" s="26">
        <f t="shared" si="296"/>
        <v>9.4526421391916671</v>
      </c>
      <c r="BG130" s="26">
        <f t="shared" si="296"/>
        <v>-8.0192805082270766</v>
      </c>
      <c r="BH130" s="26">
        <f t="shared" si="296"/>
        <v>-2.5322649912406447</v>
      </c>
      <c r="BI130" s="26">
        <f t="shared" si="297"/>
        <v>-10.551545499467721</v>
      </c>
      <c r="BO130" t="str">
        <f t="shared" si="309"/>
        <v>41 Administrative occupations</v>
      </c>
      <c r="BP130" s="26">
        <f t="shared" si="298"/>
        <v>-7.0496826070891032</v>
      </c>
      <c r="BQ130" s="26">
        <f t="shared" si="298"/>
        <v>11.848822919909161</v>
      </c>
      <c r="BR130" s="26">
        <f t="shared" si="298"/>
        <v>-16.556142733876584</v>
      </c>
      <c r="BS130" s="26">
        <f t="shared" si="298"/>
        <v>-16.138699683994012</v>
      </c>
      <c r="BT130" s="26">
        <f t="shared" si="299"/>
        <v>-32.694842417870596</v>
      </c>
      <c r="BZ130" t="str">
        <f t="shared" si="310"/>
        <v>41 Administrative occupations</v>
      </c>
      <c r="CA130" s="67">
        <f t="shared" si="300"/>
        <v>-5.825120166364286</v>
      </c>
      <c r="CB130" s="67">
        <f t="shared" si="300"/>
        <v>-2.0363991837685553</v>
      </c>
      <c r="CC130" s="67">
        <f t="shared" si="300"/>
        <v>-9.6506906698750221</v>
      </c>
      <c r="CD130" s="67">
        <f t="shared" si="300"/>
        <v>-11.747904688740519</v>
      </c>
      <c r="CE130" s="67">
        <f t="shared" si="301"/>
        <v>-21.398595358615541</v>
      </c>
      <c r="CK130" t="str">
        <f t="shared" si="311"/>
        <v>41 Administrative occupations</v>
      </c>
      <c r="CL130" s="67">
        <f t="shared" si="302"/>
        <v>-0.64649009529083301</v>
      </c>
      <c r="CM130" s="67">
        <f t="shared" si="302"/>
        <v>-0.58729633158919547</v>
      </c>
      <c r="CN130" s="67">
        <f t="shared" si="302"/>
        <v>-1.9067252650376414</v>
      </c>
      <c r="CO130" s="67">
        <f t="shared" si="302"/>
        <v>-2.2817467724076828</v>
      </c>
      <c r="CP130" s="67">
        <f t="shared" si="303"/>
        <v>-4.1884720374453241</v>
      </c>
    </row>
    <row r="131" spans="1:94" x14ac:dyDescent="0.2">
      <c r="A131" t="str">
        <f t="shared" si="285"/>
        <v>42 Secretarial and related occupations</v>
      </c>
      <c r="B131" s="26">
        <f t="shared" si="286"/>
        <v>1.9302121487431989E-2</v>
      </c>
      <c r="C131" s="26">
        <f t="shared" si="286"/>
        <v>-2.2114787004010109E-2</v>
      </c>
      <c r="D131" s="26">
        <f t="shared" si="286"/>
        <v>9.4307096986886746E-2</v>
      </c>
      <c r="E131" s="26">
        <f t="shared" si="286"/>
        <v>0.16567073087228038</v>
      </c>
      <c r="F131" s="26">
        <f t="shared" si="287"/>
        <v>0.25997782785916712</v>
      </c>
      <c r="L131" t="str">
        <f t="shared" si="304"/>
        <v>42 Secretarial and related occupations</v>
      </c>
      <c r="M131" s="26">
        <f t="shared" si="288"/>
        <v>0.22119190334958594</v>
      </c>
      <c r="N131" s="26">
        <f t="shared" si="288"/>
        <v>-0.24196298674884487</v>
      </c>
      <c r="O131" s="26">
        <f t="shared" si="288"/>
        <v>2.0679793358897989</v>
      </c>
      <c r="P131" s="26">
        <f t="shared" si="288"/>
        <v>1.5219914219559953</v>
      </c>
      <c r="Q131" s="26">
        <f t="shared" si="289"/>
        <v>3.5899707578457942</v>
      </c>
      <c r="W131" t="str">
        <f t="shared" si="305"/>
        <v>42 Secretarial and related occupations</v>
      </c>
      <c r="X131" s="26">
        <f t="shared" si="290"/>
        <v>-0.29920194934921884</v>
      </c>
      <c r="Y131" s="26">
        <f t="shared" si="290"/>
        <v>-0.3819679860391485</v>
      </c>
      <c r="Z131" s="26">
        <f t="shared" si="290"/>
        <v>4.2270531786755798</v>
      </c>
      <c r="AA131" s="26">
        <f t="shared" si="290"/>
        <v>4.3155810622723525</v>
      </c>
      <c r="AB131" s="26">
        <f t="shared" si="291"/>
        <v>8.5426342409479332</v>
      </c>
      <c r="AH131" t="str">
        <f t="shared" si="306"/>
        <v>42 Secretarial and related occupations</v>
      </c>
      <c r="AI131" s="26">
        <f t="shared" si="292"/>
        <v>-0.37880342764089026</v>
      </c>
      <c r="AJ131" s="26">
        <f t="shared" si="292"/>
        <v>-2.0749159600139233E-2</v>
      </c>
      <c r="AK131" s="26">
        <f t="shared" si="292"/>
        <v>1.5786750984323281</v>
      </c>
      <c r="AL131" s="26">
        <f t="shared" si="292"/>
        <v>0.99465442819513683</v>
      </c>
      <c r="AM131" s="26">
        <f t="shared" si="293"/>
        <v>2.5733295266274649</v>
      </c>
      <c r="AS131" t="str">
        <f t="shared" si="307"/>
        <v>42 Secretarial and related occupations</v>
      </c>
      <c r="AT131" s="26">
        <f t="shared" si="294"/>
        <v>-0.36907604213310785</v>
      </c>
      <c r="AU131" s="26">
        <f t="shared" si="294"/>
        <v>-5.7150541734853011E-2</v>
      </c>
      <c r="AV131" s="26">
        <f t="shared" si="294"/>
        <v>0.87659313800163696</v>
      </c>
      <c r="AW131" s="26">
        <f t="shared" si="294"/>
        <v>0.11738712704062948</v>
      </c>
      <c r="AX131" s="26">
        <f t="shared" si="295"/>
        <v>0.99398026504226644</v>
      </c>
      <c r="BD131" t="str">
        <f t="shared" si="308"/>
        <v>42 Secretarial and related occupations</v>
      </c>
      <c r="BE131" s="26">
        <f t="shared" si="296"/>
        <v>-1.5647233125013074</v>
      </c>
      <c r="BF131" s="26">
        <f t="shared" si="296"/>
        <v>1.4985569460807397</v>
      </c>
      <c r="BG131" s="26">
        <f t="shared" si="296"/>
        <v>2.4197915433314616</v>
      </c>
      <c r="BH131" s="26">
        <f t="shared" si="296"/>
        <v>-7.2983222230525584</v>
      </c>
      <c r="BI131" s="26">
        <f t="shared" si="297"/>
        <v>-4.8785306797210968</v>
      </c>
      <c r="BO131" t="str">
        <f t="shared" si="309"/>
        <v>42 Secretarial and related occupations</v>
      </c>
      <c r="BP131" s="26">
        <f t="shared" si="298"/>
        <v>-3.6297757793976526</v>
      </c>
      <c r="BQ131" s="26">
        <f t="shared" si="298"/>
        <v>1.79222016980248</v>
      </c>
      <c r="BR131" s="26">
        <f t="shared" si="298"/>
        <v>-2.7353910283031055</v>
      </c>
      <c r="BS131" s="26">
        <f t="shared" si="298"/>
        <v>-8.3576124771800959</v>
      </c>
      <c r="BT131" s="26">
        <f t="shared" si="299"/>
        <v>-11.093003505483201</v>
      </c>
      <c r="BZ131" t="str">
        <f t="shared" si="310"/>
        <v>42 Secretarial and related occupations</v>
      </c>
      <c r="CA131" s="67">
        <f t="shared" si="300"/>
        <v>-1.6594277967571056</v>
      </c>
      <c r="CB131" s="67">
        <f t="shared" si="300"/>
        <v>-1.8478935249667856</v>
      </c>
      <c r="CC131" s="67">
        <f t="shared" si="300"/>
        <v>-3.8736953748075527</v>
      </c>
      <c r="CD131" s="67">
        <f t="shared" si="300"/>
        <v>-5.4439163785567093</v>
      </c>
      <c r="CE131" s="67">
        <f t="shared" si="301"/>
        <v>-9.3176117533642628</v>
      </c>
      <c r="CK131" t="str">
        <f t="shared" si="311"/>
        <v>42 Secretarial and related occupations</v>
      </c>
      <c r="CL131" s="67">
        <f t="shared" si="302"/>
        <v>8.4275116574331399E-2</v>
      </c>
      <c r="CM131" s="67">
        <f t="shared" si="302"/>
        <v>-0.45052280273872558</v>
      </c>
      <c r="CN131" s="67">
        <f t="shared" si="302"/>
        <v>0.1152824913952637</v>
      </c>
      <c r="CO131" s="67">
        <f t="shared" si="302"/>
        <v>0.53134700775966381</v>
      </c>
      <c r="CP131" s="67">
        <f t="shared" si="303"/>
        <v>0.64662949915492751</v>
      </c>
    </row>
    <row r="132" spans="1:94" x14ac:dyDescent="0.2">
      <c r="A132" t="str">
        <f t="shared" si="285"/>
        <v>51 Skilled agricultural and related trades</v>
      </c>
      <c r="B132" s="26">
        <f t="shared" si="286"/>
        <v>4.1971130339133945E-2</v>
      </c>
      <c r="C132" s="26">
        <f t="shared" si="286"/>
        <v>-4.5487320406838158E-2</v>
      </c>
      <c r="D132" s="26">
        <f t="shared" si="286"/>
        <v>1.7499898396144457E-2</v>
      </c>
      <c r="E132" s="26">
        <f t="shared" si="286"/>
        <v>3.8712153654331692E-2</v>
      </c>
      <c r="F132" s="26">
        <f t="shared" si="287"/>
        <v>5.621205205047615E-2</v>
      </c>
      <c r="L132" t="str">
        <f t="shared" si="304"/>
        <v>51 Skilled agricultural and related trades</v>
      </c>
      <c r="M132" s="26">
        <f t="shared" si="288"/>
        <v>2.5121696278379124E-2</v>
      </c>
      <c r="N132" s="26">
        <f t="shared" si="288"/>
        <v>-0.13267090610309779</v>
      </c>
      <c r="O132" s="26">
        <f t="shared" si="288"/>
        <v>0.19274161722348498</v>
      </c>
      <c r="P132" s="26">
        <f t="shared" si="288"/>
        <v>0.38238005325959457</v>
      </c>
      <c r="Q132" s="26">
        <f t="shared" si="289"/>
        <v>0.57512167048307949</v>
      </c>
      <c r="W132" t="str">
        <f t="shared" si="305"/>
        <v>51 Skilled agricultural and related trades</v>
      </c>
      <c r="X132" s="26">
        <f t="shared" si="290"/>
        <v>0.23102874830226217</v>
      </c>
      <c r="Y132" s="26">
        <f t="shared" si="290"/>
        <v>-0.49445549747340634</v>
      </c>
      <c r="Z132" s="26">
        <f t="shared" si="290"/>
        <v>0.76147724471287592</v>
      </c>
      <c r="AA132" s="26">
        <f t="shared" si="290"/>
        <v>1.8402616932032521</v>
      </c>
      <c r="AB132" s="26">
        <f t="shared" si="291"/>
        <v>2.601738937916128</v>
      </c>
      <c r="AH132" t="str">
        <f t="shared" si="306"/>
        <v>51 Skilled agricultural and related trades</v>
      </c>
      <c r="AI132" s="26">
        <f t="shared" si="292"/>
        <v>0.25804217498126469</v>
      </c>
      <c r="AJ132" s="26">
        <f t="shared" si="292"/>
        <v>-0.29342479724971637</v>
      </c>
      <c r="AK132" s="26">
        <f t="shared" si="292"/>
        <v>0.40163345831523367</v>
      </c>
      <c r="AL132" s="26">
        <f t="shared" si="292"/>
        <v>0.86818086019115004</v>
      </c>
      <c r="AM132" s="26">
        <f t="shared" si="293"/>
        <v>1.2698143185063837</v>
      </c>
      <c r="AS132" t="str">
        <f t="shared" si="307"/>
        <v>51 Skilled agricultural and related trades</v>
      </c>
      <c r="AT132" s="26">
        <f t="shared" si="294"/>
        <v>0.15823928277568022</v>
      </c>
      <c r="AU132" s="26">
        <f t="shared" si="294"/>
        <v>-0.15070155820334419</v>
      </c>
      <c r="AV132" s="26">
        <f t="shared" si="294"/>
        <v>0.37058723399513571</v>
      </c>
      <c r="AW132" s="26">
        <f t="shared" si="294"/>
        <v>1.1134086254459468</v>
      </c>
      <c r="AX132" s="26">
        <f t="shared" si="295"/>
        <v>1.4839958594410825</v>
      </c>
      <c r="BD132" t="str">
        <f t="shared" si="308"/>
        <v>51 Skilled agricultural and related trades</v>
      </c>
      <c r="BE132" s="26">
        <f t="shared" si="296"/>
        <v>0.28647270284472981</v>
      </c>
      <c r="BF132" s="26">
        <f t="shared" si="296"/>
        <v>-0.82035626853040622</v>
      </c>
      <c r="BG132" s="26">
        <f t="shared" si="296"/>
        <v>-0.42365526873518267</v>
      </c>
      <c r="BH132" s="26">
        <f t="shared" si="296"/>
        <v>0.50561516917104488</v>
      </c>
      <c r="BI132" s="26">
        <f t="shared" si="297"/>
        <v>8.195990043586221E-2</v>
      </c>
      <c r="BO132" t="str">
        <f t="shared" si="309"/>
        <v>51 Skilled agricultural and related trades</v>
      </c>
      <c r="BP132" s="26">
        <f t="shared" si="298"/>
        <v>-9.9738645231555623E-2</v>
      </c>
      <c r="BQ132" s="26">
        <f t="shared" si="298"/>
        <v>-1.3590689791244719</v>
      </c>
      <c r="BR132" s="26">
        <f t="shared" si="298"/>
        <v>-0.84299307944128099</v>
      </c>
      <c r="BS132" s="26">
        <f t="shared" si="298"/>
        <v>-0.60388586040621384</v>
      </c>
      <c r="BT132" s="26">
        <f t="shared" si="299"/>
        <v>-1.4468789398474948</v>
      </c>
      <c r="BZ132" t="str">
        <f t="shared" si="310"/>
        <v>51 Skilled agricultural and related trades</v>
      </c>
      <c r="CA132" s="67">
        <f t="shared" si="300"/>
        <v>-1.5282371791666352</v>
      </c>
      <c r="CB132" s="67">
        <f t="shared" si="300"/>
        <v>-0.86336031974169725</v>
      </c>
      <c r="CC132" s="67">
        <f t="shared" si="300"/>
        <v>4.9741241508103329E-3</v>
      </c>
      <c r="CD132" s="67">
        <f t="shared" si="300"/>
        <v>0.51159932455088075</v>
      </c>
      <c r="CE132" s="67">
        <f t="shared" si="301"/>
        <v>0.51657344870169108</v>
      </c>
      <c r="CK132" t="str">
        <f t="shared" si="311"/>
        <v>51 Skilled agricultural and related trades</v>
      </c>
      <c r="CL132" s="67">
        <f t="shared" si="302"/>
        <v>-0.46797495177102721</v>
      </c>
      <c r="CM132" s="67">
        <f t="shared" si="302"/>
        <v>-1.1826285224510169</v>
      </c>
      <c r="CN132" s="67">
        <f t="shared" si="302"/>
        <v>-9.0763238350681785E-2</v>
      </c>
      <c r="CO132" s="67">
        <f t="shared" si="302"/>
        <v>-1.502533685479422</v>
      </c>
      <c r="CP132" s="67">
        <f t="shared" si="303"/>
        <v>-1.5932969238301038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4.2048210405369602E-3</v>
      </c>
      <c r="C133" s="26">
        <f t="shared" si="286"/>
        <v>-8.4213622025506168E-3</v>
      </c>
      <c r="D133" s="26">
        <f t="shared" si="286"/>
        <v>2.5260799617757304E-2</v>
      </c>
      <c r="E133" s="26">
        <f t="shared" si="286"/>
        <v>3.1290952081534693E-2</v>
      </c>
      <c r="F133" s="26">
        <f t="shared" si="287"/>
        <v>5.6551751699291997E-2</v>
      </c>
      <c r="L133" t="str">
        <f t="shared" si="304"/>
        <v>52 Skilled metal, electrical and electronic trades</v>
      </c>
      <c r="M133" s="26">
        <f t="shared" si="288"/>
        <v>0.30703485148314691</v>
      </c>
      <c r="N133" s="26">
        <f t="shared" si="288"/>
        <v>-0.43039919219944212</v>
      </c>
      <c r="O133" s="26">
        <f t="shared" si="288"/>
        <v>1.2290747121335863</v>
      </c>
      <c r="P133" s="26">
        <f t="shared" si="288"/>
        <v>1.3038652002320741</v>
      </c>
      <c r="Q133" s="26">
        <f t="shared" si="289"/>
        <v>2.5329399123656602</v>
      </c>
      <c r="W133" t="str">
        <f t="shared" si="305"/>
        <v>52 Skilled metal, electrical and electronic trades</v>
      </c>
      <c r="X133" s="26">
        <f t="shared" si="290"/>
        <v>0.45151516197585373</v>
      </c>
      <c r="Y133" s="26">
        <f t="shared" si="290"/>
        <v>-0.69891847761539516</v>
      </c>
      <c r="Z133" s="26">
        <f t="shared" si="290"/>
        <v>1.575973162449853</v>
      </c>
      <c r="AA133" s="26">
        <f t="shared" si="290"/>
        <v>1.8269345453715813</v>
      </c>
      <c r="AB133" s="26">
        <f t="shared" si="291"/>
        <v>3.4029077078214343</v>
      </c>
      <c r="AH133" t="str">
        <f t="shared" si="306"/>
        <v>52 Skilled metal, electrical and electronic trades</v>
      </c>
      <c r="AI133" s="26">
        <f t="shared" si="292"/>
        <v>9.9347176480201416E-2</v>
      </c>
      <c r="AJ133" s="26">
        <f t="shared" si="292"/>
        <v>-0.14618598934617255</v>
      </c>
      <c r="AK133" s="26">
        <f t="shared" si="292"/>
        <v>0.30658503968289352</v>
      </c>
      <c r="AL133" s="26">
        <f t="shared" si="292"/>
        <v>0.53922876384378204</v>
      </c>
      <c r="AM133" s="26">
        <f t="shared" si="293"/>
        <v>0.84581380352667557</v>
      </c>
      <c r="AS133" t="str">
        <f t="shared" si="307"/>
        <v>52 Skilled metal, electrical and electronic trades</v>
      </c>
      <c r="AT133" s="26">
        <f t="shared" si="294"/>
        <v>0.26190104301447992</v>
      </c>
      <c r="AU133" s="26">
        <f t="shared" si="294"/>
        <v>-0.84176239606293812</v>
      </c>
      <c r="AV133" s="26">
        <f t="shared" si="294"/>
        <v>1.258381831095722</v>
      </c>
      <c r="AW133" s="26">
        <f t="shared" si="294"/>
        <v>1.5014513350547745</v>
      </c>
      <c r="AX133" s="26">
        <f t="shared" si="295"/>
        <v>2.7598331661504965</v>
      </c>
      <c r="BD133" t="str">
        <f t="shared" si="308"/>
        <v>52 Skilled metal, electrical and electronic trades</v>
      </c>
      <c r="BE133" s="26">
        <f t="shared" si="296"/>
        <v>1.2270165448410495</v>
      </c>
      <c r="BF133" s="26">
        <f t="shared" si="296"/>
        <v>-1.5078123493819362</v>
      </c>
      <c r="BG133" s="26">
        <f t="shared" si="296"/>
        <v>-3.6099691589457592</v>
      </c>
      <c r="BH133" s="26">
        <f t="shared" si="296"/>
        <v>-2.6574351108202379</v>
      </c>
      <c r="BI133" s="26">
        <f t="shared" si="297"/>
        <v>-6.2674042697659971</v>
      </c>
      <c r="BO133" t="str">
        <f t="shared" si="309"/>
        <v>52 Skilled metal, electrical and electronic trades</v>
      </c>
      <c r="BP133" s="26">
        <f t="shared" si="298"/>
        <v>-1.3024552538140668</v>
      </c>
      <c r="BQ133" s="26">
        <f t="shared" si="298"/>
        <v>-1.6355557889801808</v>
      </c>
      <c r="BR133" s="26">
        <f t="shared" si="298"/>
        <v>-3.1585504628564713</v>
      </c>
      <c r="BS133" s="26">
        <f t="shared" si="298"/>
        <v>-4.7073714895506793</v>
      </c>
      <c r="BT133" s="26">
        <f t="shared" si="299"/>
        <v>-7.8659219524071506</v>
      </c>
      <c r="BZ133" t="str">
        <f t="shared" si="310"/>
        <v>52 Skilled metal, electrical and electronic trades</v>
      </c>
      <c r="CA133" s="67">
        <f t="shared" si="300"/>
        <v>-2.0289124966585064</v>
      </c>
      <c r="CB133" s="67">
        <f t="shared" si="300"/>
        <v>-1.670938156530184</v>
      </c>
      <c r="CC133" s="67">
        <f t="shared" si="300"/>
        <v>-0.25017048997202274</v>
      </c>
      <c r="CD133" s="67">
        <f t="shared" si="300"/>
        <v>-3.8989701903329435</v>
      </c>
      <c r="CE133" s="67">
        <f t="shared" si="301"/>
        <v>-4.1491406803049662</v>
      </c>
      <c r="CK133" t="str">
        <f t="shared" si="311"/>
        <v>52 Skilled metal, electrical and electronic trades</v>
      </c>
      <c r="CL133" s="67">
        <f t="shared" si="302"/>
        <v>0.27835084284413369</v>
      </c>
      <c r="CM133" s="67">
        <f t="shared" si="302"/>
        <v>-1.3326021557991572</v>
      </c>
      <c r="CN133" s="67">
        <f t="shared" si="302"/>
        <v>-0.35760398043219777</v>
      </c>
      <c r="CO133" s="67">
        <f t="shared" si="302"/>
        <v>-1.3620006208104165</v>
      </c>
      <c r="CP133" s="67">
        <f t="shared" si="303"/>
        <v>-1.7196046012426143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-1.3659162114014398E-2</v>
      </c>
      <c r="C134" s="26">
        <f t="shared" si="286"/>
        <v>-1.2130529819301079E-2</v>
      </c>
      <c r="D134" s="26">
        <f t="shared" si="286"/>
        <v>1.6883421232251741E-2</v>
      </c>
      <c r="E134" s="26">
        <f t="shared" si="286"/>
        <v>2.0584283768467423E-3</v>
      </c>
      <c r="F134" s="26">
        <f t="shared" si="287"/>
        <v>1.8941849609098484E-2</v>
      </c>
      <c r="L134" t="str">
        <f t="shared" si="304"/>
        <v>53 Skilled construction and building trades</v>
      </c>
      <c r="M134" s="26">
        <f t="shared" si="288"/>
        <v>4.6345773361531339E-3</v>
      </c>
      <c r="N134" s="26">
        <f t="shared" si="288"/>
        <v>-0.22031586252738311</v>
      </c>
      <c r="O134" s="26">
        <f t="shared" si="288"/>
        <v>0.35866221339961546</v>
      </c>
      <c r="P134" s="26">
        <f t="shared" si="288"/>
        <v>0.24240576226946409</v>
      </c>
      <c r="Q134" s="26">
        <f t="shared" si="289"/>
        <v>0.60106797566907955</v>
      </c>
      <c r="W134" t="str">
        <f t="shared" si="305"/>
        <v>53 Skilled construction and building trades</v>
      </c>
      <c r="X134" s="26">
        <f t="shared" si="290"/>
        <v>-5.7174564106935222E-2</v>
      </c>
      <c r="Y134" s="26">
        <f t="shared" si="290"/>
        <v>-0.4334630353536757</v>
      </c>
      <c r="Z134" s="26">
        <f t="shared" si="290"/>
        <v>0.79716833610174387</v>
      </c>
      <c r="AA134" s="26">
        <f t="shared" si="290"/>
        <v>0.72451102727377936</v>
      </c>
      <c r="AB134" s="26">
        <f t="shared" si="291"/>
        <v>1.5216793633755232</v>
      </c>
      <c r="AH134" t="str">
        <f t="shared" si="306"/>
        <v>53 Skilled construction and building trades</v>
      </c>
      <c r="AI134" s="26">
        <f t="shared" si="292"/>
        <v>0.14354746738135971</v>
      </c>
      <c r="AJ134" s="26">
        <f t="shared" si="292"/>
        <v>-0.27236822726512244</v>
      </c>
      <c r="AK134" s="26">
        <f t="shared" si="292"/>
        <v>0.5067516489962105</v>
      </c>
      <c r="AL134" s="26">
        <f t="shared" si="292"/>
        <v>0.55850812214540957</v>
      </c>
      <c r="AM134" s="26">
        <f t="shared" si="293"/>
        <v>1.0652597711416201</v>
      </c>
      <c r="AS134" t="str">
        <f t="shared" si="307"/>
        <v>53 Skilled construction and building trades</v>
      </c>
      <c r="AT134" s="26">
        <f t="shared" si="294"/>
        <v>-6.3844750726087085E-2</v>
      </c>
      <c r="AU134" s="26">
        <f t="shared" si="294"/>
        <v>-0.36205356480489748</v>
      </c>
      <c r="AV134" s="26">
        <f t="shared" si="294"/>
        <v>0.77613084794784815</v>
      </c>
      <c r="AW134" s="26">
        <f t="shared" si="294"/>
        <v>0.48668522454253305</v>
      </c>
      <c r="AX134" s="26">
        <f t="shared" si="295"/>
        <v>1.2628160724903812</v>
      </c>
      <c r="BD134" t="str">
        <f t="shared" si="308"/>
        <v>53 Skilled construction and building trades</v>
      </c>
      <c r="BE134" s="26">
        <f t="shared" si="296"/>
        <v>-1.3113057129825378</v>
      </c>
      <c r="BF134" s="26">
        <f t="shared" si="296"/>
        <v>-3.3682746422640299</v>
      </c>
      <c r="BG134" s="26">
        <f t="shared" si="296"/>
        <v>-2.1754153270826713</v>
      </c>
      <c r="BH134" s="26">
        <f t="shared" si="296"/>
        <v>-2.9396129868966661</v>
      </c>
      <c r="BI134" s="26">
        <f t="shared" si="297"/>
        <v>-5.1150283139793373</v>
      </c>
      <c r="BO134" t="str">
        <f t="shared" si="309"/>
        <v>53 Skilled construction and building trades</v>
      </c>
      <c r="BP134" s="26">
        <f t="shared" si="298"/>
        <v>-0.6804925731658642</v>
      </c>
      <c r="BQ134" s="26">
        <f t="shared" si="298"/>
        <v>-2.69235630286801</v>
      </c>
      <c r="BR134" s="26">
        <f t="shared" si="298"/>
        <v>-0.28434430214297635</v>
      </c>
      <c r="BS134" s="26">
        <f t="shared" si="298"/>
        <v>-3.422625505895212</v>
      </c>
      <c r="BT134" s="26">
        <f t="shared" si="299"/>
        <v>-3.7069698080381883</v>
      </c>
      <c r="BZ134" t="str">
        <f t="shared" si="310"/>
        <v>53 Skilled construction and building trades</v>
      </c>
      <c r="CA134" s="67">
        <f t="shared" si="300"/>
        <v>-2.9165548282500922</v>
      </c>
      <c r="CB134" s="67">
        <f t="shared" si="300"/>
        <v>-2.531586272800423</v>
      </c>
      <c r="CC134" s="67">
        <f t="shared" si="300"/>
        <v>0.59330225953118898</v>
      </c>
      <c r="CD134" s="67">
        <f t="shared" si="300"/>
        <v>-2.4362185338231797</v>
      </c>
      <c r="CE134" s="67">
        <f t="shared" si="301"/>
        <v>-1.8429162742919907</v>
      </c>
      <c r="CK134" t="str">
        <f t="shared" si="311"/>
        <v>53 Skilled construction and building trades</v>
      </c>
      <c r="CL134" s="67">
        <f t="shared" si="302"/>
        <v>-0.69254154819367919</v>
      </c>
      <c r="CM134" s="67">
        <f t="shared" si="302"/>
        <v>-2.4430929806500048</v>
      </c>
      <c r="CN134" s="67">
        <f t="shared" si="302"/>
        <v>-1.2482352964563477</v>
      </c>
      <c r="CO134" s="67">
        <f t="shared" si="302"/>
        <v>-3.220300091228764</v>
      </c>
      <c r="CP134" s="67">
        <f t="shared" si="303"/>
        <v>-4.4685353876851117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-5.065076237206953E-2</v>
      </c>
      <c r="C135" s="26">
        <f t="shared" si="286"/>
        <v>-2.6189614774589476E-2</v>
      </c>
      <c r="D135" s="26">
        <f t="shared" si="286"/>
        <v>9.9044327222767403E-2</v>
      </c>
      <c r="E135" s="26">
        <f t="shared" si="286"/>
        <v>0.11446721608470078</v>
      </c>
      <c r="F135" s="26">
        <f t="shared" si="287"/>
        <v>0.21351154330746819</v>
      </c>
      <c r="L135" t="str">
        <f t="shared" si="304"/>
        <v>54 Textiles, printing and other skilled trades</v>
      </c>
      <c r="M135" s="26">
        <f t="shared" si="288"/>
        <v>7.6674762281081055E-2</v>
      </c>
      <c r="N135" s="26">
        <f t="shared" si="288"/>
        <v>6.6975706785550315E-3</v>
      </c>
      <c r="O135" s="26">
        <f t="shared" si="288"/>
        <v>0.87592014387885619</v>
      </c>
      <c r="P135" s="26">
        <f t="shared" si="288"/>
        <v>1.1941701432075114</v>
      </c>
      <c r="Q135" s="26">
        <f t="shared" si="289"/>
        <v>2.0700902870863676</v>
      </c>
      <c r="W135" t="str">
        <f t="shared" si="305"/>
        <v>54 Textiles, printing and other skilled trades</v>
      </c>
      <c r="X135" s="26">
        <f t="shared" si="290"/>
        <v>-0.46928305950351312</v>
      </c>
      <c r="Y135" s="26">
        <f t="shared" si="290"/>
        <v>-2.0896461769877028E-3</v>
      </c>
      <c r="Z135" s="26">
        <f t="shared" si="290"/>
        <v>0.92729512809638726</v>
      </c>
      <c r="AA135" s="26">
        <f t="shared" si="290"/>
        <v>0.85851910066995085</v>
      </c>
      <c r="AB135" s="26">
        <f t="shared" si="291"/>
        <v>1.7858142287663381</v>
      </c>
      <c r="AH135" t="str">
        <f t="shared" si="306"/>
        <v>54 Textiles, printing and other skilled trades</v>
      </c>
      <c r="AI135" s="26">
        <f t="shared" si="292"/>
        <v>-0.14274222004204051</v>
      </c>
      <c r="AJ135" s="26">
        <f t="shared" si="292"/>
        <v>-9.2055340076192982E-2</v>
      </c>
      <c r="AK135" s="26">
        <f t="shared" si="292"/>
        <v>0.219065530696128</v>
      </c>
      <c r="AL135" s="26">
        <f t="shared" si="292"/>
        <v>0.36530695247981493</v>
      </c>
      <c r="AM135" s="26">
        <f t="shared" si="293"/>
        <v>0.58437248317594293</v>
      </c>
      <c r="AS135" t="str">
        <f t="shared" si="307"/>
        <v>54 Textiles, printing and other skilled trades</v>
      </c>
      <c r="AT135" s="26">
        <f t="shared" si="294"/>
        <v>-0.28390362690148296</v>
      </c>
      <c r="AU135" s="26">
        <f t="shared" si="294"/>
        <v>-0.12001375119020175</v>
      </c>
      <c r="AV135" s="26">
        <f t="shared" si="294"/>
        <v>0.33087028379095629</v>
      </c>
      <c r="AW135" s="26">
        <f t="shared" si="294"/>
        <v>0.30067068120703677</v>
      </c>
      <c r="AX135" s="26">
        <f t="shared" si="295"/>
        <v>0.63154096499799306</v>
      </c>
      <c r="BD135" t="str">
        <f t="shared" si="308"/>
        <v>54 Textiles, printing and other skilled trades</v>
      </c>
      <c r="BE135" s="26">
        <f t="shared" si="296"/>
        <v>-1.539301053932606</v>
      </c>
      <c r="BF135" s="26">
        <f t="shared" si="296"/>
        <v>0.27127641221469112</v>
      </c>
      <c r="BG135" s="26">
        <f t="shared" si="296"/>
        <v>7.1858403519797776E-2</v>
      </c>
      <c r="BH135" s="26">
        <f t="shared" si="296"/>
        <v>0.68273874059548056</v>
      </c>
      <c r="BI135" s="26">
        <f t="shared" si="297"/>
        <v>0.75459714411527834</v>
      </c>
      <c r="BO135" t="str">
        <f t="shared" si="309"/>
        <v>54 Textiles, printing and other skilled trades</v>
      </c>
      <c r="BP135" s="26">
        <f t="shared" si="298"/>
        <v>-3.4913644830830464</v>
      </c>
      <c r="BQ135" s="26">
        <f t="shared" si="298"/>
        <v>0.86809084720688645</v>
      </c>
      <c r="BR135" s="26">
        <f t="shared" si="298"/>
        <v>-2.656989791374512</v>
      </c>
      <c r="BS135" s="26">
        <f t="shared" si="298"/>
        <v>-2.4331710602306647</v>
      </c>
      <c r="BT135" s="26">
        <f t="shared" si="299"/>
        <v>-5.0901608516051766</v>
      </c>
      <c r="BZ135" t="str">
        <f t="shared" si="310"/>
        <v>54 Textiles, printing and other skilled trades</v>
      </c>
      <c r="CA135" s="67">
        <f t="shared" si="300"/>
        <v>-2.7204411885109554</v>
      </c>
      <c r="CB135" s="67">
        <f t="shared" si="300"/>
        <v>-0.50845843899971577</v>
      </c>
      <c r="CC135" s="67">
        <f t="shared" si="300"/>
        <v>-0.99906220801237922</v>
      </c>
      <c r="CD135" s="67">
        <f t="shared" si="300"/>
        <v>-2.9308518185660217</v>
      </c>
      <c r="CE135" s="67">
        <f t="shared" si="301"/>
        <v>-3.9299140265784009</v>
      </c>
      <c r="CK135" t="str">
        <f t="shared" si="311"/>
        <v>54 Textiles, printing and other skilled trades</v>
      </c>
      <c r="CL135" s="67">
        <f t="shared" si="302"/>
        <v>-0.8364761168036452</v>
      </c>
      <c r="CM135" s="67">
        <f t="shared" si="302"/>
        <v>-0.97618023207900606</v>
      </c>
      <c r="CN135" s="67">
        <f t="shared" si="302"/>
        <v>-1.5123987161456114</v>
      </c>
      <c r="CO135" s="67">
        <f t="shared" si="302"/>
        <v>-1.2777666404378039</v>
      </c>
      <c r="CP135" s="67">
        <f t="shared" si="303"/>
        <v>-2.7901653565834152</v>
      </c>
    </row>
    <row r="136" spans="1:94" x14ac:dyDescent="0.2">
      <c r="A136" t="str">
        <f t="shared" si="285"/>
        <v>61 Caring personal service occupations</v>
      </c>
      <c r="B136" s="26">
        <f t="shared" si="286"/>
        <v>1.6951347860206939E-2</v>
      </c>
      <c r="C136" s="26">
        <f t="shared" si="286"/>
        <v>-2.6640711905131217E-2</v>
      </c>
      <c r="D136" s="26">
        <f t="shared" si="286"/>
        <v>9.156967837334197E-2</v>
      </c>
      <c r="E136" s="26">
        <f t="shared" si="286"/>
        <v>0.11492747040818654</v>
      </c>
      <c r="F136" s="26">
        <f t="shared" si="287"/>
        <v>0.20649714878152853</v>
      </c>
      <c r="L136" t="str">
        <f t="shared" si="304"/>
        <v>61 Caring personal service occupations</v>
      </c>
      <c r="M136" s="26">
        <f t="shared" si="288"/>
        <v>1.818974422022829</v>
      </c>
      <c r="N136" s="26">
        <f t="shared" si="288"/>
        <v>-1.4105460762622615</v>
      </c>
      <c r="O136" s="26">
        <f t="shared" si="288"/>
        <v>4.3725772572769026</v>
      </c>
      <c r="P136" s="26">
        <f t="shared" si="288"/>
        <v>6.2850275016324506</v>
      </c>
      <c r="Q136" s="26">
        <f t="shared" si="289"/>
        <v>10.657604758909354</v>
      </c>
      <c r="W136" t="str">
        <f t="shared" si="305"/>
        <v>61 Caring personal service occupations</v>
      </c>
      <c r="X136" s="26">
        <f t="shared" si="290"/>
        <v>2.4972189327579031</v>
      </c>
      <c r="Y136" s="26">
        <f t="shared" si="290"/>
        <v>-2.8141053167278081</v>
      </c>
      <c r="Z136" s="26">
        <f t="shared" si="290"/>
        <v>5.7088247505004546</v>
      </c>
      <c r="AA136" s="26">
        <f t="shared" si="290"/>
        <v>4.5498016346560917</v>
      </c>
      <c r="AB136" s="26">
        <f t="shared" si="291"/>
        <v>10.258626385156546</v>
      </c>
      <c r="AH136" t="str">
        <f t="shared" si="306"/>
        <v>61 Caring personal service occupations</v>
      </c>
      <c r="AI136" s="26">
        <f t="shared" si="292"/>
        <v>-0.61836889062482925</v>
      </c>
      <c r="AJ136" s="26">
        <f t="shared" si="292"/>
        <v>-2.3827371233008883</v>
      </c>
      <c r="AK136" s="26">
        <f t="shared" si="292"/>
        <v>2.0440254389863881</v>
      </c>
      <c r="AL136" s="26">
        <f t="shared" si="292"/>
        <v>-0.17308075616544727</v>
      </c>
      <c r="AM136" s="26">
        <f t="shared" si="293"/>
        <v>1.8709446828209408</v>
      </c>
      <c r="AS136" t="str">
        <f t="shared" si="307"/>
        <v>61 Caring personal service occupations</v>
      </c>
      <c r="AT136" s="26">
        <f t="shared" si="294"/>
        <v>0.58822528545865893</v>
      </c>
      <c r="AU136" s="26">
        <f t="shared" si="294"/>
        <v>-1.3630231623386191</v>
      </c>
      <c r="AV136" s="26">
        <f t="shared" si="294"/>
        <v>1.5142813637024304</v>
      </c>
      <c r="AW136" s="26">
        <f t="shared" si="294"/>
        <v>0.70973085234483513</v>
      </c>
      <c r="AX136" s="26">
        <f t="shared" si="295"/>
        <v>2.2240122160472655</v>
      </c>
      <c r="BD136" t="str">
        <f t="shared" si="308"/>
        <v>61 Caring personal service occupations</v>
      </c>
      <c r="BE136" s="26">
        <f t="shared" si="296"/>
        <v>6.4570347558667009</v>
      </c>
      <c r="BF136" s="26">
        <f t="shared" si="296"/>
        <v>2.4655611745849058</v>
      </c>
      <c r="BG136" s="26">
        <f t="shared" si="296"/>
        <v>12.487504133935758</v>
      </c>
      <c r="BH136" s="26">
        <f t="shared" si="296"/>
        <v>25.623778657628179</v>
      </c>
      <c r="BI136" s="26">
        <f t="shared" si="297"/>
        <v>38.111282791563937</v>
      </c>
      <c r="BO136" t="str">
        <f t="shared" si="309"/>
        <v>61 Caring personal service occupations</v>
      </c>
      <c r="BP136" s="26">
        <f t="shared" si="298"/>
        <v>-2.9058133557511709</v>
      </c>
      <c r="BQ136" s="26">
        <f t="shared" si="298"/>
        <v>4.1015236807118782</v>
      </c>
      <c r="BR136" s="26">
        <f t="shared" si="298"/>
        <v>-6.6208170806020945</v>
      </c>
      <c r="BS136" s="26">
        <f t="shared" si="298"/>
        <v>-10.811482007461393</v>
      </c>
      <c r="BT136" s="26">
        <f t="shared" si="299"/>
        <v>-17.432299088063488</v>
      </c>
      <c r="BZ136" t="str">
        <f t="shared" si="310"/>
        <v>61 Caring personal service occupations</v>
      </c>
      <c r="CA136" s="67">
        <f t="shared" si="300"/>
        <v>-7.2628855843831115</v>
      </c>
      <c r="CB136" s="67">
        <f t="shared" si="300"/>
        <v>-1.8059910323872002</v>
      </c>
      <c r="CC136" s="67">
        <f t="shared" si="300"/>
        <v>-2.4060152482393313</v>
      </c>
      <c r="CD136" s="67">
        <f t="shared" si="300"/>
        <v>-1.4635057942737646</v>
      </c>
      <c r="CE136" s="67">
        <f t="shared" si="301"/>
        <v>-3.8695210425130959</v>
      </c>
      <c r="CK136" t="str">
        <f t="shared" si="311"/>
        <v>61 Caring personal service occupations</v>
      </c>
      <c r="CL136" s="67">
        <f t="shared" si="302"/>
        <v>-7.9128418062118566E-2</v>
      </c>
      <c r="CM136" s="67">
        <f t="shared" si="302"/>
        <v>-0.44224657300610271</v>
      </c>
      <c r="CN136" s="67">
        <f t="shared" si="302"/>
        <v>0.15393446507975894</v>
      </c>
      <c r="CO136" s="67">
        <f t="shared" si="302"/>
        <v>-0.38563890372264287</v>
      </c>
      <c r="CP136" s="67">
        <f t="shared" si="303"/>
        <v>-0.23170443864288393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3.1857520388661797E-2</v>
      </c>
      <c r="C137" s="26">
        <f t="shared" si="286"/>
        <v>2.5981971994280123E-3</v>
      </c>
      <c r="D137" s="26">
        <f t="shared" si="286"/>
        <v>6.0066772331843848E-2</v>
      </c>
      <c r="E137" s="26">
        <f t="shared" si="286"/>
        <v>0.1077337610742008</v>
      </c>
      <c r="F137" s="26">
        <f t="shared" si="287"/>
        <v>0.16780053340604464</v>
      </c>
      <c r="L137" t="str">
        <f t="shared" si="304"/>
        <v>62 Leisure, travel and related personal service occupations</v>
      </c>
      <c r="M137" s="26">
        <f t="shared" si="288"/>
        <v>0.34932904366496631</v>
      </c>
      <c r="N137" s="26">
        <f t="shared" si="288"/>
        <v>-0.35304698327501982</v>
      </c>
      <c r="O137" s="26">
        <f t="shared" si="288"/>
        <v>0.5592987410064203</v>
      </c>
      <c r="P137" s="26">
        <f t="shared" si="288"/>
        <v>0.95898288147388766</v>
      </c>
      <c r="Q137" s="26">
        <f t="shared" si="289"/>
        <v>1.518281622480308</v>
      </c>
      <c r="W137" t="str">
        <f t="shared" si="305"/>
        <v>62 Leisure, travel and related personal service occupations</v>
      </c>
      <c r="X137" s="26">
        <f t="shared" si="290"/>
        <v>1.4687647773288353</v>
      </c>
      <c r="Y137" s="26">
        <f t="shared" si="290"/>
        <v>-0.88560649241418865</v>
      </c>
      <c r="Z137" s="26">
        <f t="shared" si="290"/>
        <v>1.6813872175738558</v>
      </c>
      <c r="AA137" s="26">
        <f t="shared" si="290"/>
        <v>2.6615723849957291</v>
      </c>
      <c r="AB137" s="26">
        <f t="shared" si="291"/>
        <v>4.3429596025695849</v>
      </c>
      <c r="AH137" t="str">
        <f t="shared" si="306"/>
        <v>62 Leisure, travel and related personal service occupations</v>
      </c>
      <c r="AI137" s="26">
        <f t="shared" si="292"/>
        <v>1.0314686079066044</v>
      </c>
      <c r="AJ137" s="26">
        <f t="shared" si="292"/>
        <v>-0.56824521043563925</v>
      </c>
      <c r="AK137" s="26">
        <f t="shared" si="292"/>
        <v>0.66880555539447561</v>
      </c>
      <c r="AL137" s="26">
        <f t="shared" si="292"/>
        <v>1.2013652987202494</v>
      </c>
      <c r="AM137" s="26">
        <f t="shared" si="293"/>
        <v>1.8701708541147251</v>
      </c>
      <c r="AS137" t="str">
        <f t="shared" si="307"/>
        <v>62 Leisure, travel and related personal service occupations</v>
      </c>
      <c r="AT137" s="26">
        <f t="shared" si="294"/>
        <v>1.3457991336725139</v>
      </c>
      <c r="AU137" s="26">
        <f t="shared" si="294"/>
        <v>-0.26705514113737205</v>
      </c>
      <c r="AV137" s="26">
        <f t="shared" si="294"/>
        <v>0.9610097203540473</v>
      </c>
      <c r="AW137" s="26">
        <f t="shared" si="294"/>
        <v>1.8188444335491525</v>
      </c>
      <c r="AX137" s="26">
        <f t="shared" si="295"/>
        <v>2.7798541539031998</v>
      </c>
      <c r="BD137" t="str">
        <f t="shared" si="308"/>
        <v>62 Leisure, travel and related personal service occupations</v>
      </c>
      <c r="BE137" s="26">
        <f t="shared" si="296"/>
        <v>1.9758886726868887</v>
      </c>
      <c r="BF137" s="26">
        <f t="shared" si="296"/>
        <v>-9.358684040198284E-2</v>
      </c>
      <c r="BG137" s="26">
        <f t="shared" si="296"/>
        <v>-1.2634672965651514</v>
      </c>
      <c r="BH137" s="26">
        <f t="shared" si="296"/>
        <v>-1.1491110031677927</v>
      </c>
      <c r="BI137" s="26">
        <f t="shared" si="297"/>
        <v>-2.4125782997329441</v>
      </c>
      <c r="BO137" t="str">
        <f t="shared" si="309"/>
        <v>62 Leisure, travel and related personal service occupations</v>
      </c>
      <c r="BP137" s="26">
        <f t="shared" si="298"/>
        <v>0.66338285256901663</v>
      </c>
      <c r="BQ137" s="26">
        <f t="shared" si="298"/>
        <v>1.1857415609047024</v>
      </c>
      <c r="BR137" s="26">
        <f t="shared" si="298"/>
        <v>-3.5377375079039766</v>
      </c>
      <c r="BS137" s="26">
        <f t="shared" si="298"/>
        <v>-3.1184933820356395</v>
      </c>
      <c r="BT137" s="26">
        <f t="shared" si="299"/>
        <v>-6.6562308899396161</v>
      </c>
      <c r="BZ137" t="str">
        <f t="shared" si="310"/>
        <v>62 Leisure, travel and related personal service occupations</v>
      </c>
      <c r="CA137" s="67">
        <f t="shared" si="300"/>
        <v>1.5147113883180516</v>
      </c>
      <c r="CB137" s="67">
        <f t="shared" si="300"/>
        <v>-1.5598405063083316</v>
      </c>
      <c r="CC137" s="67">
        <f t="shared" si="300"/>
        <v>-1.1005893045713453</v>
      </c>
      <c r="CD137" s="67">
        <f t="shared" si="300"/>
        <v>-2.9141103114653726</v>
      </c>
      <c r="CE137" s="67">
        <f t="shared" si="301"/>
        <v>-4.0146996160367179</v>
      </c>
      <c r="CK137" t="str">
        <f t="shared" si="311"/>
        <v>62 Leisure, travel and related personal service occupations</v>
      </c>
      <c r="CL137" s="67">
        <f t="shared" si="302"/>
        <v>-0.15537189982168176</v>
      </c>
      <c r="CM137" s="67">
        <f t="shared" si="302"/>
        <v>-0.81611448810186671</v>
      </c>
      <c r="CN137" s="67">
        <f t="shared" si="302"/>
        <v>-0.81995228848027013</v>
      </c>
      <c r="CO137" s="67">
        <f t="shared" si="302"/>
        <v>-1.041188418366469</v>
      </c>
      <c r="CP137" s="67">
        <f t="shared" si="303"/>
        <v>-1.8611407068467392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-6.3974720269713292E-5</v>
      </c>
      <c r="C138" s="26">
        <f t="shared" si="286"/>
        <v>1.5584602522416419E-5</v>
      </c>
      <c r="D138" s="26">
        <f t="shared" si="286"/>
        <v>2.0082840731358602E-3</v>
      </c>
      <c r="E138" s="26">
        <f t="shared" si="286"/>
        <v>4.141608938600003E-3</v>
      </c>
      <c r="F138" s="26">
        <f t="shared" si="287"/>
        <v>6.1498930117358632E-3</v>
      </c>
      <c r="L138" t="str">
        <f t="shared" si="304"/>
        <v>63 Community and civil enforcement occupations</v>
      </c>
      <c r="M138" s="26">
        <f t="shared" si="288"/>
        <v>-8.3922675314877099E-3</v>
      </c>
      <c r="N138" s="26">
        <f t="shared" si="288"/>
        <v>1.1712823162159366E-2</v>
      </c>
      <c r="O138" s="26">
        <f t="shared" si="288"/>
        <v>1.5910258294130245E-2</v>
      </c>
      <c r="P138" s="26">
        <f t="shared" si="288"/>
        <v>5.2965039213432596E-2</v>
      </c>
      <c r="Q138" s="26">
        <f t="shared" si="289"/>
        <v>6.8875297507562841E-2</v>
      </c>
      <c r="W138" t="str">
        <f t="shared" si="305"/>
        <v>63 Community and civil enforcement occupations</v>
      </c>
      <c r="X138" s="26">
        <f t="shared" si="290"/>
        <v>1.8418673447916922E-2</v>
      </c>
      <c r="Y138" s="26">
        <f t="shared" si="290"/>
        <v>4.4348447672473146E-2</v>
      </c>
      <c r="Z138" s="26">
        <f t="shared" si="290"/>
        <v>8.0003270650950253E-2</v>
      </c>
      <c r="AA138" s="26">
        <f t="shared" si="290"/>
        <v>0.18159737055841052</v>
      </c>
      <c r="AB138" s="26">
        <f t="shared" si="291"/>
        <v>0.26160064120936077</v>
      </c>
      <c r="AH138" t="str">
        <f t="shared" si="306"/>
        <v>63 Community and civil enforcement occupations</v>
      </c>
      <c r="AI138" s="26">
        <f t="shared" si="292"/>
        <v>-4.9568256489708334E-3</v>
      </c>
      <c r="AJ138" s="26">
        <f t="shared" si="292"/>
        <v>3.2851645841796312E-2</v>
      </c>
      <c r="AK138" s="26">
        <f t="shared" si="292"/>
        <v>-3.1438425725720809E-3</v>
      </c>
      <c r="AL138" s="26">
        <f t="shared" si="292"/>
        <v>4.8243474327271163E-2</v>
      </c>
      <c r="AM138" s="26">
        <f t="shared" si="293"/>
        <v>4.5099631754699082E-2</v>
      </c>
      <c r="AS138" t="str">
        <f t="shared" si="307"/>
        <v>63 Community and civil enforcement occupations</v>
      </c>
      <c r="AT138" s="26">
        <f t="shared" si="294"/>
        <v>-1.2437678251718737E-2</v>
      </c>
      <c r="AU138" s="26">
        <f t="shared" si="294"/>
        <v>1.9425622025350225E-2</v>
      </c>
      <c r="AV138" s="26">
        <f t="shared" si="294"/>
        <v>-1.2315848757032399E-2</v>
      </c>
      <c r="AW138" s="26">
        <f t="shared" si="294"/>
        <v>1.7619091520794619E-2</v>
      </c>
      <c r="AX138" s="26">
        <f t="shared" si="295"/>
        <v>5.3032427637622198E-3</v>
      </c>
      <c r="BD138" t="str">
        <f t="shared" si="308"/>
        <v>63 Community and civil enforcement occupations</v>
      </c>
      <c r="BE138" s="26">
        <f t="shared" si="296"/>
        <v>-0.13166692362043309</v>
      </c>
      <c r="BF138" s="26">
        <f t="shared" si="296"/>
        <v>0.19575017057889033</v>
      </c>
      <c r="BG138" s="26">
        <f t="shared" si="296"/>
        <v>-0.20118211000497266</v>
      </c>
      <c r="BH138" s="26">
        <f t="shared" si="296"/>
        <v>6.2327414514928847E-2</v>
      </c>
      <c r="BI138" s="26">
        <f t="shared" si="297"/>
        <v>-0.13885469549004381</v>
      </c>
      <c r="BO138" t="str">
        <f t="shared" si="309"/>
        <v>63 Community and civil enforcement occupations</v>
      </c>
      <c r="BP138" s="26">
        <f t="shared" si="298"/>
        <v>-0.12438260365124187</v>
      </c>
      <c r="BQ138" s="26">
        <f t="shared" si="298"/>
        <v>0.2320441662646574</v>
      </c>
      <c r="BR138" s="26">
        <f t="shared" si="298"/>
        <v>-0.24219486654228173</v>
      </c>
      <c r="BS138" s="26">
        <f t="shared" si="298"/>
        <v>-3.7270346494085005E-2</v>
      </c>
      <c r="BT138" s="26">
        <f t="shared" si="299"/>
        <v>-0.27946521303636673</v>
      </c>
      <c r="BZ138" t="str">
        <f t="shared" si="310"/>
        <v>63 Community and civil enforcement occupations</v>
      </c>
      <c r="CA138" s="67">
        <f t="shared" si="300"/>
        <v>-0.11110479855656341</v>
      </c>
      <c r="CB138" s="67">
        <f t="shared" si="300"/>
        <v>0.13727184250707603</v>
      </c>
      <c r="CC138" s="67">
        <f t="shared" si="300"/>
        <v>-0.13190036267616601</v>
      </c>
      <c r="CD138" s="67">
        <f t="shared" si="300"/>
        <v>-8.2137616564309568E-2</v>
      </c>
      <c r="CE138" s="67">
        <f t="shared" si="301"/>
        <v>-0.21403797924047557</v>
      </c>
      <c r="CK138" t="str">
        <f t="shared" si="311"/>
        <v>63 Community and civil enforcement occupations</v>
      </c>
      <c r="CL138" s="67">
        <f t="shared" si="302"/>
        <v>-5.7389731042074954E-2</v>
      </c>
      <c r="CM138" s="67">
        <f t="shared" si="302"/>
        <v>2.97505017806734E-2</v>
      </c>
      <c r="CN138" s="67">
        <f t="shared" si="302"/>
        <v>-7.9695913652613568E-2</v>
      </c>
      <c r="CO138" s="67">
        <f t="shared" si="302"/>
        <v>-3.1418203521305282E-2</v>
      </c>
      <c r="CP138" s="67">
        <f t="shared" si="303"/>
        <v>-0.11111411717391885</v>
      </c>
    </row>
    <row r="139" spans="1:94" x14ac:dyDescent="0.2">
      <c r="A139" t="str">
        <f t="shared" si="285"/>
        <v>71 Sales occupations</v>
      </c>
      <c r="B139" s="26">
        <f t="shared" si="286"/>
        <v>-1.2476385939356183E-3</v>
      </c>
      <c r="C139" s="26">
        <f t="shared" si="286"/>
        <v>-5.6503555853637699E-2</v>
      </c>
      <c r="D139" s="26">
        <f t="shared" si="286"/>
        <v>0.13965343808313074</v>
      </c>
      <c r="E139" s="26">
        <f t="shared" si="286"/>
        <v>0.15086979262110717</v>
      </c>
      <c r="F139" s="26">
        <f t="shared" si="287"/>
        <v>0.29052323070423791</v>
      </c>
      <c r="L139" t="str">
        <f t="shared" si="304"/>
        <v>71 Sales occupations</v>
      </c>
      <c r="M139" s="26">
        <f t="shared" si="288"/>
        <v>0.85639026466569756</v>
      </c>
      <c r="N139" s="26">
        <f t="shared" si="288"/>
        <v>-0.83999171832507358</v>
      </c>
      <c r="O139" s="26">
        <f t="shared" si="288"/>
        <v>2.187690781667758</v>
      </c>
      <c r="P139" s="26">
        <f t="shared" si="288"/>
        <v>3.2117105020443955</v>
      </c>
      <c r="Q139" s="26">
        <f t="shared" si="289"/>
        <v>5.3994012837121534</v>
      </c>
      <c r="W139" t="str">
        <f t="shared" si="305"/>
        <v>71 Sales occupations</v>
      </c>
      <c r="X139" s="26">
        <f t="shared" si="290"/>
        <v>1.9334388405292664</v>
      </c>
      <c r="Y139" s="26">
        <f t="shared" si="290"/>
        <v>-1.0627380480414708</v>
      </c>
      <c r="Z139" s="26">
        <f t="shared" si="290"/>
        <v>3.1499887597251757</v>
      </c>
      <c r="AA139" s="26">
        <f t="shared" si="290"/>
        <v>5.7551031919386944</v>
      </c>
      <c r="AB139" s="26">
        <f t="shared" si="291"/>
        <v>8.90509195166387</v>
      </c>
      <c r="AH139" t="str">
        <f t="shared" si="306"/>
        <v>71 Sales occupations</v>
      </c>
      <c r="AI139" s="26">
        <f t="shared" si="292"/>
        <v>-2.2285969640281067E-2</v>
      </c>
      <c r="AJ139" s="26">
        <f t="shared" si="292"/>
        <v>-0.25332755389773887</v>
      </c>
      <c r="AK139" s="26">
        <f t="shared" si="292"/>
        <v>0.66406483509758552</v>
      </c>
      <c r="AL139" s="26">
        <f t="shared" si="292"/>
        <v>1.2754455978985906</v>
      </c>
      <c r="AM139" s="26">
        <f t="shared" si="293"/>
        <v>1.9395104329961761</v>
      </c>
      <c r="AS139" t="str">
        <f t="shared" si="307"/>
        <v>71 Sales occupations</v>
      </c>
      <c r="AT139" s="26">
        <f t="shared" si="294"/>
        <v>0.17669743887928657</v>
      </c>
      <c r="AU139" s="26">
        <f t="shared" si="294"/>
        <v>-0.55520922228266834</v>
      </c>
      <c r="AV139" s="26">
        <f t="shared" si="294"/>
        <v>0.27495090989310533</v>
      </c>
      <c r="AW139" s="26">
        <f t="shared" si="294"/>
        <v>0.89471410041528809</v>
      </c>
      <c r="AX139" s="26">
        <f t="shared" si="295"/>
        <v>1.1696650103083934</v>
      </c>
      <c r="BD139" t="str">
        <f t="shared" si="308"/>
        <v>71 Sales occupations</v>
      </c>
      <c r="BE139" s="26">
        <f t="shared" si="296"/>
        <v>2.1246487495002029</v>
      </c>
      <c r="BF139" s="26">
        <f t="shared" si="296"/>
        <v>2.3283839796892849</v>
      </c>
      <c r="BG139" s="26">
        <f t="shared" si="296"/>
        <v>-2.5866943680866328</v>
      </c>
      <c r="BH139" s="26">
        <f t="shared" si="296"/>
        <v>3.6230082037204667</v>
      </c>
      <c r="BI139" s="26">
        <f t="shared" si="297"/>
        <v>1.0363138356338339</v>
      </c>
      <c r="BO139" t="str">
        <f t="shared" si="309"/>
        <v>71 Sales occupations</v>
      </c>
      <c r="BP139" s="26">
        <f t="shared" si="298"/>
        <v>-3.7513065315385745</v>
      </c>
      <c r="BQ139" s="26">
        <f t="shared" si="298"/>
        <v>3.4878316935549165</v>
      </c>
      <c r="BR139" s="26">
        <f t="shared" si="298"/>
        <v>-10.073745208589152</v>
      </c>
      <c r="BS139" s="26">
        <f t="shared" si="298"/>
        <v>-9.349758957742047</v>
      </c>
      <c r="BT139" s="26">
        <f t="shared" si="299"/>
        <v>-19.423504166331199</v>
      </c>
      <c r="BZ139" t="str">
        <f t="shared" si="310"/>
        <v>71 Sales occupations</v>
      </c>
      <c r="CA139" s="67">
        <f t="shared" si="300"/>
        <v>-1.2784358067440778</v>
      </c>
      <c r="CB139" s="67">
        <f t="shared" si="300"/>
        <v>-5.3225580877206653</v>
      </c>
      <c r="CC139" s="67">
        <f t="shared" si="300"/>
        <v>-6.4050386388806828</v>
      </c>
      <c r="CD139" s="67">
        <f t="shared" si="300"/>
        <v>-12.069302592075964</v>
      </c>
      <c r="CE139" s="67">
        <f t="shared" si="301"/>
        <v>-18.474341230956647</v>
      </c>
      <c r="CK139" t="str">
        <f t="shared" si="311"/>
        <v>71 Sales occupations</v>
      </c>
      <c r="CL139" s="67">
        <f t="shared" si="302"/>
        <v>-1.2527999175346878</v>
      </c>
      <c r="CM139" s="67">
        <f t="shared" si="302"/>
        <v>-4.0052207506671138</v>
      </c>
      <c r="CN139" s="67">
        <f t="shared" si="302"/>
        <v>-3.2501094466161655</v>
      </c>
      <c r="CO139" s="67">
        <f t="shared" si="302"/>
        <v>-3.2477989468596151</v>
      </c>
      <c r="CP139" s="67">
        <f t="shared" si="303"/>
        <v>-6.4979083934757806</v>
      </c>
    </row>
    <row r="140" spans="1:94" x14ac:dyDescent="0.2">
      <c r="A140" t="str">
        <f t="shared" si="285"/>
        <v>72 Customer service occupations</v>
      </c>
      <c r="B140" s="26">
        <f t="shared" si="286"/>
        <v>1.4740913987118104E-2</v>
      </c>
      <c r="C140" s="26">
        <f t="shared" si="286"/>
        <v>-1.2003473045144958E-2</v>
      </c>
      <c r="D140" s="26">
        <f t="shared" si="286"/>
        <v>0.17316545368750214</v>
      </c>
      <c r="E140" s="26">
        <f t="shared" si="286"/>
        <v>0.19681553738108543</v>
      </c>
      <c r="F140" s="26">
        <f t="shared" si="287"/>
        <v>0.36998099106858756</v>
      </c>
      <c r="L140" t="str">
        <f t="shared" si="304"/>
        <v>72 Customer service occupations</v>
      </c>
      <c r="M140" s="26">
        <f t="shared" si="288"/>
        <v>0.35775685686886516</v>
      </c>
      <c r="N140" s="26">
        <f t="shared" si="288"/>
        <v>-0.16547521177735947</v>
      </c>
      <c r="O140" s="26">
        <f t="shared" si="288"/>
        <v>1.7249711126092682</v>
      </c>
      <c r="P140" s="26">
        <f t="shared" si="288"/>
        <v>2.0337215454339916</v>
      </c>
      <c r="Q140" s="26">
        <f t="shared" si="289"/>
        <v>3.7586926580432598</v>
      </c>
      <c r="W140" t="str">
        <f t="shared" si="305"/>
        <v>72 Customer service occupations</v>
      </c>
      <c r="X140" s="26">
        <f t="shared" si="290"/>
        <v>0.62993030906786984</v>
      </c>
      <c r="Y140" s="26">
        <f t="shared" si="290"/>
        <v>0.31078769086476665</v>
      </c>
      <c r="Z140" s="26">
        <f t="shared" si="290"/>
        <v>3.9244521481390722</v>
      </c>
      <c r="AA140" s="26">
        <f t="shared" si="290"/>
        <v>3.8149965688933722</v>
      </c>
      <c r="AB140" s="26">
        <f t="shared" si="291"/>
        <v>7.7394487170324444</v>
      </c>
      <c r="AH140" t="str">
        <f t="shared" si="306"/>
        <v>72 Customer service occupations</v>
      </c>
      <c r="AI140" s="26">
        <f t="shared" si="292"/>
        <v>0.34072570562592697</v>
      </c>
      <c r="AJ140" s="26">
        <f t="shared" si="292"/>
        <v>7.4757149796274014E-2</v>
      </c>
      <c r="AK140" s="26">
        <f t="shared" si="292"/>
        <v>1.257143303750953</v>
      </c>
      <c r="AL140" s="26">
        <f t="shared" si="292"/>
        <v>1.2477324265749936</v>
      </c>
      <c r="AM140" s="26">
        <f t="shared" si="293"/>
        <v>2.5048757303259466</v>
      </c>
      <c r="AS140" t="str">
        <f t="shared" si="307"/>
        <v>72 Customer service occupations</v>
      </c>
      <c r="AT140" s="26">
        <f t="shared" si="294"/>
        <v>0.15988533537832694</v>
      </c>
      <c r="AU140" s="26">
        <f t="shared" si="294"/>
        <v>4.8579843798346456E-2</v>
      </c>
      <c r="AV140" s="26">
        <f t="shared" si="294"/>
        <v>1.4653314206953687</v>
      </c>
      <c r="AW140" s="26">
        <f t="shared" si="294"/>
        <v>1.1097808486325897</v>
      </c>
      <c r="AX140" s="26">
        <f t="shared" si="295"/>
        <v>2.5751122693279584</v>
      </c>
      <c r="BD140" t="str">
        <f t="shared" si="308"/>
        <v>72 Customer service occupations</v>
      </c>
      <c r="BE140" s="26">
        <f t="shared" si="296"/>
        <v>0.24909371748573328</v>
      </c>
      <c r="BF140" s="26">
        <f t="shared" si="296"/>
        <v>1.9668272945027905</v>
      </c>
      <c r="BG140" s="26">
        <f t="shared" si="296"/>
        <v>3.7317416554284897</v>
      </c>
      <c r="BH140" s="26">
        <f t="shared" si="296"/>
        <v>3.9280950339564846</v>
      </c>
      <c r="BI140" s="26">
        <f t="shared" si="297"/>
        <v>7.6598366893849743</v>
      </c>
      <c r="BO140" t="str">
        <f t="shared" si="309"/>
        <v>72 Customer service occupations</v>
      </c>
      <c r="BP140" s="26">
        <f t="shared" si="298"/>
        <v>7.6087819589369943E-2</v>
      </c>
      <c r="BQ140" s="26">
        <f t="shared" si="298"/>
        <v>1.832624745751783</v>
      </c>
      <c r="BR140" s="26">
        <f t="shared" si="298"/>
        <v>1.5085149690462778</v>
      </c>
      <c r="BS140" s="26">
        <f t="shared" si="298"/>
        <v>-1.1811598953373021</v>
      </c>
      <c r="BT140" s="26">
        <f t="shared" si="299"/>
        <v>0.32735507370897565</v>
      </c>
      <c r="BZ140" t="str">
        <f t="shared" si="310"/>
        <v>72 Customer service occupations</v>
      </c>
      <c r="CA140" s="67">
        <f t="shared" si="300"/>
        <v>-0.63601001933314993</v>
      </c>
      <c r="CB140" s="67">
        <f t="shared" si="300"/>
        <v>-7.6994458608046656E-2</v>
      </c>
      <c r="CC140" s="67">
        <f t="shared" si="300"/>
        <v>1.0557017411634249</v>
      </c>
      <c r="CD140" s="67">
        <f t="shared" si="300"/>
        <v>-0.25184686781264531</v>
      </c>
      <c r="CE140" s="67">
        <f t="shared" si="301"/>
        <v>0.80385487335077954</v>
      </c>
      <c r="CK140" t="str">
        <f t="shared" si="311"/>
        <v>72 Customer service occupations</v>
      </c>
      <c r="CL140" s="67">
        <f t="shared" si="302"/>
        <v>0.59313153022589127</v>
      </c>
      <c r="CM140" s="67">
        <f t="shared" si="302"/>
        <v>-0.39743685555643049</v>
      </c>
      <c r="CN140" s="67">
        <f t="shared" si="302"/>
        <v>0.67601646483060351</v>
      </c>
      <c r="CO140" s="67">
        <f t="shared" si="302"/>
        <v>-0.23807611357454483</v>
      </c>
      <c r="CP140" s="67">
        <f t="shared" si="303"/>
        <v>0.43794035125605868</v>
      </c>
    </row>
    <row r="141" spans="1:94" x14ac:dyDescent="0.2">
      <c r="A141" t="str">
        <f t="shared" si="285"/>
        <v>81 Process, plant and machine operatives</v>
      </c>
      <c r="B141" s="26">
        <f t="shared" si="286"/>
        <v>1.449137210380666E-2</v>
      </c>
      <c r="C141" s="26">
        <f t="shared" si="286"/>
        <v>-6.3895689595580618E-2</v>
      </c>
      <c r="D141" s="26">
        <f t="shared" si="286"/>
        <v>0.16657356040332916</v>
      </c>
      <c r="E141" s="26">
        <f t="shared" si="286"/>
        <v>0.32981482802380907</v>
      </c>
      <c r="F141" s="26">
        <f t="shared" si="287"/>
        <v>0.49638838842713823</v>
      </c>
      <c r="L141" t="str">
        <f t="shared" si="304"/>
        <v>81 Process, plant and machine operatives</v>
      </c>
      <c r="M141" s="26">
        <f t="shared" si="288"/>
        <v>0.27885369097305035</v>
      </c>
      <c r="N141" s="26">
        <f t="shared" si="288"/>
        <v>-0.3506915811897986</v>
      </c>
      <c r="O141" s="26">
        <f t="shared" si="288"/>
        <v>1.2394793666686597</v>
      </c>
      <c r="P141" s="26">
        <f t="shared" si="288"/>
        <v>1.667690440295277</v>
      </c>
      <c r="Q141" s="26">
        <f t="shared" si="289"/>
        <v>2.9071698069639367</v>
      </c>
      <c r="W141" t="str">
        <f t="shared" si="305"/>
        <v>81 Process, plant and machine operatives</v>
      </c>
      <c r="X141" s="26">
        <f t="shared" si="290"/>
        <v>-8.844684063464392E-3</v>
      </c>
      <c r="Y141" s="26">
        <f t="shared" si="290"/>
        <v>-0.42138679455071015</v>
      </c>
      <c r="Z141" s="26">
        <f t="shared" si="290"/>
        <v>2.1495324784488576</v>
      </c>
      <c r="AA141" s="26">
        <f t="shared" si="290"/>
        <v>3.1922595806073346</v>
      </c>
      <c r="AB141" s="26">
        <f t="shared" si="291"/>
        <v>5.3417920590561927</v>
      </c>
      <c r="AH141" t="str">
        <f t="shared" si="306"/>
        <v>81 Process, plant and machine operatives</v>
      </c>
      <c r="AI141" s="26">
        <f t="shared" si="292"/>
        <v>3.8631233561085443E-2</v>
      </c>
      <c r="AJ141" s="26">
        <f t="shared" si="292"/>
        <v>-0.13160186967277299</v>
      </c>
      <c r="AK141" s="26">
        <f t="shared" si="292"/>
        <v>0.89296595078307317</v>
      </c>
      <c r="AL141" s="26">
        <f t="shared" si="292"/>
        <v>1.0216545283707319</v>
      </c>
      <c r="AM141" s="26">
        <f t="shared" si="293"/>
        <v>1.9146204791538051</v>
      </c>
      <c r="AS141" t="str">
        <f t="shared" si="307"/>
        <v>81 Process, plant and machine operatives</v>
      </c>
      <c r="AT141" s="26">
        <f t="shared" si="294"/>
        <v>3.9606680324407506E-2</v>
      </c>
      <c r="AU141" s="26">
        <f t="shared" si="294"/>
        <v>-0.26819997773321758</v>
      </c>
      <c r="AV141" s="26">
        <f t="shared" si="294"/>
        <v>1.7108380141207618</v>
      </c>
      <c r="AW141" s="26">
        <f t="shared" si="294"/>
        <v>1.7855402039561286</v>
      </c>
      <c r="AX141" s="26">
        <f t="shared" si="295"/>
        <v>3.4963782180768903</v>
      </c>
      <c r="BD141" t="str">
        <f t="shared" si="308"/>
        <v>81 Process, plant and machine operatives</v>
      </c>
      <c r="BE141" s="26">
        <f t="shared" si="296"/>
        <v>0.73423747352601865</v>
      </c>
      <c r="BF141" s="26">
        <f t="shared" si="296"/>
        <v>9.3494964819100801E-3</v>
      </c>
      <c r="BG141" s="26">
        <f t="shared" si="296"/>
        <v>5.8374614579038351</v>
      </c>
      <c r="BH141" s="26">
        <f t="shared" si="296"/>
        <v>4.6030487290100268</v>
      </c>
      <c r="BI141" s="26">
        <f t="shared" si="297"/>
        <v>10.440510186913862</v>
      </c>
      <c r="BO141" t="str">
        <f t="shared" si="309"/>
        <v>81 Process, plant and machine operatives</v>
      </c>
      <c r="BP141" s="26">
        <f t="shared" si="298"/>
        <v>-0.95118090326213434</v>
      </c>
      <c r="BQ141" s="26">
        <f t="shared" si="298"/>
        <v>6.7978883493132969E-2</v>
      </c>
      <c r="BR141" s="26">
        <f t="shared" si="298"/>
        <v>4.8411863278119966</v>
      </c>
      <c r="BS141" s="26">
        <f t="shared" si="298"/>
        <v>-3.1924729067854578</v>
      </c>
      <c r="BT141" s="26">
        <f t="shared" si="299"/>
        <v>1.6487134210265388</v>
      </c>
      <c r="BZ141" t="str">
        <f t="shared" si="310"/>
        <v>81 Process, plant and machine operatives</v>
      </c>
      <c r="CA141" s="67">
        <f t="shared" si="300"/>
        <v>-3.383771340644337</v>
      </c>
      <c r="CB141" s="67">
        <f t="shared" si="300"/>
        <v>-3.5535251288302447</v>
      </c>
      <c r="CC141" s="67">
        <f t="shared" si="300"/>
        <v>2.9317452244160371</v>
      </c>
      <c r="CD141" s="67">
        <f t="shared" si="300"/>
        <v>-11.48247968488449</v>
      </c>
      <c r="CE141" s="67">
        <f t="shared" si="301"/>
        <v>-8.550734460468453</v>
      </c>
      <c r="CK141" t="str">
        <f t="shared" si="311"/>
        <v>81 Process, plant and machine operatives</v>
      </c>
      <c r="CL141" s="67">
        <f t="shared" si="302"/>
        <v>-2.2940738957411142</v>
      </c>
      <c r="CM141" s="67">
        <f t="shared" si="302"/>
        <v>-2.7942499499103803</v>
      </c>
      <c r="CN141" s="67">
        <f t="shared" si="302"/>
        <v>-3.6330027006838561</v>
      </c>
      <c r="CO141" s="67">
        <f t="shared" si="302"/>
        <v>-3.3887535779478011</v>
      </c>
      <c r="CP141" s="67">
        <f t="shared" si="303"/>
        <v>-7.0217562786316572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1.8430412205438979E-2</v>
      </c>
      <c r="C142" s="26">
        <f t="shared" si="286"/>
        <v>-2.957998278957033E-2</v>
      </c>
      <c r="D142" s="26">
        <f t="shared" si="286"/>
        <v>0.15506163331880807</v>
      </c>
      <c r="E142" s="26">
        <f t="shared" si="286"/>
        <v>0.19000492675718667</v>
      </c>
      <c r="F142" s="26">
        <f t="shared" si="287"/>
        <v>0.34506656007599473</v>
      </c>
      <c r="L142" t="str">
        <f t="shared" si="304"/>
        <v>82 Transport and mobile machine drivers and operatives</v>
      </c>
      <c r="M142" s="26">
        <f t="shared" si="288"/>
        <v>0.18628230394530343</v>
      </c>
      <c r="N142" s="26">
        <f t="shared" si="288"/>
        <v>-0.23674225411414418</v>
      </c>
      <c r="O142" s="26">
        <f t="shared" si="288"/>
        <v>0.74117876800452276</v>
      </c>
      <c r="P142" s="26">
        <f t="shared" si="288"/>
        <v>0.91980605168610396</v>
      </c>
      <c r="Q142" s="26">
        <f t="shared" si="289"/>
        <v>1.6609848196906267</v>
      </c>
      <c r="W142" t="str">
        <f t="shared" si="305"/>
        <v>82 Transport and mobile machine drivers and operatives</v>
      </c>
      <c r="X142" s="26">
        <f t="shared" si="290"/>
        <v>0.50560496066000971</v>
      </c>
      <c r="Y142" s="26">
        <f t="shared" si="290"/>
        <v>1.6829215020939259E-3</v>
      </c>
      <c r="Z142" s="26">
        <f t="shared" si="290"/>
        <v>1.4671685765614653</v>
      </c>
      <c r="AA142" s="26">
        <f t="shared" si="290"/>
        <v>2.506382939386353</v>
      </c>
      <c r="AB142" s="26">
        <f t="shared" si="291"/>
        <v>3.9735515159478183</v>
      </c>
      <c r="AH142" t="str">
        <f t="shared" si="306"/>
        <v>82 Transport and mobile machine drivers and operatives</v>
      </c>
      <c r="AI142" s="26">
        <f t="shared" si="292"/>
        <v>0.22977514978604163</v>
      </c>
      <c r="AJ142" s="26">
        <f t="shared" si="292"/>
        <v>-4.0428411769822592E-2</v>
      </c>
      <c r="AK142" s="26">
        <f t="shared" si="292"/>
        <v>0.63139494505962857</v>
      </c>
      <c r="AL142" s="26">
        <f t="shared" si="292"/>
        <v>0.80286811988322437</v>
      </c>
      <c r="AM142" s="26">
        <f t="shared" si="293"/>
        <v>1.4342630649428529</v>
      </c>
      <c r="AS142" t="str">
        <f t="shared" si="307"/>
        <v>82 Transport and mobile machine drivers and operatives</v>
      </c>
      <c r="AT142" s="26">
        <f t="shared" si="294"/>
        <v>0.1913916899196515</v>
      </c>
      <c r="AU142" s="26">
        <f t="shared" si="294"/>
        <v>-8.0837536154419798E-2</v>
      </c>
      <c r="AV142" s="26">
        <f t="shared" si="294"/>
        <v>1.1131627307205401</v>
      </c>
      <c r="AW142" s="26">
        <f t="shared" si="294"/>
        <v>1.4297684757246607</v>
      </c>
      <c r="AX142" s="26">
        <f t="shared" si="295"/>
        <v>2.5429312064452008</v>
      </c>
      <c r="BD142" t="str">
        <f t="shared" si="308"/>
        <v>82 Transport and mobile machine drivers and operatives</v>
      </c>
      <c r="BE142" s="26">
        <f t="shared" si="296"/>
        <v>1.5063002247130193</v>
      </c>
      <c r="BF142" s="26">
        <f t="shared" si="296"/>
        <v>-6.8705245601218934E-2</v>
      </c>
      <c r="BG142" s="26">
        <f t="shared" si="296"/>
        <v>1.2728791553426007</v>
      </c>
      <c r="BH142" s="26">
        <f t="shared" si="296"/>
        <v>3.3684999381962442</v>
      </c>
      <c r="BI142" s="26">
        <f t="shared" si="297"/>
        <v>4.6413790935388448</v>
      </c>
      <c r="BO142" t="str">
        <f t="shared" si="309"/>
        <v>82 Transport and mobile machine drivers and operatives</v>
      </c>
      <c r="BP142" s="26">
        <f t="shared" si="298"/>
        <v>-0.55895668558896716</v>
      </c>
      <c r="BQ142" s="26">
        <f t="shared" si="298"/>
        <v>-0.55872165892474612</v>
      </c>
      <c r="BR142" s="26">
        <f t="shared" si="298"/>
        <v>0.59652564880129333</v>
      </c>
      <c r="BS142" s="26">
        <f t="shared" si="298"/>
        <v>-2.0781906483983761</v>
      </c>
      <c r="BT142" s="26">
        <f t="shared" si="299"/>
        <v>-1.4816649995970828</v>
      </c>
      <c r="BZ142" t="str">
        <f t="shared" si="310"/>
        <v>82 Transport and mobile machine drivers and operatives</v>
      </c>
      <c r="CA142" s="67">
        <f t="shared" si="300"/>
        <v>-5.860532707437244</v>
      </c>
      <c r="CB142" s="67">
        <f t="shared" si="300"/>
        <v>-2.4995106164416683</v>
      </c>
      <c r="CC142" s="67">
        <f t="shared" si="300"/>
        <v>0.25362013051135435</v>
      </c>
      <c r="CD142" s="67">
        <f t="shared" si="300"/>
        <v>-5.705246551792392</v>
      </c>
      <c r="CE142" s="67">
        <f t="shared" si="301"/>
        <v>-5.4516264212810377</v>
      </c>
      <c r="CK142" t="str">
        <f t="shared" si="311"/>
        <v>82 Transport and mobile machine drivers and operatives</v>
      </c>
      <c r="CL142" s="67">
        <f t="shared" si="302"/>
        <v>0.77300546971055972</v>
      </c>
      <c r="CM142" s="67">
        <f t="shared" si="302"/>
        <v>-2.5690951744766171</v>
      </c>
      <c r="CN142" s="67">
        <f t="shared" si="302"/>
        <v>-1.0644813250062679</v>
      </c>
      <c r="CO142" s="67">
        <f t="shared" si="302"/>
        <v>-5.2298827464445603</v>
      </c>
      <c r="CP142" s="67">
        <f t="shared" si="303"/>
        <v>-6.2943640714508282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1.1270694556237641E-4</v>
      </c>
      <c r="C143" s="26">
        <f t="shared" si="286"/>
        <v>-4.6433453816109105E-4</v>
      </c>
      <c r="D143" s="26">
        <f t="shared" si="286"/>
        <v>7.3588981967684548E-4</v>
      </c>
      <c r="E143" s="26">
        <f t="shared" si="286"/>
        <v>1.7420149158334161E-3</v>
      </c>
      <c r="F143" s="26">
        <f t="shared" si="287"/>
        <v>2.4779047355102616E-3</v>
      </c>
      <c r="L143" t="str">
        <f t="shared" si="304"/>
        <v>91 Elementary trades and related occupations</v>
      </c>
      <c r="M143" s="26">
        <f t="shared" si="288"/>
        <v>-6.8312981063072264E-3</v>
      </c>
      <c r="N143" s="26">
        <f t="shared" si="288"/>
        <v>-0.19399956772865834</v>
      </c>
      <c r="O143" s="26">
        <f t="shared" si="288"/>
        <v>0.17373769741064904</v>
      </c>
      <c r="P143" s="26">
        <f t="shared" si="288"/>
        <v>0.35404691676851252</v>
      </c>
      <c r="Q143" s="26">
        <f t="shared" si="289"/>
        <v>0.52778461417916156</v>
      </c>
      <c r="W143" t="str">
        <f t="shared" si="305"/>
        <v>91 Elementary trades and related occupations</v>
      </c>
      <c r="X143" s="26">
        <f t="shared" si="290"/>
        <v>-0.10497356680668846</v>
      </c>
      <c r="Y143" s="26">
        <f t="shared" si="290"/>
        <v>-0.30848013145329234</v>
      </c>
      <c r="Z143" s="26">
        <f t="shared" si="290"/>
        <v>6.1461698798218611E-2</v>
      </c>
      <c r="AA143" s="26">
        <f t="shared" si="290"/>
        <v>0.42010696822500471</v>
      </c>
      <c r="AB143" s="26">
        <f t="shared" si="291"/>
        <v>0.48156866702322332</v>
      </c>
      <c r="AH143" t="str">
        <f t="shared" si="306"/>
        <v>91 Elementary trades and related occupations</v>
      </c>
      <c r="AI143" s="26">
        <f t="shared" si="292"/>
        <v>-2.8062313282528617E-2</v>
      </c>
      <c r="AJ143" s="26">
        <f t="shared" si="292"/>
        <v>-0.21774251008908063</v>
      </c>
      <c r="AK143" s="26">
        <f t="shared" si="292"/>
        <v>5.6343209923856996E-2</v>
      </c>
      <c r="AL143" s="26">
        <f t="shared" si="292"/>
        <v>0.37034340839176272</v>
      </c>
      <c r="AM143" s="26">
        <f t="shared" si="293"/>
        <v>0.42668661831561971</v>
      </c>
      <c r="AS143" t="str">
        <f t="shared" si="307"/>
        <v>91 Elementary trades and related occupations</v>
      </c>
      <c r="AT143" s="26">
        <f t="shared" si="294"/>
        <v>-8.2882241184621952E-2</v>
      </c>
      <c r="AU143" s="26">
        <f t="shared" si="294"/>
        <v>-3.9598907846762454E-2</v>
      </c>
      <c r="AV143" s="26">
        <f t="shared" si="294"/>
        <v>3.4512081144618234E-2</v>
      </c>
      <c r="AW143" s="26">
        <f t="shared" si="294"/>
        <v>0.32400950788159788</v>
      </c>
      <c r="AX143" s="26">
        <f t="shared" si="295"/>
        <v>0.35852158902621611</v>
      </c>
      <c r="BD143" t="str">
        <f t="shared" si="308"/>
        <v>91 Elementary trades and related occupations</v>
      </c>
      <c r="BE143" s="26">
        <f t="shared" si="296"/>
        <v>-1.03169631826424</v>
      </c>
      <c r="BF143" s="26">
        <f t="shared" si="296"/>
        <v>0.15034977085992551</v>
      </c>
      <c r="BG143" s="26">
        <f t="shared" si="296"/>
        <v>-1.1073808415145479</v>
      </c>
      <c r="BH143" s="26">
        <f t="shared" si="296"/>
        <v>1.3097239979635003</v>
      </c>
      <c r="BI143" s="26">
        <f t="shared" si="297"/>
        <v>0.2023431564489524</v>
      </c>
      <c r="BO143" t="str">
        <f t="shared" si="309"/>
        <v>91 Elementary trades and related occupations</v>
      </c>
      <c r="BP143" s="26">
        <f t="shared" si="298"/>
        <v>-2.3667752588095716</v>
      </c>
      <c r="BQ143" s="26">
        <f t="shared" si="298"/>
        <v>0.1403952469493035</v>
      </c>
      <c r="BR143" s="26">
        <f t="shared" si="298"/>
        <v>-2.980968084975272</v>
      </c>
      <c r="BS143" s="26">
        <f t="shared" si="298"/>
        <v>-1.2193232638239007</v>
      </c>
      <c r="BT143" s="26">
        <f t="shared" si="299"/>
        <v>-4.2002913487991727</v>
      </c>
      <c r="BZ143" t="str">
        <f t="shared" si="310"/>
        <v>91 Elementary trades and related occupations</v>
      </c>
      <c r="CA143" s="67">
        <f t="shared" si="300"/>
        <v>-3.2054170269615412</v>
      </c>
      <c r="CB143" s="67">
        <f t="shared" si="300"/>
        <v>-2.059416625549618</v>
      </c>
      <c r="CC143" s="67">
        <f t="shared" si="300"/>
        <v>-2.9981349384924947</v>
      </c>
      <c r="CD143" s="67">
        <f t="shared" si="300"/>
        <v>-2.9504473964402003</v>
      </c>
      <c r="CE143" s="67">
        <f t="shared" si="301"/>
        <v>-5.9485823349326949</v>
      </c>
      <c r="CK143" t="str">
        <f t="shared" si="311"/>
        <v>91 Elementary trades and related occupations</v>
      </c>
      <c r="CL143" s="67">
        <f t="shared" si="302"/>
        <v>-1.4366241099363677</v>
      </c>
      <c r="CM143" s="67">
        <f t="shared" si="302"/>
        <v>-1.7207413808457765</v>
      </c>
      <c r="CN143" s="67">
        <f t="shared" si="302"/>
        <v>-2.1179301000532877</v>
      </c>
      <c r="CO143" s="67">
        <f t="shared" si="302"/>
        <v>-2.2119433400775885</v>
      </c>
      <c r="CP143" s="67">
        <f t="shared" si="303"/>
        <v>-4.3298734401308767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3.7072059701636295E-2</v>
      </c>
      <c r="C144" s="26">
        <f t="shared" si="286"/>
        <v>-3.504961961814021E-2</v>
      </c>
      <c r="D144" s="26">
        <f t="shared" si="286"/>
        <v>0.11523047490670299</v>
      </c>
      <c r="E144" s="26">
        <f t="shared" si="286"/>
        <v>0.14769267498004301</v>
      </c>
      <c r="F144" s="26">
        <f t="shared" si="287"/>
        <v>0.26292314988674603</v>
      </c>
      <c r="L144" t="str">
        <f t="shared" ref="L144" si="312">A144</f>
        <v>92 Elementary administration and service occupations</v>
      </c>
      <c r="M144" s="26">
        <f t="shared" si="288"/>
        <v>0.57802887176624118</v>
      </c>
      <c r="N144" s="26">
        <f t="shared" si="288"/>
        <v>-0.77804921851975184</v>
      </c>
      <c r="O144" s="26">
        <f t="shared" si="288"/>
        <v>2.6044879268294538</v>
      </c>
      <c r="P144" s="26">
        <f t="shared" si="288"/>
        <v>3.1481336269081712</v>
      </c>
      <c r="Q144" s="26">
        <f t="shared" si="289"/>
        <v>5.7526215537376251</v>
      </c>
      <c r="W144" t="str">
        <f t="shared" ref="W144" si="313">A144</f>
        <v>92 Elementary administration and service occupations</v>
      </c>
      <c r="X144" s="26">
        <f t="shared" si="290"/>
        <v>1.5774520451347023</v>
      </c>
      <c r="Y144" s="26">
        <f t="shared" si="290"/>
        <v>-1.2088551832999528</v>
      </c>
      <c r="Z144" s="26">
        <f t="shared" si="290"/>
        <v>4.6775273885259239</v>
      </c>
      <c r="AA144" s="26">
        <f t="shared" si="290"/>
        <v>5.0807975378397217</v>
      </c>
      <c r="AB144" s="26">
        <f t="shared" si="291"/>
        <v>9.7583249263656455</v>
      </c>
      <c r="AH144" t="str">
        <f t="shared" ref="AH144" si="314">L144</f>
        <v>92 Elementary administration and service occupations</v>
      </c>
      <c r="AI144" s="26">
        <f t="shared" si="292"/>
        <v>0.8858828883331471</v>
      </c>
      <c r="AJ144" s="26">
        <f t="shared" si="292"/>
        <v>-0.48020315278218906</v>
      </c>
      <c r="AK144" s="26">
        <f t="shared" si="292"/>
        <v>2.2848137773002604</v>
      </c>
      <c r="AL144" s="26">
        <f t="shared" si="292"/>
        <v>3.1374015776960746</v>
      </c>
      <c r="AM144" s="26">
        <f t="shared" si="293"/>
        <v>5.422215354996335</v>
      </c>
      <c r="AS144" t="str">
        <f t="shared" ref="AS144" si="315">W144</f>
        <v>92 Elementary administration and service occupations</v>
      </c>
      <c r="AT144" s="26">
        <f t="shared" si="294"/>
        <v>0.33114664060151711</v>
      </c>
      <c r="AU144" s="26">
        <f t="shared" si="294"/>
        <v>-0.34807759515913084</v>
      </c>
      <c r="AV144" s="26">
        <f t="shared" si="294"/>
        <v>1.673008941716275</v>
      </c>
      <c r="AW144" s="26">
        <f t="shared" si="294"/>
        <v>2.1105257556230335</v>
      </c>
      <c r="AX144" s="26">
        <f t="shared" si="295"/>
        <v>3.7835346973393085</v>
      </c>
      <c r="BD144" t="str">
        <f t="shared" ref="BD144" si="316">AH144</f>
        <v>92 Elementary administration and service occupations</v>
      </c>
      <c r="BE144" s="26">
        <f t="shared" si="296"/>
        <v>-2.5140391774196829</v>
      </c>
      <c r="BF144" s="26">
        <f t="shared" si="296"/>
        <v>-0.17975877095302906</v>
      </c>
      <c r="BG144" s="26">
        <f t="shared" si="296"/>
        <v>7.5873473758463206E-3</v>
      </c>
      <c r="BH144" s="26">
        <f t="shared" si="296"/>
        <v>3.2218076478696887</v>
      </c>
      <c r="BI144" s="26">
        <f t="shared" si="297"/>
        <v>3.229394995245535</v>
      </c>
      <c r="BO144" t="str">
        <f t="shared" ref="BO144" si="317">AS144</f>
        <v>92 Elementary administration and service occupations</v>
      </c>
      <c r="BP144" s="26">
        <f t="shared" si="298"/>
        <v>-2.5854371341636693</v>
      </c>
      <c r="BQ144" s="26">
        <f t="shared" si="298"/>
        <v>0.77419770794567455</v>
      </c>
      <c r="BR144" s="26">
        <f t="shared" si="298"/>
        <v>-5.219408104836603</v>
      </c>
      <c r="BS144" s="26">
        <f t="shared" si="298"/>
        <v>-10.746469922841328</v>
      </c>
      <c r="BT144" s="26">
        <f t="shared" si="299"/>
        <v>-15.965878027677931</v>
      </c>
      <c r="BZ144" t="str">
        <f t="shared" ref="BZ144" si="318">BD144</f>
        <v>92 Elementary administration and service occupations</v>
      </c>
      <c r="CA144" s="67">
        <f t="shared" si="300"/>
        <v>-4.47447245259076</v>
      </c>
      <c r="CB144" s="67">
        <f t="shared" si="300"/>
        <v>-9.0823496369500489</v>
      </c>
      <c r="CC144" s="67">
        <f t="shared" si="300"/>
        <v>-1.1852785238636656</v>
      </c>
      <c r="CD144" s="67">
        <f t="shared" si="300"/>
        <v>-17.199621137918925</v>
      </c>
      <c r="CE144" s="67">
        <f t="shared" si="301"/>
        <v>-18.38489966178259</v>
      </c>
      <c r="CK144" t="str">
        <f t="shared" ref="CK144" si="319">BO144</f>
        <v>92 Elementary administration and service occupations</v>
      </c>
      <c r="CL144" s="67">
        <f t="shared" si="302"/>
        <v>-7.5010723312971521</v>
      </c>
      <c r="CM144" s="67">
        <f t="shared" si="302"/>
        <v>-8.8325211508723562</v>
      </c>
      <c r="CN144" s="67">
        <f t="shared" si="302"/>
        <v>-6.6128507225082451</v>
      </c>
      <c r="CO144" s="67">
        <f t="shared" si="302"/>
        <v>-8.1416668650945443</v>
      </c>
      <c r="CP144" s="67">
        <f t="shared" si="303"/>
        <v>-14.754517587602789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6.4823722412671252</v>
      </c>
      <c r="C146" s="28">
        <f>D35-C35</f>
        <v>-1.4687298414453593</v>
      </c>
      <c r="D146" s="28">
        <f>E35-D35</f>
        <v>12.80146352536277</v>
      </c>
      <c r="E146" s="28">
        <f>F35-E35</f>
        <v>17.11982534203662</v>
      </c>
      <c r="F146" s="28">
        <f>F35-D35</f>
        <v>29.92128886739939</v>
      </c>
      <c r="L146" s="23" t="str">
        <f t="shared" ref="L146" si="321">L35</f>
        <v>All occupations</v>
      </c>
      <c r="M146" s="28">
        <f>N35-M35</f>
        <v>51.601102676619604</v>
      </c>
      <c r="N146" s="28">
        <f t="shared" ref="N146" si="322">O35-N35</f>
        <v>-10.239606606147618</v>
      </c>
      <c r="O146" s="28">
        <f>P35-O35</f>
        <v>90.828014881481863</v>
      </c>
      <c r="P146" s="28">
        <f>Q35-P35</f>
        <v>121.31822054249204</v>
      </c>
      <c r="Q146" s="28">
        <f>Q35-O35</f>
        <v>212.14623542397391</v>
      </c>
      <c r="W146" s="23" t="str">
        <f t="shared" ref="W146" si="323">W35</f>
        <v>All occupations</v>
      </c>
      <c r="X146" s="28">
        <f>Y35-X35</f>
        <v>51.24840692652964</v>
      </c>
      <c r="Y146" s="28">
        <f t="shared" ref="Y146" si="324">Z35-Y35</f>
        <v>13.645862080500649</v>
      </c>
      <c r="Z146" s="28">
        <f>AA35-Z35</f>
        <v>59.756365697770775</v>
      </c>
      <c r="AA146" s="28">
        <f>AB35-AA35</f>
        <v>94.844741982023265</v>
      </c>
      <c r="AB146" s="28">
        <f>AB35-Z35</f>
        <v>154.60110767979404</v>
      </c>
      <c r="AH146" s="23" t="str">
        <f t="shared" ref="AH146" si="325">AH35</f>
        <v>All occupations</v>
      </c>
      <c r="AI146" s="28">
        <f>AJ35-AI35</f>
        <v>-1.4749643151483554</v>
      </c>
      <c r="AJ146" s="28">
        <f t="shared" ref="AJ146" si="326">AK35-AJ35</f>
        <v>-2.6548356066476799</v>
      </c>
      <c r="AK146" s="28">
        <f>AL35-AK35</f>
        <v>6.8674108225753798</v>
      </c>
      <c r="AL146" s="28">
        <f>AM35-AL35</f>
        <v>14.629194864066136</v>
      </c>
      <c r="AM146" s="28">
        <f>AM35-AK35</f>
        <v>21.496605686641516</v>
      </c>
      <c r="AS146" s="23" t="str">
        <f t="shared" ref="AS146" si="327">AS35</f>
        <v>All occupations</v>
      </c>
      <c r="AT146" s="28">
        <f>AU35-AT35</f>
        <v>9.6322856479608134</v>
      </c>
      <c r="AU146" s="28">
        <f t="shared" ref="AU146" si="328">AV35-AU35</f>
        <v>1.3946565348551587</v>
      </c>
      <c r="AV146" s="28">
        <f>AW35-AV35</f>
        <v>15.015993211668558</v>
      </c>
      <c r="AW146" s="28">
        <f>AX35-AW35</f>
        <v>24.867733671414015</v>
      </c>
      <c r="AX146" s="28">
        <f>AX35-AV35</f>
        <v>39.883726883082574</v>
      </c>
      <c r="BD146" s="23" t="str">
        <f t="shared" ref="BD146" si="329">BD35</f>
        <v>All occupations</v>
      </c>
      <c r="BE146" s="28">
        <f>BF35-BE35</f>
        <v>24.417278685412271</v>
      </c>
      <c r="BF146" s="28">
        <f t="shared" ref="BF146" si="330">BG35-BF35</f>
        <v>47.439796213207273</v>
      </c>
      <c r="BG146" s="28">
        <f>BH35-BG35</f>
        <v>-17.999522488999787</v>
      </c>
      <c r="BH146" s="28">
        <f>BI35-BH35</f>
        <v>46.510751205225688</v>
      </c>
      <c r="BI146" s="28">
        <f>BI35-BG35</f>
        <v>28.511228716225901</v>
      </c>
      <c r="BO146" s="23" t="str">
        <f t="shared" ref="BO146" si="331">BO35</f>
        <v>All occupations</v>
      </c>
      <c r="BP146" s="28">
        <f>BQ35-BP35</f>
        <v>-23.163077850791296</v>
      </c>
      <c r="BQ146" s="28">
        <f t="shared" ref="BQ146" si="332">BR35-BQ35</f>
        <v>43.402063938834999</v>
      </c>
      <c r="BR146" s="28">
        <f>BS35-BR35</f>
        <v>-77.47260321201361</v>
      </c>
      <c r="BS146" s="28">
        <f>BT35-BS35</f>
        <v>-101.09180487665867</v>
      </c>
      <c r="BT146" s="28">
        <f>BT35-BR35</f>
        <v>-178.56440808867228</v>
      </c>
      <c r="BZ146" s="23" t="str">
        <f t="shared" ref="BZ146" si="333">BZ35</f>
        <v>All occupations</v>
      </c>
      <c r="CA146" s="69">
        <f>CB35-CA35</f>
        <v>-38.181195049908467</v>
      </c>
      <c r="CB146" s="69">
        <f t="shared" ref="CB146" si="334">CC35-CB35</f>
        <v>-34.168485695746483</v>
      </c>
      <c r="CC146" s="69">
        <f>CD35-CC35</f>
        <v>-35.340301199046678</v>
      </c>
      <c r="CD146" s="69">
        <f>CE35-CD35</f>
        <v>-103.82298679593248</v>
      </c>
      <c r="CE146" s="69">
        <f>CE35-CC35</f>
        <v>-139.16328799497916</v>
      </c>
      <c r="CK146" s="23" t="str">
        <f t="shared" ref="CK146" si="335">CK35</f>
        <v>All occupations</v>
      </c>
      <c r="CL146" s="69">
        <f>CM35-CL35</f>
        <v>-9.8892089596955657</v>
      </c>
      <c r="CM146" s="69">
        <f t="shared" ref="CM146" si="336">CN35-CM35</f>
        <v>-31.480721019446293</v>
      </c>
      <c r="CN146" s="69">
        <f>CO35-CN35</f>
        <v>-23.400821236623244</v>
      </c>
      <c r="CO146" s="69">
        <f>CP35-CO35</f>
        <v>-37.015675935211412</v>
      </c>
      <c r="CP146" s="69">
        <f>CP35-CN35</f>
        <v>-60.416497171834656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Yorkshire and the Humber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2.1093895762020605</v>
      </c>
      <c r="C8" s="68">
        <f>'Basic T2'!O8</f>
        <v>19.603113609514228</v>
      </c>
      <c r="D8" s="68">
        <f>'Basic T2'!Z8</f>
        <v>50.138186966971709</v>
      </c>
      <c r="E8" s="68">
        <f>'Basic T2'!AK8</f>
        <v>10.355822040549704</v>
      </c>
      <c r="F8" s="68">
        <f>'Basic T2'!AV8</f>
        <v>14.276546334536524</v>
      </c>
      <c r="G8" s="68">
        <f>'Basic T2'!BG8</f>
        <v>41.848758647231087</v>
      </c>
      <c r="H8" s="68">
        <f>'Basic T2'!BR8</f>
        <v>28.908098324813217</v>
      </c>
      <c r="I8" s="68">
        <f>'Basic T2'!CC8</f>
        <v>19.213561852225045</v>
      </c>
      <c r="J8" s="68">
        <f>'Basic T2'!CN8</f>
        <v>3.7560764294201268</v>
      </c>
      <c r="K8" s="309">
        <f>SUM(B8:J8)</f>
        <v>190.20955378146368</v>
      </c>
      <c r="L8" s="96"/>
      <c r="M8" s="96">
        <f t="shared" ref="M8:M33" si="0">B8/B$35*100</f>
        <v>5.8659806505602985</v>
      </c>
      <c r="N8" s="96">
        <f t="shared" ref="N8:N33" si="1">C8/C$35*100</f>
        <v>7.9675337160777921</v>
      </c>
      <c r="O8" s="96">
        <f t="shared" ref="O8:O33" si="2">D8/D$35*100</f>
        <v>10.134717425675539</v>
      </c>
      <c r="P8" s="96">
        <f t="shared" ref="P8:P33" si="3">E8/E$35*100</f>
        <v>7.581164401457853</v>
      </c>
      <c r="Q8" s="96">
        <f t="shared" ref="Q8:Q33" si="4">F8/F$35*100</f>
        <v>10.493584082384285</v>
      </c>
      <c r="R8" s="96">
        <f t="shared" ref="R8:R33" si="5">G8/G$35*100</f>
        <v>6.4548541936202488</v>
      </c>
      <c r="S8" s="96">
        <f t="shared" ref="S8:S33" si="6">H8/H$35*100</f>
        <v>4.9531695715700392</v>
      </c>
      <c r="T8" s="96">
        <f t="shared" ref="T8:T33" si="7">I8/I$35*100</f>
        <v>5.6179148578186195</v>
      </c>
      <c r="U8" s="96">
        <f t="shared" ref="U8:U33" si="8">J8/J$35*100</f>
        <v>3.1916199222647137</v>
      </c>
      <c r="V8" s="96">
        <f t="shared" ref="V8:V33" si="9">K8/K$35*100</f>
        <v>6.9393889697572098</v>
      </c>
      <c r="W8" s="96"/>
      <c r="X8" s="96">
        <f t="shared" ref="X8:X32" si="10">IF($K8&gt;0,B8/$K8*100,0)</f>
        <v>1.1089819277035835</v>
      </c>
      <c r="Y8" s="96">
        <f t="shared" ref="Y8:AG23" si="11">IF($K8&gt;0,C8/$K8*100,0)</f>
        <v>10.306061509421717</v>
      </c>
      <c r="Z8" s="96">
        <f t="shared" si="11"/>
        <v>26.359447236060852</v>
      </c>
      <c r="AA8" s="96">
        <f t="shared" si="11"/>
        <v>5.4444279136723885</v>
      </c>
      <c r="AB8" s="96">
        <f t="shared" si="11"/>
        <v>7.5056936156525502</v>
      </c>
      <c r="AC8" s="96">
        <f t="shared" si="11"/>
        <v>22.001396783314117</v>
      </c>
      <c r="AD8" s="96">
        <f t="shared" si="11"/>
        <v>15.198026466129258</v>
      </c>
      <c r="AE8" s="96">
        <f t="shared" si="11"/>
        <v>10.101260147163778</v>
      </c>
      <c r="AF8" s="96">
        <f>IF($K8&gt;0,J8/$K8*100,0)</f>
        <v>1.9747044008817629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0.92032712945270312</v>
      </c>
      <c r="C9" s="68">
        <f>'Basic T2'!O9</f>
        <v>7.369644245546783</v>
      </c>
      <c r="D9" s="68">
        <f>'Basic T2'!Z9</f>
        <v>17.799539105880616</v>
      </c>
      <c r="E9" s="68">
        <f>'Basic T2'!AK9</f>
        <v>5.5592106944781214</v>
      </c>
      <c r="F9" s="68">
        <f>'Basic T2'!AV9</f>
        <v>5.5957570837992074</v>
      </c>
      <c r="G9" s="68">
        <f>'Basic T2'!BG9</f>
        <v>18.131316044739162</v>
      </c>
      <c r="H9" s="68">
        <f>'Basic T2'!BR9</f>
        <v>17.913518889214838</v>
      </c>
      <c r="I9" s="68">
        <f>'Basic T2'!CC9</f>
        <v>10.662004691175726</v>
      </c>
      <c r="J9" s="68">
        <f>'Basic T2'!CN9</f>
        <v>3.4777449483930081</v>
      </c>
      <c r="K9" s="309">
        <f>SUM(B9:J9)</f>
        <v>87.429062832680174</v>
      </c>
      <c r="L9" s="96"/>
      <c r="M9" s="96">
        <f t="shared" si="0"/>
        <v>2.5593286296955324</v>
      </c>
      <c r="N9" s="96">
        <f t="shared" si="1"/>
        <v>2.995334831574632</v>
      </c>
      <c r="O9" s="96">
        <f t="shared" si="2"/>
        <v>3.5979222636070727</v>
      </c>
      <c r="P9" s="96">
        <f t="shared" si="3"/>
        <v>4.0697194343583156</v>
      </c>
      <c r="Q9" s="96">
        <f t="shared" si="4"/>
        <v>4.1130078723168131</v>
      </c>
      <c r="R9" s="96">
        <f t="shared" si="5"/>
        <v>2.7966182317090613</v>
      </c>
      <c r="S9" s="96">
        <f t="shared" si="6"/>
        <v>3.0693370309192542</v>
      </c>
      <c r="T9" s="96">
        <f t="shared" si="7"/>
        <v>3.1174976836349249</v>
      </c>
      <c r="U9" s="96">
        <f t="shared" si="8"/>
        <v>2.9551156027887817</v>
      </c>
      <c r="V9" s="96">
        <f t="shared" si="9"/>
        <v>3.1896624654004913</v>
      </c>
      <c r="W9" s="96"/>
      <c r="X9" s="96">
        <f t="shared" si="10"/>
        <v>1.0526558327795472</v>
      </c>
      <c r="Y9" s="96">
        <f t="shared" si="11"/>
        <v>8.429284275471014</v>
      </c>
      <c r="Z9" s="96">
        <f t="shared" si="11"/>
        <v>20.358835528118359</v>
      </c>
      <c r="AA9" s="96">
        <f t="shared" si="11"/>
        <v>6.3585385847235001</v>
      </c>
      <c r="AB9" s="96">
        <f t="shared" si="11"/>
        <v>6.4003397754683071</v>
      </c>
      <c r="AC9" s="96">
        <f t="shared" si="11"/>
        <v>20.738316821991422</v>
      </c>
      <c r="AD9" s="96">
        <f t="shared" si="11"/>
        <v>20.489203828591116</v>
      </c>
      <c r="AE9" s="96">
        <f t="shared" si="11"/>
        <v>12.195034861096977</v>
      </c>
      <c r="AF9" s="96">
        <f t="shared" si="11"/>
        <v>3.9777904917597486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6.215987076971806</v>
      </c>
      <c r="C10" s="68">
        <f>'Basic T2'!O10</f>
        <v>24.481792009613425</v>
      </c>
      <c r="D10" s="68">
        <f>'Basic T2'!Z10</f>
        <v>44.447375762500165</v>
      </c>
      <c r="E10" s="68">
        <f>'Basic T2'!AK10</f>
        <v>4.9679626491196451</v>
      </c>
      <c r="F10" s="68">
        <f>'Basic T2'!AV10</f>
        <v>12.353001436277742</v>
      </c>
      <c r="G10" s="68">
        <f>'Basic T2'!BG10</f>
        <v>22.610129446640279</v>
      </c>
      <c r="H10" s="68">
        <f>'Basic T2'!BR10</f>
        <v>14.853692339846233</v>
      </c>
      <c r="I10" s="68">
        <f>'Basic T2'!CC10</f>
        <v>8.5094465225640246</v>
      </c>
      <c r="J10" s="68">
        <f>'Basic T2'!CN10</f>
        <v>1.9893586168903659</v>
      </c>
      <c r="K10" s="309">
        <f t="shared" ref="K10:K32" si="12">SUM(B10:J10)</f>
        <v>140.42874586042367</v>
      </c>
      <c r="L10" s="96"/>
      <c r="M10" s="96">
        <f t="shared" si="0"/>
        <v>17.285977104002086</v>
      </c>
      <c r="N10" s="96">
        <f t="shared" si="1"/>
        <v>9.9504347703177167</v>
      </c>
      <c r="O10" s="96">
        <f t="shared" si="2"/>
        <v>8.9844013299184198</v>
      </c>
      <c r="P10" s="96">
        <f t="shared" si="3"/>
        <v>3.6368857475344267</v>
      </c>
      <c r="Q10" s="96">
        <f t="shared" si="4"/>
        <v>9.0797351266819906</v>
      </c>
      <c r="R10" s="96">
        <f t="shared" si="5"/>
        <v>3.4874412908445764</v>
      </c>
      <c r="S10" s="96">
        <f t="shared" si="6"/>
        <v>2.545060422049215</v>
      </c>
      <c r="T10" s="96">
        <f t="shared" si="7"/>
        <v>2.4881043097893523</v>
      </c>
      <c r="U10" s="96">
        <f t="shared" si="8"/>
        <v>1.6904013306184205</v>
      </c>
      <c r="V10" s="96">
        <f t="shared" si="9"/>
        <v>5.1232426063113374</v>
      </c>
      <c r="W10" s="96"/>
      <c r="X10" s="96">
        <f t="shared" si="10"/>
        <v>4.4264349431348347</v>
      </c>
      <c r="Y10" s="96">
        <f t="shared" si="11"/>
        <v>17.433604394606363</v>
      </c>
      <c r="Z10" s="96">
        <f t="shared" si="11"/>
        <v>31.651194696759411</v>
      </c>
      <c r="AA10" s="96">
        <f t="shared" si="11"/>
        <v>3.537710615216525</v>
      </c>
      <c r="AB10" s="96">
        <f t="shared" si="11"/>
        <v>8.79663302594453</v>
      </c>
      <c r="AC10" s="96">
        <f t="shared" si="11"/>
        <v>16.100784286084249</v>
      </c>
      <c r="AD10" s="96">
        <f t="shared" si="11"/>
        <v>10.577387306876444</v>
      </c>
      <c r="AE10" s="96">
        <f t="shared" si="11"/>
        <v>6.0596186844977007</v>
      </c>
      <c r="AF10" s="96">
        <f t="shared" si="11"/>
        <v>1.416632046879952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7.456616891415397</v>
      </c>
      <c r="C11" s="68">
        <f>'Basic T2'!O11</f>
        <v>21.477132122066944</v>
      </c>
      <c r="D11" s="68">
        <f>'Basic T2'!Z11</f>
        <v>45.181562824967344</v>
      </c>
      <c r="E11" s="68">
        <f>'Basic T2'!AK11</f>
        <v>14.39252793499033</v>
      </c>
      <c r="F11" s="68">
        <f>'Basic T2'!AV11</f>
        <v>3.1033916186247992</v>
      </c>
      <c r="G11" s="68">
        <f>'Basic T2'!BG11</f>
        <v>15.221097860351406</v>
      </c>
      <c r="H11" s="68">
        <f>'Basic T2'!BR11</f>
        <v>10.302045117015975</v>
      </c>
      <c r="I11" s="68">
        <f>'Basic T2'!CC11</f>
        <v>5.2193629852422108</v>
      </c>
      <c r="J11" s="68">
        <f>'Basic T2'!CN11</f>
        <v>0.77029219996630893</v>
      </c>
      <c r="K11" s="309">
        <f t="shared" si="12"/>
        <v>123.12402955464071</v>
      </c>
      <c r="L11" s="96"/>
      <c r="M11" s="96">
        <f t="shared" si="0"/>
        <v>20.736032308663436</v>
      </c>
      <c r="N11" s="96">
        <f t="shared" si="1"/>
        <v>8.7292140277233301</v>
      </c>
      <c r="O11" s="96">
        <f t="shared" si="2"/>
        <v>9.1328067443502032</v>
      </c>
      <c r="P11" s="96">
        <f t="shared" si="3"/>
        <v>10.5363070165258</v>
      </c>
      <c r="Q11" s="96">
        <f t="shared" si="4"/>
        <v>2.2810629495052321</v>
      </c>
      <c r="R11" s="96">
        <f t="shared" si="5"/>
        <v>2.3477391093868007</v>
      </c>
      <c r="S11" s="96">
        <f t="shared" si="6"/>
        <v>1.7651723688356775</v>
      </c>
      <c r="T11" s="96">
        <f t="shared" si="7"/>
        <v>1.5261062518579867</v>
      </c>
      <c r="U11" s="96">
        <f t="shared" si="8"/>
        <v>0.65453405370591278</v>
      </c>
      <c r="V11" s="96">
        <f t="shared" si="9"/>
        <v>4.4919170231858141</v>
      </c>
      <c r="W11" s="96"/>
      <c r="X11" s="96">
        <f t="shared" si="10"/>
        <v>6.0561832798903446</v>
      </c>
      <c r="Y11" s="96">
        <f t="shared" si="11"/>
        <v>17.443493524174901</v>
      </c>
      <c r="Z11" s="96">
        <f t="shared" si="11"/>
        <v>36.695974773077424</v>
      </c>
      <c r="AA11" s="96">
        <f t="shared" si="11"/>
        <v>11.689454923665513</v>
      </c>
      <c r="AB11" s="96">
        <f t="shared" si="11"/>
        <v>2.5205409779474102</v>
      </c>
      <c r="AC11" s="96">
        <f t="shared" si="11"/>
        <v>12.362410420945896</v>
      </c>
      <c r="AD11" s="96">
        <f t="shared" si="11"/>
        <v>8.3672091908298629</v>
      </c>
      <c r="AE11" s="96">
        <f t="shared" si="11"/>
        <v>4.2391099480105385</v>
      </c>
      <c r="AF11" s="96">
        <f t="shared" si="11"/>
        <v>0.6256229614581158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10.079270819563597</v>
      </c>
      <c r="C12" s="68">
        <f>'Basic T2'!O12</f>
        <v>61.445144267796294</v>
      </c>
      <c r="D12" s="68">
        <f>'Basic T2'!Z12</f>
        <v>35.248493379714304</v>
      </c>
      <c r="E12" s="68">
        <f>'Basic T2'!AK12</f>
        <v>2.2204588676794841</v>
      </c>
      <c r="F12" s="68">
        <f>'Basic T2'!AV12</f>
        <v>1.0989538662216058</v>
      </c>
      <c r="G12" s="68">
        <f>'Basic T2'!BG12</f>
        <v>6.5845496899511975</v>
      </c>
      <c r="H12" s="68">
        <f>'Basic T2'!BR12</f>
        <v>5.1768508209092303</v>
      </c>
      <c r="I12" s="68">
        <f>'Basic T2'!CC12</f>
        <v>3.2132007478257445</v>
      </c>
      <c r="J12" s="68">
        <f>'Basic T2'!CN12</f>
        <v>0.8151214088172859</v>
      </c>
      <c r="K12" s="309">
        <f t="shared" si="12"/>
        <v>125.88204386847876</v>
      </c>
      <c r="L12" s="96"/>
      <c r="M12" s="96">
        <f t="shared" si="0"/>
        <v>28.029344729090226</v>
      </c>
      <c r="N12" s="96">
        <f t="shared" si="1"/>
        <v>24.973903043918678</v>
      </c>
      <c r="O12" s="96">
        <f t="shared" si="2"/>
        <v>7.1249788174336119</v>
      </c>
      <c r="P12" s="96">
        <f t="shared" si="3"/>
        <v>1.6255265546895741</v>
      </c>
      <c r="Q12" s="96">
        <f t="shared" si="4"/>
        <v>0.80775591852776252</v>
      </c>
      <c r="R12" s="96">
        <f t="shared" si="5"/>
        <v>1.0156169395025665</v>
      </c>
      <c r="S12" s="96">
        <f t="shared" si="6"/>
        <v>0.88701164893559814</v>
      </c>
      <c r="T12" s="96">
        <f t="shared" si="7"/>
        <v>0.9395180529878524</v>
      </c>
      <c r="U12" s="96">
        <f t="shared" si="8"/>
        <v>0.69262640852262047</v>
      </c>
      <c r="V12" s="96">
        <f t="shared" si="9"/>
        <v>4.592537279778548</v>
      </c>
      <c r="W12" s="96"/>
      <c r="X12" s="96">
        <f t="shared" si="10"/>
        <v>8.0069170390134374</v>
      </c>
      <c r="Y12" s="96">
        <f t="shared" si="11"/>
        <v>48.811683048294022</v>
      </c>
      <c r="Z12" s="96">
        <f t="shared" si="11"/>
        <v>28.001208350685697</v>
      </c>
      <c r="AA12" s="96">
        <f t="shared" si="11"/>
        <v>1.7639202537888674</v>
      </c>
      <c r="AB12" s="96">
        <f t="shared" si="11"/>
        <v>0.87300287828960732</v>
      </c>
      <c r="AC12" s="96">
        <f t="shared" si="11"/>
        <v>5.2307298861708329</v>
      </c>
      <c r="AD12" s="96">
        <f t="shared" si="11"/>
        <v>4.1124616838267976</v>
      </c>
      <c r="AE12" s="96">
        <f t="shared" si="11"/>
        <v>2.552548917288703</v>
      </c>
      <c r="AF12" s="96">
        <f t="shared" si="11"/>
        <v>0.64752794264202029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2.6478786610757425</v>
      </c>
      <c r="C13" s="68">
        <f>'Basic T2'!O13</f>
        <v>33.865224333468369</v>
      </c>
      <c r="D13" s="68">
        <f>'Basic T2'!Z13</f>
        <v>62.756058821956906</v>
      </c>
      <c r="E13" s="68">
        <f>'Basic T2'!AK13</f>
        <v>5.7063591123039954</v>
      </c>
      <c r="F13" s="68">
        <f>'Basic T2'!AV13</f>
        <v>9.4706846817245616</v>
      </c>
      <c r="G13" s="68">
        <f>'Basic T2'!BG13</f>
        <v>28.761807781087256</v>
      </c>
      <c r="H13" s="68">
        <f>'Basic T2'!BR13</f>
        <v>17.378673326004172</v>
      </c>
      <c r="I13" s="68">
        <f>'Basic T2'!CC13</f>
        <v>10.2455906169945</v>
      </c>
      <c r="J13" s="68">
        <f>'Basic T2'!CN13</f>
        <v>2.5085302515829362</v>
      </c>
      <c r="K13" s="309">
        <f t="shared" si="12"/>
        <v>173.34080758619842</v>
      </c>
      <c r="L13" s="96"/>
      <c r="M13" s="96">
        <f t="shared" si="0"/>
        <v>7.3634596312302776</v>
      </c>
      <c r="N13" s="96">
        <f t="shared" si="1"/>
        <v>13.764258171135172</v>
      </c>
      <c r="O13" s="96">
        <f t="shared" si="2"/>
        <v>12.685239762031635</v>
      </c>
      <c r="P13" s="96">
        <f t="shared" si="3"/>
        <v>4.177442060585788</v>
      </c>
      <c r="Q13" s="96">
        <f t="shared" si="4"/>
        <v>6.9611671966497255</v>
      </c>
      <c r="R13" s="96">
        <f t="shared" si="5"/>
        <v>4.4362911009341088</v>
      </c>
      <c r="S13" s="96">
        <f t="shared" si="6"/>
        <v>2.9776955559450804</v>
      </c>
      <c r="T13" s="96">
        <f t="shared" si="7"/>
        <v>2.995741039430166</v>
      </c>
      <c r="U13" s="96">
        <f t="shared" si="8"/>
        <v>2.1315527724210459</v>
      </c>
      <c r="V13" s="96">
        <f t="shared" si="9"/>
        <v>6.3239688241658403</v>
      </c>
      <c r="W13" s="96"/>
      <c r="X13" s="96">
        <f t="shared" si="10"/>
        <v>1.5275564351798772</v>
      </c>
      <c r="Y13" s="96">
        <f t="shared" si="11"/>
        <v>19.536786983427412</v>
      </c>
      <c r="Z13" s="96">
        <f t="shared" si="11"/>
        <v>36.203857415830804</v>
      </c>
      <c r="AA13" s="96">
        <f t="shared" si="11"/>
        <v>3.2919883042926021</v>
      </c>
      <c r="AB13" s="96">
        <f t="shared" si="11"/>
        <v>5.4636209520455861</v>
      </c>
      <c r="AC13" s="96">
        <f t="shared" si="11"/>
        <v>16.592635157064599</v>
      </c>
      <c r="AD13" s="96">
        <f t="shared" si="11"/>
        <v>10.025725371887491</v>
      </c>
      <c r="AE13" s="96">
        <f t="shared" si="11"/>
        <v>5.9106627917950609</v>
      </c>
      <c r="AF13" s="96">
        <f t="shared" si="11"/>
        <v>1.4471665884765774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0.92132898248082595</v>
      </c>
      <c r="C14" s="68">
        <f>'Basic T2'!O14</f>
        <v>5.7272059756359974</v>
      </c>
      <c r="D14" s="68">
        <f>'Basic T2'!Z14</f>
        <v>13.620164983929939</v>
      </c>
      <c r="E14" s="68">
        <f>'Basic T2'!AK14</f>
        <v>2.353901752065954</v>
      </c>
      <c r="F14" s="68">
        <f>'Basic T2'!AV14</f>
        <v>5.3606410060205203</v>
      </c>
      <c r="G14" s="68">
        <f>'Basic T2'!BG14</f>
        <v>12.160965614715456</v>
      </c>
      <c r="H14" s="68">
        <f>'Basic T2'!BR14</f>
        <v>8.4940286209299138</v>
      </c>
      <c r="I14" s="68">
        <f>'Basic T2'!CC14</f>
        <v>6.6635244920231553</v>
      </c>
      <c r="J14" s="68">
        <f>'Basic T2'!CN14</f>
        <v>1.3570727613289444</v>
      </c>
      <c r="K14" s="309">
        <f t="shared" si="12"/>
        <v>56.658834189130708</v>
      </c>
      <c r="L14" s="96"/>
      <c r="M14" s="96">
        <f t="shared" si="0"/>
        <v>2.5621146728920929</v>
      </c>
      <c r="N14" s="96">
        <f t="shared" si="1"/>
        <v>2.3277785161462816</v>
      </c>
      <c r="O14" s="96">
        <f t="shared" si="2"/>
        <v>2.7531215577089267</v>
      </c>
      <c r="P14" s="96">
        <f t="shared" si="3"/>
        <v>1.7232158004855422</v>
      </c>
      <c r="Q14" s="96">
        <f t="shared" si="4"/>
        <v>3.9401922435591348</v>
      </c>
      <c r="R14" s="96">
        <f t="shared" si="5"/>
        <v>1.8757368780832757</v>
      </c>
      <c r="S14" s="96">
        <f t="shared" si="6"/>
        <v>1.4553833196672896</v>
      </c>
      <c r="T14" s="96">
        <f t="shared" si="7"/>
        <v>1.9483692579801359</v>
      </c>
      <c r="U14" s="96">
        <f t="shared" si="8"/>
        <v>1.1531342725336708</v>
      </c>
      <c r="V14" s="96">
        <f t="shared" si="9"/>
        <v>2.0670764490783022</v>
      </c>
      <c r="W14" s="96"/>
      <c r="X14" s="96">
        <f t="shared" si="10"/>
        <v>1.6260994347419371</v>
      </c>
      <c r="Y14" s="96">
        <f t="shared" si="11"/>
        <v>10.108231236312113</v>
      </c>
      <c r="Z14" s="96">
        <f t="shared" si="11"/>
        <v>24.038907928223484</v>
      </c>
      <c r="AA14" s="96">
        <f t="shared" si="11"/>
        <v>4.1545185066965615</v>
      </c>
      <c r="AB14" s="96">
        <f t="shared" si="11"/>
        <v>9.4612624540179695</v>
      </c>
      <c r="AC14" s="96">
        <f t="shared" si="11"/>
        <v>21.463494243671512</v>
      </c>
      <c r="AD14" s="96">
        <f t="shared" si="11"/>
        <v>14.991534404990258</v>
      </c>
      <c r="AE14" s="96">
        <f t="shared" si="11"/>
        <v>11.760786446434631</v>
      </c>
      <c r="AF14" s="96">
        <f t="shared" si="11"/>
        <v>2.39516534491153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0.17105968114514952</v>
      </c>
      <c r="C15" s="68">
        <f>'Basic T2'!O15</f>
        <v>4.6227772697960061</v>
      </c>
      <c r="D15" s="68">
        <f>'Basic T2'!Z15</f>
        <v>14.29099805688821</v>
      </c>
      <c r="E15" s="68">
        <f>'Basic T2'!AK15</f>
        <v>7.3449267932896118</v>
      </c>
      <c r="F15" s="68">
        <f>'Basic T2'!AV15</f>
        <v>2.3041150756750697</v>
      </c>
      <c r="G15" s="68">
        <f>'Basic T2'!BG15</f>
        <v>11.77644789410628</v>
      </c>
      <c r="H15" s="68">
        <f>'Basic T2'!BR15</f>
        <v>8.6045776458133236</v>
      </c>
      <c r="I15" s="68">
        <f>'Basic T2'!CC15</f>
        <v>2.1924139724382177</v>
      </c>
      <c r="J15" s="68">
        <f>'Basic T2'!CN15</f>
        <v>0.40230044109450191</v>
      </c>
      <c r="K15" s="309">
        <f t="shared" si="12"/>
        <v>51.709616830246368</v>
      </c>
      <c r="L15" s="96"/>
      <c r="M15" s="96">
        <f t="shared" si="0"/>
        <v>0.47569817875706688</v>
      </c>
      <c r="N15" s="96">
        <f t="shared" si="1"/>
        <v>1.8788920215787308</v>
      </c>
      <c r="O15" s="96">
        <f t="shared" si="2"/>
        <v>2.888720869241836</v>
      </c>
      <c r="P15" s="96">
        <f t="shared" si="3"/>
        <v>5.3769847838796423</v>
      </c>
      <c r="Q15" s="96">
        <f t="shared" si="4"/>
        <v>1.6935766336985383</v>
      </c>
      <c r="R15" s="96">
        <f t="shared" si="5"/>
        <v>1.8164279307781046</v>
      </c>
      <c r="S15" s="96">
        <f t="shared" si="6"/>
        <v>1.4743250037610245</v>
      </c>
      <c r="T15" s="96">
        <f t="shared" si="7"/>
        <v>0.64104693991569539</v>
      </c>
      <c r="U15" s="96">
        <f t="shared" si="8"/>
        <v>0.34184344399278377</v>
      </c>
      <c r="V15" s="96">
        <f t="shared" si="9"/>
        <v>1.8865148333950428</v>
      </c>
      <c r="W15" s="96"/>
      <c r="X15" s="96">
        <f t="shared" si="10"/>
        <v>0.33080825508088479</v>
      </c>
      <c r="Y15" s="96">
        <f t="shared" si="11"/>
        <v>8.9398791814137315</v>
      </c>
      <c r="Z15" s="96">
        <f t="shared" si="11"/>
        <v>27.637021762901586</v>
      </c>
      <c r="AA15" s="96">
        <f t="shared" si="11"/>
        <v>14.204179499921112</v>
      </c>
      <c r="AB15" s="96">
        <f t="shared" si="11"/>
        <v>4.455873427256436</v>
      </c>
      <c r="AC15" s="96">
        <f t="shared" si="11"/>
        <v>22.77419291805294</v>
      </c>
      <c r="AD15" s="96">
        <f t="shared" si="11"/>
        <v>16.640188369719791</v>
      </c>
      <c r="AE15" s="96">
        <f t="shared" si="11"/>
        <v>4.2398573163586368</v>
      </c>
      <c r="AF15" s="96">
        <f t="shared" si="11"/>
        <v>0.77799926929488561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8.9630623810313101E-2</v>
      </c>
      <c r="C16" s="68">
        <f>'Basic T2'!O16</f>
        <v>1.4172313193310355</v>
      </c>
      <c r="D16" s="68">
        <f>'Basic T2'!Z16</f>
        <v>6.8451764323048039</v>
      </c>
      <c r="E16" s="68">
        <f>'Basic T2'!AK16</f>
        <v>2.021153144074662</v>
      </c>
      <c r="F16" s="68">
        <f>'Basic T2'!AV16</f>
        <v>1.386228826458034</v>
      </c>
      <c r="G16" s="68">
        <f>'Basic T2'!BG16</f>
        <v>6.6337687026935503</v>
      </c>
      <c r="H16" s="68">
        <f>'Basic T2'!BR16</f>
        <v>7.0247400170092797</v>
      </c>
      <c r="I16" s="68">
        <f>'Basic T2'!CC16</f>
        <v>3.6894530957047178</v>
      </c>
      <c r="J16" s="68">
        <f>'Basic T2'!CN16</f>
        <v>0.54493356396871262</v>
      </c>
      <c r="K16" s="309">
        <f t="shared" si="12"/>
        <v>29.652315725355106</v>
      </c>
      <c r="L16" s="96"/>
      <c r="M16" s="96">
        <f t="shared" si="0"/>
        <v>0.24925291700530408</v>
      </c>
      <c r="N16" s="96">
        <f t="shared" si="1"/>
        <v>0.57602269441376019</v>
      </c>
      <c r="O16" s="96">
        <f t="shared" si="2"/>
        <v>1.3836545169852823</v>
      </c>
      <c r="P16" s="96">
        <f t="shared" si="3"/>
        <v>1.479621241631542</v>
      </c>
      <c r="Q16" s="96">
        <f t="shared" si="4"/>
        <v>1.0189095042316136</v>
      </c>
      <c r="R16" s="96">
        <f t="shared" si="5"/>
        <v>1.0232085995917923</v>
      </c>
      <c r="S16" s="96">
        <f t="shared" si="6"/>
        <v>1.2036325637710581</v>
      </c>
      <c r="T16" s="96">
        <f t="shared" si="7"/>
        <v>1.0787710015977137</v>
      </c>
      <c r="U16" s="96">
        <f t="shared" si="8"/>
        <v>0.46304191401711225</v>
      </c>
      <c r="V16" s="96">
        <f t="shared" si="9"/>
        <v>1.0818013531996418</v>
      </c>
      <c r="W16" s="96"/>
      <c r="X16" s="96">
        <f t="shared" si="10"/>
        <v>0.30227191913268253</v>
      </c>
      <c r="Y16" s="96">
        <f t="shared" si="11"/>
        <v>4.7794962540453092</v>
      </c>
      <c r="Z16" s="96">
        <f t="shared" si="11"/>
        <v>23.084795453097211</v>
      </c>
      <c r="AA16" s="96">
        <f t="shared" si="11"/>
        <v>6.8161730193180627</v>
      </c>
      <c r="AB16" s="96">
        <f t="shared" si="11"/>
        <v>4.6749428924793799</v>
      </c>
      <c r="AC16" s="96">
        <f t="shared" si="11"/>
        <v>22.371840243900905</v>
      </c>
      <c r="AD16" s="96">
        <f t="shared" si="11"/>
        <v>23.690358898352631</v>
      </c>
      <c r="AE16" s="96">
        <f t="shared" si="11"/>
        <v>12.442377620274494</v>
      </c>
      <c r="AF16" s="96">
        <f t="shared" si="11"/>
        <v>1.8377436993993381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0.71057410681008171</v>
      </c>
      <c r="C17" s="68">
        <f>'Basic T2'!O17</f>
        <v>7.0895419061308287</v>
      </c>
      <c r="D17" s="68">
        <f>'Basic T2'!Z17</f>
        <v>15.137112059464471</v>
      </c>
      <c r="E17" s="68">
        <f>'Basic T2'!AK17</f>
        <v>1.8932210994083503</v>
      </c>
      <c r="F17" s="68">
        <f>'Basic T2'!AV17</f>
        <v>2.283236496396603</v>
      </c>
      <c r="G17" s="68">
        <f>'Basic T2'!BG17</f>
        <v>7.6015109797593921</v>
      </c>
      <c r="H17" s="68">
        <f>'Basic T2'!BR17</f>
        <v>3.0719182121445017</v>
      </c>
      <c r="I17" s="68">
        <f>'Basic T2'!CC17</f>
        <v>2.915803665094078</v>
      </c>
      <c r="J17" s="68">
        <f>'Basic T2'!CN17</f>
        <v>1.1412560080568497</v>
      </c>
      <c r="K17" s="309">
        <f t="shared" si="12"/>
        <v>41.844174533265154</v>
      </c>
      <c r="L17" s="96"/>
      <c r="M17" s="96">
        <f t="shared" si="0"/>
        <v>1.9760285195122387</v>
      </c>
      <c r="N17" s="96">
        <f t="shared" si="1"/>
        <v>2.8814894048886526</v>
      </c>
      <c r="O17" s="96">
        <f t="shared" si="2"/>
        <v>3.0597507138524227</v>
      </c>
      <c r="P17" s="96">
        <f t="shared" si="3"/>
        <v>1.3859663044346417</v>
      </c>
      <c r="Q17" s="96">
        <f t="shared" si="4"/>
        <v>1.6782304062535076</v>
      </c>
      <c r="R17" s="96">
        <f t="shared" si="5"/>
        <v>1.1724755192660121</v>
      </c>
      <c r="S17" s="96">
        <f t="shared" si="6"/>
        <v>0.52634841779563146</v>
      </c>
      <c r="T17" s="96">
        <f t="shared" si="7"/>
        <v>0.85256116791884784</v>
      </c>
      <c r="U17" s="96">
        <f t="shared" si="8"/>
        <v>0.96975007834994242</v>
      </c>
      <c r="V17" s="96">
        <f t="shared" si="9"/>
        <v>1.5265952599749655</v>
      </c>
      <c r="W17" s="96"/>
      <c r="X17" s="96">
        <f t="shared" si="10"/>
        <v>1.6981434446632269</v>
      </c>
      <c r="Y17" s="96">
        <f t="shared" si="11"/>
        <v>16.94272138286491</v>
      </c>
      <c r="Z17" s="96">
        <f t="shared" si="11"/>
        <v>36.174956796986919</v>
      </c>
      <c r="AA17" s="96">
        <f t="shared" si="11"/>
        <v>4.5244556034993186</v>
      </c>
      <c r="AB17" s="96">
        <f t="shared" si="11"/>
        <v>5.4565217783935074</v>
      </c>
      <c r="AC17" s="96">
        <f t="shared" si="11"/>
        <v>18.1662347615828</v>
      </c>
      <c r="AD17" s="96">
        <f t="shared" si="11"/>
        <v>7.3413282647083831</v>
      </c>
      <c r="AE17" s="96">
        <f t="shared" si="11"/>
        <v>6.9682427664478865</v>
      </c>
      <c r="AF17" s="96">
        <f t="shared" si="11"/>
        <v>2.7273952008530542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1.5337037435049177</v>
      </c>
      <c r="C18" s="68">
        <f>'Basic T2'!O18</f>
        <v>16.871422428096889</v>
      </c>
      <c r="D18" s="68">
        <f>'Basic T2'!Z18</f>
        <v>38.158072106323331</v>
      </c>
      <c r="E18" s="68">
        <f>'Basic T2'!AK18</f>
        <v>10.865156036263564</v>
      </c>
      <c r="F18" s="68">
        <f>'Basic T2'!AV18</f>
        <v>9.4324816778353622</v>
      </c>
      <c r="G18" s="68">
        <f>'Basic T2'!BG18</f>
        <v>35.438612567641918</v>
      </c>
      <c r="H18" s="68">
        <f>'Basic T2'!BR18</f>
        <v>26.474735478058967</v>
      </c>
      <c r="I18" s="68">
        <f>'Basic T2'!CC18</f>
        <v>13.978043902104064</v>
      </c>
      <c r="J18" s="68">
        <f>'Basic T2'!CN18</f>
        <v>3.1653322389968852</v>
      </c>
      <c r="K18" s="309">
        <f t="shared" si="12"/>
        <v>155.91756017882591</v>
      </c>
      <c r="L18" s="96"/>
      <c r="M18" s="96">
        <f t="shared" si="0"/>
        <v>4.2650616010391911</v>
      </c>
      <c r="N18" s="96">
        <f t="shared" si="1"/>
        <v>6.8572589901642704</v>
      </c>
      <c r="O18" s="96">
        <f t="shared" si="2"/>
        <v>7.7131085446087155</v>
      </c>
      <c r="P18" s="96">
        <f t="shared" si="3"/>
        <v>7.9540314458738868</v>
      </c>
      <c r="Q18" s="96">
        <f t="shared" si="4"/>
        <v>6.9330871257336115</v>
      </c>
      <c r="R18" s="96">
        <f t="shared" si="5"/>
        <v>5.4661376906447856</v>
      </c>
      <c r="S18" s="96">
        <f t="shared" si="6"/>
        <v>4.5362324671743952</v>
      </c>
      <c r="T18" s="96">
        <f t="shared" si="7"/>
        <v>4.0870850040632849</v>
      </c>
      <c r="U18" s="96">
        <f t="shared" si="8"/>
        <v>2.6896517215249767</v>
      </c>
      <c r="V18" s="96">
        <f t="shared" si="9"/>
        <v>5.6883188871759032</v>
      </c>
      <c r="W18" s="96"/>
      <c r="X18" s="96">
        <f t="shared" si="10"/>
        <v>0.98366325239175945</v>
      </c>
      <c r="Y18" s="96">
        <f t="shared" si="11"/>
        <v>10.820732705634063</v>
      </c>
      <c r="Z18" s="96">
        <f t="shared" si="11"/>
        <v>24.473235768029493</v>
      </c>
      <c r="AA18" s="96">
        <f t="shared" si="11"/>
        <v>6.9685262030793922</v>
      </c>
      <c r="AB18" s="96">
        <f t="shared" si="11"/>
        <v>6.0496596194918668</v>
      </c>
      <c r="AC18" s="96">
        <f t="shared" si="11"/>
        <v>22.729070751874549</v>
      </c>
      <c r="AD18" s="96">
        <f t="shared" si="11"/>
        <v>16.979957515814387</v>
      </c>
      <c r="AE18" s="96">
        <f t="shared" si="11"/>
        <v>8.9650222117844081</v>
      </c>
      <c r="AF18" s="96">
        <f t="shared" si="11"/>
        <v>2.0301319719000754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1.4795362108442562</v>
      </c>
      <c r="C19" s="68">
        <f>'Basic T2'!O19</f>
        <v>14.931750117152799</v>
      </c>
      <c r="D19" s="68">
        <f>'Basic T2'!Z19</f>
        <v>50.946993675604666</v>
      </c>
      <c r="E19" s="68">
        <f>'Basic T2'!AK19</f>
        <v>17.686458443911956</v>
      </c>
      <c r="F19" s="68">
        <f>'Basic T2'!AV19</f>
        <v>16.774946598271708</v>
      </c>
      <c r="G19" s="68">
        <f>'Basic T2'!BG19</f>
        <v>67.938862639934825</v>
      </c>
      <c r="H19" s="68">
        <f>'Basic T2'!BR19</f>
        <v>71.450218020644911</v>
      </c>
      <c r="I19" s="68">
        <f>'Basic T2'!CC19</f>
        <v>29.655686354144546</v>
      </c>
      <c r="J19" s="68">
        <f>'Basic T2'!CN19</f>
        <v>7.5423179894307797</v>
      </c>
      <c r="K19" s="309">
        <f t="shared" si="12"/>
        <v>278.40677004994046</v>
      </c>
      <c r="L19" s="96"/>
      <c r="M19" s="96">
        <f t="shared" si="0"/>
        <v>4.1144276441538388</v>
      </c>
      <c r="N19" s="96">
        <f t="shared" si="1"/>
        <v>6.0688942005989599</v>
      </c>
      <c r="O19" s="96">
        <f t="shared" si="2"/>
        <v>10.298206134379456</v>
      </c>
      <c r="P19" s="96">
        <f t="shared" si="3"/>
        <v>12.947687650272869</v>
      </c>
      <c r="Q19" s="96">
        <f t="shared" si="4"/>
        <v>12.329964718472301</v>
      </c>
      <c r="R19" s="96">
        <f t="shared" si="5"/>
        <v>10.479055212075902</v>
      </c>
      <c r="S19" s="96">
        <f t="shared" si="6"/>
        <v>12.242418778482216</v>
      </c>
      <c r="T19" s="96">
        <f t="shared" si="7"/>
        <v>8.6711210690205203</v>
      </c>
      <c r="U19" s="96">
        <f t="shared" si="8"/>
        <v>6.4088718127706352</v>
      </c>
      <c r="V19" s="96">
        <f t="shared" si="9"/>
        <v>10.157075871225578</v>
      </c>
      <c r="W19" s="96"/>
      <c r="X19" s="96">
        <f t="shared" si="10"/>
        <v>0.53142968131804336</v>
      </c>
      <c r="Y19" s="96">
        <f t="shared" si="11"/>
        <v>5.363285567543616</v>
      </c>
      <c r="Z19" s="96">
        <f t="shared" si="11"/>
        <v>18.299480887790846</v>
      </c>
      <c r="AA19" s="96">
        <f t="shared" si="11"/>
        <v>6.3527400719240301</v>
      </c>
      <c r="AB19" s="96">
        <f t="shared" si="11"/>
        <v>6.0253371695173312</v>
      </c>
      <c r="AC19" s="96">
        <f t="shared" si="11"/>
        <v>24.402733679122811</v>
      </c>
      <c r="AD19" s="96">
        <f t="shared" si="11"/>
        <v>25.663965717438625</v>
      </c>
      <c r="AE19" s="96">
        <f t="shared" si="11"/>
        <v>10.651927159969897</v>
      </c>
      <c r="AF19" s="96">
        <f t="shared" si="11"/>
        <v>2.7091000653747903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9.2346059372199418E-2</v>
      </c>
      <c r="C20" s="68">
        <f>'Basic T2'!O20</f>
        <v>2.2330375563576581</v>
      </c>
      <c r="D20" s="68">
        <f>'Basic T2'!Z20</f>
        <v>7.4470304418451159</v>
      </c>
      <c r="E20" s="68">
        <f>'Basic T2'!AK20</f>
        <v>3.6212539536908941</v>
      </c>
      <c r="F20" s="68">
        <f>'Basic T2'!AV20</f>
        <v>2.7151790304335943</v>
      </c>
      <c r="G20" s="68">
        <f>'Basic T2'!BG20</f>
        <v>13.429993630802269</v>
      </c>
      <c r="H20" s="68">
        <f>'Basic T2'!BR20</f>
        <v>14.558540559594475</v>
      </c>
      <c r="I20" s="68">
        <f>'Basic T2'!CC20</f>
        <v>11.604505287915053</v>
      </c>
      <c r="J20" s="68">
        <f>'Basic T2'!CN20</f>
        <v>3.0765340917953452</v>
      </c>
      <c r="K20" s="309">
        <f t="shared" si="12"/>
        <v>58.778420611806602</v>
      </c>
      <c r="L20" s="96"/>
      <c r="M20" s="96">
        <f t="shared" si="0"/>
        <v>0.25680424495514065</v>
      </c>
      <c r="N20" s="96">
        <f t="shared" si="1"/>
        <v>0.90760082168337197</v>
      </c>
      <c r="O20" s="96">
        <f t="shared" si="2"/>
        <v>1.5053106973776644</v>
      </c>
      <c r="P20" s="96">
        <f t="shared" si="3"/>
        <v>2.6510036050119918</v>
      </c>
      <c r="Q20" s="96">
        <f t="shared" si="4"/>
        <v>1.9957179269370213</v>
      </c>
      <c r="R20" s="96">
        <f t="shared" si="5"/>
        <v>2.071474842033648</v>
      </c>
      <c r="S20" s="96">
        <f t="shared" si="6"/>
        <v>2.4944885442137616</v>
      </c>
      <c r="T20" s="96">
        <f t="shared" si="7"/>
        <v>3.3930784503167466</v>
      </c>
      <c r="U20" s="96">
        <f t="shared" si="8"/>
        <v>2.6141980024662343</v>
      </c>
      <c r="V20" s="96">
        <f t="shared" si="9"/>
        <v>2.1444050287923546</v>
      </c>
      <c r="W20" s="96"/>
      <c r="X20" s="96">
        <f t="shared" si="10"/>
        <v>0.15710877973752532</v>
      </c>
      <c r="Y20" s="96">
        <f t="shared" si="11"/>
        <v>3.7990771666108971</v>
      </c>
      <c r="Z20" s="96">
        <f t="shared" si="11"/>
        <v>12.669667480567279</v>
      </c>
      <c r="AA20" s="96">
        <f t="shared" si="11"/>
        <v>6.1608561713607974</v>
      </c>
      <c r="AB20" s="96">
        <f t="shared" si="11"/>
        <v>4.6193466958998322</v>
      </c>
      <c r="AC20" s="96">
        <f t="shared" si="11"/>
        <v>22.848510543518476</v>
      </c>
      <c r="AD20" s="96">
        <f t="shared" si="11"/>
        <v>24.768512675330637</v>
      </c>
      <c r="AE20" s="96">
        <f t="shared" si="11"/>
        <v>19.742798746763366</v>
      </c>
      <c r="AF20" s="96">
        <f t="shared" si="11"/>
        <v>5.234121740211191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4.2530362024531657E-2</v>
      </c>
      <c r="C21" s="68">
        <f>'Basic T2'!O21</f>
        <v>0.41576108109655258</v>
      </c>
      <c r="D21" s="68">
        <f>'Basic T2'!Z21</f>
        <v>3.3155243478314498</v>
      </c>
      <c r="E21" s="68">
        <f>'Basic T2'!AK21</f>
        <v>1.6695675770022826</v>
      </c>
      <c r="F21" s="68">
        <f>'Basic T2'!AV21</f>
        <v>2.5768833917159388</v>
      </c>
      <c r="G21" s="68">
        <f>'Basic T2'!BG21</f>
        <v>4.7424885371389447</v>
      </c>
      <c r="H21" s="68">
        <f>'Basic T2'!BR21</f>
        <v>6.7921547775586069</v>
      </c>
      <c r="I21" s="68">
        <f>'Basic T2'!CC21</f>
        <v>5.04474134272182</v>
      </c>
      <c r="J21" s="68">
        <f>'Basic T2'!CN21</f>
        <v>3.3871668161037238</v>
      </c>
      <c r="K21" s="309">
        <f t="shared" si="12"/>
        <v>27.986818233193851</v>
      </c>
      <c r="L21" s="96"/>
      <c r="M21" s="96">
        <f t="shared" si="0"/>
        <v>0.11827226393448767</v>
      </c>
      <c r="N21" s="96">
        <f t="shared" si="1"/>
        <v>0.16898287167309964</v>
      </c>
      <c r="O21" s="96">
        <f t="shared" si="2"/>
        <v>0.67018582872480037</v>
      </c>
      <c r="P21" s="96">
        <f t="shared" si="3"/>
        <v>1.2222367505965832</v>
      </c>
      <c r="Q21" s="96">
        <f t="shared" si="4"/>
        <v>1.8940675081939318</v>
      </c>
      <c r="R21" s="96">
        <f t="shared" si="5"/>
        <v>0.73149295251969726</v>
      </c>
      <c r="S21" s="96">
        <f t="shared" si="6"/>
        <v>1.1637809582486514</v>
      </c>
      <c r="T21" s="96">
        <f t="shared" si="7"/>
        <v>1.4750480707899936</v>
      </c>
      <c r="U21" s="96">
        <f t="shared" si="8"/>
        <v>2.8781493916457785</v>
      </c>
      <c r="V21" s="96">
        <f t="shared" si="9"/>
        <v>1.0210392374357784</v>
      </c>
      <c r="W21" s="96"/>
      <c r="X21" s="96">
        <f t="shared" si="10"/>
        <v>0.15196569209889099</v>
      </c>
      <c r="Y21" s="96">
        <f t="shared" si="11"/>
        <v>1.4855603721449044</v>
      </c>
      <c r="Z21" s="96">
        <f t="shared" si="11"/>
        <v>11.846735560311254</v>
      </c>
      <c r="AA21" s="96">
        <f t="shared" si="11"/>
        <v>5.9655497923736363</v>
      </c>
      <c r="AB21" s="96">
        <f t="shared" si="11"/>
        <v>9.207489648321717</v>
      </c>
      <c r="AC21" s="96">
        <f t="shared" si="11"/>
        <v>16.945436589551655</v>
      </c>
      <c r="AD21" s="96">
        <f t="shared" si="11"/>
        <v>24.269120987475279</v>
      </c>
      <c r="AE21" s="96">
        <f t="shared" si="11"/>
        <v>18.025419326654607</v>
      </c>
      <c r="AF21" s="96">
        <f t="shared" si="11"/>
        <v>12.102722031068055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6.7051891838090003E-2</v>
      </c>
      <c r="C22" s="68">
        <f>'Basic T2'!O22</f>
        <v>1.5362053528348711</v>
      </c>
      <c r="D22" s="68">
        <f>'Basic T2'!Z22</f>
        <v>4.3740097455840434</v>
      </c>
      <c r="E22" s="68">
        <f>'Basic T2'!AK22</f>
        <v>1.7265583238637783</v>
      </c>
      <c r="F22" s="68">
        <f>'Basic T2'!AV22</f>
        <v>6.7698433205814261</v>
      </c>
      <c r="G22" s="68">
        <f>'Basic T2'!BG22</f>
        <v>44.121338838976563</v>
      </c>
      <c r="H22" s="68">
        <f>'Basic T2'!BR22</f>
        <v>21.985251660971752</v>
      </c>
      <c r="I22" s="68">
        <f>'Basic T2'!CC22</f>
        <v>10.598834391603841</v>
      </c>
      <c r="J22" s="68">
        <f>'Basic T2'!CN22</f>
        <v>4.2734429442545867</v>
      </c>
      <c r="K22" s="309">
        <f t="shared" si="12"/>
        <v>95.452536470508946</v>
      </c>
      <c r="L22" s="96"/>
      <c r="M22" s="96">
        <f t="shared" si="0"/>
        <v>0.18646394413964856</v>
      </c>
      <c r="N22" s="96">
        <f t="shared" si="1"/>
        <v>0.62437876897221745</v>
      </c>
      <c r="O22" s="96">
        <f t="shared" si="2"/>
        <v>0.88414351356276588</v>
      </c>
      <c r="P22" s="96">
        <f t="shared" si="3"/>
        <v>1.2639578442603299</v>
      </c>
      <c r="Q22" s="96">
        <f t="shared" si="4"/>
        <v>4.9759877805485413</v>
      </c>
      <c r="R22" s="96">
        <f t="shared" si="5"/>
        <v>6.805382482993946</v>
      </c>
      <c r="S22" s="96">
        <f t="shared" si="6"/>
        <v>3.7669956123320523</v>
      </c>
      <c r="T22" s="96">
        <f t="shared" si="7"/>
        <v>3.0990271175177608</v>
      </c>
      <c r="U22" s="96">
        <f t="shared" si="8"/>
        <v>3.6312375144214442</v>
      </c>
      <c r="V22" s="96">
        <f t="shared" si="9"/>
        <v>3.4823817497612368</v>
      </c>
      <c r="W22" s="96"/>
      <c r="X22" s="96">
        <f t="shared" si="10"/>
        <v>7.0246317507556624E-2</v>
      </c>
      <c r="Y22" s="96">
        <f t="shared" si="11"/>
        <v>1.6093918607490307</v>
      </c>
      <c r="Z22" s="96">
        <f t="shared" si="11"/>
        <v>4.5823923672635347</v>
      </c>
      <c r="AA22" s="96">
        <f t="shared" si="11"/>
        <v>1.8088134560962834</v>
      </c>
      <c r="AB22" s="96">
        <f t="shared" si="11"/>
        <v>7.0923660815163769</v>
      </c>
      <c r="AC22" s="96">
        <f t="shared" si="11"/>
        <v>46.223327813408403</v>
      </c>
      <c r="AD22" s="96">
        <f t="shared" si="11"/>
        <v>23.03265316345399</v>
      </c>
      <c r="AE22" s="96">
        <f t="shared" si="11"/>
        <v>11.103774486787433</v>
      </c>
      <c r="AF22" s="96">
        <f t="shared" si="11"/>
        <v>4.4770344532173967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1.956107236847196E-2</v>
      </c>
      <c r="C23" s="68">
        <f>'Basic T2'!O23</f>
        <v>0.5706075495196179</v>
      </c>
      <c r="D23" s="68">
        <f>'Basic T2'!Z23</f>
        <v>2.3664094230014725</v>
      </c>
      <c r="E23" s="68">
        <f>'Basic T2'!AK23</f>
        <v>1.5814561693223488</v>
      </c>
      <c r="F23" s="68">
        <f>'Basic T2'!AV23</f>
        <v>2.3816707028224475</v>
      </c>
      <c r="G23" s="68">
        <f>'Basic T2'!BG23</f>
        <v>30.89707898920879</v>
      </c>
      <c r="H23" s="68">
        <f>'Basic T2'!BR23</f>
        <v>26.044976268440333</v>
      </c>
      <c r="I23" s="68">
        <f>'Basic T2'!CC23</f>
        <v>11.979528308668874</v>
      </c>
      <c r="J23" s="68">
        <f>'Basic T2'!CN23</f>
        <v>5.7104867438924254</v>
      </c>
      <c r="K23" s="309">
        <f t="shared" si="12"/>
        <v>81.551775227244789</v>
      </c>
      <c r="L23" s="96"/>
      <c r="M23" s="96">
        <f t="shared" si="0"/>
        <v>5.4397193061067203E-2</v>
      </c>
      <c r="N23" s="96">
        <f t="shared" si="1"/>
        <v>0.2319190196010267</v>
      </c>
      <c r="O23" s="96">
        <f t="shared" si="2"/>
        <v>0.47833582078614922</v>
      </c>
      <c r="P23" s="96">
        <f t="shared" si="3"/>
        <v>1.1577332216010232</v>
      </c>
      <c r="Q23" s="96">
        <f t="shared" si="4"/>
        <v>1.7505817717384222</v>
      </c>
      <c r="R23" s="96">
        <f t="shared" si="5"/>
        <v>4.7656405191198212</v>
      </c>
      <c r="S23" s="96">
        <f t="shared" si="6"/>
        <v>4.462596691611882</v>
      </c>
      <c r="T23" s="96">
        <f t="shared" si="7"/>
        <v>3.5027326319058272</v>
      </c>
      <c r="U23" s="96">
        <f t="shared" si="8"/>
        <v>4.8523249193971694</v>
      </c>
      <c r="V23" s="96">
        <f t="shared" si="9"/>
        <v>2.9752421906538942</v>
      </c>
      <c r="W23" s="96"/>
      <c r="X23" s="96">
        <f t="shared" si="10"/>
        <v>2.3986077941240209E-2</v>
      </c>
      <c r="Y23" s="96">
        <f t="shared" si="11"/>
        <v>0.69968746594370823</v>
      </c>
      <c r="Z23" s="96">
        <f t="shared" si="11"/>
        <v>2.9017264387040629</v>
      </c>
      <c r="AA23" s="96">
        <f t="shared" si="11"/>
        <v>1.9392050815762212</v>
      </c>
      <c r="AB23" s="96">
        <f t="shared" si="11"/>
        <v>2.9204400470570993</v>
      </c>
      <c r="AC23" s="96">
        <f t="shared" si="11"/>
        <v>37.88645790127044</v>
      </c>
      <c r="AD23" s="96">
        <f t="shared" si="11"/>
        <v>31.936737362081647</v>
      </c>
      <c r="AE23" s="96">
        <f t="shared" si="11"/>
        <v>14.689475827212597</v>
      </c>
      <c r="AF23" s="96">
        <f t="shared" si="11"/>
        <v>7.002283798212976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0.16599542535112066</v>
      </c>
      <c r="C24" s="68">
        <f>'Basic T2'!O24</f>
        <v>1.7360741669135917</v>
      </c>
      <c r="D24" s="68">
        <f>'Basic T2'!Z24</f>
        <v>3.874114733250329</v>
      </c>
      <c r="E24" s="68">
        <f>'Basic T2'!AK24</f>
        <v>1.5285630183185912</v>
      </c>
      <c r="F24" s="68">
        <f>'Basic T2'!AV24</f>
        <v>1.4810245178307604</v>
      </c>
      <c r="G24" s="68">
        <f>'Basic T2'!BG24</f>
        <v>13.237976295276447</v>
      </c>
      <c r="H24" s="68">
        <f>'Basic T2'!BR24</f>
        <v>13.870697195243004</v>
      </c>
      <c r="I24" s="68">
        <f>'Basic T2'!CC24</f>
        <v>10.715644518789459</v>
      </c>
      <c r="J24" s="68">
        <f>'Basic T2'!CN24</f>
        <v>4.4995214704591699</v>
      </c>
      <c r="K24" s="309">
        <f t="shared" si="12"/>
        <v>51.109611341432476</v>
      </c>
      <c r="L24" s="96"/>
      <c r="M24" s="96">
        <f t="shared" si="0"/>
        <v>0.46161503980899832</v>
      </c>
      <c r="N24" s="96">
        <f t="shared" si="1"/>
        <v>0.7056139006296599</v>
      </c>
      <c r="O24" s="96">
        <f t="shared" si="2"/>
        <v>0.78309688625164708</v>
      </c>
      <c r="P24" s="96">
        <f t="shared" si="3"/>
        <v>1.1190118461370107</v>
      </c>
      <c r="Q24" s="96">
        <f t="shared" si="4"/>
        <v>1.088586478953508</v>
      </c>
      <c r="R24" s="96">
        <f t="shared" si="5"/>
        <v>2.0418576217496565</v>
      </c>
      <c r="S24" s="96">
        <f t="shared" si="6"/>
        <v>2.3766321295845199</v>
      </c>
      <c r="T24" s="96">
        <f t="shared" si="7"/>
        <v>3.1331816045466074</v>
      </c>
      <c r="U24" s="96">
        <f t="shared" si="8"/>
        <v>3.8233413604931252</v>
      </c>
      <c r="V24" s="96">
        <f t="shared" si="9"/>
        <v>1.8646249157326913</v>
      </c>
      <c r="W24" s="96"/>
      <c r="X24" s="96">
        <f t="shared" si="10"/>
        <v>0.32478318851263688</v>
      </c>
      <c r="Y24" s="96">
        <f t="shared" ref="Y24:AG32" si="13">IF($K24&gt;0,C24/$K24*100,0)</f>
        <v>3.3967665207155022</v>
      </c>
      <c r="Z24" s="96">
        <f t="shared" si="13"/>
        <v>7.5800121182094422</v>
      </c>
      <c r="AA24" s="96">
        <f t="shared" si="13"/>
        <v>2.9907545336378787</v>
      </c>
      <c r="AB24" s="96">
        <f t="shared" si="13"/>
        <v>2.897741694682296</v>
      </c>
      <c r="AC24" s="96">
        <f t="shared" si="13"/>
        <v>25.901148429483278</v>
      </c>
      <c r="AD24" s="96">
        <f t="shared" si="13"/>
        <v>27.139116951176256</v>
      </c>
      <c r="AE24" s="96">
        <f t="shared" si="13"/>
        <v>20.966006662043863</v>
      </c>
      <c r="AF24" s="96">
        <f t="shared" si="13"/>
        <v>8.8036699015388358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0.12068909212334268</v>
      </c>
      <c r="C25" s="68">
        <f>'Basic T2'!O25</f>
        <v>6.4546219949162849</v>
      </c>
      <c r="D25" s="68">
        <f>'Basic T2'!Z25</f>
        <v>21.036434119628954</v>
      </c>
      <c r="E25" s="68">
        <f>'Basic T2'!AK25</f>
        <v>16.588634636270655</v>
      </c>
      <c r="F25" s="68">
        <f>'Basic T2'!AV25</f>
        <v>9.5956708913463338</v>
      </c>
      <c r="G25" s="68">
        <f>'Basic T2'!BG25</f>
        <v>83.066785336510762</v>
      </c>
      <c r="H25" s="68">
        <f>'Basic T2'!BR25</f>
        <v>58.440797542580917</v>
      </c>
      <c r="I25" s="68">
        <f>'Basic T2'!CC25</f>
        <v>7.8469502357176166</v>
      </c>
      <c r="J25" s="68">
        <f>'Basic T2'!CN25</f>
        <v>1.9162945834787621</v>
      </c>
      <c r="K25" s="309">
        <f t="shared" si="12"/>
        <v>205.06687843257365</v>
      </c>
      <c r="L25" s="96"/>
      <c r="M25" s="96">
        <f t="shared" si="0"/>
        <v>0.33562310495716663</v>
      </c>
      <c r="N25" s="96">
        <f t="shared" si="1"/>
        <v>2.6234311239247665</v>
      </c>
      <c r="O25" s="96">
        <f t="shared" si="2"/>
        <v>4.2522142969932757</v>
      </c>
      <c r="P25" s="96">
        <f t="shared" si="3"/>
        <v>12.144006133057324</v>
      </c>
      <c r="Q25" s="96">
        <f t="shared" si="4"/>
        <v>7.0530348843293273</v>
      </c>
      <c r="R25" s="96">
        <f t="shared" si="5"/>
        <v>12.812422757858938</v>
      </c>
      <c r="S25" s="96">
        <f t="shared" si="6"/>
        <v>10.013359470198468</v>
      </c>
      <c r="T25" s="96">
        <f t="shared" si="7"/>
        <v>2.2943948996472088</v>
      </c>
      <c r="U25" s="96">
        <f t="shared" si="8"/>
        <v>1.6283172306222207</v>
      </c>
      <c r="V25" s="96">
        <f t="shared" si="9"/>
        <v>7.4814267000095471</v>
      </c>
      <c r="W25" s="96"/>
      <c r="X25" s="96">
        <f t="shared" si="10"/>
        <v>5.8853527710485673E-2</v>
      </c>
      <c r="Y25" s="96">
        <f t="shared" si="13"/>
        <v>3.1475692438740541</v>
      </c>
      <c r="Z25" s="96">
        <f t="shared" si="13"/>
        <v>10.25832854160589</v>
      </c>
      <c r="AA25" s="96">
        <f t="shared" si="13"/>
        <v>8.0893778473957827</v>
      </c>
      <c r="AB25" s="96">
        <f t="shared" si="13"/>
        <v>4.679288515381292</v>
      </c>
      <c r="AC25" s="96">
        <f t="shared" si="13"/>
        <v>40.507168184072825</v>
      </c>
      <c r="AD25" s="96">
        <f t="shared" si="13"/>
        <v>28.498408904096305</v>
      </c>
      <c r="AE25" s="96">
        <f t="shared" si="13"/>
        <v>3.8265322492328799</v>
      </c>
      <c r="AF25" s="96">
        <f t="shared" si="13"/>
        <v>0.93447298663047773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0.10104166340875706</v>
      </c>
      <c r="C26" s="68">
        <f>'Basic T2'!O26</f>
        <v>1.0524772536307039</v>
      </c>
      <c r="D26" s="68">
        <f>'Basic T2'!Z26</f>
        <v>5.2175365766087767</v>
      </c>
      <c r="E26" s="68">
        <f>'Basic T2'!AK26</f>
        <v>3.370510607359519</v>
      </c>
      <c r="F26" s="68">
        <f>'Basic T2'!AV26</f>
        <v>4.3831506607845041</v>
      </c>
      <c r="G26" s="68">
        <f>'Basic T2'!BG26</f>
        <v>16.870806769453313</v>
      </c>
      <c r="H26" s="68">
        <f>'Basic T2'!BR26</f>
        <v>17.400259006003733</v>
      </c>
      <c r="I26" s="68">
        <f>'Basic T2'!CC26</f>
        <v>10.426174041652979</v>
      </c>
      <c r="J26" s="68">
        <f>'Basic T2'!CN26</f>
        <v>3.3043910424597569</v>
      </c>
      <c r="K26" s="309">
        <f t="shared" si="12"/>
        <v>62.126347621362036</v>
      </c>
      <c r="L26" s="96"/>
      <c r="M26" s="96">
        <f t="shared" si="0"/>
        <v>0.28098576438562023</v>
      </c>
      <c r="N26" s="96">
        <f t="shared" si="1"/>
        <v>0.42777122913972593</v>
      </c>
      <c r="O26" s="96">
        <f t="shared" si="2"/>
        <v>1.0546503984455953</v>
      </c>
      <c r="P26" s="96">
        <f t="shared" si="3"/>
        <v>2.4674424619500037</v>
      </c>
      <c r="Q26" s="96">
        <f t="shared" si="4"/>
        <v>3.2217147569810778</v>
      </c>
      <c r="R26" s="96">
        <f t="shared" si="5"/>
        <v>2.6021942190337315</v>
      </c>
      <c r="S26" s="96">
        <f t="shared" si="6"/>
        <v>2.9813940881748433</v>
      </c>
      <c r="T26" s="96">
        <f t="shared" si="7"/>
        <v>3.0485424050628041</v>
      </c>
      <c r="U26" s="96">
        <f t="shared" si="8"/>
        <v>2.8078130145226576</v>
      </c>
      <c r="V26" s="96">
        <f t="shared" si="9"/>
        <v>2.2665469890660939</v>
      </c>
      <c r="W26" s="96"/>
      <c r="X26" s="96">
        <f t="shared" si="10"/>
        <v>0.16263898857304476</v>
      </c>
      <c r="Y26" s="96">
        <f t="shared" si="13"/>
        <v>1.6940916276700795</v>
      </c>
      <c r="Z26" s="96">
        <f t="shared" si="13"/>
        <v>8.3982670418802083</v>
      </c>
      <c r="AA26" s="96">
        <f t="shared" si="13"/>
        <v>5.4252515018291128</v>
      </c>
      <c r="AB26" s="96">
        <f t="shared" si="13"/>
        <v>7.055220254533948</v>
      </c>
      <c r="AC26" s="96">
        <f t="shared" si="13"/>
        <v>27.155639137640719</v>
      </c>
      <c r="AD26" s="96">
        <f t="shared" si="13"/>
        <v>28.007857651719871</v>
      </c>
      <c r="AE26" s="96">
        <f t="shared" si="13"/>
        <v>16.782209868825376</v>
      </c>
      <c r="AF26" s="96">
        <f t="shared" si="13"/>
        <v>5.3188239273276512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4.9709848397921303E-3</v>
      </c>
      <c r="C27" s="68">
        <f>'Basic T2'!O27</f>
        <v>8.9973770196586825E-2</v>
      </c>
      <c r="D27" s="68">
        <f>'Basic T2'!Z27</f>
        <v>0.43246768011708003</v>
      </c>
      <c r="E27" s="68">
        <f>'Basic T2'!AK27</f>
        <v>0.138934117758785</v>
      </c>
      <c r="F27" s="68">
        <f>'Basic T2'!AV27</f>
        <v>0.11110730173469852</v>
      </c>
      <c r="G27" s="68">
        <f>'Basic T2'!BG27</f>
        <v>0.55836807977334335</v>
      </c>
      <c r="H27" s="68">
        <f>'Basic T2'!BR27</f>
        <v>0.76847030398463323</v>
      </c>
      <c r="I27" s="68">
        <f>'Basic T2'!CC27</f>
        <v>0.63682628385212114</v>
      </c>
      <c r="J27" s="68">
        <f>'Basic T2'!CN27</f>
        <v>0.17743376185042725</v>
      </c>
      <c r="K27" s="309">
        <f t="shared" si="12"/>
        <v>2.9185522841074674</v>
      </c>
      <c r="L27" s="96"/>
      <c r="M27" s="96">
        <f t="shared" si="0"/>
        <v>1.3823762672114383E-2</v>
      </c>
      <c r="N27" s="96">
        <f t="shared" si="1"/>
        <v>3.656914212117883E-2</v>
      </c>
      <c r="O27" s="96">
        <f t="shared" si="2"/>
        <v>8.7417156440285429E-2</v>
      </c>
      <c r="P27" s="96">
        <f t="shared" si="3"/>
        <v>0.10170920121807579</v>
      </c>
      <c r="Q27" s="96">
        <f t="shared" si="4"/>
        <v>8.1666376839293925E-2</v>
      </c>
      <c r="R27" s="96">
        <f t="shared" si="5"/>
        <v>8.6124049023545438E-2</v>
      </c>
      <c r="S27" s="96">
        <f t="shared" si="6"/>
        <v>0.13167119066717292</v>
      </c>
      <c r="T27" s="96">
        <f t="shared" si="7"/>
        <v>0.18620367578997007</v>
      </c>
      <c r="U27" s="96">
        <f t="shared" si="8"/>
        <v>0.15076933066871151</v>
      </c>
      <c r="V27" s="96">
        <f t="shared" si="9"/>
        <v>0.1064771412652815</v>
      </c>
      <c r="W27" s="96"/>
      <c r="X27" s="96">
        <f t="shared" si="10"/>
        <v>0.17032365213605638</v>
      </c>
      <c r="Y27" s="96">
        <f t="shared" si="13"/>
        <v>3.082821941773163</v>
      </c>
      <c r="Z27" s="96">
        <f t="shared" si="13"/>
        <v>14.817883594959632</v>
      </c>
      <c r="AA27" s="96">
        <f t="shared" si="13"/>
        <v>4.760377894044578</v>
      </c>
      <c r="AB27" s="96">
        <f t="shared" si="13"/>
        <v>3.8069320306412338</v>
      </c>
      <c r="AC27" s="96">
        <f t="shared" si="13"/>
        <v>19.131679867921221</v>
      </c>
      <c r="AD27" s="96">
        <f t="shared" si="13"/>
        <v>26.330530659643188</v>
      </c>
      <c r="AE27" s="96">
        <f t="shared" si="13"/>
        <v>21.819937484754405</v>
      </c>
      <c r="AF27" s="96">
        <f t="shared" si="13"/>
        <v>6.0795128741265252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0.3509696115300992</v>
      </c>
      <c r="C28" s="68">
        <f>'Basic T2'!O28</f>
        <v>4.6670784706519957</v>
      </c>
      <c r="D28" s="68">
        <f>'Basic T2'!Z28</f>
        <v>19.733525265564428</v>
      </c>
      <c r="E28" s="68">
        <f>'Basic T2'!AK28</f>
        <v>6.4567408015333037</v>
      </c>
      <c r="F28" s="68">
        <f>'Basic T2'!AV28</f>
        <v>5.1057216293390244</v>
      </c>
      <c r="G28" s="68">
        <f>'Basic T2'!BG28</f>
        <v>51.953184961621979</v>
      </c>
      <c r="H28" s="68">
        <f>'Basic T2'!BR28</f>
        <v>48.707245797500974</v>
      </c>
      <c r="I28" s="68">
        <f>'Basic T2'!CC28</f>
        <v>28.777623559164105</v>
      </c>
      <c r="J28" s="68">
        <f>'Basic T2'!CN28</f>
        <v>11.089049213886792</v>
      </c>
      <c r="K28" s="309">
        <f t="shared" si="12"/>
        <v>176.84113931079273</v>
      </c>
      <c r="L28" s="96"/>
      <c r="M28" s="96">
        <f t="shared" si="0"/>
        <v>0.97600792826379923</v>
      </c>
      <c r="N28" s="96">
        <f t="shared" si="1"/>
        <v>1.8968979015891145</v>
      </c>
      <c r="O28" s="96">
        <f t="shared" si="2"/>
        <v>3.9888499061736957</v>
      </c>
      <c r="P28" s="96">
        <f t="shared" si="3"/>
        <v>4.7267723723288695</v>
      </c>
      <c r="Q28" s="96">
        <f t="shared" si="4"/>
        <v>3.7528207427245732</v>
      </c>
      <c r="R28" s="96">
        <f t="shared" si="5"/>
        <v>8.0133854542335978</v>
      </c>
      <c r="S28" s="96">
        <f t="shared" si="6"/>
        <v>8.3455938570709591</v>
      </c>
      <c r="T28" s="96">
        <f t="shared" si="7"/>
        <v>8.4143814774779404</v>
      </c>
      <c r="U28" s="96">
        <f t="shared" si="8"/>
        <v>9.4226065563524397</v>
      </c>
      <c r="V28" s="96">
        <f t="shared" si="9"/>
        <v>6.4516709446810303</v>
      </c>
      <c r="W28" s="96"/>
      <c r="X28" s="96">
        <f t="shared" si="10"/>
        <v>0.19846604296824916</v>
      </c>
      <c r="Y28" s="96">
        <f t="shared" si="13"/>
        <v>2.6391361698081757</v>
      </c>
      <c r="Z28" s="96">
        <f t="shared" si="13"/>
        <v>11.158899644320533</v>
      </c>
      <c r="AA28" s="96">
        <f t="shared" si="13"/>
        <v>3.651153134783748</v>
      </c>
      <c r="AB28" s="96">
        <f t="shared" si="13"/>
        <v>2.8871797870324052</v>
      </c>
      <c r="AC28" s="96">
        <f t="shared" si="13"/>
        <v>29.378449587070289</v>
      </c>
      <c r="AD28" s="96">
        <f t="shared" si="13"/>
        <v>27.542938248039402</v>
      </c>
      <c r="AE28" s="96">
        <f t="shared" si="13"/>
        <v>16.273149828891533</v>
      </c>
      <c r="AF28" s="96">
        <f t="shared" si="13"/>
        <v>6.2706275570856489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0.17204649734920469</v>
      </c>
      <c r="C29" s="68">
        <f>'Basic T2'!O29</f>
        <v>1.7823430153710911</v>
      </c>
      <c r="D29" s="68">
        <f>'Basic T2'!Z29</f>
        <v>7.7473503739445997</v>
      </c>
      <c r="E29" s="68">
        <f>'Basic T2'!AK29</f>
        <v>2.3886586206107587</v>
      </c>
      <c r="F29" s="68">
        <f>'Basic T2'!AV29</f>
        <v>3.2169513790129378</v>
      </c>
      <c r="G29" s="68">
        <f>'Basic T2'!BG29</f>
        <v>14.943702467956594</v>
      </c>
      <c r="H29" s="68">
        <f>'Basic T2'!BR29</f>
        <v>14.099860967852944</v>
      </c>
      <c r="I29" s="68">
        <f>'Basic T2'!CC29</f>
        <v>6.5049638332323632</v>
      </c>
      <c r="J29" s="68">
        <f>'Basic T2'!CN29</f>
        <v>2.1090956888704664</v>
      </c>
      <c r="K29" s="309">
        <f t="shared" si="12"/>
        <v>52.964972844200972</v>
      </c>
      <c r="L29" s="96"/>
      <c r="M29" s="96">
        <f t="shared" si="0"/>
        <v>0.4784424061980071</v>
      </c>
      <c r="N29" s="96">
        <f t="shared" si="1"/>
        <v>0.72441951576981289</v>
      </c>
      <c r="O29" s="96">
        <f t="shared" si="2"/>
        <v>1.566016076515752</v>
      </c>
      <c r="P29" s="96">
        <f t="shared" si="3"/>
        <v>1.7486601865986156</v>
      </c>
      <c r="Q29" s="96">
        <f t="shared" si="4"/>
        <v>2.3645319388591641</v>
      </c>
      <c r="R29" s="96">
        <f t="shared" si="5"/>
        <v>2.3049529702091918</v>
      </c>
      <c r="S29" s="96">
        <f t="shared" si="6"/>
        <v>2.4158974943499167</v>
      </c>
      <c r="T29" s="96">
        <f t="shared" si="7"/>
        <v>1.9020071993604251</v>
      </c>
      <c r="U29" s="96">
        <f t="shared" si="8"/>
        <v>1.7921445276875843</v>
      </c>
      <c r="V29" s="96">
        <f t="shared" si="9"/>
        <v>1.932313814062248</v>
      </c>
      <c r="W29" s="96"/>
      <c r="X29" s="96">
        <f t="shared" si="10"/>
        <v>0.32483071001525438</v>
      </c>
      <c r="Y29" s="96">
        <f t="shared" si="13"/>
        <v>3.3651353331454339</v>
      </c>
      <c r="Z29" s="96">
        <f t="shared" si="13"/>
        <v>14.627309253483062</v>
      </c>
      <c r="AA29" s="96">
        <f t="shared" si="13"/>
        <v>4.5098835935158759</v>
      </c>
      <c r="AB29" s="96">
        <f t="shared" si="13"/>
        <v>6.0737336512486388</v>
      </c>
      <c r="AC29" s="96">
        <f t="shared" si="13"/>
        <v>28.214311582702432</v>
      </c>
      <c r="AD29" s="96">
        <f t="shared" si="13"/>
        <v>26.621104874967777</v>
      </c>
      <c r="AE29" s="96">
        <f t="shared" si="13"/>
        <v>12.281633471930645</v>
      </c>
      <c r="AF29" s="96">
        <f t="shared" si="13"/>
        <v>3.9820575289908544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0.13999823767119562</v>
      </c>
      <c r="C30" s="68">
        <f>'Basic T2'!O30</f>
        <v>1.1676223485554797</v>
      </c>
      <c r="D30" s="68">
        <f>'Basic T2'!Z30</f>
        <v>2.9143746075649468</v>
      </c>
      <c r="E30" s="68">
        <f>'Basic T2'!AK30</f>
        <v>1.3883016612501173</v>
      </c>
      <c r="F30" s="68">
        <f>'Basic T2'!AV30</f>
        <v>2.9603484824108901</v>
      </c>
      <c r="G30" s="68">
        <f>'Basic T2'!BG30</f>
        <v>23.890625208148684</v>
      </c>
      <c r="H30" s="68">
        <f>'Basic T2'!BR30</f>
        <v>28.352086519141224</v>
      </c>
      <c r="I30" s="68">
        <f>'Basic T2'!CC30</f>
        <v>21.258932571854444</v>
      </c>
      <c r="J30" s="68">
        <f>'Basic T2'!CN30</f>
        <v>8.8493013349045828</v>
      </c>
      <c r="K30" s="309">
        <f t="shared" si="12"/>
        <v>90.921590971501573</v>
      </c>
      <c r="L30" s="96"/>
      <c r="M30" s="96">
        <f t="shared" si="0"/>
        <v>0.38931971720955788</v>
      </c>
      <c r="N30" s="96">
        <f t="shared" si="1"/>
        <v>0.47457106126480558</v>
      </c>
      <c r="O30" s="96">
        <f t="shared" si="2"/>
        <v>0.58909914592028856</v>
      </c>
      <c r="P30" s="96">
        <f t="shared" si="3"/>
        <v>1.0163310156878194</v>
      </c>
      <c r="Q30" s="96">
        <f t="shared" si="4"/>
        <v>2.1759230128500033</v>
      </c>
      <c r="R30" s="96">
        <f t="shared" si="5"/>
        <v>3.6849480677064594</v>
      </c>
      <c r="S30" s="96">
        <f t="shared" si="6"/>
        <v>4.8579014316064946</v>
      </c>
      <c r="T30" s="96">
        <f t="shared" si="7"/>
        <v>6.2159673503200281</v>
      </c>
      <c r="U30" s="96">
        <f t="shared" si="8"/>
        <v>7.519444018066884</v>
      </c>
      <c r="V30" s="96">
        <f t="shared" si="9"/>
        <v>3.3170798887700306</v>
      </c>
      <c r="W30" s="96"/>
      <c r="X30" s="96">
        <f t="shared" si="10"/>
        <v>0.15397688951029972</v>
      </c>
      <c r="Y30" s="96">
        <f t="shared" si="13"/>
        <v>1.2842080039288564</v>
      </c>
      <c r="Z30" s="96">
        <f t="shared" si="13"/>
        <v>3.2053713275633591</v>
      </c>
      <c r="AA30" s="96">
        <f t="shared" si="13"/>
        <v>1.5269218745691175</v>
      </c>
      <c r="AB30" s="96">
        <f t="shared" si="13"/>
        <v>3.2559356372665986</v>
      </c>
      <c r="AC30" s="96">
        <f t="shared" si="13"/>
        <v>26.276074750646362</v>
      </c>
      <c r="AD30" s="96">
        <f t="shared" si="13"/>
        <v>31.183007486118331</v>
      </c>
      <c r="AE30" s="96">
        <f t="shared" si="13"/>
        <v>23.381610841497302</v>
      </c>
      <c r="AF30" s="96">
        <f t="shared" si="13"/>
        <v>9.7328931888997676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0.18045467973340407</v>
      </c>
      <c r="C31" s="68">
        <f>'Basic T2'!O31</f>
        <v>1.1702866573837325</v>
      </c>
      <c r="D31" s="68">
        <f>'Basic T2'!Z31</f>
        <v>4.4970533814944744</v>
      </c>
      <c r="E31" s="68">
        <f>'Basic T2'!AK31</f>
        <v>2.048269574969797</v>
      </c>
      <c r="F31" s="68">
        <f>'Basic T2'!AV31</f>
        <v>3.2543996087029807</v>
      </c>
      <c r="G31" s="68">
        <f>'Basic T2'!BG31</f>
        <v>22.512919667465713</v>
      </c>
      <c r="H31" s="68">
        <f>'Basic T2'!BR31</f>
        <v>29.543404422605857</v>
      </c>
      <c r="I31" s="68">
        <f>'Basic T2'!CC31</f>
        <v>24.478919994540341</v>
      </c>
      <c r="J31" s="68">
        <f>'Basic T2'!CN31</f>
        <v>11.550474262547487</v>
      </c>
      <c r="K31" s="309">
        <f t="shared" si="12"/>
        <v>99.236182249443772</v>
      </c>
      <c r="L31" s="96"/>
      <c r="M31" s="96">
        <f t="shared" si="0"/>
        <v>0.50182463759259843</v>
      </c>
      <c r="N31" s="96">
        <f t="shared" si="1"/>
        <v>0.47565394895509805</v>
      </c>
      <c r="O31" s="96">
        <f t="shared" si="2"/>
        <v>0.90901502480830365</v>
      </c>
      <c r="P31" s="96">
        <f t="shared" si="3"/>
        <v>1.4994723089627335</v>
      </c>
      <c r="Q31" s="96">
        <f t="shared" si="4"/>
        <v>2.392057233687527</v>
      </c>
      <c r="R31" s="96">
        <f t="shared" si="5"/>
        <v>3.4724474183606824</v>
      </c>
      <c r="S31" s="96">
        <f t="shared" si="6"/>
        <v>5.06202414916494</v>
      </c>
      <c r="T31" s="96">
        <f t="shared" si="7"/>
        <v>7.1574697808962364</v>
      </c>
      <c r="U31" s="96">
        <f t="shared" si="8"/>
        <v>9.8146894667006723</v>
      </c>
      <c r="V31" s="96">
        <f t="shared" si="9"/>
        <v>3.6204199779249762</v>
      </c>
      <c r="W31" s="96"/>
      <c r="X31" s="96">
        <f t="shared" si="10"/>
        <v>0.18184363368575229</v>
      </c>
      <c r="Y31" s="96">
        <f t="shared" si="13"/>
        <v>1.1792943167060339</v>
      </c>
      <c r="Z31" s="96">
        <f t="shared" si="13"/>
        <v>4.5316670588863577</v>
      </c>
      <c r="AA31" s="96">
        <f t="shared" si="13"/>
        <v>2.0640350409905839</v>
      </c>
      <c r="AB31" s="96">
        <f t="shared" si="13"/>
        <v>3.279448619378162</v>
      </c>
      <c r="AC31" s="96">
        <f t="shared" si="13"/>
        <v>22.686200896842642</v>
      </c>
      <c r="AD31" s="96">
        <f t="shared" si="13"/>
        <v>29.770799070387909</v>
      </c>
      <c r="AE31" s="96">
        <f t="shared" si="13"/>
        <v>24.667333466143642</v>
      </c>
      <c r="AF31" s="96">
        <f t="shared" si="13"/>
        <v>11.639377896978932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1.8801932773203286E-3</v>
      </c>
      <c r="C32" s="68">
        <f>'Basic T2'!O32</f>
        <v>0.40853367712609445</v>
      </c>
      <c r="D32" s="68">
        <f>'Basic T2'!Z32</f>
        <v>1.8431041607076868</v>
      </c>
      <c r="E32" s="68">
        <f>'Basic T2'!AK32</f>
        <v>1.1008843238916348</v>
      </c>
      <c r="F32" s="68">
        <f>'Basic T2'!AV32</f>
        <v>1.3651010413688887</v>
      </c>
      <c r="G32" s="68">
        <f>'Basic T2'!BG32</f>
        <v>8.3231383082198747</v>
      </c>
      <c r="H32" s="68">
        <f>'Basic T2'!BR32</f>
        <v>12.788834122701065</v>
      </c>
      <c r="I32" s="68">
        <f>'Basic T2'!CC32</f>
        <v>15.743911730812625</v>
      </c>
      <c r="J32" s="68">
        <f>'Basic T2'!CN32</f>
        <v>6.7720205331229621</v>
      </c>
      <c r="K32" s="309">
        <f t="shared" si="12"/>
        <v>48.347408091228154</v>
      </c>
      <c r="L32" s="96"/>
      <c r="M32" s="96">
        <f t="shared" si="0"/>
        <v>5.2286109254093063E-3</v>
      </c>
      <c r="N32" s="96">
        <f t="shared" si="1"/>
        <v>0.16604534929979708</v>
      </c>
      <c r="O32" s="96">
        <f t="shared" si="2"/>
        <v>0.37255714625589093</v>
      </c>
      <c r="P32" s="96">
        <f t="shared" si="3"/>
        <v>0.80592202277427694</v>
      </c>
      <c r="Q32" s="96">
        <f t="shared" si="4"/>
        <v>1.0033801048858377</v>
      </c>
      <c r="R32" s="96">
        <f t="shared" si="5"/>
        <v>1.2837810713998106</v>
      </c>
      <c r="S32" s="96">
        <f t="shared" si="6"/>
        <v>2.1912636148067626</v>
      </c>
      <c r="T32" s="96">
        <f t="shared" si="7"/>
        <v>4.6034127515234404</v>
      </c>
      <c r="U32" s="96">
        <f t="shared" si="8"/>
        <v>5.754333292636896</v>
      </c>
      <c r="V32" s="96">
        <f t="shared" si="9"/>
        <v>1.763851834751081</v>
      </c>
      <c r="W32" s="96"/>
      <c r="X32" s="96">
        <f t="shared" si="10"/>
        <v>3.8889225949249157E-3</v>
      </c>
      <c r="Y32" s="96">
        <f t="shared" si="13"/>
        <v>0.8449960261679802</v>
      </c>
      <c r="Z32" s="96">
        <f t="shared" si="13"/>
        <v>3.8122088307813295</v>
      </c>
      <c r="AA32" s="96">
        <f t="shared" si="13"/>
        <v>2.277028629568608</v>
      </c>
      <c r="AB32" s="96">
        <f t="shared" si="13"/>
        <v>2.8235247664012082</v>
      </c>
      <c r="AC32" s="96">
        <f t="shared" si="13"/>
        <v>17.21527303493643</v>
      </c>
      <c r="AD32" s="96">
        <f t="shared" si="13"/>
        <v>26.45195394667163</v>
      </c>
      <c r="AE32" s="96">
        <f t="shared" si="13"/>
        <v>32.564127742080764</v>
      </c>
      <c r="AF32" s="96">
        <f t="shared" si="13"/>
        <v>14.006998100797125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0.16486979853054765</v>
      </c>
      <c r="C33" s="68">
        <f>'Basic T2'!O33</f>
        <v>3.8508076719847599</v>
      </c>
      <c r="D33" s="68">
        <f>'Basic T2'!Z33</f>
        <v>15.348498313812701</v>
      </c>
      <c r="E33" s="68">
        <f>'Basic T2'!AK33</f>
        <v>7.6238678825967083</v>
      </c>
      <c r="F33" s="68">
        <f>'Basic T2'!AV33</f>
        <v>6.6932033958307953</v>
      </c>
      <c r="G33" s="68">
        <f>'Basic T2'!BG33</f>
        <v>45.073803054357164</v>
      </c>
      <c r="H33" s="68">
        <f>'Basic T2'!BR33</f>
        <v>70.622603009242411</v>
      </c>
      <c r="I33" s="68">
        <f>'Basic T2'!CC33</f>
        <v>60.229567145165582</v>
      </c>
      <c r="J33" s="68">
        <f>'Basic T2'!CN33</f>
        <v>23.500031046307722</v>
      </c>
      <c r="K33" s="309">
        <f>SUM(B33:J33)</f>
        <v>233.1072513178284</v>
      </c>
      <c r="L33" s="96"/>
      <c r="M33" s="96">
        <f t="shared" si="0"/>
        <v>0.45848479529479075</v>
      </c>
      <c r="N33" s="96">
        <f t="shared" si="1"/>
        <v>1.5651309568383356</v>
      </c>
      <c r="O33" s="96">
        <f t="shared" si="2"/>
        <v>3.1024794219507537</v>
      </c>
      <c r="P33" s="96">
        <f t="shared" si="3"/>
        <v>5.5811885880854728</v>
      </c>
      <c r="Q33" s="96">
        <f t="shared" si="4"/>
        <v>4.9196557044572229</v>
      </c>
      <c r="R33" s="96">
        <f t="shared" si="5"/>
        <v>6.9522928773200503</v>
      </c>
      <c r="S33" s="96">
        <f t="shared" si="6"/>
        <v>12.100613619063108</v>
      </c>
      <c r="T33" s="96">
        <f t="shared" si="7"/>
        <v>17.610715948829931</v>
      </c>
      <c r="U33" s="96">
        <f t="shared" si="8"/>
        <v>19.968488040807575</v>
      </c>
      <c r="V33" s="96">
        <f t="shared" si="9"/>
        <v>8.5044197644450854</v>
      </c>
      <c r="W33" s="96"/>
      <c r="X33" s="96">
        <f>IF($K33&gt;0,B33/$K33*100,0)</f>
        <v>7.0727014109808667E-2</v>
      </c>
      <c r="Y33" s="96">
        <f t="shared" ref="Y33" si="14">IF($K33&gt;0,C33/$K33*100,0)</f>
        <v>1.651946754215039</v>
      </c>
      <c r="Z33" s="96">
        <f t="shared" ref="Z33" si="15">IF($K33&gt;0,D33/$K33*100,0)</f>
        <v>6.5843075352837914</v>
      </c>
      <c r="AA33" s="96">
        <f t="shared" ref="AA33" si="16">IF($K33&gt;0,E33/$K33*100,0)</f>
        <v>3.2705408516880503</v>
      </c>
      <c r="AB33" s="96">
        <f t="shared" ref="AB33" si="17">IF($K33&gt;0,F33/$K33*100,0)</f>
        <v>2.87129780733633</v>
      </c>
      <c r="AC33" s="96">
        <f t="shared" ref="AC33" si="18">IF($K33&gt;0,G33/$K33*100,0)</f>
        <v>19.336079336674779</v>
      </c>
      <c r="AD33" s="96">
        <f t="shared" ref="AD33" si="19">IF($K33&gt;0,H33/$K33*100,0)</f>
        <v>30.296184528791226</v>
      </c>
      <c r="AE33" s="96">
        <f t="shared" ref="AE33" si="20">IF($K33&gt;0,I33/$K33*100,0)</f>
        <v>25.837706379646686</v>
      </c>
      <c r="AF33" s="96">
        <f>IF($K33&gt;0,J33/$K33*100,0)</f>
        <v>10.081209792254285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35.959709072694928</v>
      </c>
      <c r="C35" s="310">
        <f t="shared" ref="C35:K35" si="22">SUM(C8:C33)</f>
        <v>246.03741017068864</v>
      </c>
      <c r="D35" s="310">
        <f t="shared" si="22"/>
        <v>494.71716734746258</v>
      </c>
      <c r="E35" s="310">
        <f t="shared" si="22"/>
        <v>136.59935983657454</v>
      </c>
      <c r="F35" s="310">
        <f t="shared" si="22"/>
        <v>136.050240055757</v>
      </c>
      <c r="G35" s="310">
        <f t="shared" si="22"/>
        <v>648.33003801376219</v>
      </c>
      <c r="H35" s="310">
        <f t="shared" si="22"/>
        <v>583.62827896582644</v>
      </c>
      <c r="I35" s="310">
        <f t="shared" si="22"/>
        <v>342.00521614322719</v>
      </c>
      <c r="J35" s="310">
        <f t="shared" si="22"/>
        <v>117.6855803918809</v>
      </c>
      <c r="K35" s="310">
        <f t="shared" si="22"/>
        <v>2741.0129999978744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1.3119131165274596</v>
      </c>
      <c r="Y35" s="97">
        <f t="shared" ref="Y35:AG35" si="24">IF($K35&gt;0,C35/$K35*100,0)</f>
        <v>8.9761489701391213</v>
      </c>
      <c r="Z35" s="97">
        <f t="shared" si="24"/>
        <v>18.048698322402927</v>
      </c>
      <c r="AA35" s="97">
        <f t="shared" si="24"/>
        <v>4.9835356430881745</v>
      </c>
      <c r="AB35" s="97">
        <f t="shared" si="24"/>
        <v>4.9635021817066356</v>
      </c>
      <c r="AC35" s="97">
        <f t="shared" si="24"/>
        <v>23.652935539315756</v>
      </c>
      <c r="AD35" s="97">
        <f t="shared" si="24"/>
        <v>21.292430169659138</v>
      </c>
      <c r="AE35" s="97">
        <f t="shared" si="24"/>
        <v>12.477329226220101</v>
      </c>
      <c r="AF35" s="97">
        <f t="shared" si="24"/>
        <v>4.2935068309406841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automation\Data\Results\Workbooks\YH\[YH_MainTables.Main.xlsm]Manager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automation\Data\Results\Workbooks\YH\[YH_MainTables.Main.xlsm]Manager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automation\Data\Results\Workbooks\YH\[YH_MainTables.Main.xlsm]Manager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automation\Data\Results\Workbooks\YH\[YH_MainTables.Main.xlsm]Manager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automation\Data\Results\Workbooks\YH\[YH_MainTables.Main.xlsm]Manager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automation\Data\Results\Workbooks\YH\[YH_MainTables.Main.xlsm]Manager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automation\Data\Results\Workbooks\YH\[YH_MainTables.Main.xlsm]Manager</v>
      </c>
      <c r="Y79" s="90" t="str">
        <f ca="1">CELL("filename")</f>
        <v>M:\IE\Projects\Nuffield via NFER AI and automation\Data\Results\Workbooks\YH\[YH_MainTables.Main.xlsm]Manager</v>
      </c>
      <c r="AW79" s="90" t="str">
        <f ca="1">CELL("filename")</f>
        <v>M:\IE\Projects\Nuffield via NFER AI and automation\Data\Results\Workbooks\YH\[YH_MainTables.Main.xlsm]Manager</v>
      </c>
      <c r="BU79" s="90" t="str">
        <f ca="1">CELL("filename")</f>
        <v>M:\IE\Projects\Nuffield via NFER AI and automation\Data\Results\Workbooks\YH\[YH_MainTables.Main.xlsm]Manager</v>
      </c>
      <c r="CS79" s="90" t="str">
        <f ca="1">CELL("filename")</f>
        <v>M:\IE\Projects\Nuffield via NFER AI and automation\Data\Results\Workbooks\YH\[YH_MainTables.Main.xlsm]Manager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automation\Data\Results\Workbooks\YH\[YH_MainTables.Main.xlsm]Manager</v>
      </c>
      <c r="Y96" s="90" t="str">
        <f ca="1">CELL("filename")</f>
        <v>M:\IE\Projects\Nuffield via NFER AI and automation\Data\Results\Workbooks\YH\[YH_MainTables.Main.xlsm]Manager</v>
      </c>
      <c r="AW96" s="90" t="str">
        <f ca="1">CELL("filename")</f>
        <v>M:\IE\Projects\Nuffield via NFER AI and automation\Data\Results\Workbooks\YH\[YH_MainTables.Main.xlsm]Manager</v>
      </c>
      <c r="BU96" s="90" t="str">
        <f ca="1">CELL("filename")</f>
        <v>M:\IE\Projects\Nuffield via NFER AI and automation\Data\Results\Workbooks\YH\[YH_MainTables.Main.xlsm]Manager</v>
      </c>
      <c r="CS96" s="90" t="str">
        <f ca="1">CELL("filename")</f>
        <v>M:\IE\Projects\Nuffield via NFER AI and automation\Data\Results\Workbooks\YH\[YH_MainTables.Main.xlsm]Manager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47A57-5F7F-48D5-B27C-42D30360C277}"/>
</file>

<file path=customXml/itemProps2.xml><?xml version="1.0" encoding="utf-8"?>
<ds:datastoreItem xmlns:ds="http://schemas.openxmlformats.org/officeDocument/2006/customXml" ds:itemID="{0047D778-CB61-4ABA-9FEC-6C4697D2D4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2023-10-02T15:59:55Z</dcterms:modified>
</cp:coreProperties>
</file>