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WO_LEP\"/>
    </mc:Choice>
  </mc:AlternateContent>
  <xr:revisionPtr revIDLastSave="0" documentId="13_ncr:1_{4C333EB1-6D0C-440D-9FDB-550CBAEBBD7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54" i="109" l="1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<sst xmlns="http://schemas.openxmlformats.org/spreadsheetml/2006/main" count="2355" uniqueCount="531">
  <si>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</si>
  <si>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</si>
  <si>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</si>
  <si>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</si>
  <si>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</si>
  <si>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</si>
  <si>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</si>
  <si>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</si>
  <si>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</si>
  <si>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</si>
  <si>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</si>
  <si>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</si>
  <si>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</si>
  <si>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</si>
  <si>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</si>
  <si>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</si>
  <si>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</si>
  <si>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</si>
  <si>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</si>
  <si>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</si>
  <si>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</si>
  <si>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</si>
  <si>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</si>
  <si>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</si>
  <si>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</si>
  <si>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</si>
  <si>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</si>
  <si>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</si>
  <si>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</si>
  <si>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</si>
  <si>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</si>
  <si>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</si>
  <si>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</si>
  <si>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</si>
  <si>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</si>
  <si>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</si>
  <si>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</si>
  <si>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</si>
  <si>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</si>
  <si>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</si>
  <si>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</si>
  <si>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</si>
  <si>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</si>
  <si>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</si>
  <si>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</si>
  <si>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</si>
  <si>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</si>
  <si>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</si>
  <si>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</si>
  <si>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</si>
  <si>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</si>
  <si>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</si>
  <si>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</si>
  <si>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</si>
  <si>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</si>
  <si>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</si>
  <si>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</si>
  <si>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</si>
  <si>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</si>
  <si>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</si>
  <si>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</si>
  <si>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</si>
  <si>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</si>
  <si>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</si>
  <si>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</si>
  <si>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</si>
  <si>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</si>
  <si>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</si>
  <si>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</si>
  <si>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</si>
  <si>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</si>
  <si>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</si>
  <si>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</si>
  <si>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</si>
  <si>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</si>
  <si>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</si>
  <si>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</si>
  <si>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</si>
  <si>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</si>
  <si>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</si>
  <si>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</si>
  <si>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</si>
  <si>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</si>
  <si>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</si>
  <si>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</si>
  <si>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</si>
  <si>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</si>
  <si>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</si>
  <si>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</si>
  <si>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</si>
  <si>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</si>
  <si>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</si>
  <si>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</si>
  <si>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</si>
  <si>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</si>
  <si>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</si>
  <si>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</si>
  <si>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</si>
  <si>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</si>
  <si>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</si>
  <si>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</si>
  <si>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</si>
  <si>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</si>
  <si>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</si>
  <si>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</si>
  <si>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</si>
  <si>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</si>
  <si>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</si>
  <si>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</si>
  <si>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</si>
  <si>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</si>
  <si>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</si>
  <si>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</si>
  <si>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</si>
  <si>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</si>
  <si>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</si>
  <si>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</si>
  <si>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</si>
  <si>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</si>
  <si>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</si>
  <si>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</si>
  <si>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</si>
  <si>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</si>
  <si>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</si>
  <si>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</si>
  <si>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</si>
  <si>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</si>
  <si>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</si>
  <si>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</si>
  <si>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</si>
  <si>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</si>
  <si>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</si>
  <si>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</si>
  <si>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</si>
  <si>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</si>
  <si>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</si>
  <si>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</si>
  <si>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</si>
  <si>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</si>
  <si>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</si>
  <si>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</si>
  <si>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</si>
  <si>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</si>
  <si>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</si>
  <si>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</si>
  <si>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</si>
  <si>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</si>
  <si>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</si>
  <si>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</si>
  <si>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</si>
  <si>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</si>
  <si>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</si>
  <si>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</si>
  <si>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</si>
  <si>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</si>
  <si>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</si>
  <si>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</si>
  <si>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</si>
  <si>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</si>
  <si>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</si>
  <si>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</si>
  <si>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</si>
  <si>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</si>
  <si>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</si>
  <si>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</si>
  <si>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</si>
  <si>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</si>
  <si>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</si>
  <si>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</si>
  <si>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</si>
  <si>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</si>
  <si>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</si>
  <si>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</si>
  <si>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</si>
  <si>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</si>
  <si>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</si>
  <si>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</si>
  <si>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</si>
  <si>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</si>
  <si>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</si>
  <si>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</si>
  <si>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</si>
  <si>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</si>
  <si>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</si>
  <si>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</si>
  <si>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</si>
  <si>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</si>
  <si>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</si>
  <si>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</si>
  <si>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</si>
  <si>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</si>
  <si>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</si>
  <si>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</si>
  <si>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</si>
  <si>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</si>
  <si>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</si>
  <si>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</si>
  <si>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</si>
  <si>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</si>
  <si>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</si>
  <si>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</si>
  <si>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</si>
  <si>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</si>
  <si>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</si>
  <si>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</si>
  <si>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</si>
  <si>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</si>
  <si>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</si>
  <si>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</si>
  <si>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</si>
  <si>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</si>
  <si>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</si>
  <si>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</si>
  <si>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</si>
  <si>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</si>
  <si>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</si>
  <si>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</si>
  <si>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</si>
  <si>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</si>
  <si>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</si>
  <si>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</si>
  <si>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</si>
  <si>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</si>
  <si>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</si>
  <si>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</si>
  <si>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</si>
  <si>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</si>
  <si>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</si>
  <si>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</si>
  <si>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</si>
  <si>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</si>
  <si>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</si>
  <si>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</si>
  <si>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</si>
  <si>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</si>
  <si>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</si>
  <si>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</si>
  <si>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</si>
  <si>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</si>
  <si>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</si>
  <si>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</si>
  <si>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</si>
  <si>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</si>
  <si>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</si>
  <si>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</si>
  <si>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</si>
  <si>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</si>
  <si>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</si>
  <si>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</si>
  <si>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</si>
  <si>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</si>
  <si>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</si>
  <si>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</si>
  <si>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</si>
  <si>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</si>
  <si>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</si>
  <si>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</si>
  <si>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</si>
  <si>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</si>
  <si>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</si>
  <si>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</si>
  <si>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</si>
  <si>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</si>
  <si>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</si>
  <si>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</si>
  <si>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</si>
  <si>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</si>
  <si>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</si>
  <si>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</si>
  <si>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</si>
  <si>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</si>
  <si>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</si>
  <si>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</si>
  <si>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</si>
  <si>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</si>
  <si>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</si>
  <si>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</si>
  <si>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</si>
  <si>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</si>
  <si>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</si>
  <si>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</si>
  <si>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</si>
  <si>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</si>
  <si>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</si>
  <si>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</si>
  <si>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</si>
  <si>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</si>
  <si>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</si>
  <si>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</si>
  <si>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</si>
  <si>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</si>
  <si>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</si>
  <si>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</si>
  <si>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</si>
  <si>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</si>
  <si>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</si>
  <si>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</si>
  <si>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</si>
  <si>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</si>
  <si>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</si>
  <si>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</si>
  <si>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</si>
  <si>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</si>
  <si>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</si>
  <si>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</si>
  <si>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</si>
  <si>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</si>
  <si>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</si>
  <si>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</si>
  <si>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</si>
  <si>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</si>
  <si>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</si>
  <si>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</si>
  <si>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</si>
  <si>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</si>
  <si>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</si>
  <si>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</si>
  <si>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</si>
  <si>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</si>
  <si>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</si>
  <si>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</si>
  <si>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</si>
  <si>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</si>
  <si>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</si>
  <si>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</si>
  <si>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</si>
  <si>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</si>
  <si>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</si>
  <si>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</si>
  <si>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</si>
  <si>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</si>
  <si>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</si>
  <si>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</si>
  <si>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</si>
  <si>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</si>
  <si>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</si>
  <si>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</si>
  <si>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</si>
  <si>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</si>
  <si>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</si>
  <si>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</si>
  <si>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</si>
  <si>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</si>
  <si>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</si>
  <si>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</si>
  <si>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</si>
  <si>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</si>
  <si>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</si>
  <si>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</si>
  <si>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</si>
  <si>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</si>
  <si>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</si>
  <si>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</si>
  <si>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</si>
  <si>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</si>
  <si>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</si>
  <si>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</si>
  <si>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</si>
  <si>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</si>
  <si>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</si>
  <si>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</si>
  <si>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</si>
  <si>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</si>
  <si>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</si>
  <si>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</si>
  <si>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</si>
  <si>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</si>
  <si>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</si>
  <si>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</si>
  <si>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</si>
  <si>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</si>
  <si>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</si>
  <si>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</si>
  <si>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</si>
  <si>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</si>
  <si>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</si>
  <si>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</si>
  <si>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</si>
  <si>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</si>
  <si>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</si>
  <si>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</si>
  <si>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</si>
  <si>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</si>
  <si>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</si>
  <si>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</si>
  <si>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</si>
  <si>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</si>
  <si>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</si>
  <si>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</si>
  <si>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</si>
  <si>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</si>
  <si>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</si>
  <si>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</si>
  <si>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</si>
  <si>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</si>
  <si>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</si>
  <si>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</si>
  <si>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</si>
  <si>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</si>
  <si>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</si>
  <si>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</si>
  <si>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</si>
  <si>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</si>
  <si>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</si>
  <si>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</si>
  <si>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</si>
  <si>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</si>
  <si>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</si>
  <si>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</si>
  <si>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</si>
  <si>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</si>
  <si>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</si>
  <si>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</si>
  <si>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</si>
  <si>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</si>
  <si>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</si>
  <si>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</si>
  <si>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</si>
  <si>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</si>
  <si>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</si>
  <si>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</si>
  <si>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</si>
  <si>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</si>
  <si>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</si>
  <si>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</si>
  <si>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</si>
  <si>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</si>
  <si>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</si>
  <si>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</si>
  <si>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</si>
  <si>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</si>
  <si>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</si>
  <si>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</si>
  <si>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</si>
  <si>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</si>
  <si>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</si>
  <si>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</si>
  <si>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</si>
  <si>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</si>
  <si>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</si>
  <si>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</si>
  <si>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</si>
  <si>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</si>
  <si>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</si>
  <si>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</si>
  <si>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</si>
  <si>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</si>
  <si>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</si>
  <si>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</si>
  <si>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</si>
  <si>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</si>
  <si>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</si>
  <si>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</si>
  <si>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</si>
  <si>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</si>
  <si>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</si>
  <si>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</si>
  <si>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</si>
  <si>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</si>
  <si>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</si>
  <si>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</si>
  <si>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</si>
  <si>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</si>
  <si>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</si>
  <si>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</si>
  <si>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</si>
  <si>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</si>
  <si>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</si>
  <si>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</si>
  <si>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</si>
  <si>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</si>
  <si>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</si>
  <si>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</si>
  <si>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</si>
  <si>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</si>
  <si>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</si>
  <si>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</si>
  <si>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</si>
  <si>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</si>
  <si>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</si>
  <si>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</si>
  <si>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</si>
  <si>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</si>
  <si>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</si>
  <si>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</si>
  <si>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</si>
  <si>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</si>
  <si>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</si>
  <si>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</si>
  <si>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</si>
  <si>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</si>
  <si>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</si>
  <si>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</si>
  <si>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</si>
  <si>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</si>
  <si>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</si>
  <si>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</si>
  <si>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</si>
  <si>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</si>
  <si>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</si>
  <si>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</si>
  <si>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</si>
  <si>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</si>
  <si>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</si>
  <si>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</si>
  <si>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</si>
  <si>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</si>
  <si>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</si>
  <si>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</si>
  <si>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</si>
  <si>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</si>
  <si>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</si>
  <si>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</si>
  <si>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</si>
  <si>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</si>
  <si>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</si>
  <si>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</si>
  <si>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</si>
  <si>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</si>
  <si>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</si>
  <si>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</si>
  <si>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</si>
  <si>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</si>
  <si>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</si>
  <si>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</si>
  <si>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</si>
  <si>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automation/Data/Results/Workbooks/LEPs/WO_LEP/WO_LEP_Database.Main.xlsx</t>
  </si>
  <si>
    <t>37. Worcestershire</t>
  </si>
  <si>
    <t>28-02-2024 10:04:48</t>
  </si>
  <si>
    <t>Worcestershire</t>
  </si>
  <si>
    <t>29 02 2024 03:57:02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</si>
</sst>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5.5461606078721637E-2</c:v>
                </c:pt>
                <c:pt idx="2">
                  <c:v>2.4076370467718711</c:v>
                </c:pt>
                <c:pt idx="3">
                  <c:v>-1.1477304933379617</c:v>
                </c:pt>
                <c:pt idx="4">
                  <c:v>-0.5302525888070786</c:v>
                </c:pt>
                <c:pt idx="5">
                  <c:v>0.69390608533679288</c:v>
                </c:pt>
                <c:pt idx="7">
                  <c:v>-0.80097960507796717</c:v>
                </c:pt>
                <c:pt idx="8">
                  <c:v>-0.94379049191094522</c:v>
                </c:pt>
                <c:pt idx="9">
                  <c:v>1.2611104039261578</c:v>
                </c:pt>
                <c:pt idx="10">
                  <c:v>0.62737684883913403</c:v>
                </c:pt>
                <c:pt idx="11">
                  <c:v>1.5119632364757774</c:v>
                </c:pt>
                <c:pt idx="12">
                  <c:v>-7.2695139437430552</c:v>
                </c:pt>
                <c:pt idx="13">
                  <c:v>2.3271129229156085</c:v>
                </c:pt>
                <c:pt idx="14">
                  <c:v>0.1316041404691104</c:v>
                </c:pt>
                <c:pt idx="15">
                  <c:v>0.17110728689351262</c:v>
                </c:pt>
                <c:pt idx="17">
                  <c:v>4.3878622400567835</c:v>
                </c:pt>
                <c:pt idx="18">
                  <c:v>0.99532696448099145</c:v>
                </c:pt>
                <c:pt idx="19">
                  <c:v>-1.4623034179299998</c:v>
                </c:pt>
                <c:pt idx="20">
                  <c:v>0.4837635167407317</c:v>
                </c:pt>
                <c:pt idx="22">
                  <c:v>3.3513039723763516</c:v>
                </c:pt>
                <c:pt idx="24">
                  <c:v>-3.0264324186967007</c:v>
                </c:pt>
                <c:pt idx="25">
                  <c:v>2.3174149194164162</c:v>
                </c:pt>
                <c:pt idx="26">
                  <c:v>-5.600575033996158</c:v>
                </c:pt>
                <c:pt idx="27">
                  <c:v>-2.3864651005087167</c:v>
                </c:pt>
                <c:pt idx="29">
                  <c:v>-4.1453448974104639</c:v>
                </c:pt>
                <c:pt idx="30">
                  <c:v>-1.6330181998562177</c:v>
                </c:pt>
                <c:pt idx="31">
                  <c:v>5.1547496797279546</c:v>
                </c:pt>
                <c:pt idx="32">
                  <c:v>-9.9458257615975931</c:v>
                </c:pt>
                <c:pt idx="33">
                  <c:v>-7.5135363944936024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0.47641560095557089</c:v>
                </c:pt>
                <c:pt idx="2">
                  <c:v>0.84048528509790277</c:v>
                </c:pt>
                <c:pt idx="3">
                  <c:v>0.60246098404870274</c:v>
                </c:pt>
                <c:pt idx="4">
                  <c:v>0.27383437290042778</c:v>
                </c:pt>
                <c:pt idx="5">
                  <c:v>0.67435646495841439</c:v>
                </c:pt>
                <c:pt idx="7">
                  <c:v>-0.21878921918162542</c:v>
                </c:pt>
                <c:pt idx="8">
                  <c:v>1.9096216945180267E-2</c:v>
                </c:pt>
                <c:pt idx="9">
                  <c:v>0.90093925258123431</c:v>
                </c:pt>
                <c:pt idx="10">
                  <c:v>0.7367919952403712</c:v>
                </c:pt>
                <c:pt idx="11">
                  <c:v>1.1639508979558455</c:v>
                </c:pt>
                <c:pt idx="12">
                  <c:v>-0.32196158997856994</c:v>
                </c:pt>
                <c:pt idx="13">
                  <c:v>0.79692041266643532</c:v>
                </c:pt>
                <c:pt idx="14">
                  <c:v>4.9763852776085749E-2</c:v>
                </c:pt>
                <c:pt idx="15">
                  <c:v>0.57970626669079373</c:v>
                </c:pt>
                <c:pt idx="17">
                  <c:v>1.5382069457314351</c:v>
                </c:pt>
                <c:pt idx="18">
                  <c:v>0.42382807810770196</c:v>
                </c:pt>
                <c:pt idx="19">
                  <c:v>0.10606368256047549</c:v>
                </c:pt>
                <c:pt idx="20">
                  <c:v>0.60300843267708792</c:v>
                </c:pt>
                <c:pt idx="22">
                  <c:v>9.1656341861834356E-2</c:v>
                </c:pt>
                <c:pt idx="24">
                  <c:v>-0.54471845273991182</c:v>
                </c:pt>
                <c:pt idx="25">
                  <c:v>6.2124121311790681E-2</c:v>
                </c:pt>
                <c:pt idx="26">
                  <c:v>-0.13074630244529484</c:v>
                </c:pt>
                <c:pt idx="27">
                  <c:v>-0.31417879438786489</c:v>
                </c:pt>
                <c:pt idx="29">
                  <c:v>0.53830665235454767</c:v>
                </c:pt>
                <c:pt idx="30">
                  <c:v>-0.314877334192043</c:v>
                </c:pt>
                <c:pt idx="31">
                  <c:v>-3.8427946054431228</c:v>
                </c:pt>
                <c:pt idx="32">
                  <c:v>0.27803190936361855</c:v>
                </c:pt>
                <c:pt idx="33">
                  <c:v>0.23478491446757843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6.0529999999999822</c:v>
                </c:pt>
                <c:pt idx="1">
                  <c:v>3.3669999999999849</c:v>
                </c:pt>
                <c:pt idx="2">
                  <c:v>3.8349999999999977</c:v>
                </c:pt>
                <c:pt idx="3">
                  <c:v>3.537999999999994</c:v>
                </c:pt>
                <c:pt idx="4">
                  <c:v>4.0890000000000013</c:v>
                </c:pt>
                <c:pt idx="5">
                  <c:v>4.0099999999999891</c:v>
                </c:pt>
                <c:pt idx="6">
                  <c:v>3.1389999999999962</c:v>
                </c:pt>
                <c:pt idx="7">
                  <c:v>2.3550000000000009</c:v>
                </c:pt>
                <c:pt idx="8">
                  <c:v>4.3100000000000041</c:v>
                </c:pt>
                <c:pt idx="9">
                  <c:v>3.3639999999999999</c:v>
                </c:pt>
                <c:pt idx="10">
                  <c:v>2.3749999999999982</c:v>
                </c:pt>
                <c:pt idx="11">
                  <c:v>2.3989999999999974</c:v>
                </c:pt>
                <c:pt idx="12">
                  <c:v>2.4209999999999989</c:v>
                </c:pt>
                <c:pt idx="13">
                  <c:v>2.4519999999999955</c:v>
                </c:pt>
                <c:pt idx="14">
                  <c:v>2.4739999999999958</c:v>
                </c:pt>
                <c:pt idx="15">
                  <c:v>2.4729999999999968</c:v>
                </c:pt>
                <c:pt idx="16">
                  <c:v>2.4740000000000024</c:v>
                </c:pt>
                <c:pt idx="17">
                  <c:v>2.4729999999999976</c:v>
                </c:pt>
                <c:pt idx="18">
                  <c:v>2.4730000000000016</c:v>
                </c:pt>
                <c:pt idx="19">
                  <c:v>2.4709999999999912</c:v>
                </c:pt>
                <c:pt idx="20">
                  <c:v>2.4730000000000008</c:v>
                </c:pt>
                <c:pt idx="21">
                  <c:v>2.4739999999999993</c:v>
                </c:pt>
                <c:pt idx="22">
                  <c:v>2.4750000000000005</c:v>
                </c:pt>
                <c:pt idx="23">
                  <c:v>2.4759999999999915</c:v>
                </c:pt>
                <c:pt idx="24" formatCode="#,##0.00">
                  <c:v>2.4760000000000031</c:v>
                </c:pt>
                <c:pt idx="25">
                  <c:v>2.4759999999999969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2.8999999999999995E-2</c:v>
                </c:pt>
                <c:pt idx="1">
                  <c:v>3.299999999999996E-2</c:v>
                </c:pt>
                <c:pt idx="2">
                  <c:v>0.17900000000000058</c:v>
                </c:pt>
                <c:pt idx="3">
                  <c:v>4.1000000000000071E-2</c:v>
                </c:pt>
                <c:pt idx="4">
                  <c:v>2.6999999999999965E-2</c:v>
                </c:pt>
                <c:pt idx="5">
                  <c:v>8.4000000000000213E-2</c:v>
                </c:pt>
                <c:pt idx="6">
                  <c:v>3.5000000000000017E-2</c:v>
                </c:pt>
                <c:pt idx="7">
                  <c:v>6.0999999999999929E-2</c:v>
                </c:pt>
                <c:pt idx="8">
                  <c:v>0.10999999999999995</c:v>
                </c:pt>
                <c:pt idx="9">
                  <c:v>0.10399999999999972</c:v>
                </c:pt>
                <c:pt idx="10">
                  <c:v>0.10799999999999985</c:v>
                </c:pt>
                <c:pt idx="11">
                  <c:v>0.10200000000000006</c:v>
                </c:pt>
                <c:pt idx="12">
                  <c:v>0.10000000000000013</c:v>
                </c:pt>
                <c:pt idx="13">
                  <c:v>9.4000000000000181E-2</c:v>
                </c:pt>
                <c:pt idx="14">
                  <c:v>8.9000000000000148E-2</c:v>
                </c:pt>
                <c:pt idx="15">
                  <c:v>8.4000000000000033E-2</c:v>
                </c:pt>
                <c:pt idx="16">
                  <c:v>8.1000000000000016E-2</c:v>
                </c:pt>
                <c:pt idx="17">
                  <c:v>7.7999999999999903E-2</c:v>
                </c:pt>
                <c:pt idx="18">
                  <c:v>7.500000000000008E-2</c:v>
                </c:pt>
                <c:pt idx="19">
                  <c:v>7.1999999999999967E-2</c:v>
                </c:pt>
                <c:pt idx="20">
                  <c:v>7.0000000000000021E-2</c:v>
                </c:pt>
                <c:pt idx="21">
                  <c:v>6.8000000000000074E-2</c:v>
                </c:pt>
                <c:pt idx="22">
                  <c:v>6.4999999999999891E-2</c:v>
                </c:pt>
                <c:pt idx="23">
                  <c:v>6.3000000000000056E-2</c:v>
                </c:pt>
                <c:pt idx="24" formatCode="#,##0.00">
                  <c:v>6.1999999999999909E-2</c:v>
                </c:pt>
                <c:pt idx="25">
                  <c:v>5.9999999999999935E-2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0.56699999999999906</c:v>
                </c:pt>
                <c:pt idx="1">
                  <c:v>0.35899999999999954</c:v>
                </c:pt>
                <c:pt idx="2">
                  <c:v>0.33900000000000019</c:v>
                </c:pt>
                <c:pt idx="3">
                  <c:v>0.38199999999999945</c:v>
                </c:pt>
                <c:pt idx="4">
                  <c:v>0.53700000000000003</c:v>
                </c:pt>
                <c:pt idx="5">
                  <c:v>0.3290000000000004</c:v>
                </c:pt>
                <c:pt idx="6">
                  <c:v>0.38399999999999979</c:v>
                </c:pt>
                <c:pt idx="7">
                  <c:v>0.30700000000000116</c:v>
                </c:pt>
                <c:pt idx="8">
                  <c:v>0.25599999999999956</c:v>
                </c:pt>
                <c:pt idx="9">
                  <c:v>0.27700000000000041</c:v>
                </c:pt>
                <c:pt idx="10">
                  <c:v>0.30299999999999977</c:v>
                </c:pt>
                <c:pt idx="11">
                  <c:v>0.2990000000000001</c:v>
                </c:pt>
                <c:pt idx="12">
                  <c:v>0.29499999999999937</c:v>
                </c:pt>
                <c:pt idx="13">
                  <c:v>0.29299999999999987</c:v>
                </c:pt>
                <c:pt idx="14">
                  <c:v>0.29300000000000065</c:v>
                </c:pt>
                <c:pt idx="15">
                  <c:v>0.29199999999999959</c:v>
                </c:pt>
                <c:pt idx="16">
                  <c:v>0.29199999999999993</c:v>
                </c:pt>
                <c:pt idx="17">
                  <c:v>0.29099999999999993</c:v>
                </c:pt>
                <c:pt idx="18">
                  <c:v>0.29099999999999937</c:v>
                </c:pt>
                <c:pt idx="19">
                  <c:v>0.29000000000000109</c:v>
                </c:pt>
                <c:pt idx="20">
                  <c:v>0.29000000000000065</c:v>
                </c:pt>
                <c:pt idx="21">
                  <c:v>0.29000000000000004</c:v>
                </c:pt>
                <c:pt idx="22">
                  <c:v>0.29000000000000026</c:v>
                </c:pt>
                <c:pt idx="23">
                  <c:v>0.28900000000000109</c:v>
                </c:pt>
                <c:pt idx="24" formatCode="#,##0.00">
                  <c:v>0.28899999999999998</c:v>
                </c:pt>
                <c:pt idx="25">
                  <c:v>0.28899999999999992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1.2909999999999964</c:v>
                </c:pt>
                <c:pt idx="1">
                  <c:v>1.4259999999999984</c:v>
                </c:pt>
                <c:pt idx="2">
                  <c:v>1.4110000000000023</c:v>
                </c:pt>
                <c:pt idx="3">
                  <c:v>1.2949999999999977</c:v>
                </c:pt>
                <c:pt idx="4">
                  <c:v>1.4160000000000035</c:v>
                </c:pt>
                <c:pt idx="5">
                  <c:v>1.5619999999999967</c:v>
                </c:pt>
                <c:pt idx="6">
                  <c:v>1.2950000000000037</c:v>
                </c:pt>
                <c:pt idx="7">
                  <c:v>2.181</c:v>
                </c:pt>
                <c:pt idx="8">
                  <c:v>1.3649999999999971</c:v>
                </c:pt>
                <c:pt idx="9">
                  <c:v>1.36</c:v>
                </c:pt>
                <c:pt idx="10">
                  <c:v>1.2640000000000005</c:v>
                </c:pt>
                <c:pt idx="11">
                  <c:v>1.2409999999999974</c:v>
                </c:pt>
                <c:pt idx="12">
                  <c:v>1.2340000000000004</c:v>
                </c:pt>
                <c:pt idx="13">
                  <c:v>1.2449999999999979</c:v>
                </c:pt>
                <c:pt idx="14">
                  <c:v>1.2840000000000014</c:v>
                </c:pt>
                <c:pt idx="15">
                  <c:v>1.3059999999999998</c:v>
                </c:pt>
                <c:pt idx="16">
                  <c:v>1.3219999999999994</c:v>
                </c:pt>
                <c:pt idx="17">
                  <c:v>1.3330000000000009</c:v>
                </c:pt>
                <c:pt idx="18">
                  <c:v>1.3410000000000026</c:v>
                </c:pt>
                <c:pt idx="19">
                  <c:v>1.3470000000000009</c:v>
                </c:pt>
                <c:pt idx="20">
                  <c:v>1.3520000000000032</c:v>
                </c:pt>
                <c:pt idx="21">
                  <c:v>1.3560000000000045</c:v>
                </c:pt>
                <c:pt idx="22">
                  <c:v>1.3600000000000003</c:v>
                </c:pt>
                <c:pt idx="23">
                  <c:v>1.3630000000000002</c:v>
                </c:pt>
                <c:pt idx="24" formatCode="#,##0.00">
                  <c:v>1.3670000000000015</c:v>
                </c:pt>
                <c:pt idx="25">
                  <c:v>1.3700000000000008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4.013999999999994</c:v>
                </c:pt>
                <c:pt idx="1">
                  <c:v>3.4729999999999999</c:v>
                </c:pt>
                <c:pt idx="2">
                  <c:v>3.8459999999999908</c:v>
                </c:pt>
                <c:pt idx="3">
                  <c:v>3.9179999999999957</c:v>
                </c:pt>
                <c:pt idx="4">
                  <c:v>3.8620000000000059</c:v>
                </c:pt>
                <c:pt idx="5">
                  <c:v>4.0499999999999972</c:v>
                </c:pt>
                <c:pt idx="6">
                  <c:v>4.3449999999999918</c:v>
                </c:pt>
                <c:pt idx="7">
                  <c:v>4.0319999999999849</c:v>
                </c:pt>
                <c:pt idx="8">
                  <c:v>3.8829999999999978</c:v>
                </c:pt>
                <c:pt idx="9">
                  <c:v>3.0620000000000065</c:v>
                </c:pt>
                <c:pt idx="10">
                  <c:v>3.0359999999999947</c:v>
                </c:pt>
                <c:pt idx="11">
                  <c:v>3.0390000000000055</c:v>
                </c:pt>
                <c:pt idx="12">
                  <c:v>3.0430000000000046</c:v>
                </c:pt>
                <c:pt idx="13">
                  <c:v>3.0640000000000027</c:v>
                </c:pt>
                <c:pt idx="14">
                  <c:v>3.0649999999999977</c:v>
                </c:pt>
                <c:pt idx="15">
                  <c:v>3.0540000000000069</c:v>
                </c:pt>
                <c:pt idx="16">
                  <c:v>3.0500000000000016</c:v>
                </c:pt>
                <c:pt idx="17">
                  <c:v>3.0439999999999903</c:v>
                </c:pt>
                <c:pt idx="18">
                  <c:v>3.036</c:v>
                </c:pt>
                <c:pt idx="19">
                  <c:v>3.0280000000000022</c:v>
                </c:pt>
                <c:pt idx="20">
                  <c:v>3.0209999999999995</c:v>
                </c:pt>
                <c:pt idx="21">
                  <c:v>3.013000000000003</c:v>
                </c:pt>
                <c:pt idx="22">
                  <c:v>3.003999999999996</c:v>
                </c:pt>
                <c:pt idx="23">
                  <c:v>2.9960000000000013</c:v>
                </c:pt>
                <c:pt idx="24" formatCode="#,##0.00">
                  <c:v>2.9869999999999939</c:v>
                </c:pt>
                <c:pt idx="25">
                  <c:v>2.976999999999999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3.1900000000000035</c:v>
                </c:pt>
                <c:pt idx="1">
                  <c:v>4.0249999999999932</c:v>
                </c:pt>
                <c:pt idx="2">
                  <c:v>3.7939999999999983</c:v>
                </c:pt>
                <c:pt idx="3">
                  <c:v>3.7330000000000014</c:v>
                </c:pt>
                <c:pt idx="4">
                  <c:v>4.2039999999999917</c:v>
                </c:pt>
                <c:pt idx="5">
                  <c:v>3.7160000000000104</c:v>
                </c:pt>
                <c:pt idx="6">
                  <c:v>4.3120000000000065</c:v>
                </c:pt>
                <c:pt idx="7">
                  <c:v>4.4009999999999954</c:v>
                </c:pt>
                <c:pt idx="8">
                  <c:v>4.6280000000000143</c:v>
                </c:pt>
                <c:pt idx="9">
                  <c:v>4.4720000000000004</c:v>
                </c:pt>
                <c:pt idx="10">
                  <c:v>4.1670000000000096</c:v>
                </c:pt>
                <c:pt idx="11">
                  <c:v>4.3849999999999971</c:v>
                </c:pt>
                <c:pt idx="12">
                  <c:v>4.4140000000000033</c:v>
                </c:pt>
                <c:pt idx="13">
                  <c:v>4.4959999999999924</c:v>
                </c:pt>
                <c:pt idx="14">
                  <c:v>4.552000000000012</c:v>
                </c:pt>
                <c:pt idx="15">
                  <c:v>4.5640000000000107</c:v>
                </c:pt>
                <c:pt idx="16">
                  <c:v>4.5279999999999854</c:v>
                </c:pt>
                <c:pt idx="17">
                  <c:v>4.49</c:v>
                </c:pt>
                <c:pt idx="18">
                  <c:v>4.4520000000000035</c:v>
                </c:pt>
                <c:pt idx="19">
                  <c:v>4.4140000000000006</c:v>
                </c:pt>
                <c:pt idx="20">
                  <c:v>4.3829999999999893</c:v>
                </c:pt>
                <c:pt idx="21">
                  <c:v>4.3500000000000023</c:v>
                </c:pt>
                <c:pt idx="22">
                  <c:v>4.3150000000000031</c:v>
                </c:pt>
                <c:pt idx="23">
                  <c:v>4.2790000000000035</c:v>
                </c:pt>
                <c:pt idx="24" formatCode="#,##0.00">
                  <c:v>4.2429999999999852</c:v>
                </c:pt>
                <c:pt idx="25">
                  <c:v>4.2059999999999835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11.518999999999993</c:v>
                </c:pt>
                <c:pt idx="1">
                  <c:v>10.118999999999986</c:v>
                </c:pt>
                <c:pt idx="2">
                  <c:v>9.6839999999999975</c:v>
                </c:pt>
                <c:pt idx="3">
                  <c:v>10.321999999999997</c:v>
                </c:pt>
                <c:pt idx="4">
                  <c:v>11.132999999999983</c:v>
                </c:pt>
                <c:pt idx="5">
                  <c:v>11.176999999999991</c:v>
                </c:pt>
                <c:pt idx="6">
                  <c:v>11.070999999999955</c:v>
                </c:pt>
                <c:pt idx="7">
                  <c:v>10.564000000000028</c:v>
                </c:pt>
                <c:pt idx="8">
                  <c:v>9.3049999999999926</c:v>
                </c:pt>
                <c:pt idx="9">
                  <c:v>9.9759999999999707</c:v>
                </c:pt>
                <c:pt idx="10">
                  <c:v>9.5850000000000044</c:v>
                </c:pt>
                <c:pt idx="11">
                  <c:v>9.5459999999999958</c:v>
                </c:pt>
                <c:pt idx="12">
                  <c:v>9.4729999999999706</c:v>
                </c:pt>
                <c:pt idx="13">
                  <c:v>9.4129999999999789</c:v>
                </c:pt>
                <c:pt idx="14">
                  <c:v>9.3630000000000209</c:v>
                </c:pt>
                <c:pt idx="15">
                  <c:v>9.2859999999999925</c:v>
                </c:pt>
                <c:pt idx="16">
                  <c:v>9.2320000000000029</c:v>
                </c:pt>
                <c:pt idx="17">
                  <c:v>9.1740000000000244</c:v>
                </c:pt>
                <c:pt idx="18">
                  <c:v>9.1199999999999957</c:v>
                </c:pt>
                <c:pt idx="19">
                  <c:v>9.0699999999999878</c:v>
                </c:pt>
                <c:pt idx="20">
                  <c:v>9.032</c:v>
                </c:pt>
                <c:pt idx="21">
                  <c:v>8.9860000000000024</c:v>
                </c:pt>
                <c:pt idx="22">
                  <c:v>8.9430000000000032</c:v>
                </c:pt>
                <c:pt idx="23">
                  <c:v>8.9019999999999904</c:v>
                </c:pt>
                <c:pt idx="24" formatCode="#,##0.00">
                  <c:v>8.8639999999999901</c:v>
                </c:pt>
                <c:pt idx="25">
                  <c:v>8.830999999999996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10.008000000000003</c:v>
                </c:pt>
                <c:pt idx="1">
                  <c:v>8.5539999999999896</c:v>
                </c:pt>
                <c:pt idx="2">
                  <c:v>8.2350000000000048</c:v>
                </c:pt>
                <c:pt idx="3">
                  <c:v>8.4569999999999794</c:v>
                </c:pt>
                <c:pt idx="4">
                  <c:v>9.8369999999999731</c:v>
                </c:pt>
                <c:pt idx="5">
                  <c:v>9.9899999999999753</c:v>
                </c:pt>
                <c:pt idx="6">
                  <c:v>8.7760000000000069</c:v>
                </c:pt>
                <c:pt idx="7">
                  <c:v>8.6789999999999878</c:v>
                </c:pt>
                <c:pt idx="8">
                  <c:v>11.252999999999981</c:v>
                </c:pt>
                <c:pt idx="9">
                  <c:v>12.488999999999962</c:v>
                </c:pt>
                <c:pt idx="10">
                  <c:v>11.780000000000003</c:v>
                </c:pt>
                <c:pt idx="11">
                  <c:v>11.549000000000003</c:v>
                </c:pt>
                <c:pt idx="12">
                  <c:v>11.569999999999967</c:v>
                </c:pt>
                <c:pt idx="13">
                  <c:v>11.638999999999998</c:v>
                </c:pt>
                <c:pt idx="14">
                  <c:v>11.705999999999987</c:v>
                </c:pt>
                <c:pt idx="15">
                  <c:v>11.746999999999961</c:v>
                </c:pt>
                <c:pt idx="16">
                  <c:v>11.774999999999983</c:v>
                </c:pt>
                <c:pt idx="17">
                  <c:v>11.777000000000037</c:v>
                </c:pt>
                <c:pt idx="18">
                  <c:v>11.790999999999993</c:v>
                </c:pt>
                <c:pt idx="19">
                  <c:v>11.797999999999979</c:v>
                </c:pt>
                <c:pt idx="20">
                  <c:v>11.81900000000002</c:v>
                </c:pt>
                <c:pt idx="21">
                  <c:v>11.84099999999998</c:v>
                </c:pt>
                <c:pt idx="22">
                  <c:v>11.865000000000054</c:v>
                </c:pt>
                <c:pt idx="23">
                  <c:v>11.890000000000018</c:v>
                </c:pt>
                <c:pt idx="24" formatCode="#,##0.00">
                  <c:v>11.916999999999987</c:v>
                </c:pt>
                <c:pt idx="25">
                  <c:v>11.943000000000005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24.090999999999962</c:v>
                </c:pt>
                <c:pt idx="1">
                  <c:v>22.520000000000014</c:v>
                </c:pt>
                <c:pt idx="2">
                  <c:v>24.300999999999974</c:v>
                </c:pt>
                <c:pt idx="3">
                  <c:v>22.968000000000039</c:v>
                </c:pt>
                <c:pt idx="4">
                  <c:v>25.487000000000048</c:v>
                </c:pt>
                <c:pt idx="5">
                  <c:v>24.110000000000003</c:v>
                </c:pt>
                <c:pt idx="6">
                  <c:v>24.097000000000026</c:v>
                </c:pt>
                <c:pt idx="7">
                  <c:v>23.116999999999969</c:v>
                </c:pt>
                <c:pt idx="8">
                  <c:v>22.476999999999993</c:v>
                </c:pt>
                <c:pt idx="9">
                  <c:v>22.670999999999971</c:v>
                </c:pt>
                <c:pt idx="10">
                  <c:v>22.397999999999982</c:v>
                </c:pt>
                <c:pt idx="11">
                  <c:v>22.489999999999966</c:v>
                </c:pt>
                <c:pt idx="12">
                  <c:v>22.502999999999982</c:v>
                </c:pt>
                <c:pt idx="13">
                  <c:v>22.490999999999996</c:v>
                </c:pt>
                <c:pt idx="14">
                  <c:v>22.512000000000015</c:v>
                </c:pt>
                <c:pt idx="15">
                  <c:v>22.549999999999994</c:v>
                </c:pt>
                <c:pt idx="16">
                  <c:v>22.567999999999973</c:v>
                </c:pt>
                <c:pt idx="17">
                  <c:v>22.580999999999968</c:v>
                </c:pt>
                <c:pt idx="18">
                  <c:v>22.593000000000011</c:v>
                </c:pt>
                <c:pt idx="19">
                  <c:v>22.603999999999925</c:v>
                </c:pt>
                <c:pt idx="20">
                  <c:v>22.621000000000091</c:v>
                </c:pt>
                <c:pt idx="21">
                  <c:v>22.64200000000006</c:v>
                </c:pt>
                <c:pt idx="22">
                  <c:v>22.662999999999997</c:v>
                </c:pt>
                <c:pt idx="23">
                  <c:v>22.696000000000044</c:v>
                </c:pt>
                <c:pt idx="24" formatCode="#,##0.00">
                  <c:v>22.726000000000045</c:v>
                </c:pt>
                <c:pt idx="25">
                  <c:v>22.757000000000026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6.6440000000000001</c:v>
                </c:pt>
                <c:pt idx="1">
                  <c:v>6.7329999999999997</c:v>
                </c:pt>
                <c:pt idx="2">
                  <c:v>6.3450000000000069</c:v>
                </c:pt>
                <c:pt idx="3">
                  <c:v>5.0100000000000016</c:v>
                </c:pt>
                <c:pt idx="4">
                  <c:v>5.7369999999999957</c:v>
                </c:pt>
                <c:pt idx="5">
                  <c:v>7.3669999999999982</c:v>
                </c:pt>
                <c:pt idx="6">
                  <c:v>6.8900000000000263</c:v>
                </c:pt>
                <c:pt idx="7">
                  <c:v>5.9419999999999948</c:v>
                </c:pt>
                <c:pt idx="8">
                  <c:v>6.0420000000000149</c:v>
                </c:pt>
                <c:pt idx="9">
                  <c:v>8.1040000000000063</c:v>
                </c:pt>
                <c:pt idx="10">
                  <c:v>7.7409999999999988</c:v>
                </c:pt>
                <c:pt idx="11">
                  <c:v>7.991000000000029</c:v>
                </c:pt>
                <c:pt idx="12">
                  <c:v>8.0279999999999916</c:v>
                </c:pt>
                <c:pt idx="13">
                  <c:v>8.0509999999999842</c:v>
                </c:pt>
                <c:pt idx="14">
                  <c:v>8.0850000000000151</c:v>
                </c:pt>
                <c:pt idx="15">
                  <c:v>8.1089999999999947</c:v>
                </c:pt>
                <c:pt idx="16">
                  <c:v>8.1240000000000077</c:v>
                </c:pt>
                <c:pt idx="17">
                  <c:v>8.1389999999999958</c:v>
                </c:pt>
                <c:pt idx="18">
                  <c:v>8.1529999999999951</c:v>
                </c:pt>
                <c:pt idx="19">
                  <c:v>8.1670000000000122</c:v>
                </c:pt>
                <c:pt idx="20">
                  <c:v>8.1829999999999963</c:v>
                </c:pt>
                <c:pt idx="21">
                  <c:v>8.1969999999999956</c:v>
                </c:pt>
                <c:pt idx="22">
                  <c:v>8.2100000000000026</c:v>
                </c:pt>
                <c:pt idx="23">
                  <c:v>8.222999999999999</c:v>
                </c:pt>
                <c:pt idx="24" formatCode="#,##0.00">
                  <c:v>8.2360000000000166</c:v>
                </c:pt>
                <c:pt idx="25">
                  <c:v>8.2479999999999887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8.3199999999999878</c:v>
                </c:pt>
                <c:pt idx="1">
                  <c:v>8.2569999999999997</c:v>
                </c:pt>
                <c:pt idx="2">
                  <c:v>8.6260000000000261</c:v>
                </c:pt>
                <c:pt idx="3">
                  <c:v>8.4900000000000055</c:v>
                </c:pt>
                <c:pt idx="4">
                  <c:v>9.7820000000000125</c:v>
                </c:pt>
                <c:pt idx="5">
                  <c:v>9.794999999999991</c:v>
                </c:pt>
                <c:pt idx="6">
                  <c:v>9.8179999999999783</c:v>
                </c:pt>
                <c:pt idx="7">
                  <c:v>11.411000000000005</c:v>
                </c:pt>
                <c:pt idx="8">
                  <c:v>10.437999999999999</c:v>
                </c:pt>
                <c:pt idx="9">
                  <c:v>11.857000000000003</c:v>
                </c:pt>
                <c:pt idx="10">
                  <c:v>12.141000000000007</c:v>
                </c:pt>
                <c:pt idx="11">
                  <c:v>11.485000000000015</c:v>
                </c:pt>
                <c:pt idx="12">
                  <c:v>11.946999999999992</c:v>
                </c:pt>
                <c:pt idx="13">
                  <c:v>12.213000000000015</c:v>
                </c:pt>
                <c:pt idx="14">
                  <c:v>12.478999999999994</c:v>
                </c:pt>
                <c:pt idx="15">
                  <c:v>12.823999999999984</c:v>
                </c:pt>
                <c:pt idx="16">
                  <c:v>13.125000000000021</c:v>
                </c:pt>
                <c:pt idx="17">
                  <c:v>13.402000000000015</c:v>
                </c:pt>
                <c:pt idx="18">
                  <c:v>13.661999999999983</c:v>
                </c:pt>
                <c:pt idx="19">
                  <c:v>13.912000000000031</c:v>
                </c:pt>
                <c:pt idx="20">
                  <c:v>14.157999999999989</c:v>
                </c:pt>
                <c:pt idx="21">
                  <c:v>14.397999999999987</c:v>
                </c:pt>
                <c:pt idx="22">
                  <c:v>14.628999999999991</c:v>
                </c:pt>
                <c:pt idx="23">
                  <c:v>14.851000000000004</c:v>
                </c:pt>
                <c:pt idx="24" formatCode="#,##0.00">
                  <c:v>15.061999999999985</c:v>
                </c:pt>
                <c:pt idx="25">
                  <c:v>15.265000000000004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1.3349999999999995</c:v>
                </c:pt>
                <c:pt idx="1">
                  <c:v>0.78799999999999992</c:v>
                </c:pt>
                <c:pt idx="2">
                  <c:v>0.8079999999999995</c:v>
                </c:pt>
                <c:pt idx="3">
                  <c:v>0.94499999999999917</c:v>
                </c:pt>
                <c:pt idx="4">
                  <c:v>1.5090000000000026</c:v>
                </c:pt>
                <c:pt idx="5">
                  <c:v>1.0609999999999991</c:v>
                </c:pt>
                <c:pt idx="6">
                  <c:v>0.89999999999999958</c:v>
                </c:pt>
                <c:pt idx="7">
                  <c:v>0.98899999999999821</c:v>
                </c:pt>
                <c:pt idx="8">
                  <c:v>1.9049999999999991</c:v>
                </c:pt>
                <c:pt idx="9">
                  <c:v>0.90899999999999814</c:v>
                </c:pt>
                <c:pt idx="10">
                  <c:v>1.0680000000000012</c:v>
                </c:pt>
                <c:pt idx="11">
                  <c:v>1.0560000000000007</c:v>
                </c:pt>
                <c:pt idx="12">
                  <c:v>1.0539999999999989</c:v>
                </c:pt>
                <c:pt idx="13">
                  <c:v>1.0509999999999977</c:v>
                </c:pt>
                <c:pt idx="14">
                  <c:v>1.0500000000000014</c:v>
                </c:pt>
                <c:pt idx="15">
                  <c:v>1.0540000000000009</c:v>
                </c:pt>
                <c:pt idx="16">
                  <c:v>1.0560000000000016</c:v>
                </c:pt>
                <c:pt idx="17">
                  <c:v>1.0589999999999977</c:v>
                </c:pt>
                <c:pt idx="18">
                  <c:v>1.0610000000000002</c:v>
                </c:pt>
                <c:pt idx="19">
                  <c:v>1.0640000000000016</c:v>
                </c:pt>
                <c:pt idx="20">
                  <c:v>1.0660000000000003</c:v>
                </c:pt>
                <c:pt idx="21">
                  <c:v>1.0680000000000007</c:v>
                </c:pt>
                <c:pt idx="22">
                  <c:v>1.0699999999999992</c:v>
                </c:pt>
                <c:pt idx="23">
                  <c:v>1.0719999999999987</c:v>
                </c:pt>
                <c:pt idx="24" formatCode="#,##0.00">
                  <c:v>1.0740000000000005</c:v>
                </c:pt>
                <c:pt idx="25">
                  <c:v>1.0759999999999985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3.4059999999999953</c:v>
                </c:pt>
                <c:pt idx="1">
                  <c:v>2.9249999999999949</c:v>
                </c:pt>
                <c:pt idx="2">
                  <c:v>2.7940000000000045</c:v>
                </c:pt>
                <c:pt idx="3">
                  <c:v>3.1159999999999983</c:v>
                </c:pt>
                <c:pt idx="4">
                  <c:v>3.4000000000000012</c:v>
                </c:pt>
                <c:pt idx="5">
                  <c:v>3.7080000000000002</c:v>
                </c:pt>
                <c:pt idx="6">
                  <c:v>3.6450000000000031</c:v>
                </c:pt>
                <c:pt idx="7">
                  <c:v>3.7770000000000037</c:v>
                </c:pt>
                <c:pt idx="8">
                  <c:v>4.049000000000011</c:v>
                </c:pt>
                <c:pt idx="9">
                  <c:v>3.9550000000000098</c:v>
                </c:pt>
                <c:pt idx="10">
                  <c:v>4.1599999999999886</c:v>
                </c:pt>
                <c:pt idx="11">
                  <c:v>4.2460000000000004</c:v>
                </c:pt>
                <c:pt idx="12">
                  <c:v>4.2739999999999947</c:v>
                </c:pt>
                <c:pt idx="13">
                  <c:v>4.3359999999999861</c:v>
                </c:pt>
                <c:pt idx="14">
                  <c:v>4.3830000000000036</c:v>
                </c:pt>
                <c:pt idx="15">
                  <c:v>4.4210000000000056</c:v>
                </c:pt>
                <c:pt idx="16">
                  <c:v>4.4549999999999956</c:v>
                </c:pt>
                <c:pt idx="17">
                  <c:v>4.4840000000000133</c:v>
                </c:pt>
                <c:pt idx="18">
                  <c:v>4.5099999999999989</c:v>
                </c:pt>
                <c:pt idx="19">
                  <c:v>4.536999999999999</c:v>
                </c:pt>
                <c:pt idx="20">
                  <c:v>4.5639999999999912</c:v>
                </c:pt>
                <c:pt idx="21">
                  <c:v>4.5909999999999904</c:v>
                </c:pt>
                <c:pt idx="22">
                  <c:v>4.6179999999999914</c:v>
                </c:pt>
                <c:pt idx="23">
                  <c:v>4.6420000000000217</c:v>
                </c:pt>
                <c:pt idx="24" formatCode="#,##0.00">
                  <c:v>4.6649999999999965</c:v>
                </c:pt>
                <c:pt idx="25">
                  <c:v>4.6860000000000035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3.2269999999999994</c:v>
                </c:pt>
                <c:pt idx="1">
                  <c:v>2.4239999999999999</c:v>
                </c:pt>
                <c:pt idx="2">
                  <c:v>2.0709999999999993</c:v>
                </c:pt>
                <c:pt idx="3">
                  <c:v>2.4740000000000006</c:v>
                </c:pt>
                <c:pt idx="4">
                  <c:v>2.4419999999999944</c:v>
                </c:pt>
                <c:pt idx="5">
                  <c:v>2.965000000000007</c:v>
                </c:pt>
                <c:pt idx="6">
                  <c:v>2.2410000000000028</c:v>
                </c:pt>
                <c:pt idx="7">
                  <c:v>2.3249999999999944</c:v>
                </c:pt>
                <c:pt idx="8">
                  <c:v>1.8899999999999979</c:v>
                </c:pt>
                <c:pt idx="9">
                  <c:v>2.0020000000000051</c:v>
                </c:pt>
                <c:pt idx="10">
                  <c:v>2.0329999999999981</c:v>
                </c:pt>
                <c:pt idx="11">
                  <c:v>2.0770000000000017</c:v>
                </c:pt>
                <c:pt idx="12">
                  <c:v>2.067999999999997</c:v>
                </c:pt>
                <c:pt idx="13">
                  <c:v>2.0569999999999995</c:v>
                </c:pt>
                <c:pt idx="14">
                  <c:v>2.0420000000000029</c:v>
                </c:pt>
                <c:pt idx="15">
                  <c:v>2.0310000000000019</c:v>
                </c:pt>
                <c:pt idx="16">
                  <c:v>2.0219999999999971</c:v>
                </c:pt>
                <c:pt idx="17">
                  <c:v>2.0139999999999993</c:v>
                </c:pt>
                <c:pt idx="18">
                  <c:v>2.0049999999999941</c:v>
                </c:pt>
                <c:pt idx="19">
                  <c:v>1.996000000000002</c:v>
                </c:pt>
                <c:pt idx="20">
                  <c:v>1.9870000000000032</c:v>
                </c:pt>
                <c:pt idx="21">
                  <c:v>1.9769999999999976</c:v>
                </c:pt>
                <c:pt idx="22">
                  <c:v>1.9669999999999994</c:v>
                </c:pt>
                <c:pt idx="23">
                  <c:v>1.9569999999999987</c:v>
                </c:pt>
                <c:pt idx="24" formatCode="#,##0.00">
                  <c:v>1.9469999999999992</c:v>
                </c:pt>
                <c:pt idx="25">
                  <c:v>1.9370000000000014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2.4859999999999989</c:v>
                </c:pt>
                <c:pt idx="1">
                  <c:v>3.1330000000000031</c:v>
                </c:pt>
                <c:pt idx="2">
                  <c:v>3.3370000000000011</c:v>
                </c:pt>
                <c:pt idx="3">
                  <c:v>4.0380000000000056</c:v>
                </c:pt>
                <c:pt idx="4">
                  <c:v>4.8950000000000031</c:v>
                </c:pt>
                <c:pt idx="5">
                  <c:v>4.248000000000002</c:v>
                </c:pt>
                <c:pt idx="6">
                  <c:v>4.2969999999999962</c:v>
                </c:pt>
                <c:pt idx="7">
                  <c:v>4.2300000000000066</c:v>
                </c:pt>
                <c:pt idx="8">
                  <c:v>4.5989999999999949</c:v>
                </c:pt>
                <c:pt idx="9">
                  <c:v>4.5330000000000048</c:v>
                </c:pt>
                <c:pt idx="10">
                  <c:v>4.5790000000000068</c:v>
                </c:pt>
                <c:pt idx="11">
                  <c:v>4.5609999999999999</c:v>
                </c:pt>
                <c:pt idx="12">
                  <c:v>4.5270000000000081</c:v>
                </c:pt>
                <c:pt idx="13">
                  <c:v>4.5330000000000004</c:v>
                </c:pt>
                <c:pt idx="14">
                  <c:v>4.583999999999997</c:v>
                </c:pt>
                <c:pt idx="15">
                  <c:v>4.6359999999999992</c:v>
                </c:pt>
                <c:pt idx="16">
                  <c:v>4.7030000000000003</c:v>
                </c:pt>
                <c:pt idx="17">
                  <c:v>4.7789999999999955</c:v>
                </c:pt>
                <c:pt idx="18">
                  <c:v>4.8589999999999964</c:v>
                </c:pt>
                <c:pt idx="19">
                  <c:v>4.9409999999999954</c:v>
                </c:pt>
                <c:pt idx="20">
                  <c:v>5.0239999999999938</c:v>
                </c:pt>
                <c:pt idx="21">
                  <c:v>5.1089999999999938</c:v>
                </c:pt>
                <c:pt idx="22">
                  <c:v>5.1939999999999902</c:v>
                </c:pt>
                <c:pt idx="23">
                  <c:v>5.2789999999999955</c:v>
                </c:pt>
                <c:pt idx="24" formatCode="#,##0.00">
                  <c:v>5.3639999999999919</c:v>
                </c:pt>
                <c:pt idx="25">
                  <c:v>5.4469999999999859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7.8760000000000003</c:v>
                </c:pt>
                <c:pt idx="1">
                  <c:v>10.035999999999971</c:v>
                </c:pt>
                <c:pt idx="2">
                  <c:v>8.9769999999999719</c:v>
                </c:pt>
                <c:pt idx="3">
                  <c:v>8.9710000000000001</c:v>
                </c:pt>
                <c:pt idx="4">
                  <c:v>10.12299999999999</c:v>
                </c:pt>
                <c:pt idx="5">
                  <c:v>10.923999999999987</c:v>
                </c:pt>
                <c:pt idx="6">
                  <c:v>10.316999999999995</c:v>
                </c:pt>
                <c:pt idx="7">
                  <c:v>9.848999999999986</c:v>
                </c:pt>
                <c:pt idx="8">
                  <c:v>12.076000000000001</c:v>
                </c:pt>
                <c:pt idx="9">
                  <c:v>11.487000000000002</c:v>
                </c:pt>
                <c:pt idx="10">
                  <c:v>11.270999999999987</c:v>
                </c:pt>
                <c:pt idx="11">
                  <c:v>11.433999999999983</c:v>
                </c:pt>
                <c:pt idx="12">
                  <c:v>11.500000000000025</c:v>
                </c:pt>
                <c:pt idx="13">
                  <c:v>11.583999999999978</c:v>
                </c:pt>
                <c:pt idx="14">
                  <c:v>11.684999999999999</c:v>
                </c:pt>
                <c:pt idx="15">
                  <c:v>11.76599999999998</c:v>
                </c:pt>
                <c:pt idx="16">
                  <c:v>11.840999999999992</c:v>
                </c:pt>
                <c:pt idx="17">
                  <c:v>11.917999999999978</c:v>
                </c:pt>
                <c:pt idx="18">
                  <c:v>11.997999999999996</c:v>
                </c:pt>
                <c:pt idx="19">
                  <c:v>12.079999999999991</c:v>
                </c:pt>
                <c:pt idx="20">
                  <c:v>12.166000000000029</c:v>
                </c:pt>
                <c:pt idx="21">
                  <c:v>12.250000000000002</c:v>
                </c:pt>
                <c:pt idx="22">
                  <c:v>12.334000000000003</c:v>
                </c:pt>
                <c:pt idx="23">
                  <c:v>12.417000000000007</c:v>
                </c:pt>
                <c:pt idx="24" formatCode="#,##0.00">
                  <c:v>12.500000000000002</c:v>
                </c:pt>
                <c:pt idx="25">
                  <c:v>12.583000000000023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9.4370000000000083</c:v>
                </c:pt>
                <c:pt idx="1">
                  <c:v>9.5040000000000244</c:v>
                </c:pt>
                <c:pt idx="2">
                  <c:v>10.949000000000011</c:v>
                </c:pt>
                <c:pt idx="3">
                  <c:v>9.8290000000000024</c:v>
                </c:pt>
                <c:pt idx="4">
                  <c:v>11.083000000000027</c:v>
                </c:pt>
                <c:pt idx="5">
                  <c:v>9.4639999999999915</c:v>
                </c:pt>
                <c:pt idx="6">
                  <c:v>9.9529999999999834</c:v>
                </c:pt>
                <c:pt idx="7">
                  <c:v>8.684000000000017</c:v>
                </c:pt>
                <c:pt idx="8">
                  <c:v>10.458000000000022</c:v>
                </c:pt>
                <c:pt idx="9">
                  <c:v>11.026999999999983</c:v>
                </c:pt>
                <c:pt idx="10">
                  <c:v>10.075999999999979</c:v>
                </c:pt>
                <c:pt idx="11">
                  <c:v>10.26700000000001</c:v>
                </c:pt>
                <c:pt idx="12">
                  <c:v>10.487000000000005</c:v>
                </c:pt>
                <c:pt idx="13">
                  <c:v>10.629999999999976</c:v>
                </c:pt>
                <c:pt idx="14">
                  <c:v>10.718999999999998</c:v>
                </c:pt>
                <c:pt idx="15">
                  <c:v>10.785999999999982</c:v>
                </c:pt>
                <c:pt idx="16">
                  <c:v>10.861999999999984</c:v>
                </c:pt>
                <c:pt idx="17">
                  <c:v>10.936999999999989</c:v>
                </c:pt>
                <c:pt idx="18">
                  <c:v>11.010999999999983</c:v>
                </c:pt>
                <c:pt idx="19">
                  <c:v>11.084999999999996</c:v>
                </c:pt>
                <c:pt idx="20">
                  <c:v>11.162000000000013</c:v>
                </c:pt>
                <c:pt idx="21">
                  <c:v>11.235000000000023</c:v>
                </c:pt>
                <c:pt idx="22">
                  <c:v>11.307999999999979</c:v>
                </c:pt>
                <c:pt idx="23">
                  <c:v>11.381000000000025</c:v>
                </c:pt>
                <c:pt idx="24" formatCode="#,##0.00">
                  <c:v>11.453999999999999</c:v>
                </c:pt>
                <c:pt idx="25">
                  <c:v>11.527000000000003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4.4549999999999894</c:v>
                </c:pt>
                <c:pt idx="1">
                  <c:v>3.8480000000000008</c:v>
                </c:pt>
                <c:pt idx="2">
                  <c:v>4.2940000000000005</c:v>
                </c:pt>
                <c:pt idx="3">
                  <c:v>4.5040000000000067</c:v>
                </c:pt>
                <c:pt idx="4">
                  <c:v>4.5780000000000012</c:v>
                </c:pt>
                <c:pt idx="5">
                  <c:v>5.1180000000000172</c:v>
                </c:pt>
                <c:pt idx="6">
                  <c:v>4.5010000000000021</c:v>
                </c:pt>
                <c:pt idx="7">
                  <c:v>4.5739999999999998</c:v>
                </c:pt>
                <c:pt idx="8">
                  <c:v>3.7360000000000002</c:v>
                </c:pt>
                <c:pt idx="9">
                  <c:v>5.0429999999999939</c:v>
                </c:pt>
                <c:pt idx="10">
                  <c:v>4.8809999999999967</c:v>
                </c:pt>
                <c:pt idx="11">
                  <c:v>4.7729999999999952</c:v>
                </c:pt>
                <c:pt idx="12">
                  <c:v>4.4139999999999961</c:v>
                </c:pt>
                <c:pt idx="13">
                  <c:v>4.3289999999999944</c:v>
                </c:pt>
                <c:pt idx="14">
                  <c:v>4.4070000000000045</c:v>
                </c:pt>
                <c:pt idx="15">
                  <c:v>4.4509999999999961</c:v>
                </c:pt>
                <c:pt idx="16">
                  <c:v>4.5009999999999941</c:v>
                </c:pt>
                <c:pt idx="17">
                  <c:v>4.549000000000003</c:v>
                </c:pt>
                <c:pt idx="18">
                  <c:v>4.5899999999999972</c:v>
                </c:pt>
                <c:pt idx="19">
                  <c:v>4.6269999999999945</c:v>
                </c:pt>
                <c:pt idx="20">
                  <c:v>4.6680000000000019</c:v>
                </c:pt>
                <c:pt idx="21">
                  <c:v>4.7119999999999997</c:v>
                </c:pt>
                <c:pt idx="22">
                  <c:v>4.757999999999992</c:v>
                </c:pt>
                <c:pt idx="23">
                  <c:v>4.8039999999999976</c:v>
                </c:pt>
                <c:pt idx="24" formatCode="#,##0.00">
                  <c:v>4.8500000000000085</c:v>
                </c:pt>
                <c:pt idx="25">
                  <c:v>4.8949999999999996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4.7409999999999943</c:v>
                </c:pt>
                <c:pt idx="1">
                  <c:v>4.7130000000000027</c:v>
                </c:pt>
                <c:pt idx="2">
                  <c:v>4.1319999999999988</c:v>
                </c:pt>
                <c:pt idx="3">
                  <c:v>4.5149999999999997</c:v>
                </c:pt>
                <c:pt idx="4">
                  <c:v>4.330000000000009</c:v>
                </c:pt>
                <c:pt idx="5">
                  <c:v>5.3790000000000093</c:v>
                </c:pt>
                <c:pt idx="6">
                  <c:v>5.5029999999999957</c:v>
                </c:pt>
                <c:pt idx="7">
                  <c:v>5.5820000000000043</c:v>
                </c:pt>
                <c:pt idx="8">
                  <c:v>6.2859999999999818</c:v>
                </c:pt>
                <c:pt idx="9">
                  <c:v>5.5159999999999965</c:v>
                </c:pt>
                <c:pt idx="10">
                  <c:v>5.1669999999999972</c:v>
                </c:pt>
                <c:pt idx="11">
                  <c:v>5.0650000000000013</c:v>
                </c:pt>
                <c:pt idx="12">
                  <c:v>4.9949999999999948</c:v>
                </c:pt>
                <c:pt idx="13">
                  <c:v>5.0000000000000062</c:v>
                </c:pt>
                <c:pt idx="14">
                  <c:v>5.010999999999993</c:v>
                </c:pt>
                <c:pt idx="15">
                  <c:v>5.0039999999999996</c:v>
                </c:pt>
                <c:pt idx="16">
                  <c:v>4.9940000000000051</c:v>
                </c:pt>
                <c:pt idx="17">
                  <c:v>4.9850000000000056</c:v>
                </c:pt>
                <c:pt idx="18">
                  <c:v>4.9779999999999953</c:v>
                </c:pt>
                <c:pt idx="19">
                  <c:v>4.9739999999999966</c:v>
                </c:pt>
                <c:pt idx="20">
                  <c:v>4.9739999999999931</c:v>
                </c:pt>
                <c:pt idx="21">
                  <c:v>4.9760000000000018</c:v>
                </c:pt>
                <c:pt idx="22">
                  <c:v>4.979999999999996</c:v>
                </c:pt>
                <c:pt idx="23">
                  <c:v>4.9850000000000012</c:v>
                </c:pt>
                <c:pt idx="24" formatCode="#,##0.00">
                  <c:v>4.992</c:v>
                </c:pt>
                <c:pt idx="25">
                  <c:v>4.9999999999999982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6.6739999999999871</c:v>
                </c:pt>
                <c:pt idx="1">
                  <c:v>5.765999999999992</c:v>
                </c:pt>
                <c:pt idx="2">
                  <c:v>5.6210000000000075</c:v>
                </c:pt>
                <c:pt idx="3">
                  <c:v>5.672999999999992</c:v>
                </c:pt>
                <c:pt idx="4">
                  <c:v>6.312999999999982</c:v>
                </c:pt>
                <c:pt idx="5">
                  <c:v>6.6710000000000136</c:v>
                </c:pt>
                <c:pt idx="6">
                  <c:v>6.0319999999999965</c:v>
                </c:pt>
                <c:pt idx="7">
                  <c:v>6.0650000000000013</c:v>
                </c:pt>
                <c:pt idx="8">
                  <c:v>6.3519999999999985</c:v>
                </c:pt>
                <c:pt idx="9">
                  <c:v>6.5469999999999988</c:v>
                </c:pt>
                <c:pt idx="10">
                  <c:v>6.4959999999999987</c:v>
                </c:pt>
                <c:pt idx="11">
                  <c:v>6.4290000000000003</c:v>
                </c:pt>
                <c:pt idx="12">
                  <c:v>6.479000000000001</c:v>
                </c:pt>
                <c:pt idx="13">
                  <c:v>6.5109999999999966</c:v>
                </c:pt>
                <c:pt idx="14">
                  <c:v>6.551000000000009</c:v>
                </c:pt>
                <c:pt idx="15">
                  <c:v>6.5749999999999957</c:v>
                </c:pt>
                <c:pt idx="16">
                  <c:v>6.5930000000000284</c:v>
                </c:pt>
                <c:pt idx="17">
                  <c:v>6.6120000000000116</c:v>
                </c:pt>
                <c:pt idx="18">
                  <c:v>6.6319999999999917</c:v>
                </c:pt>
                <c:pt idx="19">
                  <c:v>6.6510000000000122</c:v>
                </c:pt>
                <c:pt idx="20">
                  <c:v>6.6699999999999964</c:v>
                </c:pt>
                <c:pt idx="21">
                  <c:v>6.6899999999999951</c:v>
                </c:pt>
                <c:pt idx="22">
                  <c:v>6.7100000000000026</c:v>
                </c:pt>
                <c:pt idx="23">
                  <c:v>6.7289999999999939</c:v>
                </c:pt>
                <c:pt idx="24" formatCode="#,##0.00">
                  <c:v>6.7490000000000059</c:v>
                </c:pt>
                <c:pt idx="25">
                  <c:v>6.7680000000000122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12.657000000000036</c:v>
                </c:pt>
                <c:pt idx="1">
                  <c:v>11.48800000000001</c:v>
                </c:pt>
                <c:pt idx="2">
                  <c:v>13.328999999999992</c:v>
                </c:pt>
                <c:pt idx="3">
                  <c:v>13.298000000000014</c:v>
                </c:pt>
                <c:pt idx="4">
                  <c:v>13.363999999999969</c:v>
                </c:pt>
                <c:pt idx="5">
                  <c:v>13.765000000000025</c:v>
                </c:pt>
                <c:pt idx="6">
                  <c:v>13.855000000000006</c:v>
                </c:pt>
                <c:pt idx="7">
                  <c:v>13.578999999999994</c:v>
                </c:pt>
                <c:pt idx="8">
                  <c:v>14.210000000000029</c:v>
                </c:pt>
                <c:pt idx="9">
                  <c:v>12.796000000000017</c:v>
                </c:pt>
                <c:pt idx="10">
                  <c:v>12.993000000000011</c:v>
                </c:pt>
                <c:pt idx="11">
                  <c:v>13.041999999999998</c:v>
                </c:pt>
                <c:pt idx="12">
                  <c:v>13.096999999999985</c:v>
                </c:pt>
                <c:pt idx="13">
                  <c:v>13.17500000000001</c:v>
                </c:pt>
                <c:pt idx="14">
                  <c:v>13.264000000000012</c:v>
                </c:pt>
                <c:pt idx="15">
                  <c:v>13.356000000000009</c:v>
                </c:pt>
                <c:pt idx="16">
                  <c:v>13.425999999999986</c:v>
                </c:pt>
                <c:pt idx="17">
                  <c:v>13.499999999999982</c:v>
                </c:pt>
                <c:pt idx="18">
                  <c:v>13.575000000000017</c:v>
                </c:pt>
                <c:pt idx="19">
                  <c:v>13.654999999999987</c:v>
                </c:pt>
                <c:pt idx="20">
                  <c:v>13.746999999999964</c:v>
                </c:pt>
                <c:pt idx="21">
                  <c:v>13.839999999999989</c:v>
                </c:pt>
                <c:pt idx="22">
                  <c:v>13.933999999999987</c:v>
                </c:pt>
                <c:pt idx="23">
                  <c:v>14.028000000000013</c:v>
                </c:pt>
                <c:pt idx="24" formatCode="#,##0.00">
                  <c:v>14.122999999999992</c:v>
                </c:pt>
                <c:pt idx="25">
                  <c:v>14.217999999999977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18.737000000000027</c:v>
                </c:pt>
                <c:pt idx="1">
                  <c:v>19.069000000000017</c:v>
                </c:pt>
                <c:pt idx="2">
                  <c:v>20.005999999999975</c:v>
                </c:pt>
                <c:pt idx="3">
                  <c:v>19.71200000000001</c:v>
                </c:pt>
                <c:pt idx="4">
                  <c:v>19.998000000000026</c:v>
                </c:pt>
                <c:pt idx="5">
                  <c:v>18.279000000000046</c:v>
                </c:pt>
                <c:pt idx="6">
                  <c:v>20.073000000000004</c:v>
                </c:pt>
                <c:pt idx="7">
                  <c:v>20.663000000000018</c:v>
                </c:pt>
                <c:pt idx="8">
                  <c:v>20.441000000000034</c:v>
                </c:pt>
                <c:pt idx="9">
                  <c:v>21.054000000000002</c:v>
                </c:pt>
                <c:pt idx="10">
                  <c:v>20.588000000000012</c:v>
                </c:pt>
                <c:pt idx="11">
                  <c:v>20.916000000000022</c:v>
                </c:pt>
                <c:pt idx="12">
                  <c:v>21.195000000000025</c:v>
                </c:pt>
                <c:pt idx="13">
                  <c:v>21.437000000000015</c:v>
                </c:pt>
                <c:pt idx="14">
                  <c:v>21.711999999999993</c:v>
                </c:pt>
                <c:pt idx="15">
                  <c:v>21.921999999999976</c:v>
                </c:pt>
                <c:pt idx="16">
                  <c:v>22.084000000000024</c:v>
                </c:pt>
                <c:pt idx="17">
                  <c:v>22.231999999999942</c:v>
                </c:pt>
                <c:pt idx="18">
                  <c:v>22.373999999999988</c:v>
                </c:pt>
                <c:pt idx="19">
                  <c:v>22.515000000000029</c:v>
                </c:pt>
                <c:pt idx="20">
                  <c:v>22.652999999999974</c:v>
                </c:pt>
                <c:pt idx="21">
                  <c:v>22.78999999999996</c:v>
                </c:pt>
                <c:pt idx="22">
                  <c:v>22.926999999999971</c:v>
                </c:pt>
                <c:pt idx="23">
                  <c:v>23.06299999999997</c:v>
                </c:pt>
                <c:pt idx="24" formatCode="#,##0.00">
                  <c:v>23.202000000000027</c:v>
                </c:pt>
                <c:pt idx="25">
                  <c:v>23.342000000000017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7.9399999999999782</c:v>
                </c:pt>
                <c:pt idx="1">
                  <c:v>5.1849999999999827</c:v>
                </c:pt>
                <c:pt idx="2">
                  <c:v>5.7640000000000011</c:v>
                </c:pt>
                <c:pt idx="3">
                  <c:v>5.2559999999999913</c:v>
                </c:pt>
                <c:pt idx="4">
                  <c:v>6.0690000000000044</c:v>
                </c:pt>
                <c:pt idx="5">
                  <c:v>5.984999999999987</c:v>
                </c:pt>
                <c:pt idx="6">
                  <c:v>4.8529999999999998</c:v>
                </c:pt>
                <c:pt idx="7">
                  <c:v>4.9040000000000017</c:v>
                </c:pt>
                <c:pt idx="8">
                  <c:v>6.0410000000000004</c:v>
                </c:pt>
                <c:pt idx="9">
                  <c:v>5.1050000000000004</c:v>
                </c:pt>
                <c:pt idx="10">
                  <c:v>4.049999999999998</c:v>
                </c:pt>
                <c:pt idx="11">
                  <c:v>4.040999999999995</c:v>
                </c:pt>
                <c:pt idx="12">
                  <c:v>4.0499999999999989</c:v>
                </c:pt>
                <c:pt idx="13">
                  <c:v>4.0839999999999934</c:v>
                </c:pt>
                <c:pt idx="14">
                  <c:v>4.1399999999999979</c:v>
                </c:pt>
                <c:pt idx="15">
                  <c:v>4.1549999999999967</c:v>
                </c:pt>
                <c:pt idx="16">
                  <c:v>4.1690000000000014</c:v>
                </c:pt>
                <c:pt idx="17">
                  <c:v>4.174999999999998</c:v>
                </c:pt>
                <c:pt idx="18">
                  <c:v>4.1800000000000042</c:v>
                </c:pt>
                <c:pt idx="19">
                  <c:v>4.1799999999999926</c:v>
                </c:pt>
                <c:pt idx="20">
                  <c:v>4.1850000000000041</c:v>
                </c:pt>
                <c:pt idx="21">
                  <c:v>4.1880000000000042</c:v>
                </c:pt>
                <c:pt idx="22">
                  <c:v>4.1900000000000013</c:v>
                </c:pt>
                <c:pt idx="23">
                  <c:v>4.1909999999999927</c:v>
                </c:pt>
                <c:pt idx="24">
                  <c:v>4.1940000000000044</c:v>
                </c:pt>
                <c:pt idx="25">
                  <c:v>4.1949999999999976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18.722999999999992</c:v>
                </c:pt>
                <c:pt idx="1">
                  <c:v>17.61699999999998</c:v>
                </c:pt>
                <c:pt idx="2">
                  <c:v>17.323999999999987</c:v>
                </c:pt>
                <c:pt idx="3">
                  <c:v>17.972999999999995</c:v>
                </c:pt>
                <c:pt idx="4">
                  <c:v>19.19899999999998</c:v>
                </c:pt>
                <c:pt idx="5">
                  <c:v>18.942999999999998</c:v>
                </c:pt>
                <c:pt idx="6">
                  <c:v>19.727999999999952</c:v>
                </c:pt>
                <c:pt idx="7">
                  <c:v>18.997000000000007</c:v>
                </c:pt>
                <c:pt idx="8">
                  <c:v>17.816000000000003</c:v>
                </c:pt>
                <c:pt idx="9">
                  <c:v>17.509999999999977</c:v>
                </c:pt>
                <c:pt idx="10">
                  <c:v>16.788000000000011</c:v>
                </c:pt>
                <c:pt idx="11">
                  <c:v>16.97</c:v>
                </c:pt>
                <c:pt idx="12">
                  <c:v>16.929999999999978</c:v>
                </c:pt>
                <c:pt idx="13">
                  <c:v>16.972999999999974</c:v>
                </c:pt>
                <c:pt idx="14">
                  <c:v>16.980000000000032</c:v>
                </c:pt>
                <c:pt idx="15">
                  <c:v>16.904000000000011</c:v>
                </c:pt>
                <c:pt idx="16">
                  <c:v>16.809999999999988</c:v>
                </c:pt>
                <c:pt idx="17">
                  <c:v>16.708000000000013</c:v>
                </c:pt>
                <c:pt idx="18">
                  <c:v>16.607999999999997</c:v>
                </c:pt>
                <c:pt idx="19">
                  <c:v>16.51199999999999</c:v>
                </c:pt>
                <c:pt idx="20">
                  <c:v>16.435999999999989</c:v>
                </c:pt>
                <c:pt idx="21">
                  <c:v>16.349000000000007</c:v>
                </c:pt>
                <c:pt idx="22">
                  <c:v>16.262</c:v>
                </c:pt>
                <c:pt idx="23">
                  <c:v>16.176999999999996</c:v>
                </c:pt>
                <c:pt idx="24">
                  <c:v>16.093999999999969</c:v>
                </c:pt>
                <c:pt idx="25">
                  <c:v>16.013999999999978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10.008000000000003</c:v>
                </c:pt>
                <c:pt idx="1">
                  <c:v>8.5539999999999896</c:v>
                </c:pt>
                <c:pt idx="2">
                  <c:v>8.2350000000000048</c:v>
                </c:pt>
                <c:pt idx="3">
                  <c:v>8.4569999999999794</c:v>
                </c:pt>
                <c:pt idx="4">
                  <c:v>9.8369999999999731</c:v>
                </c:pt>
                <c:pt idx="5">
                  <c:v>9.9899999999999753</c:v>
                </c:pt>
                <c:pt idx="6">
                  <c:v>8.7760000000000069</c:v>
                </c:pt>
                <c:pt idx="7">
                  <c:v>8.6789999999999878</c:v>
                </c:pt>
                <c:pt idx="8">
                  <c:v>11.252999999999981</c:v>
                </c:pt>
                <c:pt idx="9">
                  <c:v>12.488999999999962</c:v>
                </c:pt>
                <c:pt idx="10">
                  <c:v>11.780000000000003</c:v>
                </c:pt>
                <c:pt idx="11">
                  <c:v>11.549000000000003</c:v>
                </c:pt>
                <c:pt idx="12">
                  <c:v>11.569999999999967</c:v>
                </c:pt>
                <c:pt idx="13">
                  <c:v>11.638999999999998</c:v>
                </c:pt>
                <c:pt idx="14">
                  <c:v>11.705999999999987</c:v>
                </c:pt>
                <c:pt idx="15">
                  <c:v>11.746999999999961</c:v>
                </c:pt>
                <c:pt idx="16">
                  <c:v>11.774999999999983</c:v>
                </c:pt>
                <c:pt idx="17">
                  <c:v>11.777000000000037</c:v>
                </c:pt>
                <c:pt idx="18">
                  <c:v>11.790999999999993</c:v>
                </c:pt>
                <c:pt idx="19">
                  <c:v>11.797999999999979</c:v>
                </c:pt>
                <c:pt idx="20">
                  <c:v>11.81900000000002</c:v>
                </c:pt>
                <c:pt idx="21">
                  <c:v>11.84099999999998</c:v>
                </c:pt>
                <c:pt idx="22">
                  <c:v>11.865000000000054</c:v>
                </c:pt>
                <c:pt idx="23">
                  <c:v>11.890000000000018</c:v>
                </c:pt>
                <c:pt idx="24" formatCode="#,##0.00">
                  <c:v>11.916999999999987</c:v>
                </c:pt>
                <c:pt idx="25">
                  <c:v>11.943000000000005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39.05499999999995</c:v>
                </c:pt>
                <c:pt idx="1">
                  <c:v>37.510000000000012</c:v>
                </c:pt>
                <c:pt idx="2">
                  <c:v>39.272000000000006</c:v>
                </c:pt>
                <c:pt idx="3">
                  <c:v>36.468000000000046</c:v>
                </c:pt>
                <c:pt idx="4">
                  <c:v>41.006000000000057</c:v>
                </c:pt>
                <c:pt idx="5">
                  <c:v>41.271999999999991</c:v>
                </c:pt>
                <c:pt idx="6">
                  <c:v>40.805000000000028</c:v>
                </c:pt>
                <c:pt idx="7">
                  <c:v>40.46999999999997</c:v>
                </c:pt>
                <c:pt idx="8">
                  <c:v>38.957000000000008</c:v>
                </c:pt>
                <c:pt idx="9">
                  <c:v>42.631999999999977</c:v>
                </c:pt>
                <c:pt idx="10">
                  <c:v>42.279999999999987</c:v>
                </c:pt>
                <c:pt idx="11">
                  <c:v>41.966000000000008</c:v>
                </c:pt>
                <c:pt idx="12">
                  <c:v>42.477999999999966</c:v>
                </c:pt>
                <c:pt idx="13">
                  <c:v>42.754999999999995</c:v>
                </c:pt>
                <c:pt idx="14">
                  <c:v>43.076000000000022</c:v>
                </c:pt>
                <c:pt idx="15">
                  <c:v>43.482999999999976</c:v>
                </c:pt>
                <c:pt idx="16">
                  <c:v>43.817</c:v>
                </c:pt>
                <c:pt idx="17">
                  <c:v>44.121999999999979</c:v>
                </c:pt>
                <c:pt idx="18">
                  <c:v>44.407999999999987</c:v>
                </c:pt>
                <c:pt idx="19">
                  <c:v>44.682999999999964</c:v>
                </c:pt>
                <c:pt idx="20">
                  <c:v>44.962000000000074</c:v>
                </c:pt>
                <c:pt idx="21">
                  <c:v>45.237000000000045</c:v>
                </c:pt>
                <c:pt idx="22">
                  <c:v>45.501999999999988</c:v>
                </c:pt>
                <c:pt idx="23">
                  <c:v>45.770000000000046</c:v>
                </c:pt>
                <c:pt idx="24">
                  <c:v>46.024000000000044</c:v>
                </c:pt>
                <c:pt idx="25">
                  <c:v>46.270000000000024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36.962999999999987</c:v>
                </c:pt>
                <c:pt idx="1">
                  <c:v>37.370999999999995</c:v>
                </c:pt>
                <c:pt idx="2">
                  <c:v>37.361999999999988</c:v>
                </c:pt>
                <c:pt idx="3">
                  <c:v>38.39200000000001</c:v>
                </c:pt>
                <c:pt idx="4">
                  <c:v>42.360000000000028</c:v>
                </c:pt>
                <c:pt idx="5">
                  <c:v>42.867000000000019</c:v>
                </c:pt>
                <c:pt idx="6">
                  <c:v>41.356999999999978</c:v>
                </c:pt>
                <c:pt idx="7">
                  <c:v>40.010000000000005</c:v>
                </c:pt>
                <c:pt idx="8">
                  <c:v>44.999000000000002</c:v>
                </c:pt>
                <c:pt idx="9">
                  <c:v>44.471999999999994</c:v>
                </c:pt>
                <c:pt idx="10">
                  <c:v>43.23499999999995</c:v>
                </c:pt>
                <c:pt idx="11">
                  <c:v>43.478999999999999</c:v>
                </c:pt>
                <c:pt idx="12">
                  <c:v>43.319000000000017</c:v>
                </c:pt>
                <c:pt idx="13">
                  <c:v>43.519999999999939</c:v>
                </c:pt>
                <c:pt idx="14">
                  <c:v>43.881</c:v>
                </c:pt>
                <c:pt idx="15">
                  <c:v>44.148999999999958</c:v>
                </c:pt>
                <c:pt idx="16">
                  <c:v>44.433999999999962</c:v>
                </c:pt>
                <c:pt idx="17">
                  <c:v>44.724999999999987</c:v>
                </c:pt>
                <c:pt idx="18">
                  <c:v>45.011999999999958</c:v>
                </c:pt>
                <c:pt idx="19">
                  <c:v>45.303999999999974</c:v>
                </c:pt>
                <c:pt idx="20">
                  <c:v>45.611000000000018</c:v>
                </c:pt>
                <c:pt idx="21">
                  <c:v>45.918000000000006</c:v>
                </c:pt>
                <c:pt idx="22">
                  <c:v>46.228999999999949</c:v>
                </c:pt>
                <c:pt idx="23">
                  <c:v>46.537000000000042</c:v>
                </c:pt>
                <c:pt idx="24">
                  <c:v>46.845999999999997</c:v>
                </c:pt>
                <c:pt idx="25">
                  <c:v>47.15100000000001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38.068000000000055</c:v>
                </c:pt>
                <c:pt idx="1">
                  <c:v>36.323000000000022</c:v>
                </c:pt>
                <c:pt idx="2">
                  <c:v>38.955999999999975</c:v>
                </c:pt>
                <c:pt idx="3">
                  <c:v>38.683000000000021</c:v>
                </c:pt>
                <c:pt idx="4">
                  <c:v>39.674999999999976</c:v>
                </c:pt>
                <c:pt idx="5">
                  <c:v>38.715000000000089</c:v>
                </c:pt>
                <c:pt idx="6">
                  <c:v>39.960000000000008</c:v>
                </c:pt>
                <c:pt idx="7">
                  <c:v>40.307000000000016</c:v>
                </c:pt>
                <c:pt idx="8">
                  <c:v>41.003000000000057</c:v>
                </c:pt>
                <c:pt idx="9">
                  <c:v>40.39700000000002</c:v>
                </c:pt>
                <c:pt idx="10">
                  <c:v>40.077000000000027</c:v>
                </c:pt>
                <c:pt idx="11">
                  <c:v>40.387000000000015</c:v>
                </c:pt>
                <c:pt idx="12">
                  <c:v>40.771000000000015</c:v>
                </c:pt>
                <c:pt idx="13">
                  <c:v>41.123000000000019</c:v>
                </c:pt>
                <c:pt idx="14">
                  <c:v>41.527000000000015</c:v>
                </c:pt>
                <c:pt idx="15">
                  <c:v>41.85299999999998</c:v>
                </c:pt>
                <c:pt idx="16">
                  <c:v>42.103000000000037</c:v>
                </c:pt>
                <c:pt idx="17">
                  <c:v>42.343999999999937</c:v>
                </c:pt>
                <c:pt idx="18">
                  <c:v>42.580999999999996</c:v>
                </c:pt>
                <c:pt idx="19">
                  <c:v>42.821000000000026</c:v>
                </c:pt>
                <c:pt idx="20">
                  <c:v>43.069999999999936</c:v>
                </c:pt>
                <c:pt idx="21">
                  <c:v>43.319999999999943</c:v>
                </c:pt>
                <c:pt idx="22">
                  <c:v>43.570999999999962</c:v>
                </c:pt>
                <c:pt idx="23">
                  <c:v>43.819999999999979</c:v>
                </c:pt>
                <c:pt idx="24">
                  <c:v>44.074000000000026</c:v>
                </c:pt>
                <c:pt idx="25">
                  <c:v>44.328000000000003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24.53857465202956</c:v>
                </c:pt>
                <c:pt idx="1">
                  <c:v>25.331521395613443</c:v>
                </c:pt>
                <c:pt idx="2">
                  <c:v>26.090487990064805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27.170220317927139</c:v>
                </c:pt>
                <c:pt idx="1">
                  <c:v>27.327602553568013</c:v>
                </c:pt>
                <c:pt idx="2">
                  <c:v>27.752043837293488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26.159267804173098</c:v>
                </c:pt>
                <c:pt idx="1">
                  <c:v>26.723974464319571</c:v>
                </c:pt>
                <c:pt idx="2">
                  <c:v>27.233506571473988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6.331922014045567</c:v>
                </c:pt>
                <c:pt idx="1">
                  <c:v>7.4457998862271699</c:v>
                </c:pt>
                <c:pt idx="2">
                  <c:v>7.029387702250137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12.006566437644191</c:v>
                </c:pt>
                <c:pt idx="1">
                  <c:v>10.611212944820183</c:v>
                </c:pt>
                <c:pt idx="2">
                  <c:v>9.4254889612185782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3.7934487741804537</c:v>
                </c:pt>
                <c:pt idx="1">
                  <c:v>2.5598887554516141</c:v>
                </c:pt>
                <c:pt idx="2">
                  <c:v>2.4690849376990114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1.3619999999999379</c:v>
                </c:pt>
                <c:pt idx="1">
                  <c:v>0.36799999999993105</c:v>
                </c:pt>
                <c:pt idx="2">
                  <c:v>1.0079999999999956</c:v>
                </c:pt>
                <c:pt idx="3">
                  <c:v>1.7900000000000276</c:v>
                </c:pt>
                <c:pt idx="4">
                  <c:v>-2.1549999999999869</c:v>
                </c:pt>
                <c:pt idx="5">
                  <c:v>-1.934999999999989</c:v>
                </c:pt>
                <c:pt idx="7">
                  <c:v>0.43799999999993133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4.2509999999999764</c:v>
                </c:pt>
                <c:pt idx="1">
                  <c:v>3.9160000000000608</c:v>
                </c:pt>
                <c:pt idx="2">
                  <c:v>3.9900000000000375</c:v>
                </c:pt>
                <c:pt idx="3">
                  <c:v>0.16300000000000203</c:v>
                </c:pt>
                <c:pt idx="4">
                  <c:v>-0.77400000000003288</c:v>
                </c:pt>
                <c:pt idx="5">
                  <c:v>0.14499999999999957</c:v>
                </c:pt>
                <c:pt idx="7">
                  <c:v>11.691000000000043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0.47641560095557089</c:v>
                </c:pt>
                <c:pt idx="2">
                  <c:v>-0.10168642784155191</c:v>
                </c:pt>
                <c:pt idx="3">
                  <c:v>-1.3329028356622419</c:v>
                </c:pt>
                <c:pt idx="4">
                  <c:v>-0.28778389609555033</c:v>
                </c:pt>
                <c:pt idx="6">
                  <c:v>0.49094887187572933</c:v>
                </c:pt>
                <c:pt idx="7">
                  <c:v>1.2047798672920829</c:v>
                </c:pt>
                <c:pt idx="8">
                  <c:v>0.83480350436393458</c:v>
                </c:pt>
                <c:pt idx="10">
                  <c:v>2.8667938334290488</c:v>
                </c:pt>
                <c:pt idx="11">
                  <c:v>-0.77309079759254606</c:v>
                </c:pt>
                <c:pt idx="12">
                  <c:v>0.30234052385582633</c:v>
                </c:pt>
                <c:pt idx="14">
                  <c:v>-0.66619558586584748</c:v>
                </c:pt>
                <c:pt idx="15">
                  <c:v>0.20259789083805213</c:v>
                </c:pt>
                <c:pt idx="16">
                  <c:v>1.2610523547398333</c:v>
                </c:pt>
                <c:pt idx="17">
                  <c:v>1.0318051366395409</c:v>
                </c:pt>
                <c:pt idx="19">
                  <c:v>-0.42595548065569311</c:v>
                </c:pt>
                <c:pt idx="20">
                  <c:v>-0.742148634837414</c:v>
                </c:pt>
                <c:pt idx="21">
                  <c:v>-0.46093731397754967</c:v>
                </c:pt>
                <c:pt idx="22">
                  <c:v>0.33496836514972372</c:v>
                </c:pt>
                <c:pt idx="23">
                  <c:v>-0.44032657112393903</c:v>
                </c:pt>
                <c:pt idx="25">
                  <c:v>-1.8721139047083724</c:v>
                </c:pt>
                <c:pt idx="26">
                  <c:v>-0.7311536565686505</c:v>
                </c:pt>
                <c:pt idx="27">
                  <c:v>-0.91523721528787849</c:v>
                </c:pt>
                <c:pt idx="29">
                  <c:v>0.17935706024090337</c:v>
                </c:pt>
                <c:pt idx="30">
                  <c:v>0.37856623180065885</c:v>
                </c:pt>
                <c:pt idx="31">
                  <c:v>2.3378767628085217</c:v>
                </c:pt>
                <c:pt idx="32">
                  <c:v>0.89842519421692302</c:v>
                </c:pt>
                <c:pt idx="33">
                  <c:v>-0.39451950897000376</c:v>
                </c:pt>
                <c:pt idx="34">
                  <c:v>0.46520054783605325</c:v>
                </c:pt>
                <c:pt idx="36">
                  <c:v>1.6574577296447401</c:v>
                </c:pt>
                <c:pt idx="37">
                  <c:v>1.1541322067154303</c:v>
                </c:pt>
                <c:pt idx="38">
                  <c:v>1.2397917767180688</c:v>
                </c:pt>
                <c:pt idx="39">
                  <c:v>1.0399102172161667</c:v>
                </c:pt>
                <c:pt idx="40">
                  <c:v>1.2928240429491256</c:v>
                </c:pt>
                <c:pt idx="42">
                  <c:v>2.594717479518005</c:v>
                </c:pt>
                <c:pt idx="43">
                  <c:v>0.29761039114386545</c:v>
                </c:pt>
                <c:pt idx="44">
                  <c:v>1.0833658571667515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5.5461606078743841E-2</c:v>
                </c:pt>
                <c:pt idx="2">
                  <c:v>-1.557585015689722</c:v>
                </c:pt>
                <c:pt idx="3">
                  <c:v>-6.1626094698785883</c:v>
                </c:pt>
                <c:pt idx="4">
                  <c:v>-2.4013638456202524</c:v>
                </c:pt>
                <c:pt idx="6">
                  <c:v>-1.170292188200206</c:v>
                </c:pt>
                <c:pt idx="7">
                  <c:v>-5.0546259308065551</c:v>
                </c:pt>
                <c:pt idx="8">
                  <c:v>-3.1100536857665673</c:v>
                </c:pt>
                <c:pt idx="10">
                  <c:v>1.4445810708416662</c:v>
                </c:pt>
                <c:pt idx="11">
                  <c:v>-2.3234592283318478</c:v>
                </c:pt>
                <c:pt idx="12">
                  <c:v>-1.4770107557472545</c:v>
                </c:pt>
                <c:pt idx="14">
                  <c:v>1.6135090863687473</c:v>
                </c:pt>
                <c:pt idx="15">
                  <c:v>-2.9650756795436051</c:v>
                </c:pt>
                <c:pt idx="16">
                  <c:v>-2.6291113235255015E-2</c:v>
                </c:pt>
                <c:pt idx="17">
                  <c:v>-0.67433574753495984</c:v>
                </c:pt>
                <c:pt idx="19">
                  <c:v>-2.3065980467899427</c:v>
                </c:pt>
                <c:pt idx="20">
                  <c:v>-0.62343595759817294</c:v>
                </c:pt>
                <c:pt idx="21">
                  <c:v>-3.4599772949416741</c:v>
                </c:pt>
                <c:pt idx="22">
                  <c:v>-6.9394154625478377</c:v>
                </c:pt>
                <c:pt idx="23">
                  <c:v>-2.9022938502868301</c:v>
                </c:pt>
                <c:pt idx="25">
                  <c:v>-2.9597785837026214</c:v>
                </c:pt>
                <c:pt idx="26">
                  <c:v>-0.51183552985102354</c:v>
                </c:pt>
                <c:pt idx="27">
                  <c:v>-0.96093659625253736</c:v>
                </c:pt>
                <c:pt idx="29">
                  <c:v>1.2529344805861875</c:v>
                </c:pt>
                <c:pt idx="30">
                  <c:v>1.2813399910370782</c:v>
                </c:pt>
                <c:pt idx="31">
                  <c:v>1.649260097863392</c:v>
                </c:pt>
                <c:pt idx="32">
                  <c:v>3.501624857435881</c:v>
                </c:pt>
                <c:pt idx="33">
                  <c:v>3.9016967024315674</c:v>
                </c:pt>
                <c:pt idx="34">
                  <c:v>2.0168693931452486</c:v>
                </c:pt>
                <c:pt idx="36">
                  <c:v>4.9507684428676368</c:v>
                </c:pt>
                <c:pt idx="37">
                  <c:v>1.5056013319471484</c:v>
                </c:pt>
                <c:pt idx="38">
                  <c:v>3.7671684174732656</c:v>
                </c:pt>
                <c:pt idx="39">
                  <c:v>3.5124323645814304</c:v>
                </c:pt>
                <c:pt idx="40">
                  <c:v>3.556278776259636</c:v>
                </c:pt>
                <c:pt idx="42">
                  <c:v>2.1072337094322213</c:v>
                </c:pt>
                <c:pt idx="43">
                  <c:v>3.3632521850641028</c:v>
                </c:pt>
                <c:pt idx="44">
                  <c:v>2.9677507538400594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1.6299881774426126</c:v>
                </c:pt>
                <c:pt idx="1">
                  <c:v>0.46904643088989584</c:v>
                </c:pt>
                <c:pt idx="2">
                  <c:v>1.4668326628593444</c:v>
                </c:pt>
                <c:pt idx="3">
                  <c:v>1.3483580438924747</c:v>
                </c:pt>
                <c:pt idx="4">
                  <c:v>0.47050468990426797</c:v>
                </c:pt>
                <c:pt idx="5">
                  <c:v>2.0773311816495807</c:v>
                </c:pt>
                <c:pt idx="6">
                  <c:v>0.51985180381073048</c:v>
                </c:pt>
                <c:pt idx="7">
                  <c:v>0.52604096555079538</c:v>
                </c:pt>
                <c:pt idx="8">
                  <c:v>0.13847257741631358</c:v>
                </c:pt>
                <c:pt idx="9">
                  <c:v>0.17968232752995927</c:v>
                </c:pt>
                <c:pt idx="10">
                  <c:v>0.55718442234090659</c:v>
                </c:pt>
                <c:pt idx="11">
                  <c:v>-0.39683157789136736</c:v>
                </c:pt>
                <c:pt idx="12">
                  <c:v>-0.51583347834694671</c:v>
                </c:pt>
                <c:pt idx="13">
                  <c:v>-0.88019515078664989</c:v>
                </c:pt>
                <c:pt idx="14">
                  <c:v>-1.2403029764854008</c:v>
                </c:pt>
                <c:pt idx="15">
                  <c:v>-0.16922057220029885</c:v>
                </c:pt>
                <c:pt idx="16">
                  <c:v>-0.35314933769423362</c:v>
                </c:pt>
                <c:pt idx="17">
                  <c:v>-1.5618018367614894E-2</c:v>
                </c:pt>
                <c:pt idx="18">
                  <c:v>-0.52175259197596446</c:v>
                </c:pt>
                <c:pt idx="19">
                  <c:v>1.2666501419194259E-2</c:v>
                </c:pt>
                <c:pt idx="20">
                  <c:v>-1.0955425923552671</c:v>
                </c:pt>
                <c:pt idx="21">
                  <c:v>0.19711877289300395</c:v>
                </c:pt>
                <c:pt idx="22">
                  <c:v>-1.5329507390787249</c:v>
                </c:pt>
                <c:pt idx="23">
                  <c:v>-0.35490290777580746</c:v>
                </c:pt>
                <c:pt idx="24">
                  <c:v>-0.97869297202597716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0.48740238412618986</c:v>
                </c:pt>
                <c:pt idx="1">
                  <c:v>2.2193545821670551</c:v>
                </c:pt>
                <c:pt idx="2">
                  <c:v>1.5532244301980072</c:v>
                </c:pt>
                <c:pt idx="3">
                  <c:v>1.6215125648614164</c:v>
                </c:pt>
                <c:pt idx="4">
                  <c:v>1.2275038179827567</c:v>
                </c:pt>
                <c:pt idx="5">
                  <c:v>2.706510326265386</c:v>
                </c:pt>
                <c:pt idx="6">
                  <c:v>-0.17182788997142673</c:v>
                </c:pt>
                <c:pt idx="7">
                  <c:v>0.47774401260284183</c:v>
                </c:pt>
                <c:pt idx="8">
                  <c:v>0.73051872213217384</c:v>
                </c:pt>
                <c:pt idx="9">
                  <c:v>0.16988960811667519</c:v>
                </c:pt>
                <c:pt idx="10">
                  <c:v>0.25149338050325731</c:v>
                </c:pt>
                <c:pt idx="11">
                  <c:v>-1.5915401897568664</c:v>
                </c:pt>
                <c:pt idx="12">
                  <c:v>-0.78552686921970816</c:v>
                </c:pt>
                <c:pt idx="13">
                  <c:v>0.10462757925499933</c:v>
                </c:pt>
                <c:pt idx="14">
                  <c:v>-0.43136295468003638</c:v>
                </c:pt>
                <c:pt idx="15">
                  <c:v>-0.56323209417663733</c:v>
                </c:pt>
                <c:pt idx="16">
                  <c:v>-0.17698157389842395</c:v>
                </c:pt>
                <c:pt idx="17">
                  <c:v>2.4550601390678786</c:v>
                </c:pt>
                <c:pt idx="18">
                  <c:v>9.9025106281213304E-2</c:v>
                </c:pt>
                <c:pt idx="19">
                  <c:v>-1.5711292865290216E-2</c:v>
                </c:pt>
                <c:pt idx="20">
                  <c:v>-0.96522187769450873</c:v>
                </c:pt>
                <c:pt idx="21">
                  <c:v>1.5040449808947742</c:v>
                </c:pt>
                <c:pt idx="22">
                  <c:v>1.0188498844217388</c:v>
                </c:pt>
                <c:pt idx="23">
                  <c:v>0.4462322678258559</c:v>
                </c:pt>
                <c:pt idx="24">
                  <c:v>-0.47655152704510639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2.0990346083325093</c:v>
                </c:pt>
                <c:pt idx="1">
                  <c:v>5.3630265783056679</c:v>
                </c:pt>
                <c:pt idx="2">
                  <c:v>1.9212320966487049</c:v>
                </c:pt>
                <c:pt idx="3">
                  <c:v>-0.91266505623831407</c:v>
                </c:pt>
                <c:pt idx="4">
                  <c:v>-2.6428680371665862</c:v>
                </c:pt>
                <c:pt idx="5">
                  <c:v>-0.52470410892438579</c:v>
                </c:pt>
                <c:pt idx="6">
                  <c:v>-0.89842381946226268</c:v>
                </c:pt>
                <c:pt idx="7">
                  <c:v>-1.8878536468545306</c:v>
                </c:pt>
                <c:pt idx="8">
                  <c:v>-2.0787786146407825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2.7067569662932449</c:v>
                </c:pt>
                <c:pt idx="1">
                  <c:v>7.1087511393075644</c:v>
                </c:pt>
                <c:pt idx="2">
                  <c:v>1.457817833383519</c:v>
                </c:pt>
                <c:pt idx="3">
                  <c:v>-2.377067058976575</c:v>
                </c:pt>
                <c:pt idx="4">
                  <c:v>-1.066949043500097</c:v>
                </c:pt>
                <c:pt idx="5">
                  <c:v>2.5383739524838003</c:v>
                </c:pt>
                <c:pt idx="6">
                  <c:v>0.53882310320026505</c:v>
                </c:pt>
                <c:pt idx="7">
                  <c:v>1.465082152247593</c:v>
                </c:pt>
                <c:pt idx="8">
                  <c:v>-0.68058904443942581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7.6614215962789789</c:v>
                </c:pt>
                <c:pt idx="1">
                  <c:v>8.0165721839780861</c:v>
                </c:pt>
                <c:pt idx="2">
                  <c:v>8.2048884313493584</c:v>
                </c:pt>
                <c:pt idx="3">
                  <c:v>8.3476698007672798</c:v>
                </c:pt>
                <c:pt idx="4">
                  <c:v>8.7150915235111981</c:v>
                </c:pt>
                <c:pt idx="5">
                  <c:v>9.0624907438891835</c:v>
                </c:pt>
                <c:pt idx="6">
                  <c:v>9.5048758234378194</c:v>
                </c:pt>
                <c:pt idx="7">
                  <c:v>9.4009157474304228</c:v>
                </c:pt>
                <c:pt idx="8">
                  <c:v>10.076720519043715</c:v>
                </c:pt>
                <c:pt idx="9">
                  <c:v>10.45043386643054</c:v>
                </c:pt>
                <c:pt idx="10">
                  <c:v>10.692478921331796</c:v>
                </c:pt>
                <c:pt idx="11">
                  <c:v>9.5547774719165073</c:v>
                </c:pt>
                <c:pt idx="12">
                  <c:v>9.6535952769137392</c:v>
                </c:pt>
                <c:pt idx="13">
                  <c:v>9.7729180604626578</c:v>
                </c:pt>
                <c:pt idx="14">
                  <c:v>9.9083147691056244</c:v>
                </c:pt>
                <c:pt idx="15">
                  <c:v>10.024030841471648</c:v>
                </c:pt>
                <c:pt idx="16">
                  <c:v>10.134024276542185</c:v>
                </c:pt>
                <c:pt idx="17">
                  <c:v>10.24335018403994</c:v>
                </c:pt>
                <c:pt idx="18">
                  <c:v>10.356255867112568</c:v>
                </c:pt>
                <c:pt idx="19">
                  <c:v>10.466696624802609</c:v>
                </c:pt>
                <c:pt idx="20">
                  <c:v>10.584789993303346</c:v>
                </c:pt>
                <c:pt idx="21">
                  <c:v>10.701665047603079</c:v>
                </c:pt>
                <c:pt idx="22">
                  <c:v>10.818930601747814</c:v>
                </c:pt>
                <c:pt idx="23">
                  <c:v>10.938409614523144</c:v>
                </c:pt>
                <c:pt idx="24">
                  <c:v>11.058841302263264</c:v>
                </c:pt>
                <c:pt idx="25">
                  <c:v>11.179881305457986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3.4912614384734888</c:v>
                </c:pt>
                <c:pt idx="1">
                  <c:v>3.6734364939095867</c:v>
                </c:pt>
                <c:pt idx="2">
                  <c:v>3.8300291257014258</c:v>
                </c:pt>
                <c:pt idx="3">
                  <c:v>3.8919061744748782</c:v>
                </c:pt>
                <c:pt idx="4">
                  <c:v>4.5555718018854394</c:v>
                </c:pt>
                <c:pt idx="5">
                  <c:v>4.2680673525491377</c:v>
                </c:pt>
                <c:pt idx="6">
                  <c:v>3.8928162901354613</c:v>
                </c:pt>
                <c:pt idx="7">
                  <c:v>4.2538615042387287</c:v>
                </c:pt>
                <c:pt idx="8">
                  <c:v>4.3494091760101137</c:v>
                </c:pt>
                <c:pt idx="9">
                  <c:v>4.5505800067940818</c:v>
                </c:pt>
                <c:pt idx="10">
                  <c:v>4.7371137834390336</c:v>
                </c:pt>
                <c:pt idx="11">
                  <c:v>5.4259880066948494</c:v>
                </c:pt>
                <c:pt idx="12">
                  <c:v>5.5227892614579615</c:v>
                </c:pt>
                <c:pt idx="13">
                  <c:v>5.6180204308671122</c:v>
                </c:pt>
                <c:pt idx="14">
                  <c:v>5.7263237258111284</c:v>
                </c:pt>
                <c:pt idx="15">
                  <c:v>5.8382892411191154</c:v>
                </c:pt>
                <c:pt idx="16">
                  <c:v>5.9411111430632744</c:v>
                </c:pt>
                <c:pt idx="17">
                  <c:v>6.040677314773097</c:v>
                </c:pt>
                <c:pt idx="18">
                  <c:v>6.1432136513752047</c:v>
                </c:pt>
                <c:pt idx="19">
                  <c:v>6.2511699494475801</c:v>
                </c:pt>
                <c:pt idx="20">
                  <c:v>6.3640801754269933</c:v>
                </c:pt>
                <c:pt idx="21">
                  <c:v>6.4781767290641952</c:v>
                </c:pt>
                <c:pt idx="22">
                  <c:v>6.5902163559866658</c:v>
                </c:pt>
                <c:pt idx="23">
                  <c:v>6.7058479106899593</c:v>
                </c:pt>
                <c:pt idx="24">
                  <c:v>6.8302928898230348</c:v>
                </c:pt>
                <c:pt idx="25">
                  <c:v>6.9564683656060886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7.1029719073334094</c:v>
                </c:pt>
                <c:pt idx="1">
                  <c:v>6.4994455281524477</c:v>
                </c:pt>
                <c:pt idx="2">
                  <c:v>6.482391053471245</c:v>
                </c:pt>
                <c:pt idx="3">
                  <c:v>6.7284223545003492</c:v>
                </c:pt>
                <c:pt idx="4">
                  <c:v>7.6559618210747704</c:v>
                </c:pt>
                <c:pt idx="5">
                  <c:v>7.7857443398606172</c:v>
                </c:pt>
                <c:pt idx="6">
                  <c:v>7.8980815667968987</c:v>
                </c:pt>
                <c:pt idx="7">
                  <c:v>7.5300793653322815</c:v>
                </c:pt>
                <c:pt idx="8">
                  <c:v>8.7119209444624328</c:v>
                </c:pt>
                <c:pt idx="9">
                  <c:v>8.8162527402207687</c:v>
                </c:pt>
                <c:pt idx="10">
                  <c:v>9.2525770027199616</c:v>
                </c:pt>
                <c:pt idx="11">
                  <c:v>9.1882983453546583</c:v>
                </c:pt>
                <c:pt idx="12">
                  <c:v>9.2891606114356176</c:v>
                </c:pt>
                <c:pt idx="13">
                  <c:v>9.4224109191591623</c:v>
                </c:pt>
                <c:pt idx="14">
                  <c:v>9.5679377993028414</c:v>
                </c:pt>
                <c:pt idx="15">
                  <c:v>9.6920935311733825</c:v>
                </c:pt>
                <c:pt idx="16">
                  <c:v>9.8039969904231281</c:v>
                </c:pt>
                <c:pt idx="17">
                  <c:v>9.9104093289112942</c:v>
                </c:pt>
                <c:pt idx="18">
                  <c:v>10.015258123975507</c:v>
                </c:pt>
                <c:pt idx="19">
                  <c:v>10.121267189620866</c:v>
                </c:pt>
                <c:pt idx="20">
                  <c:v>10.236145995645344</c:v>
                </c:pt>
                <c:pt idx="21">
                  <c:v>10.350027406141395</c:v>
                </c:pt>
                <c:pt idx="22">
                  <c:v>10.464851715675801</c:v>
                </c:pt>
                <c:pt idx="23">
                  <c:v>10.576789869144354</c:v>
                </c:pt>
                <c:pt idx="24">
                  <c:v>10.692587135010536</c:v>
                </c:pt>
                <c:pt idx="25">
                  <c:v>10.805801432917969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5.9371625131233055</c:v>
                </c:pt>
                <c:pt idx="1">
                  <c:v>6.3240865855189057</c:v>
                </c:pt>
                <c:pt idx="2">
                  <c:v>6.7653741292831038</c:v>
                </c:pt>
                <c:pt idx="3">
                  <c:v>6.8033772173685394</c:v>
                </c:pt>
                <c:pt idx="4">
                  <c:v>7.0131406252261206</c:v>
                </c:pt>
                <c:pt idx="5">
                  <c:v>6.6390592577665748</c:v>
                </c:pt>
                <c:pt idx="6">
                  <c:v>7.3631353883433652</c:v>
                </c:pt>
                <c:pt idx="7">
                  <c:v>7.6567530880246988</c:v>
                </c:pt>
                <c:pt idx="8">
                  <c:v>7.7620556012970638</c:v>
                </c:pt>
                <c:pt idx="9">
                  <c:v>8.1874528851233066</c:v>
                </c:pt>
                <c:pt idx="10">
                  <c:v>7.9874173016590495</c:v>
                </c:pt>
                <c:pt idx="11">
                  <c:v>8.26810157800006</c:v>
                </c:pt>
                <c:pt idx="12">
                  <c:v>8.3605534366533902</c:v>
                </c:pt>
                <c:pt idx="13">
                  <c:v>8.467732770732372</c:v>
                </c:pt>
                <c:pt idx="14">
                  <c:v>8.5846692181009736</c:v>
                </c:pt>
                <c:pt idx="15">
                  <c:v>8.688737536886352</c:v>
                </c:pt>
                <c:pt idx="16">
                  <c:v>8.7878575068094005</c:v>
                </c:pt>
                <c:pt idx="17">
                  <c:v>8.8842501818300494</c:v>
                </c:pt>
                <c:pt idx="18">
                  <c:v>8.9675188492204843</c:v>
                </c:pt>
                <c:pt idx="19">
                  <c:v>9.0603787559898326</c:v>
                </c:pt>
                <c:pt idx="20">
                  <c:v>9.1519925240001214</c:v>
                </c:pt>
                <c:pt idx="21">
                  <c:v>9.2452631462760895</c:v>
                </c:pt>
                <c:pt idx="22">
                  <c:v>9.338256600355642</c:v>
                </c:pt>
                <c:pt idx="23">
                  <c:v>9.4322676835208004</c:v>
                </c:pt>
                <c:pt idx="24">
                  <c:v>9.5243912855800232</c:v>
                </c:pt>
                <c:pt idx="25">
                  <c:v>9.6089298665204659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5.9166692321721799</c:v>
                </c:pt>
                <c:pt idx="1">
                  <c:v>5.4394772909249145</c:v>
                </c:pt>
                <c:pt idx="2">
                  <c:v>6.1495646139872919</c:v>
                </c:pt>
                <c:pt idx="3">
                  <c:v>6.0537022071420621</c:v>
                </c:pt>
                <c:pt idx="4">
                  <c:v>6.0616819376438649</c:v>
                </c:pt>
                <c:pt idx="5">
                  <c:v>6.0646670727326786</c:v>
                </c:pt>
                <c:pt idx="6">
                  <c:v>6.3050624218009359</c:v>
                </c:pt>
                <c:pt idx="7">
                  <c:v>6.0377299881405682</c:v>
                </c:pt>
                <c:pt idx="8">
                  <c:v>6.3577158067350563</c:v>
                </c:pt>
                <c:pt idx="9">
                  <c:v>6.1698918323840397</c:v>
                </c:pt>
                <c:pt idx="10">
                  <c:v>6.5351717626369465</c:v>
                </c:pt>
                <c:pt idx="11">
                  <c:v>6.5969814716836499</c:v>
                </c:pt>
                <c:pt idx="12">
                  <c:v>6.6612611569714755</c:v>
                </c:pt>
                <c:pt idx="13">
                  <c:v>6.7486775972293938</c:v>
                </c:pt>
                <c:pt idx="14">
                  <c:v>6.8461272553383825</c:v>
                </c:pt>
                <c:pt idx="15">
                  <c:v>6.9343562296343988</c:v>
                </c:pt>
                <c:pt idx="16">
                  <c:v>7.0224838711973847</c:v>
                </c:pt>
                <c:pt idx="17">
                  <c:v>7.1119284997457779</c:v>
                </c:pt>
                <c:pt idx="18">
                  <c:v>7.1960709635130389</c:v>
                </c:pt>
                <c:pt idx="19">
                  <c:v>7.2755332968113162</c:v>
                </c:pt>
                <c:pt idx="20">
                  <c:v>7.3589394153446426</c:v>
                </c:pt>
                <c:pt idx="21">
                  <c:v>7.4464715178294902</c:v>
                </c:pt>
                <c:pt idx="22">
                  <c:v>7.5255322782833796</c:v>
                </c:pt>
                <c:pt idx="23">
                  <c:v>7.605923761925367</c:v>
                </c:pt>
                <c:pt idx="24">
                  <c:v>7.686066635211704</c:v>
                </c:pt>
                <c:pt idx="25">
                  <c:v>7.7626755806197032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7.6893152898922796</c:v>
                </c:pt>
                <c:pt idx="1">
                  <c:v>7.118942222087937</c:v>
                </c:pt>
                <c:pt idx="2">
                  <c:v>6.8260740348903246</c:v>
                </c:pt>
                <c:pt idx="3">
                  <c:v>7.2904420937137013</c:v>
                </c:pt>
                <c:pt idx="4">
                  <c:v>7.7175638650063938</c:v>
                </c:pt>
                <c:pt idx="5">
                  <c:v>7.6011331219066394</c:v>
                </c:pt>
                <c:pt idx="6">
                  <c:v>7.9257272364312517</c:v>
                </c:pt>
                <c:pt idx="7">
                  <c:v>7.7956712094952278</c:v>
                </c:pt>
                <c:pt idx="8">
                  <c:v>8.8352563818103107</c:v>
                </c:pt>
                <c:pt idx="9">
                  <c:v>8.9092112175955283</c:v>
                </c:pt>
                <c:pt idx="10">
                  <c:v>9.6784643035562201</c:v>
                </c:pt>
                <c:pt idx="11">
                  <c:v>10.237439600876513</c:v>
                </c:pt>
                <c:pt idx="12">
                  <c:v>10.337474011015384</c:v>
                </c:pt>
                <c:pt idx="13">
                  <c:v>10.482531731743903</c:v>
                </c:pt>
                <c:pt idx="14">
                  <c:v>10.655010270295696</c:v>
                </c:pt>
                <c:pt idx="15">
                  <c:v>10.805281484242926</c:v>
                </c:pt>
                <c:pt idx="16">
                  <c:v>10.951233058282572</c:v>
                </c:pt>
                <c:pt idx="17">
                  <c:v>11.099233638685565</c:v>
                </c:pt>
                <c:pt idx="18">
                  <c:v>11.254503870586634</c:v>
                </c:pt>
                <c:pt idx="19">
                  <c:v>11.40795825216736</c:v>
                </c:pt>
                <c:pt idx="20">
                  <c:v>11.570897772381452</c:v>
                </c:pt>
                <c:pt idx="21">
                  <c:v>11.732634947848625</c:v>
                </c:pt>
                <c:pt idx="22">
                  <c:v>11.894413739407451</c:v>
                </c:pt>
                <c:pt idx="23">
                  <c:v>12.059906586783061</c:v>
                </c:pt>
                <c:pt idx="24">
                  <c:v>12.224145624383759</c:v>
                </c:pt>
                <c:pt idx="25">
                  <c:v>12.384974629821606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2.5064582012971752</c:v>
                </c:pt>
                <c:pt idx="1">
                  <c:v>2.3807624859405583</c:v>
                </c:pt>
                <c:pt idx="2">
                  <c:v>2.4049201561565994</c:v>
                </c:pt>
                <c:pt idx="3">
                  <c:v>2.5050737856806151</c:v>
                </c:pt>
                <c:pt idx="4">
                  <c:v>2.511817365000975</c:v>
                </c:pt>
                <c:pt idx="5">
                  <c:v>2.4647605530165175</c:v>
                </c:pt>
                <c:pt idx="6">
                  <c:v>2.502402964551377</c:v>
                </c:pt>
                <c:pt idx="7">
                  <c:v>2.6986992148572768</c:v>
                </c:pt>
                <c:pt idx="8">
                  <c:v>2.9568119572072291</c:v>
                </c:pt>
                <c:pt idx="9">
                  <c:v>2.7633788122990306</c:v>
                </c:pt>
                <c:pt idx="10">
                  <c:v>2.984612356827248</c:v>
                </c:pt>
                <c:pt idx="11">
                  <c:v>2.5317706551553316</c:v>
                </c:pt>
                <c:pt idx="12">
                  <c:v>2.5509560361994059</c:v>
                </c:pt>
                <c:pt idx="13">
                  <c:v>2.5760183769791527</c:v>
                </c:pt>
                <c:pt idx="14">
                  <c:v>2.6032641938986378</c:v>
                </c:pt>
                <c:pt idx="15">
                  <c:v>2.6249227754283484</c:v>
                </c:pt>
                <c:pt idx="16">
                  <c:v>2.6460843257210418</c:v>
                </c:pt>
                <c:pt idx="17">
                  <c:v>2.6654993496112849</c:v>
                </c:pt>
                <c:pt idx="18">
                  <c:v>2.6849883257951532</c:v>
                </c:pt>
                <c:pt idx="19">
                  <c:v>2.7015161251086766</c:v>
                </c:pt>
                <c:pt idx="20">
                  <c:v>2.7191244452549812</c:v>
                </c:pt>
                <c:pt idx="21">
                  <c:v>2.737475576148622</c:v>
                </c:pt>
                <c:pt idx="22">
                  <c:v>2.7551505127488309</c:v>
                </c:pt>
                <c:pt idx="23">
                  <c:v>2.7733374945928353</c:v>
                </c:pt>
                <c:pt idx="24">
                  <c:v>2.7934575906358332</c:v>
                </c:pt>
                <c:pt idx="25">
                  <c:v>2.8127844668558213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2.2136905225229349</c:v>
                </c:pt>
                <c:pt idx="1">
                  <c:v>2.8123565889240578</c:v>
                </c:pt>
                <c:pt idx="2">
                  <c:v>2.9344574605610756</c:v>
                </c:pt>
                <c:pt idx="3">
                  <c:v>2.8245715799008511</c:v>
                </c:pt>
                <c:pt idx="4">
                  <c:v>2.9156285346784099</c:v>
                </c:pt>
                <c:pt idx="5">
                  <c:v>2.8013753520145848</c:v>
                </c:pt>
                <c:pt idx="6">
                  <c:v>3.0425594405761123</c:v>
                </c:pt>
                <c:pt idx="7">
                  <c:v>3.0257651583369665</c:v>
                </c:pt>
                <c:pt idx="8">
                  <c:v>3.3169482778642827</c:v>
                </c:pt>
                <c:pt idx="9">
                  <c:v>3.3277824503389803</c:v>
                </c:pt>
                <c:pt idx="10">
                  <c:v>3.3274163175653801</c:v>
                </c:pt>
                <c:pt idx="11">
                  <c:v>3.2392816717409545</c:v>
                </c:pt>
                <c:pt idx="12">
                  <c:v>3.2790254290969902</c:v>
                </c:pt>
                <c:pt idx="13">
                  <c:v>3.323955637597896</c:v>
                </c:pt>
                <c:pt idx="14">
                  <c:v>3.3724781222326854</c:v>
                </c:pt>
                <c:pt idx="15">
                  <c:v>3.4150950696733662</c:v>
                </c:pt>
                <c:pt idx="16">
                  <c:v>3.4549223850655837</c:v>
                </c:pt>
                <c:pt idx="17">
                  <c:v>3.4939991894628859</c:v>
                </c:pt>
                <c:pt idx="18">
                  <c:v>3.534706487925293</c:v>
                </c:pt>
                <c:pt idx="19">
                  <c:v>3.5742042802655543</c:v>
                </c:pt>
                <c:pt idx="20">
                  <c:v>3.6135914524206392</c:v>
                </c:pt>
                <c:pt idx="21">
                  <c:v>3.6499024311959762</c:v>
                </c:pt>
                <c:pt idx="22">
                  <c:v>3.6849328965126036</c:v>
                </c:pt>
                <c:pt idx="23">
                  <c:v>3.7251316477010943</c:v>
                </c:pt>
                <c:pt idx="24">
                  <c:v>3.7654989608966742</c:v>
                </c:pt>
                <c:pt idx="25">
                  <c:v>3.805160330168222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1.5045186424714481</c:v>
                </c:pt>
                <c:pt idx="1">
                  <c:v>1.5539718316640425</c:v>
                </c:pt>
                <c:pt idx="2">
                  <c:v>1.5634407076187922</c:v>
                </c:pt>
                <c:pt idx="3">
                  <c:v>1.4325846088910479</c:v>
                </c:pt>
                <c:pt idx="4">
                  <c:v>1.5866429696194113</c:v>
                </c:pt>
                <c:pt idx="5">
                  <c:v>1.6247254057202782</c:v>
                </c:pt>
                <c:pt idx="6">
                  <c:v>1.7015775817742052</c:v>
                </c:pt>
                <c:pt idx="7">
                  <c:v>1.6358263701616316</c:v>
                </c:pt>
                <c:pt idx="8">
                  <c:v>1.6442549091399503</c:v>
                </c:pt>
                <c:pt idx="9">
                  <c:v>1.6622892621231824</c:v>
                </c:pt>
                <c:pt idx="10">
                  <c:v>1.7631979831365918</c:v>
                </c:pt>
                <c:pt idx="11">
                  <c:v>1.966204498948869</c:v>
                </c:pt>
                <c:pt idx="12">
                  <c:v>1.9987006292737994</c:v>
                </c:pt>
                <c:pt idx="13">
                  <c:v>2.0369800649084393</c:v>
                </c:pt>
                <c:pt idx="14">
                  <c:v>2.0807133949262044</c:v>
                </c:pt>
                <c:pt idx="15">
                  <c:v>2.1233511078689551</c:v>
                </c:pt>
                <c:pt idx="16">
                  <c:v>2.1616820702434048</c:v>
                </c:pt>
                <c:pt idx="17">
                  <c:v>2.199867293329012</c:v>
                </c:pt>
                <c:pt idx="18">
                  <c:v>2.2328661118952646</c:v>
                </c:pt>
                <c:pt idx="19">
                  <c:v>2.2744497381114668</c:v>
                </c:pt>
                <c:pt idx="20">
                  <c:v>2.3099983707074587</c:v>
                </c:pt>
                <c:pt idx="21">
                  <c:v>2.3451154725491743</c:v>
                </c:pt>
                <c:pt idx="22">
                  <c:v>2.3759313242427158</c:v>
                </c:pt>
                <c:pt idx="23">
                  <c:v>2.4186029796054971</c:v>
                </c:pt>
                <c:pt idx="24">
                  <c:v>2.4507703698609293</c:v>
                </c:pt>
                <c:pt idx="25">
                  <c:v>2.4937167052687657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2.1730383270767328</c:v>
                </c:pt>
                <c:pt idx="1">
                  <c:v>1.8339162565438571</c:v>
                </c:pt>
                <c:pt idx="2">
                  <c:v>2.047025794926689</c:v>
                </c:pt>
                <c:pt idx="3">
                  <c:v>2.239056553389065</c:v>
                </c:pt>
                <c:pt idx="4">
                  <c:v>2.4570310892524092</c:v>
                </c:pt>
                <c:pt idx="5">
                  <c:v>2.7336424124114056</c:v>
                </c:pt>
                <c:pt idx="6">
                  <c:v>2.3478138836235463</c:v>
                </c:pt>
                <c:pt idx="7">
                  <c:v>2.4747124579379678</c:v>
                </c:pt>
                <c:pt idx="8">
                  <c:v>2.5256983950117196</c:v>
                </c:pt>
                <c:pt idx="9">
                  <c:v>2.8622214975294602</c:v>
                </c:pt>
                <c:pt idx="10">
                  <c:v>2.9133247399413649</c:v>
                </c:pt>
                <c:pt idx="11">
                  <c:v>2.7057898666481863</c:v>
                </c:pt>
                <c:pt idx="12">
                  <c:v>2.6341828895254547</c:v>
                </c:pt>
                <c:pt idx="13">
                  <c:v>2.638070746664118</c:v>
                </c:pt>
                <c:pt idx="14">
                  <c:v>2.6814082131802683</c:v>
                </c:pt>
                <c:pt idx="15">
                  <c:v>2.7192533073754626</c:v>
                </c:pt>
                <c:pt idx="16">
                  <c:v>2.7540598069344302</c:v>
                </c:pt>
                <c:pt idx="17">
                  <c:v>2.7884927893748608</c:v>
                </c:pt>
                <c:pt idx="18">
                  <c:v>2.822252335324539</c:v>
                </c:pt>
                <c:pt idx="19">
                  <c:v>2.8565720726743389</c:v>
                </c:pt>
                <c:pt idx="20">
                  <c:v>2.8943017129505244</c:v>
                </c:pt>
                <c:pt idx="21">
                  <c:v>2.9291212027956046</c:v>
                </c:pt>
                <c:pt idx="22">
                  <c:v>2.9672734999611854</c:v>
                </c:pt>
                <c:pt idx="23">
                  <c:v>3.0077284646276579</c:v>
                </c:pt>
                <c:pt idx="24">
                  <c:v>3.044939331267821</c:v>
                </c:pt>
                <c:pt idx="25">
                  <c:v>3.0832143480580401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8.3865445055428971</c:v>
                </c:pt>
                <c:pt idx="1">
                  <c:v>7.574088875879994</c:v>
                </c:pt>
                <c:pt idx="2">
                  <c:v>7.8188230425524026</c:v>
                </c:pt>
                <c:pt idx="3">
                  <c:v>7.8553591196865877</c:v>
                </c:pt>
                <c:pt idx="4">
                  <c:v>8.7428389549655456</c:v>
                </c:pt>
                <c:pt idx="5">
                  <c:v>8.6739723319408153</c:v>
                </c:pt>
                <c:pt idx="6">
                  <c:v>8.5411366401962105</c:v>
                </c:pt>
                <c:pt idx="7">
                  <c:v>8.5602840865456375</c:v>
                </c:pt>
                <c:pt idx="8">
                  <c:v>8.8988681402445593</c:v>
                </c:pt>
                <c:pt idx="9">
                  <c:v>8.9666869532604618</c:v>
                </c:pt>
                <c:pt idx="10">
                  <c:v>9.2311567542817219</c:v>
                </c:pt>
                <c:pt idx="11">
                  <c:v>8.6228846949160705</c:v>
                </c:pt>
                <c:pt idx="12">
                  <c:v>8.6698978992817093</c:v>
                </c:pt>
                <c:pt idx="13">
                  <c:v>8.7365859500120706</c:v>
                </c:pt>
                <c:pt idx="14">
                  <c:v>8.8178705974480494</c:v>
                </c:pt>
                <c:pt idx="15">
                  <c:v>8.8788839905310688</c:v>
                </c:pt>
                <c:pt idx="16">
                  <c:v>8.9332239258687522</c:v>
                </c:pt>
                <c:pt idx="17">
                  <c:v>8.9857828865659659</c:v>
                </c:pt>
                <c:pt idx="18">
                  <c:v>9.0457525043402907</c:v>
                </c:pt>
                <c:pt idx="19">
                  <c:v>9.1032783769254184</c:v>
                </c:pt>
                <c:pt idx="20">
                  <c:v>9.1666317282194019</c:v>
                </c:pt>
                <c:pt idx="21">
                  <c:v>9.2311211264240711</c:v>
                </c:pt>
                <c:pt idx="22">
                  <c:v>9.2961459411382918</c:v>
                </c:pt>
                <c:pt idx="23">
                  <c:v>9.3572964028463659</c:v>
                </c:pt>
                <c:pt idx="24">
                  <c:v>9.4232122236173481</c:v>
                </c:pt>
                <c:pt idx="25">
                  <c:v>9.4826501347849792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14.118352913503642</c:v>
                </c:pt>
                <c:pt idx="1">
                  <c:v>13.954397037525602</c:v>
                </c:pt>
                <c:pt idx="2">
                  <c:v>14.225760765175142</c:v>
                </c:pt>
                <c:pt idx="3">
                  <c:v>13.61673095670252</c:v>
                </c:pt>
                <c:pt idx="4">
                  <c:v>15.137475534766388</c:v>
                </c:pt>
                <c:pt idx="5">
                  <c:v>15.665761742664843</c:v>
                </c:pt>
                <c:pt idx="6">
                  <c:v>14.703247789596002</c:v>
                </c:pt>
                <c:pt idx="7">
                  <c:v>14.723688193503678</c:v>
                </c:pt>
                <c:pt idx="8">
                  <c:v>15.070638358213683</c:v>
                </c:pt>
                <c:pt idx="9">
                  <c:v>14.712416208813973</c:v>
                </c:pt>
                <c:pt idx="10">
                  <c:v>15.268930164773476</c:v>
                </c:pt>
                <c:pt idx="11">
                  <c:v>14.159210690790649</c:v>
                </c:pt>
                <c:pt idx="12">
                  <c:v>14.154607537163931</c:v>
                </c:pt>
                <c:pt idx="13">
                  <c:v>14.160407708535653</c:v>
                </c:pt>
                <c:pt idx="14">
                  <c:v>14.183189797883786</c:v>
                </c:pt>
                <c:pt idx="15">
                  <c:v>14.178655857583829</c:v>
                </c:pt>
                <c:pt idx="16">
                  <c:v>14.152972394035086</c:v>
                </c:pt>
                <c:pt idx="17">
                  <c:v>14.111184332996077</c:v>
                </c:pt>
                <c:pt idx="18">
                  <c:v>14.061841391553891</c:v>
                </c:pt>
                <c:pt idx="19">
                  <c:v>14.013051293336904</c:v>
                </c:pt>
                <c:pt idx="20">
                  <c:v>13.972528362195511</c:v>
                </c:pt>
                <c:pt idx="21">
                  <c:v>13.927643170868764</c:v>
                </c:pt>
                <c:pt idx="22">
                  <c:v>13.872779053710069</c:v>
                </c:pt>
                <c:pt idx="23">
                  <c:v>13.816535378789466</c:v>
                </c:pt>
                <c:pt idx="24">
                  <c:v>13.752058898928544</c:v>
                </c:pt>
                <c:pt idx="25">
                  <c:v>13.677389975016609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4.1639342059485465</c:v>
                </c:pt>
                <c:pt idx="1">
                  <c:v>3.7659286233604128</c:v>
                </c:pt>
                <c:pt idx="2">
                  <c:v>3.7038762118769113</c:v>
                </c:pt>
                <c:pt idx="3">
                  <c:v>3.7138993038557437</c:v>
                </c:pt>
                <c:pt idx="4">
                  <c:v>3.9391234693650361</c:v>
                </c:pt>
                <c:pt idx="5">
                  <c:v>3.6981522546250898</c:v>
                </c:pt>
                <c:pt idx="6">
                  <c:v>3.4275828772271026</c:v>
                </c:pt>
                <c:pt idx="7">
                  <c:v>3.556037000531441</c:v>
                </c:pt>
                <c:pt idx="8">
                  <c:v>3.7535574905477125</c:v>
                </c:pt>
                <c:pt idx="9">
                  <c:v>3.2716029151713921</c:v>
                </c:pt>
                <c:pt idx="10">
                  <c:v>3.1823187762781431</c:v>
                </c:pt>
                <c:pt idx="11">
                  <c:v>3.5318183868948858</c:v>
                </c:pt>
                <c:pt idx="12">
                  <c:v>3.4981432534585077</c:v>
                </c:pt>
                <c:pt idx="13">
                  <c:v>3.459613000740434</c:v>
                </c:pt>
                <c:pt idx="14">
                  <c:v>3.4243417511664598</c:v>
                </c:pt>
                <c:pt idx="15">
                  <c:v>3.3692033602854443</c:v>
                </c:pt>
                <c:pt idx="16">
                  <c:v>3.285924339751193</c:v>
                </c:pt>
                <c:pt idx="17">
                  <c:v>3.2095461117871338</c:v>
                </c:pt>
                <c:pt idx="18">
                  <c:v>3.1189174741374552</c:v>
                </c:pt>
                <c:pt idx="19">
                  <c:v>3.0181239496167902</c:v>
                </c:pt>
                <c:pt idx="20">
                  <c:v>2.9146436861206584</c:v>
                </c:pt>
                <c:pt idx="21">
                  <c:v>2.8069801267335754</c:v>
                </c:pt>
                <c:pt idx="22">
                  <c:v>2.7116827530193035</c:v>
                </c:pt>
                <c:pt idx="23">
                  <c:v>2.5846982096134048</c:v>
                </c:pt>
                <c:pt idx="24">
                  <c:v>2.4736924738331987</c:v>
                </c:pt>
                <c:pt idx="25">
                  <c:v>2.3967919070584349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3.6278416702079701</c:v>
                </c:pt>
                <c:pt idx="1">
                  <c:v>2.3126074830240904</c:v>
                </c:pt>
                <c:pt idx="2">
                  <c:v>2.810830122067256</c:v>
                </c:pt>
                <c:pt idx="3">
                  <c:v>2.4073118300500052</c:v>
                </c:pt>
                <c:pt idx="4">
                  <c:v>2.5793202619965929</c:v>
                </c:pt>
                <c:pt idx="5">
                  <c:v>2.9141418603234031</c:v>
                </c:pt>
                <c:pt idx="6">
                  <c:v>2.2891629441921966</c:v>
                </c:pt>
                <c:pt idx="7">
                  <c:v>1.8726070269399431</c:v>
                </c:pt>
                <c:pt idx="8">
                  <c:v>2.7119042554583577</c:v>
                </c:pt>
                <c:pt idx="9">
                  <c:v>2.4724897872069045</c:v>
                </c:pt>
                <c:pt idx="10">
                  <c:v>2.0339467095367532</c:v>
                </c:pt>
                <c:pt idx="11">
                  <c:v>1.9931492890540392</c:v>
                </c:pt>
                <c:pt idx="12">
                  <c:v>2.0030458786953407</c:v>
                </c:pt>
                <c:pt idx="13">
                  <c:v>2.0258182362020141</c:v>
                </c:pt>
                <c:pt idx="14">
                  <c:v>2.048872692419049</c:v>
                </c:pt>
                <c:pt idx="15">
                  <c:v>2.0589623316723857</c:v>
                </c:pt>
                <c:pt idx="16">
                  <c:v>2.067759112320847</c:v>
                </c:pt>
                <c:pt idx="17">
                  <c:v>2.0753943978549332</c:v>
                </c:pt>
                <c:pt idx="18">
                  <c:v>2.083149414628656</c:v>
                </c:pt>
                <c:pt idx="19">
                  <c:v>2.0900101843223751</c:v>
                </c:pt>
                <c:pt idx="20">
                  <c:v>2.0983688271919556</c:v>
                </c:pt>
                <c:pt idx="21">
                  <c:v>2.1070868162284664</c:v>
                </c:pt>
                <c:pt idx="22">
                  <c:v>2.1152886979456844</c:v>
                </c:pt>
                <c:pt idx="23">
                  <c:v>2.1236806762777189</c:v>
                </c:pt>
                <c:pt idx="24">
                  <c:v>2.1315333592391856</c:v>
                </c:pt>
                <c:pt idx="25">
                  <c:v>2.1385742887917525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7.0418975129062495</c:v>
                </c:pt>
                <c:pt idx="1">
                  <c:v>6.9906188151750595</c:v>
                </c:pt>
                <c:pt idx="2">
                  <c:v>6.52059423246431</c:v>
                </c:pt>
                <c:pt idx="3">
                  <c:v>6.7882690072784122</c:v>
                </c:pt>
                <c:pt idx="4">
                  <c:v>7.7328844941696033</c:v>
                </c:pt>
                <c:pt idx="5">
                  <c:v>7.6830099025806549</c:v>
                </c:pt>
                <c:pt idx="6">
                  <c:v>7.1849916204807469</c:v>
                </c:pt>
                <c:pt idx="7">
                  <c:v>6.8670683906586518</c:v>
                </c:pt>
                <c:pt idx="8">
                  <c:v>7.005219508925502</c:v>
                </c:pt>
                <c:pt idx="9">
                  <c:v>7.6854958163718541</c:v>
                </c:pt>
                <c:pt idx="10">
                  <c:v>6.4427069260952541</c:v>
                </c:pt>
                <c:pt idx="11">
                  <c:v>6.4317623266278394</c:v>
                </c:pt>
                <c:pt idx="12">
                  <c:v>6.4077748127835923</c:v>
                </c:pt>
                <c:pt idx="13">
                  <c:v>6.3984630494605739</c:v>
                </c:pt>
                <c:pt idx="14">
                  <c:v>6.3882475183807479</c:v>
                </c:pt>
                <c:pt idx="15">
                  <c:v>6.3649343204850108</c:v>
                </c:pt>
                <c:pt idx="16">
                  <c:v>6.3344297851919613</c:v>
                </c:pt>
                <c:pt idx="17">
                  <c:v>6.299189864119735</c:v>
                </c:pt>
                <c:pt idx="18">
                  <c:v>6.260807043384415</c:v>
                </c:pt>
                <c:pt idx="19">
                  <c:v>6.2205290718332238</c:v>
                </c:pt>
                <c:pt idx="20">
                  <c:v>6.1861601831388588</c:v>
                </c:pt>
                <c:pt idx="21">
                  <c:v>6.1514991636008718</c:v>
                </c:pt>
                <c:pt idx="22">
                  <c:v>6.1189783092462688</c:v>
                </c:pt>
                <c:pt idx="23">
                  <c:v>6.0846104244176988</c:v>
                </c:pt>
                <c:pt idx="24">
                  <c:v>6.0490207460088783</c:v>
                </c:pt>
                <c:pt idx="25">
                  <c:v>6.0113439714152177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6.000268984843645</c:v>
                </c:pt>
                <c:pt idx="1">
                  <c:v>4.8797013131544338</c:v>
                </c:pt>
                <c:pt idx="2">
                  <c:v>4.6815730388345358</c:v>
                </c:pt>
                <c:pt idx="3">
                  <c:v>4.9504753964076826</c:v>
                </c:pt>
                <c:pt idx="4">
                  <c:v>5.6719159698867205</c:v>
                </c:pt>
                <c:pt idx="5">
                  <c:v>5.4967548511219633</c:v>
                </c:pt>
                <c:pt idx="6">
                  <c:v>4.738998617310008</c:v>
                </c:pt>
                <c:pt idx="7">
                  <c:v>4.8163031606900306</c:v>
                </c:pt>
                <c:pt idx="8">
                  <c:v>5.5860482164101182</c:v>
                </c:pt>
                <c:pt idx="9">
                  <c:v>6.4772016076831536</c:v>
                </c:pt>
                <c:pt idx="10">
                  <c:v>5.3275342789216644</c:v>
                </c:pt>
                <c:pt idx="11">
                  <c:v>5.6270239921441352</c:v>
                </c:pt>
                <c:pt idx="12">
                  <c:v>5.5673946272954922</c:v>
                </c:pt>
                <c:pt idx="13">
                  <c:v>5.4951772914246328</c:v>
                </c:pt>
                <c:pt idx="14">
                  <c:v>5.4381347108384128</c:v>
                </c:pt>
                <c:pt idx="15">
                  <c:v>5.3848957847403627</c:v>
                </c:pt>
                <c:pt idx="16">
                  <c:v>5.3246804861610855</c:v>
                </c:pt>
                <c:pt idx="17">
                  <c:v>5.2616530019728209</c:v>
                </c:pt>
                <c:pt idx="18">
                  <c:v>5.2038151658989813</c:v>
                </c:pt>
                <c:pt idx="19">
                  <c:v>5.1418734183512296</c:v>
                </c:pt>
                <c:pt idx="20">
                  <c:v>5.0802661072704804</c:v>
                </c:pt>
                <c:pt idx="21">
                  <c:v>5.0166791200204299</c:v>
                </c:pt>
                <c:pt idx="22">
                  <c:v>4.9539400779563305</c:v>
                </c:pt>
                <c:pt idx="23">
                  <c:v>4.8920398225724693</c:v>
                </c:pt>
                <c:pt idx="24">
                  <c:v>4.8290021094129951</c:v>
                </c:pt>
                <c:pt idx="25">
                  <c:v>4.7643021847450271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3.0890569490182767</c:v>
                </c:pt>
                <c:pt idx="1">
                  <c:v>2.774708535728966</c:v>
                </c:pt>
                <c:pt idx="2">
                  <c:v>3.1134904647118877</c:v>
                </c:pt>
                <c:pt idx="3">
                  <c:v>3.0597838921622587</c:v>
                </c:pt>
                <c:pt idx="4">
                  <c:v>3.3410385836754455</c:v>
                </c:pt>
                <c:pt idx="5">
                  <c:v>3.2066349870153079</c:v>
                </c:pt>
                <c:pt idx="6">
                  <c:v>3.1606856393542291</c:v>
                </c:pt>
                <c:pt idx="7">
                  <c:v>3.2794431019859589</c:v>
                </c:pt>
                <c:pt idx="8">
                  <c:v>2.8790400470627913</c:v>
                </c:pt>
                <c:pt idx="9">
                  <c:v>2.8202365006963848</c:v>
                </c:pt>
                <c:pt idx="10">
                  <c:v>2.8534856493210743</c:v>
                </c:pt>
                <c:pt idx="11">
                  <c:v>2.7624804689795641</c:v>
                </c:pt>
                <c:pt idx="12">
                  <c:v>2.7581166904640986</c:v>
                </c:pt>
                <c:pt idx="13">
                  <c:v>2.740097450747156</c:v>
                </c:pt>
                <c:pt idx="14">
                  <c:v>2.7241685084477498</c:v>
                </c:pt>
                <c:pt idx="15">
                  <c:v>2.7090364446442243</c:v>
                </c:pt>
                <c:pt idx="16">
                  <c:v>2.7032756111859224</c:v>
                </c:pt>
                <c:pt idx="17">
                  <c:v>2.6979152337953414</c:v>
                </c:pt>
                <c:pt idx="18">
                  <c:v>2.6943237718601338</c:v>
                </c:pt>
                <c:pt idx="19">
                  <c:v>2.6911038289215137</c:v>
                </c:pt>
                <c:pt idx="20">
                  <c:v>2.6888551942869028</c:v>
                </c:pt>
                <c:pt idx="21">
                  <c:v>2.6854501668753374</c:v>
                </c:pt>
                <c:pt idx="22">
                  <c:v>2.6808002733354321</c:v>
                </c:pt>
                <c:pt idx="23">
                  <c:v>2.6768969287849145</c:v>
                </c:pt>
                <c:pt idx="24">
                  <c:v>2.6769314668690543</c:v>
                </c:pt>
                <c:pt idx="25">
                  <c:v>2.6765040754226503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11.904876454042375</c:v>
                </c:pt>
                <c:pt idx="1">
                  <c:v>10.770733370115671</c:v>
                </c:pt>
                <c:pt idx="2">
                  <c:v>11.74284277591431</c:v>
                </c:pt>
                <c:pt idx="3">
                  <c:v>11.585646625004969</c:v>
                </c:pt>
                <c:pt idx="4">
                  <c:v>12.235862985688961</c:v>
                </c:pt>
                <c:pt idx="5">
                  <c:v>11.887083433075261</c:v>
                </c:pt>
                <c:pt idx="6">
                  <c:v>12.659118977576474</c:v>
                </c:pt>
                <c:pt idx="7">
                  <c:v>12.504775382073946</c:v>
                </c:pt>
                <c:pt idx="8">
                  <c:v>12.615967774016596</c:v>
                </c:pt>
                <c:pt idx="9">
                  <c:v>12.348424176977737</c:v>
                </c:pt>
                <c:pt idx="10">
                  <c:v>11.871465414707647</c:v>
                </c:pt>
                <c:pt idx="11">
                  <c:v>12.326054938203317</c:v>
                </c:pt>
                <c:pt idx="12">
                  <c:v>12.459200719186956</c:v>
                </c:pt>
                <c:pt idx="13">
                  <c:v>12.616088115576538</c:v>
                </c:pt>
                <c:pt idx="14">
                  <c:v>12.784023333924006</c:v>
                </c:pt>
                <c:pt idx="15">
                  <c:v>12.930969644044721</c:v>
                </c:pt>
                <c:pt idx="16">
                  <c:v>13.067940715861832</c:v>
                </c:pt>
                <c:pt idx="17">
                  <c:v>13.200896240997221</c:v>
                </c:pt>
                <c:pt idx="18">
                  <c:v>13.341550123723119</c:v>
                </c:pt>
                <c:pt idx="19">
                  <c:v>13.478168772158853</c:v>
                </c:pt>
                <c:pt idx="20">
                  <c:v>13.614281683137941</c:v>
                </c:pt>
                <c:pt idx="21">
                  <c:v>13.753872388427933</c:v>
                </c:pt>
                <c:pt idx="22">
                  <c:v>13.890811620564216</c:v>
                </c:pt>
                <c:pt idx="23">
                  <c:v>14.036682076160895</c:v>
                </c:pt>
                <c:pt idx="24">
                  <c:v>14.184178957654227</c:v>
                </c:pt>
                <c:pt idx="25">
                  <c:v>14.326525553775525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3.1670933307483935</c:v>
                </c:pt>
                <c:pt idx="1">
                  <c:v>3.455676715129032</c:v>
                </c:pt>
                <c:pt idx="2">
                  <c:v>3.2065206287757722</c:v>
                </c:pt>
                <c:pt idx="3">
                  <c:v>3.2473107756916897</c:v>
                </c:pt>
                <c:pt idx="4">
                  <c:v>3.0720614630100713</c:v>
                </c:pt>
                <c:pt idx="5">
                  <c:v>3.7343008850464399</c:v>
                </c:pt>
                <c:pt idx="6">
                  <c:v>3.5745972355517774</c:v>
                </c:pt>
                <c:pt idx="7">
                  <c:v>3.4924169035475234</c:v>
                </c:pt>
                <c:pt idx="8">
                  <c:v>3.3667524996329505</c:v>
                </c:pt>
                <c:pt idx="9">
                  <c:v>3.5452910363253385</c:v>
                </c:pt>
                <c:pt idx="10">
                  <c:v>3.2125482930704754</c:v>
                </c:pt>
                <c:pt idx="11">
                  <c:v>3.1787708181350975</c:v>
                </c:pt>
                <c:pt idx="12">
                  <c:v>3.1716435143968136</c:v>
                </c:pt>
                <c:pt idx="13">
                  <c:v>3.1786835377881308</c:v>
                </c:pt>
                <c:pt idx="14">
                  <c:v>3.196286390835148</c:v>
                </c:pt>
                <c:pt idx="15">
                  <c:v>3.2098583050619109</c:v>
                </c:pt>
                <c:pt idx="16">
                  <c:v>3.2198897593966107</c:v>
                </c:pt>
                <c:pt idx="17">
                  <c:v>3.2296904068079568</c:v>
                </c:pt>
                <c:pt idx="18">
                  <c:v>3.2383569673275501</c:v>
                </c:pt>
                <c:pt idx="19">
                  <c:v>3.2465725334440902</c:v>
                </c:pt>
                <c:pt idx="20">
                  <c:v>3.2557069904235663</c:v>
                </c:pt>
                <c:pt idx="21">
                  <c:v>3.2658114536323435</c:v>
                </c:pt>
                <c:pt idx="22">
                  <c:v>3.2751746458244848</c:v>
                </c:pt>
                <c:pt idx="23">
                  <c:v>3.284072750166573</c:v>
                </c:pt>
                <c:pt idx="24">
                  <c:v>3.2968848817234644</c:v>
                </c:pt>
                <c:pt idx="25">
                  <c:v>3.3115733993516887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0.22974721935677633</c:v>
                </c:pt>
                <c:pt idx="1">
                  <c:v>0.14994274887325973</c:v>
                </c:pt>
                <c:pt idx="2">
                  <c:v>0.15315573887039571</c:v>
                </c:pt>
                <c:pt idx="3">
                  <c:v>0.13457811739493045</c:v>
                </c:pt>
                <c:pt idx="4">
                  <c:v>0.16644954927576133</c:v>
                </c:pt>
                <c:pt idx="5">
                  <c:v>0.15202012898985487</c:v>
                </c:pt>
                <c:pt idx="6">
                  <c:v>0.12653448860104666</c:v>
                </c:pt>
                <c:pt idx="7">
                  <c:v>0.13463964185691588</c:v>
                </c:pt>
                <c:pt idx="8">
                  <c:v>0.14497467849975429</c:v>
                </c:pt>
                <c:pt idx="9">
                  <c:v>0.13314921658606796</c:v>
                </c:pt>
                <c:pt idx="10">
                  <c:v>0.16468663040904913</c:v>
                </c:pt>
                <c:pt idx="11">
                  <c:v>0.13071835093942549</c:v>
                </c:pt>
                <c:pt idx="12">
                  <c:v>0.1320589065472508</c:v>
                </c:pt>
                <c:pt idx="13">
                  <c:v>0.13349221362829272</c:v>
                </c:pt>
                <c:pt idx="14">
                  <c:v>0.13512953952992959</c:v>
                </c:pt>
                <c:pt idx="15">
                  <c:v>0.13694880617439414</c:v>
                </c:pt>
                <c:pt idx="16">
                  <c:v>0.13830376189170904</c:v>
                </c:pt>
                <c:pt idx="17">
                  <c:v>0.13960499105952587</c:v>
                </c:pt>
                <c:pt idx="18">
                  <c:v>0.14052357402442328</c:v>
                </c:pt>
                <c:pt idx="19">
                  <c:v>0.14212659187136531</c:v>
                </c:pt>
                <c:pt idx="20">
                  <c:v>0.14328964845284534</c:v>
                </c:pt>
                <c:pt idx="21">
                  <c:v>0.14440743987715726</c:v>
                </c:pt>
                <c:pt idx="22">
                  <c:v>0.14521824725587645</c:v>
                </c:pt>
                <c:pt idx="23">
                  <c:v>0.14672092768306508</c:v>
                </c:pt>
                <c:pt idx="24">
                  <c:v>0.14753442913031273</c:v>
                </c:pt>
                <c:pt idx="25">
                  <c:v>0.14897533754375891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9.3990950495200352</c:v>
                </c:pt>
                <c:pt idx="1">
                  <c:v>9.5658665891533516</c:v>
                </c:pt>
                <c:pt idx="2">
                  <c:v>10.214562427169732</c:v>
                </c:pt>
                <c:pt idx="3">
                  <c:v>9.6115109664622675</c:v>
                </c:pt>
                <c:pt idx="4">
                  <c:v>11.087085188755541</c:v>
                </c:pt>
                <c:pt idx="5">
                  <c:v>9.8787882316537328</c:v>
                </c:pt>
                <c:pt idx="6">
                  <c:v>9.6575276182887659</c:v>
                </c:pt>
                <c:pt idx="7">
                  <c:v>9.3439596984610009</c:v>
                </c:pt>
                <c:pt idx="8">
                  <c:v>9.1081718713280448</c:v>
                </c:pt>
                <c:pt idx="9">
                  <c:v>8.9556922357685789</c:v>
                </c:pt>
                <c:pt idx="10">
                  <c:v>8.7832456392984657</c:v>
                </c:pt>
                <c:pt idx="11">
                  <c:v>8.1489006044230372</c:v>
                </c:pt>
                <c:pt idx="12">
                  <c:v>8.1192803005495868</c:v>
                </c:pt>
                <c:pt idx="13">
                  <c:v>8.1128416234535834</c:v>
                </c:pt>
                <c:pt idx="14">
                  <c:v>8.1183566821835154</c:v>
                </c:pt>
                <c:pt idx="15">
                  <c:v>8.1033803750028621</c:v>
                </c:pt>
                <c:pt idx="16">
                  <c:v>8.0814567155817976</c:v>
                </c:pt>
                <c:pt idx="17">
                  <c:v>8.0549022087422042</c:v>
                </c:pt>
                <c:pt idx="18">
                  <c:v>8.0250206857531285</c:v>
                </c:pt>
                <c:pt idx="19">
                  <c:v>7.9943958249139371</c:v>
                </c:pt>
                <c:pt idx="20">
                  <c:v>7.963690579419163</c:v>
                </c:pt>
                <c:pt idx="21">
                  <c:v>7.9426782751013052</c:v>
                </c:pt>
                <c:pt idx="22">
                  <c:v>7.9187472557628507</c:v>
                </c:pt>
                <c:pt idx="23">
                  <c:v>7.8930630538074515</c:v>
                </c:pt>
                <c:pt idx="24">
                  <c:v>7.8604573406651488</c:v>
                </c:pt>
                <c:pt idx="25">
                  <c:v>7.818023761603957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2.4122656886026639</c:v>
                </c:pt>
                <c:pt idx="1">
                  <c:v>2.3535338835671671</c:v>
                </c:pt>
                <c:pt idx="2">
                  <c:v>2.4440879156524442</c:v>
                </c:pt>
                <c:pt idx="3">
                  <c:v>2.3988806798429989</c:v>
                </c:pt>
                <c:pt idx="4">
                  <c:v>2.5253541530834447</c:v>
                </c:pt>
                <c:pt idx="5">
                  <c:v>2.6513619763107528</c:v>
                </c:pt>
                <c:pt idx="6">
                  <c:v>2.5219880960756829</c:v>
                </c:pt>
                <c:pt idx="7">
                  <c:v>2.6580668574896751</c:v>
                </c:pt>
                <c:pt idx="8">
                  <c:v>2.8241680712909103</c:v>
                </c:pt>
                <c:pt idx="9">
                  <c:v>2.7887215358511446</c:v>
                </c:pt>
                <c:pt idx="10">
                  <c:v>2.8484807492037567</c:v>
                </c:pt>
                <c:pt idx="11">
                  <c:v>3.4452129644109846</c:v>
                </c:pt>
                <c:pt idx="12">
                  <c:v>3.5130669654931568</c:v>
                </c:pt>
                <c:pt idx="13">
                  <c:v>3.5801245221728868</c:v>
                </c:pt>
                <c:pt idx="14">
                  <c:v>3.6503869205911723</c:v>
                </c:pt>
                <c:pt idx="15">
                  <c:v>3.7137549319897882</c:v>
                </c:pt>
                <c:pt idx="16">
                  <c:v>3.7740688930059076</c:v>
                </c:pt>
                <c:pt idx="17">
                  <c:v>3.835470487794205</c:v>
                </c:pt>
                <c:pt idx="18">
                  <c:v>3.8980278930493193</c:v>
                </c:pt>
                <c:pt idx="19">
                  <c:v>3.9614920353318008</c:v>
                </c:pt>
                <c:pt idx="20">
                  <c:v>4.0274061187076207</c:v>
                </c:pt>
                <c:pt idx="21">
                  <c:v>4.0911342159470818</c:v>
                </c:pt>
                <c:pt idx="22">
                  <c:v>4.1541441579552565</c:v>
                </c:pt>
                <c:pt idx="23">
                  <c:v>4.220084876239099</c:v>
                </c:pt>
                <c:pt idx="24">
                  <c:v>4.2860225127042515</c:v>
                </c:pt>
                <c:pt idx="25">
                  <c:v>4.3525257300985309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6.5630342966795538</c:v>
                </c:pt>
                <c:pt idx="1">
                  <c:v>5.8158234505938333</c:v>
                </c:pt>
                <c:pt idx="2">
                  <c:v>5.9285132403692185</c:v>
                </c:pt>
                <c:pt idx="3">
                  <c:v>6.2456110785550525</c:v>
                </c:pt>
                <c:pt idx="4">
                  <c:v>6.7817895298295552</c:v>
                </c:pt>
                <c:pt idx="5">
                  <c:v>6.7104838481441549</c:v>
                </c:pt>
                <c:pt idx="6">
                  <c:v>6.6918334091611138</c:v>
                </c:pt>
                <c:pt idx="7">
                  <c:v>6.467350053044524</c:v>
                </c:pt>
                <c:pt idx="8">
                  <c:v>6.3782596577920154</c:v>
                </c:pt>
                <c:pt idx="9">
                  <c:v>6.0021765555647297</c:v>
                </c:pt>
                <c:pt idx="10">
                  <c:v>5.17753310906543</c:v>
                </c:pt>
                <c:pt idx="11">
                  <c:v>6.2117492777967191</c:v>
                </c:pt>
                <c:pt idx="12">
                  <c:v>6.2285816572442423</c:v>
                </c:pt>
                <c:pt idx="13">
                  <c:v>6.2497192157046042</c:v>
                </c:pt>
                <c:pt idx="14">
                  <c:v>6.2647028205504167</c:v>
                </c:pt>
                <c:pt idx="15">
                  <c:v>6.2572909883316266</c:v>
                </c:pt>
                <c:pt idx="16">
                  <c:v>6.257955696783184</c:v>
                </c:pt>
                <c:pt idx="17">
                  <c:v>6.2578168496099753</c:v>
                </c:pt>
                <c:pt idx="18">
                  <c:v>6.2553146352089168</c:v>
                </c:pt>
                <c:pt idx="19">
                  <c:v>6.248146132562943</c:v>
                </c:pt>
                <c:pt idx="20">
                  <c:v>6.242200892689354</c:v>
                </c:pt>
                <c:pt idx="21">
                  <c:v>6.2321393771530849</c:v>
                </c:pt>
                <c:pt idx="22">
                  <c:v>6.229094102593522</c:v>
                </c:pt>
                <c:pt idx="23">
                  <c:v>6.2258911137629775</c:v>
                </c:pt>
                <c:pt idx="24">
                  <c:v>6.2143530507255109</c:v>
                </c:pt>
                <c:pt idx="25">
                  <c:v>6.1963829934871688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6.0352877142138066</c:v>
                </c:pt>
                <c:pt idx="1">
                  <c:v>5.7342536442652206</c:v>
                </c:pt>
                <c:pt idx="2">
                  <c:v>5.7883443044477962</c:v>
                </c:pt>
                <c:pt idx="3">
                  <c:v>5.0695988666966407</c:v>
                </c:pt>
                <c:pt idx="4">
                  <c:v>5.822889063350118</c:v>
                </c:pt>
                <c:pt idx="5">
                  <c:v>6.2088339092330287</c:v>
                </c:pt>
                <c:pt idx="6">
                  <c:v>6.1364436911194771</c:v>
                </c:pt>
                <c:pt idx="7">
                  <c:v>5.6747311093055464</c:v>
                </c:pt>
                <c:pt idx="8">
                  <c:v>5.7833838346439101</c:v>
                </c:pt>
                <c:pt idx="9">
                  <c:v>6.6237691268476597</c:v>
                </c:pt>
                <c:pt idx="10">
                  <c:v>5.8539310014572212</c:v>
                </c:pt>
                <c:pt idx="11">
                  <c:v>6.1491668335833296</c:v>
                </c:pt>
                <c:pt idx="12">
                  <c:v>6.1675377695628821</c:v>
                </c:pt>
                <c:pt idx="13">
                  <c:v>6.1831304399750699</c:v>
                </c:pt>
                <c:pt idx="14">
                  <c:v>6.2042272169238375</c:v>
                </c:pt>
                <c:pt idx="15">
                  <c:v>6.2233997323475467</c:v>
                </c:pt>
                <c:pt idx="16">
                  <c:v>6.2355880964708827</c:v>
                </c:pt>
                <c:pt idx="17">
                  <c:v>6.2450830561823638</c:v>
                </c:pt>
                <c:pt idx="18">
                  <c:v>6.2530060463768571</c:v>
                </c:pt>
                <c:pt idx="19">
                  <c:v>6.2599226040392271</c:v>
                </c:pt>
                <c:pt idx="20">
                  <c:v>6.2684101802329284</c:v>
                </c:pt>
                <c:pt idx="21">
                  <c:v>6.2752179657625993</c:v>
                </c:pt>
                <c:pt idx="22">
                  <c:v>6.2821431666384422</c:v>
                </c:pt>
                <c:pt idx="23">
                  <c:v>6.2889781571361665</c:v>
                </c:pt>
                <c:pt idx="24">
                  <c:v>6.2950793255763733</c:v>
                </c:pt>
                <c:pt idx="25">
                  <c:v>6.3001632692830771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3.4324571522140279</c:v>
                </c:pt>
                <c:pt idx="1">
                  <c:v>2.9940176078319056</c:v>
                </c:pt>
                <c:pt idx="2">
                  <c:v>2.9684638915656056</c:v>
                </c:pt>
                <c:pt idx="3">
                  <c:v>2.9723816087214532</c:v>
                </c:pt>
                <c:pt idx="4">
                  <c:v>3.5187939076623533</c:v>
                </c:pt>
                <c:pt idx="5">
                  <c:v>3.5925633310032539</c:v>
                </c:pt>
                <c:pt idx="6">
                  <c:v>3.4551979152444332</c:v>
                </c:pt>
                <c:pt idx="7">
                  <c:v>2.929426036652679</c:v>
                </c:pt>
                <c:pt idx="8">
                  <c:v>3.1577620478566826</c:v>
                </c:pt>
                <c:pt idx="9">
                  <c:v>3.0542065156912894</c:v>
                </c:pt>
                <c:pt idx="10">
                  <c:v>2.6138703589772767</c:v>
                </c:pt>
                <c:pt idx="11">
                  <c:v>2.2247053566334105</c:v>
                </c:pt>
                <c:pt idx="12">
                  <c:v>2.2206282843834013</c:v>
                </c:pt>
                <c:pt idx="13">
                  <c:v>2.2194417610805619</c:v>
                </c:pt>
                <c:pt idx="14">
                  <c:v>2.2191567667821972</c:v>
                </c:pt>
                <c:pt idx="15">
                  <c:v>2.2164357211108396</c:v>
                </c:pt>
                <c:pt idx="16">
                  <c:v>2.2080880126270337</c:v>
                </c:pt>
                <c:pt idx="17">
                  <c:v>2.1963727076498905</c:v>
                </c:pt>
                <c:pt idx="18">
                  <c:v>2.1887469612328845</c:v>
                </c:pt>
                <c:pt idx="19">
                  <c:v>2.1804685446506529</c:v>
                </c:pt>
                <c:pt idx="20">
                  <c:v>2.1726961085598218</c:v>
                </c:pt>
                <c:pt idx="21">
                  <c:v>2.1645963005749778</c:v>
                </c:pt>
                <c:pt idx="22">
                  <c:v>2.1569905032786001</c:v>
                </c:pt>
                <c:pt idx="23">
                  <c:v>2.1498338753813351</c:v>
                </c:pt>
                <c:pt idx="24">
                  <c:v>2.1436525151572137</c:v>
                </c:pt>
                <c:pt idx="25">
                  <c:v>2.1373188319321703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14.988738682009215</c:v>
                </c:pt>
                <c:pt idx="1">
                  <c:v>13.81513383897758</c:v>
                </c:pt>
                <c:pt idx="2">
                  <c:v>14.383395691606363</c:v>
                </c:pt>
                <c:pt idx="3">
                  <c:v>13.454845399658398</c:v>
                </c:pt>
                <c:pt idx="4">
                  <c:v>14.600985357619866</c:v>
                </c:pt>
                <c:pt idx="5">
                  <c:v>14.572470714403842</c:v>
                </c:pt>
                <c:pt idx="6">
                  <c:v>14.125899842553695</c:v>
                </c:pt>
                <c:pt idx="7">
                  <c:v>13.976189252757022</c:v>
                </c:pt>
                <c:pt idx="8">
                  <c:v>14.247491579494641</c:v>
                </c:pt>
                <c:pt idx="9">
                  <c:v>15.047945240344321</c:v>
                </c:pt>
                <c:pt idx="10">
                  <c:v>13.472385071789038</c:v>
                </c:pt>
                <c:pt idx="11">
                  <c:v>13.733757839447918</c:v>
                </c:pt>
                <c:pt idx="12">
                  <c:v>13.759322444949838</c:v>
                </c:pt>
                <c:pt idx="13">
                  <c:v>13.716999547153621</c:v>
                </c:pt>
                <c:pt idx="14">
                  <c:v>13.686657789903174</c:v>
                </c:pt>
                <c:pt idx="15">
                  <c:v>13.68897828111999</c:v>
                </c:pt>
                <c:pt idx="16">
                  <c:v>13.664987259583858</c:v>
                </c:pt>
                <c:pt idx="17">
                  <c:v>13.612789452300884</c:v>
                </c:pt>
                <c:pt idx="18">
                  <c:v>13.563211760776319</c:v>
                </c:pt>
                <c:pt idx="19">
                  <c:v>13.518990552720069</c:v>
                </c:pt>
                <c:pt idx="20">
                  <c:v>13.484001852517519</c:v>
                </c:pt>
                <c:pt idx="21">
                  <c:v>13.44082941531976</c:v>
                </c:pt>
                <c:pt idx="22">
                  <c:v>13.401571668853261</c:v>
                </c:pt>
                <c:pt idx="23">
                  <c:v>13.359969313246795</c:v>
                </c:pt>
                <c:pt idx="24">
                  <c:v>13.314394583820649</c:v>
                </c:pt>
                <c:pt idx="25">
                  <c:v>13.268347554394719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11.152683034752467</c:v>
                </c:pt>
                <c:pt idx="1">
                  <c:v>11.690008677887672</c:v>
                </c:pt>
                <c:pt idx="2">
                  <c:v>12.034917557050784</c:v>
                </c:pt>
                <c:pt idx="3">
                  <c:v>12.239575975242158</c:v>
                </c:pt>
                <c:pt idx="4">
                  <c:v>13.270663325396637</c:v>
                </c:pt>
                <c:pt idx="5">
                  <c:v>13.33055809643832</c:v>
                </c:pt>
                <c:pt idx="6">
                  <c:v>13.397692113573282</c:v>
                </c:pt>
                <c:pt idx="7">
                  <c:v>13.654777251669152</c:v>
                </c:pt>
                <c:pt idx="8">
                  <c:v>14.426129695053827</c:v>
                </c:pt>
                <c:pt idx="9">
                  <c:v>15.001013873224622</c:v>
                </c:pt>
                <c:pt idx="10">
                  <c:v>15.42959270477083</c:v>
                </c:pt>
                <c:pt idx="11">
                  <c:v>14.980765478611357</c:v>
                </c:pt>
                <c:pt idx="12">
                  <c:v>15.1763845383717</c:v>
                </c:pt>
                <c:pt idx="13">
                  <c:v>15.39093849132977</c:v>
                </c:pt>
                <c:pt idx="14">
                  <c:v>15.634638494916754</c:v>
                </c:pt>
                <c:pt idx="15">
                  <c:v>15.862320082590763</c:v>
                </c:pt>
                <c:pt idx="16">
                  <c:v>16.075135419605459</c:v>
                </c:pt>
                <c:pt idx="17">
                  <c:v>16.284027498813039</c:v>
                </c:pt>
                <c:pt idx="18">
                  <c:v>16.499469518487771</c:v>
                </c:pt>
                <c:pt idx="19">
                  <c:v>16.717866574250188</c:v>
                </c:pt>
                <c:pt idx="20">
                  <c:v>16.948870168730338</c:v>
                </c:pt>
                <c:pt idx="21">
                  <c:v>17.179841776667274</c:v>
                </c:pt>
                <c:pt idx="22">
                  <c:v>17.409146957734478</c:v>
                </c:pt>
                <c:pt idx="23">
                  <c:v>17.644257525213103</c:v>
                </c:pt>
                <c:pt idx="24">
                  <c:v>17.889134192086299</c:v>
                </c:pt>
                <c:pt idx="25">
                  <c:v>18.136349671064075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26.646118942521177</c:v>
                </c:pt>
                <c:pt idx="1">
                  <c:v>25.381951626684206</c:v>
                </c:pt>
                <c:pt idx="2">
                  <c:v>26.223403831631966</c:v>
                </c:pt>
                <c:pt idx="3">
                  <c:v>26.875943872724651</c:v>
                </c:pt>
                <c:pt idx="4">
                  <c:v>28.448348248951149</c:v>
                </c:pt>
                <c:pt idx="5">
                  <c:v>28.09060379226651</c:v>
                </c:pt>
                <c:pt idx="6">
                  <c:v>29.492006613372453</c:v>
                </c:pt>
                <c:pt idx="7">
                  <c:v>29.020233650992779</c:v>
                </c:pt>
                <c:pt idx="8">
                  <c:v>31.666948734304867</c:v>
                </c:pt>
                <c:pt idx="9">
                  <c:v>32.082808675323641</c:v>
                </c:pt>
                <c:pt idx="10">
                  <c:v>33.453630370572178</c:v>
                </c:pt>
                <c:pt idx="11">
                  <c:v>34.290820995914878</c:v>
                </c:pt>
                <c:pt idx="12">
                  <c:v>34.648449216075875</c:v>
                </c:pt>
                <c:pt idx="13">
                  <c:v>35.121353018864831</c:v>
                </c:pt>
                <c:pt idx="14">
                  <c:v>35.653744543037895</c:v>
                </c:pt>
                <c:pt idx="15">
                  <c:v>36.120468781937063</c:v>
                </c:pt>
                <c:pt idx="16">
                  <c:v>36.565571426712481</c:v>
                </c:pt>
                <c:pt idx="17">
                  <c:v>37.005821649172688</c:v>
                </c:pt>
                <c:pt idx="18">
                  <c:v>37.433351807295658</c:v>
                </c:pt>
                <c:pt idx="19">
                  <c:v>37.865137494589376</c:v>
                </c:pt>
                <c:pt idx="20">
                  <c:v>38.317975707371559</c:v>
                </c:pt>
                <c:pt idx="21">
                  <c:v>38.774397018095598</c:v>
                </c:pt>
                <c:pt idx="22">
                  <c:v>39.223054333722274</c:v>
                </c:pt>
                <c:pt idx="23">
                  <c:v>39.67488790137358</c:v>
                </c:pt>
                <c:pt idx="24">
                  <c:v>40.127190680186018</c:v>
                </c:pt>
                <c:pt idx="25">
                  <c:v>40.562381509879742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16.784250198911188</c:v>
                </c:pt>
                <c:pt idx="1">
                  <c:v>16.155096038952507</c:v>
                </c:pt>
                <c:pt idx="2">
                  <c:v>16.768667161815557</c:v>
                </c:pt>
                <c:pt idx="3">
                  <c:v>16.85664564754817</c:v>
                </c:pt>
                <c:pt idx="4">
                  <c:v>18.213958913516748</c:v>
                </c:pt>
                <c:pt idx="5">
                  <c:v>18.298476055103603</c:v>
                </c:pt>
                <c:pt idx="6">
                  <c:v>18.13549051072145</c:v>
                </c:pt>
                <c:pt idx="7">
                  <c:v>18.39528728783948</c:v>
                </c:pt>
                <c:pt idx="8">
                  <c:v>19.342581679467742</c:v>
                </c:pt>
                <c:pt idx="9">
                  <c:v>19.582358975551116</c:v>
                </c:pt>
                <c:pt idx="10">
                  <c:v>20.219708151752307</c:v>
                </c:pt>
                <c:pt idx="11">
                  <c:v>19.065931387409414</c:v>
                </c:pt>
                <c:pt idx="12">
                  <c:v>19.13276288337736</c:v>
                </c:pt>
                <c:pt idx="13">
                  <c:v>19.311610776161679</c:v>
                </c:pt>
                <c:pt idx="14">
                  <c:v>19.555734521685846</c:v>
                </c:pt>
                <c:pt idx="15">
                  <c:v>19.761506250877201</c:v>
                </c:pt>
                <c:pt idx="16">
                  <c:v>19.949972513833213</c:v>
                </c:pt>
                <c:pt idx="17">
                  <c:v>20.133641508344009</c:v>
                </c:pt>
                <c:pt idx="18">
                  <c:v>20.320565765280541</c:v>
                </c:pt>
                <c:pt idx="19">
                  <c:v>20.510020593085457</c:v>
                </c:pt>
                <c:pt idx="20">
                  <c:v>20.703647709553003</c:v>
                </c:pt>
                <c:pt idx="21">
                  <c:v>20.892735809113447</c:v>
                </c:pt>
                <c:pt idx="22">
                  <c:v>21.079434174603627</c:v>
                </c:pt>
                <c:pt idx="23">
                  <c:v>21.28209698937345</c:v>
                </c:pt>
                <c:pt idx="24">
                  <c:v>21.477878476278605</c:v>
                </c:pt>
                <c:pt idx="25">
                  <c:v>21.677525985135826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18.282287119452189</c:v>
                </c:pt>
                <c:pt idx="1">
                  <c:v>17.720325660886015</c:v>
                </c:pt>
                <c:pt idx="2">
                  <c:v>17.929636977052052</c:v>
                </c:pt>
                <c:pt idx="3">
                  <c:v>17.330630260558266</c:v>
                </c:pt>
                <c:pt idx="4">
                  <c:v>19.076599004131424</c:v>
                </c:pt>
                <c:pt idx="5">
                  <c:v>19.363913997289934</c:v>
                </c:pt>
                <c:pt idx="6">
                  <c:v>18.130830666823105</c:v>
                </c:pt>
                <c:pt idx="7">
                  <c:v>18.27972519403512</c:v>
                </c:pt>
                <c:pt idx="8">
                  <c:v>18.824195848761395</c:v>
                </c:pt>
                <c:pt idx="9">
                  <c:v>17.984019123985366</c:v>
                </c:pt>
                <c:pt idx="10">
                  <c:v>18.45124894105162</c:v>
                </c:pt>
                <c:pt idx="11">
                  <c:v>17.691029077685535</c:v>
                </c:pt>
                <c:pt idx="12">
                  <c:v>17.652750790622438</c:v>
                </c:pt>
                <c:pt idx="13">
                  <c:v>17.620020709276087</c:v>
                </c:pt>
                <c:pt idx="14">
                  <c:v>17.607531549050247</c:v>
                </c:pt>
                <c:pt idx="15">
                  <c:v>17.547859217869274</c:v>
                </c:pt>
                <c:pt idx="16">
                  <c:v>17.438896733786279</c:v>
                </c:pt>
                <c:pt idx="17">
                  <c:v>17.320730444783209</c:v>
                </c:pt>
                <c:pt idx="18">
                  <c:v>17.180758865691345</c:v>
                </c:pt>
                <c:pt idx="19">
                  <c:v>17.031175242953694</c:v>
                </c:pt>
                <c:pt idx="20">
                  <c:v>16.88717204831617</c:v>
                </c:pt>
                <c:pt idx="21">
                  <c:v>16.73462329760234</c:v>
                </c:pt>
                <c:pt idx="22">
                  <c:v>16.584461806729372</c:v>
                </c:pt>
                <c:pt idx="23">
                  <c:v>16.401233588402871</c:v>
                </c:pt>
                <c:pt idx="24">
                  <c:v>16.225751372761742</c:v>
                </c:pt>
                <c:pt idx="25">
                  <c:v>16.074181882075045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19.759065116976146</c:v>
                </c:pt>
                <c:pt idx="1">
                  <c:v>16.95763614708255</c:v>
                </c:pt>
                <c:pt idx="2">
                  <c:v>17.12648785807799</c:v>
                </c:pt>
                <c:pt idx="3">
                  <c:v>17.205840125898359</c:v>
                </c:pt>
                <c:pt idx="4">
                  <c:v>19.325159309728363</c:v>
                </c:pt>
                <c:pt idx="5">
                  <c:v>19.300541601041331</c:v>
                </c:pt>
                <c:pt idx="6">
                  <c:v>17.373838821337181</c:v>
                </c:pt>
                <c:pt idx="7">
                  <c:v>16.835421680274582</c:v>
                </c:pt>
                <c:pt idx="8">
                  <c:v>18.182212027856771</c:v>
                </c:pt>
                <c:pt idx="9">
                  <c:v>19.455423711958296</c:v>
                </c:pt>
                <c:pt idx="10">
                  <c:v>16.657673563874745</c:v>
                </c:pt>
                <c:pt idx="11">
                  <c:v>16.814416076805578</c:v>
                </c:pt>
                <c:pt idx="12">
                  <c:v>16.736332009238524</c:v>
                </c:pt>
                <c:pt idx="13">
                  <c:v>16.659556027834377</c:v>
                </c:pt>
                <c:pt idx="14">
                  <c:v>16.59942343008596</c:v>
                </c:pt>
                <c:pt idx="15">
                  <c:v>16.51782888154198</c:v>
                </c:pt>
                <c:pt idx="16">
                  <c:v>16.430144994859816</c:v>
                </c:pt>
                <c:pt idx="17">
                  <c:v>16.334152497742831</c:v>
                </c:pt>
                <c:pt idx="18">
                  <c:v>16.242095395772186</c:v>
                </c:pt>
                <c:pt idx="19">
                  <c:v>16.143516503428341</c:v>
                </c:pt>
                <c:pt idx="20">
                  <c:v>16.053650311888198</c:v>
                </c:pt>
                <c:pt idx="21">
                  <c:v>15.960715266725106</c:v>
                </c:pt>
                <c:pt idx="22">
                  <c:v>15.869007358483715</c:v>
                </c:pt>
                <c:pt idx="23">
                  <c:v>15.777227852052802</c:v>
                </c:pt>
                <c:pt idx="24">
                  <c:v>15.686487681530114</c:v>
                </c:pt>
                <c:pt idx="25">
                  <c:v>15.590724520374648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15.301717004147545</c:v>
                </c:pt>
                <c:pt idx="1">
                  <c:v>14.376352834117963</c:v>
                </c:pt>
                <c:pt idx="2">
                  <c:v>15.102519143560478</c:v>
                </c:pt>
                <c:pt idx="3">
                  <c:v>14.967535518091589</c:v>
                </c:pt>
                <c:pt idx="4">
                  <c:v>15.474373997974793</c:v>
                </c:pt>
                <c:pt idx="5">
                  <c:v>15.773404447111558</c:v>
                </c:pt>
                <c:pt idx="6">
                  <c:v>16.360250701729296</c:v>
                </c:pt>
                <c:pt idx="7">
                  <c:v>16.131831927478384</c:v>
                </c:pt>
                <c:pt idx="8">
                  <c:v>16.127694952149302</c:v>
                </c:pt>
                <c:pt idx="9">
                  <c:v>16.026864429889145</c:v>
                </c:pt>
                <c:pt idx="10">
                  <c:v>15.248700338187172</c:v>
                </c:pt>
                <c:pt idx="11">
                  <c:v>15.635544107277839</c:v>
                </c:pt>
                <c:pt idx="12">
                  <c:v>15.762903140131019</c:v>
                </c:pt>
                <c:pt idx="13">
                  <c:v>15.928263866992962</c:v>
                </c:pt>
                <c:pt idx="14">
                  <c:v>16.115439264289083</c:v>
                </c:pt>
                <c:pt idx="15">
                  <c:v>16.277776755281028</c:v>
                </c:pt>
                <c:pt idx="16">
                  <c:v>16.426134237150151</c:v>
                </c:pt>
                <c:pt idx="17">
                  <c:v>16.570191638864703</c:v>
                </c:pt>
                <c:pt idx="18">
                  <c:v>16.720430665075092</c:v>
                </c:pt>
                <c:pt idx="19">
                  <c:v>16.866867897474307</c:v>
                </c:pt>
                <c:pt idx="20">
                  <c:v>17.013278322014354</c:v>
                </c:pt>
                <c:pt idx="21">
                  <c:v>17.164091281937431</c:v>
                </c:pt>
                <c:pt idx="22">
                  <c:v>17.311204513644576</c:v>
                </c:pt>
                <c:pt idx="23">
                  <c:v>17.467475754010536</c:v>
                </c:pt>
                <c:pt idx="24">
                  <c:v>17.628598268508004</c:v>
                </c:pt>
                <c:pt idx="25">
                  <c:v>17.787074290670972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11.811360738122699</c:v>
                </c:pt>
                <c:pt idx="1">
                  <c:v>11.919400472720518</c:v>
                </c:pt>
                <c:pt idx="2">
                  <c:v>12.658650342822176</c:v>
                </c:pt>
                <c:pt idx="3">
                  <c:v>12.010391646305266</c:v>
                </c:pt>
                <c:pt idx="4">
                  <c:v>13.612439341838986</c:v>
                </c:pt>
                <c:pt idx="5">
                  <c:v>12.530150207964486</c:v>
                </c:pt>
                <c:pt idx="6">
                  <c:v>12.179515714364449</c:v>
                </c:pt>
                <c:pt idx="7">
                  <c:v>12.002026555950676</c:v>
                </c:pt>
                <c:pt idx="8">
                  <c:v>11.932339942618956</c:v>
                </c:pt>
                <c:pt idx="9">
                  <c:v>11.744413771619723</c:v>
                </c:pt>
                <c:pt idx="10">
                  <c:v>11.631726388502223</c:v>
                </c:pt>
                <c:pt idx="11">
                  <c:v>11.594113568834022</c:v>
                </c:pt>
                <c:pt idx="12">
                  <c:v>11.632347266042743</c:v>
                </c:pt>
                <c:pt idx="13">
                  <c:v>11.692966145626471</c:v>
                </c:pt>
                <c:pt idx="14">
                  <c:v>11.768743602774688</c:v>
                </c:pt>
                <c:pt idx="15">
                  <c:v>11.81713530699265</c:v>
                </c:pt>
                <c:pt idx="16">
                  <c:v>11.855525608587705</c:v>
                </c:pt>
                <c:pt idx="17">
                  <c:v>11.89037269653641</c:v>
                </c:pt>
                <c:pt idx="18">
                  <c:v>11.923048578802447</c:v>
                </c:pt>
                <c:pt idx="19">
                  <c:v>11.955887860245738</c:v>
                </c:pt>
                <c:pt idx="20">
                  <c:v>11.991096698126784</c:v>
                </c:pt>
                <c:pt idx="21">
                  <c:v>12.033812491048387</c:v>
                </c:pt>
                <c:pt idx="22">
                  <c:v>12.072891413718107</c:v>
                </c:pt>
                <c:pt idx="23">
                  <c:v>12.113147930046551</c:v>
                </c:pt>
                <c:pt idx="24">
                  <c:v>12.146479853369399</c:v>
                </c:pt>
                <c:pt idx="25">
                  <c:v>12.170549491702488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12.59832201089336</c:v>
                </c:pt>
                <c:pt idx="1">
                  <c:v>11.550077094859054</c:v>
                </c:pt>
                <c:pt idx="2">
                  <c:v>11.716857544817014</c:v>
                </c:pt>
                <c:pt idx="3">
                  <c:v>11.315209945251693</c:v>
                </c:pt>
                <c:pt idx="4">
                  <c:v>12.604678593179674</c:v>
                </c:pt>
                <c:pt idx="5">
                  <c:v>12.919317757377183</c:v>
                </c:pt>
                <c:pt idx="6">
                  <c:v>12.828277100280591</c:v>
                </c:pt>
                <c:pt idx="7">
                  <c:v>12.14208116235007</c:v>
                </c:pt>
                <c:pt idx="8">
                  <c:v>12.161643492435925</c:v>
                </c:pt>
                <c:pt idx="9">
                  <c:v>12.625945682412389</c:v>
                </c:pt>
                <c:pt idx="10">
                  <c:v>11.031464110522652</c:v>
                </c:pt>
                <c:pt idx="11">
                  <c:v>12.36091611138005</c:v>
                </c:pt>
                <c:pt idx="12">
                  <c:v>12.396119426807125</c:v>
                </c:pt>
                <c:pt idx="13">
                  <c:v>12.432849655679675</c:v>
                </c:pt>
                <c:pt idx="14">
                  <c:v>12.468930037474255</c:v>
                </c:pt>
                <c:pt idx="15">
                  <c:v>12.480690720679174</c:v>
                </c:pt>
                <c:pt idx="16">
                  <c:v>12.493543793254066</c:v>
                </c:pt>
                <c:pt idx="17">
                  <c:v>12.50289990579234</c:v>
                </c:pt>
                <c:pt idx="18">
                  <c:v>12.508320681585774</c:v>
                </c:pt>
                <c:pt idx="19">
                  <c:v>12.508068736602169</c:v>
                </c:pt>
                <c:pt idx="20">
                  <c:v>12.510611072922282</c:v>
                </c:pt>
                <c:pt idx="21">
                  <c:v>12.507357342915684</c:v>
                </c:pt>
                <c:pt idx="22">
                  <c:v>12.511237269231964</c:v>
                </c:pt>
                <c:pt idx="23">
                  <c:v>12.514869270899144</c:v>
                </c:pt>
                <c:pt idx="24">
                  <c:v>12.509432376301884</c:v>
                </c:pt>
                <c:pt idx="25">
                  <c:v>12.496546262770245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18.421195834223244</c:v>
                </c:pt>
                <c:pt idx="1">
                  <c:v>16.809151446809487</c:v>
                </c:pt>
                <c:pt idx="2">
                  <c:v>17.351859583171969</c:v>
                </c:pt>
                <c:pt idx="3">
                  <c:v>16.427227008379852</c:v>
                </c:pt>
                <c:pt idx="4">
                  <c:v>18.119779265282219</c:v>
                </c:pt>
                <c:pt idx="5">
                  <c:v>18.165034045407097</c:v>
                </c:pt>
                <c:pt idx="6">
                  <c:v>17.581097757798126</c:v>
                </c:pt>
                <c:pt idx="7">
                  <c:v>16.905615289409702</c:v>
                </c:pt>
                <c:pt idx="8">
                  <c:v>17.405253627351325</c:v>
                </c:pt>
                <c:pt idx="9">
                  <c:v>18.10215175603561</c:v>
                </c:pt>
                <c:pt idx="10">
                  <c:v>16.086255430766315</c:v>
                </c:pt>
                <c:pt idx="11">
                  <c:v>15.958463196081329</c:v>
                </c:pt>
                <c:pt idx="12">
                  <c:v>15.97995072933324</c:v>
                </c:pt>
                <c:pt idx="13">
                  <c:v>15.936441308234183</c:v>
                </c:pt>
                <c:pt idx="14">
                  <c:v>15.905814556685371</c:v>
                </c:pt>
                <c:pt idx="15">
                  <c:v>15.905414002230829</c:v>
                </c:pt>
                <c:pt idx="16">
                  <c:v>15.873075272210892</c:v>
                </c:pt>
                <c:pt idx="17">
                  <c:v>15.809162159950775</c:v>
                </c:pt>
                <c:pt idx="18">
                  <c:v>15.751958722009203</c:v>
                </c:pt>
                <c:pt idx="19">
                  <c:v>15.699459097370722</c:v>
                </c:pt>
                <c:pt idx="20">
                  <c:v>15.656697961077342</c:v>
                </c:pt>
                <c:pt idx="21">
                  <c:v>15.605425715894738</c:v>
                </c:pt>
                <c:pt idx="22">
                  <c:v>15.558562172131861</c:v>
                </c:pt>
                <c:pt idx="23">
                  <c:v>15.50980318862813</c:v>
                </c:pt>
                <c:pt idx="24">
                  <c:v>15.458047098977863</c:v>
                </c:pt>
                <c:pt idx="25">
                  <c:v>15.405666386326889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11.152683034752467</c:v>
                </c:pt>
                <c:pt idx="1">
                  <c:v>11.690008677887672</c:v>
                </c:pt>
                <c:pt idx="2">
                  <c:v>12.034917557050784</c:v>
                </c:pt>
                <c:pt idx="3">
                  <c:v>12.239575975242158</c:v>
                </c:pt>
                <c:pt idx="4">
                  <c:v>13.270663325396637</c:v>
                </c:pt>
                <c:pt idx="5">
                  <c:v>13.33055809643832</c:v>
                </c:pt>
                <c:pt idx="6">
                  <c:v>13.397692113573282</c:v>
                </c:pt>
                <c:pt idx="7">
                  <c:v>13.654777251669152</c:v>
                </c:pt>
                <c:pt idx="8">
                  <c:v>14.426129695053827</c:v>
                </c:pt>
                <c:pt idx="9">
                  <c:v>15.001013873224622</c:v>
                </c:pt>
                <c:pt idx="10">
                  <c:v>15.42959270477083</c:v>
                </c:pt>
                <c:pt idx="11">
                  <c:v>14.980765478611357</c:v>
                </c:pt>
                <c:pt idx="12">
                  <c:v>15.1763845383717</c:v>
                </c:pt>
                <c:pt idx="13">
                  <c:v>15.39093849132977</c:v>
                </c:pt>
                <c:pt idx="14">
                  <c:v>15.634638494916754</c:v>
                </c:pt>
                <c:pt idx="15">
                  <c:v>15.862320082590763</c:v>
                </c:pt>
                <c:pt idx="16">
                  <c:v>16.075135419605459</c:v>
                </c:pt>
                <c:pt idx="17">
                  <c:v>16.284027498813039</c:v>
                </c:pt>
                <c:pt idx="18">
                  <c:v>16.499469518487771</c:v>
                </c:pt>
                <c:pt idx="19">
                  <c:v>16.717866574250188</c:v>
                </c:pt>
                <c:pt idx="20">
                  <c:v>16.948870168730338</c:v>
                </c:pt>
                <c:pt idx="21">
                  <c:v>17.179841776667274</c:v>
                </c:pt>
                <c:pt idx="22">
                  <c:v>17.409146957734478</c:v>
                </c:pt>
                <c:pt idx="23">
                  <c:v>17.644257525213103</c:v>
                </c:pt>
                <c:pt idx="24">
                  <c:v>17.889134192086299</c:v>
                </c:pt>
                <c:pt idx="25">
                  <c:v>18.136349671064075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26.646118942521177</c:v>
                </c:pt>
                <c:pt idx="1">
                  <c:v>25.381951626684206</c:v>
                </c:pt>
                <c:pt idx="2">
                  <c:v>26.223403831631966</c:v>
                </c:pt>
                <c:pt idx="3">
                  <c:v>26.875943872724651</c:v>
                </c:pt>
                <c:pt idx="4">
                  <c:v>28.448348248951149</c:v>
                </c:pt>
                <c:pt idx="5">
                  <c:v>28.09060379226651</c:v>
                </c:pt>
                <c:pt idx="6">
                  <c:v>29.492006613372453</c:v>
                </c:pt>
                <c:pt idx="7">
                  <c:v>29.020233650992779</c:v>
                </c:pt>
                <c:pt idx="8">
                  <c:v>31.666948734304867</c:v>
                </c:pt>
                <c:pt idx="9">
                  <c:v>32.082808675323641</c:v>
                </c:pt>
                <c:pt idx="10">
                  <c:v>33.453630370572178</c:v>
                </c:pt>
                <c:pt idx="11">
                  <c:v>34.290820995914878</c:v>
                </c:pt>
                <c:pt idx="12">
                  <c:v>34.648449216075875</c:v>
                </c:pt>
                <c:pt idx="13">
                  <c:v>35.121353018864831</c:v>
                </c:pt>
                <c:pt idx="14">
                  <c:v>35.653744543037895</c:v>
                </c:pt>
                <c:pt idx="15">
                  <c:v>36.120468781937063</c:v>
                </c:pt>
                <c:pt idx="16">
                  <c:v>36.565571426712481</c:v>
                </c:pt>
                <c:pt idx="17">
                  <c:v>37.005821649172688</c:v>
                </c:pt>
                <c:pt idx="18">
                  <c:v>37.433351807295658</c:v>
                </c:pt>
                <c:pt idx="19">
                  <c:v>37.865137494589376</c:v>
                </c:pt>
                <c:pt idx="20">
                  <c:v>38.317975707371559</c:v>
                </c:pt>
                <c:pt idx="21">
                  <c:v>38.774397018095598</c:v>
                </c:pt>
                <c:pt idx="22">
                  <c:v>39.223054333722274</c:v>
                </c:pt>
                <c:pt idx="23">
                  <c:v>39.67488790137358</c:v>
                </c:pt>
                <c:pt idx="24">
                  <c:v>40.127190680186018</c:v>
                </c:pt>
                <c:pt idx="25">
                  <c:v>40.562381509879742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16.784250198911188</c:v>
                </c:pt>
                <c:pt idx="1">
                  <c:v>16.155096038952507</c:v>
                </c:pt>
                <c:pt idx="2">
                  <c:v>16.768667161815557</c:v>
                </c:pt>
                <c:pt idx="3">
                  <c:v>16.85664564754817</c:v>
                </c:pt>
                <c:pt idx="4">
                  <c:v>18.213958913516748</c:v>
                </c:pt>
                <c:pt idx="5">
                  <c:v>18.298476055103603</c:v>
                </c:pt>
                <c:pt idx="6">
                  <c:v>18.13549051072145</c:v>
                </c:pt>
                <c:pt idx="7">
                  <c:v>18.39528728783948</c:v>
                </c:pt>
                <c:pt idx="8">
                  <c:v>19.342581679467742</c:v>
                </c:pt>
                <c:pt idx="9">
                  <c:v>19.582358975551116</c:v>
                </c:pt>
                <c:pt idx="10">
                  <c:v>20.219708151752307</c:v>
                </c:pt>
                <c:pt idx="11">
                  <c:v>19.065931387409414</c:v>
                </c:pt>
                <c:pt idx="12">
                  <c:v>19.13276288337736</c:v>
                </c:pt>
                <c:pt idx="13">
                  <c:v>19.311610776161679</c:v>
                </c:pt>
                <c:pt idx="14">
                  <c:v>19.555734521685846</c:v>
                </c:pt>
                <c:pt idx="15">
                  <c:v>19.761506250877201</c:v>
                </c:pt>
                <c:pt idx="16">
                  <c:v>19.949972513833213</c:v>
                </c:pt>
                <c:pt idx="17">
                  <c:v>20.133641508344009</c:v>
                </c:pt>
                <c:pt idx="18">
                  <c:v>20.320565765280541</c:v>
                </c:pt>
                <c:pt idx="19">
                  <c:v>20.510020593085457</c:v>
                </c:pt>
                <c:pt idx="20">
                  <c:v>20.703647709553003</c:v>
                </c:pt>
                <c:pt idx="21">
                  <c:v>20.892735809113447</c:v>
                </c:pt>
                <c:pt idx="22">
                  <c:v>21.079434174603627</c:v>
                </c:pt>
                <c:pt idx="23">
                  <c:v>21.28209698937345</c:v>
                </c:pt>
                <c:pt idx="24">
                  <c:v>21.477878476278605</c:v>
                </c:pt>
                <c:pt idx="25">
                  <c:v>21.677525985135826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18.282287119452189</c:v>
                </c:pt>
                <c:pt idx="1">
                  <c:v>17.720325660886015</c:v>
                </c:pt>
                <c:pt idx="2">
                  <c:v>17.929636977052052</c:v>
                </c:pt>
                <c:pt idx="3">
                  <c:v>17.330630260558266</c:v>
                </c:pt>
                <c:pt idx="4">
                  <c:v>19.076599004131424</c:v>
                </c:pt>
                <c:pt idx="5">
                  <c:v>19.363913997289934</c:v>
                </c:pt>
                <c:pt idx="6">
                  <c:v>18.130830666823105</c:v>
                </c:pt>
                <c:pt idx="7">
                  <c:v>18.27972519403512</c:v>
                </c:pt>
                <c:pt idx="8">
                  <c:v>18.824195848761395</c:v>
                </c:pt>
                <c:pt idx="9">
                  <c:v>17.984019123985366</c:v>
                </c:pt>
                <c:pt idx="10">
                  <c:v>18.45124894105162</c:v>
                </c:pt>
                <c:pt idx="11">
                  <c:v>17.691029077685535</c:v>
                </c:pt>
                <c:pt idx="12">
                  <c:v>17.652750790622438</c:v>
                </c:pt>
                <c:pt idx="13">
                  <c:v>17.620020709276087</c:v>
                </c:pt>
                <c:pt idx="14">
                  <c:v>17.607531549050247</c:v>
                </c:pt>
                <c:pt idx="15">
                  <c:v>17.547859217869274</c:v>
                </c:pt>
                <c:pt idx="16">
                  <c:v>17.438896733786279</c:v>
                </c:pt>
                <c:pt idx="17">
                  <c:v>17.320730444783209</c:v>
                </c:pt>
                <c:pt idx="18">
                  <c:v>17.180758865691345</c:v>
                </c:pt>
                <c:pt idx="19">
                  <c:v>17.031175242953694</c:v>
                </c:pt>
                <c:pt idx="20">
                  <c:v>16.88717204831617</c:v>
                </c:pt>
                <c:pt idx="21">
                  <c:v>16.73462329760234</c:v>
                </c:pt>
                <c:pt idx="22">
                  <c:v>16.584461806729372</c:v>
                </c:pt>
                <c:pt idx="23">
                  <c:v>16.401233588402871</c:v>
                </c:pt>
                <c:pt idx="24">
                  <c:v>16.225751372761742</c:v>
                </c:pt>
                <c:pt idx="25">
                  <c:v>16.074181882075045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19.759065116976146</c:v>
                </c:pt>
                <c:pt idx="1">
                  <c:v>16.95763614708255</c:v>
                </c:pt>
                <c:pt idx="2">
                  <c:v>17.12648785807799</c:v>
                </c:pt>
                <c:pt idx="3">
                  <c:v>17.205840125898359</c:v>
                </c:pt>
                <c:pt idx="4">
                  <c:v>19.325159309728363</c:v>
                </c:pt>
                <c:pt idx="5">
                  <c:v>19.300541601041331</c:v>
                </c:pt>
                <c:pt idx="6">
                  <c:v>17.373838821337181</c:v>
                </c:pt>
                <c:pt idx="7">
                  <c:v>16.835421680274582</c:v>
                </c:pt>
                <c:pt idx="8">
                  <c:v>18.182212027856771</c:v>
                </c:pt>
                <c:pt idx="9">
                  <c:v>19.455423711958296</c:v>
                </c:pt>
                <c:pt idx="10">
                  <c:v>16.657673563874745</c:v>
                </c:pt>
                <c:pt idx="11">
                  <c:v>16.814416076805578</c:v>
                </c:pt>
                <c:pt idx="12">
                  <c:v>16.736332009238524</c:v>
                </c:pt>
                <c:pt idx="13">
                  <c:v>16.659556027834377</c:v>
                </c:pt>
                <c:pt idx="14">
                  <c:v>16.59942343008596</c:v>
                </c:pt>
                <c:pt idx="15">
                  <c:v>16.51782888154198</c:v>
                </c:pt>
                <c:pt idx="16">
                  <c:v>16.430144994859816</c:v>
                </c:pt>
                <c:pt idx="17">
                  <c:v>16.334152497742831</c:v>
                </c:pt>
                <c:pt idx="18">
                  <c:v>16.242095395772186</c:v>
                </c:pt>
                <c:pt idx="19">
                  <c:v>16.143516503428341</c:v>
                </c:pt>
                <c:pt idx="20">
                  <c:v>16.053650311888198</c:v>
                </c:pt>
                <c:pt idx="21">
                  <c:v>15.960715266725106</c:v>
                </c:pt>
                <c:pt idx="22">
                  <c:v>15.869007358483715</c:v>
                </c:pt>
                <c:pt idx="23">
                  <c:v>15.777227852052802</c:v>
                </c:pt>
                <c:pt idx="24">
                  <c:v>15.686487681530114</c:v>
                </c:pt>
                <c:pt idx="25">
                  <c:v>15.590724520374648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15.301717004147545</c:v>
                </c:pt>
                <c:pt idx="1">
                  <c:v>14.376352834117963</c:v>
                </c:pt>
                <c:pt idx="2">
                  <c:v>15.102519143560478</c:v>
                </c:pt>
                <c:pt idx="3">
                  <c:v>14.967535518091589</c:v>
                </c:pt>
                <c:pt idx="4">
                  <c:v>15.474373997974793</c:v>
                </c:pt>
                <c:pt idx="5">
                  <c:v>15.773404447111558</c:v>
                </c:pt>
                <c:pt idx="6">
                  <c:v>16.360250701729296</c:v>
                </c:pt>
                <c:pt idx="7">
                  <c:v>16.131831927478384</c:v>
                </c:pt>
                <c:pt idx="8">
                  <c:v>16.127694952149302</c:v>
                </c:pt>
                <c:pt idx="9">
                  <c:v>16.026864429889145</c:v>
                </c:pt>
                <c:pt idx="10">
                  <c:v>15.248700338187172</c:v>
                </c:pt>
                <c:pt idx="11">
                  <c:v>15.635544107277839</c:v>
                </c:pt>
                <c:pt idx="12">
                  <c:v>15.762903140131019</c:v>
                </c:pt>
                <c:pt idx="13">
                  <c:v>15.928263866992962</c:v>
                </c:pt>
                <c:pt idx="14">
                  <c:v>16.115439264289083</c:v>
                </c:pt>
                <c:pt idx="15">
                  <c:v>16.277776755281028</c:v>
                </c:pt>
                <c:pt idx="16">
                  <c:v>16.426134237150151</c:v>
                </c:pt>
                <c:pt idx="17">
                  <c:v>16.570191638864703</c:v>
                </c:pt>
                <c:pt idx="18">
                  <c:v>16.720430665075092</c:v>
                </c:pt>
                <c:pt idx="19">
                  <c:v>16.866867897474307</c:v>
                </c:pt>
                <c:pt idx="20">
                  <c:v>17.013278322014354</c:v>
                </c:pt>
                <c:pt idx="21">
                  <c:v>17.164091281937431</c:v>
                </c:pt>
                <c:pt idx="22">
                  <c:v>17.311204513644576</c:v>
                </c:pt>
                <c:pt idx="23">
                  <c:v>17.467475754010536</c:v>
                </c:pt>
                <c:pt idx="24">
                  <c:v>17.628598268508004</c:v>
                </c:pt>
                <c:pt idx="25">
                  <c:v>17.787074290670972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11.811360738122699</c:v>
                </c:pt>
                <c:pt idx="1">
                  <c:v>11.919400472720518</c:v>
                </c:pt>
                <c:pt idx="2">
                  <c:v>12.658650342822176</c:v>
                </c:pt>
                <c:pt idx="3">
                  <c:v>12.010391646305266</c:v>
                </c:pt>
                <c:pt idx="4">
                  <c:v>13.612439341838986</c:v>
                </c:pt>
                <c:pt idx="5">
                  <c:v>12.530150207964486</c:v>
                </c:pt>
                <c:pt idx="6">
                  <c:v>12.179515714364449</c:v>
                </c:pt>
                <c:pt idx="7">
                  <c:v>12.002026555950676</c:v>
                </c:pt>
                <c:pt idx="8">
                  <c:v>11.932339942618956</c:v>
                </c:pt>
                <c:pt idx="9">
                  <c:v>11.744413771619723</c:v>
                </c:pt>
                <c:pt idx="10">
                  <c:v>11.631726388502223</c:v>
                </c:pt>
                <c:pt idx="11">
                  <c:v>11.594113568834022</c:v>
                </c:pt>
                <c:pt idx="12">
                  <c:v>11.632347266042743</c:v>
                </c:pt>
                <c:pt idx="13">
                  <c:v>11.692966145626471</c:v>
                </c:pt>
                <c:pt idx="14">
                  <c:v>11.768743602774688</c:v>
                </c:pt>
                <c:pt idx="15">
                  <c:v>11.81713530699265</c:v>
                </c:pt>
                <c:pt idx="16">
                  <c:v>11.855525608587705</c:v>
                </c:pt>
                <c:pt idx="17">
                  <c:v>11.89037269653641</c:v>
                </c:pt>
                <c:pt idx="18">
                  <c:v>11.923048578802447</c:v>
                </c:pt>
                <c:pt idx="19">
                  <c:v>11.955887860245738</c:v>
                </c:pt>
                <c:pt idx="20">
                  <c:v>11.991096698126784</c:v>
                </c:pt>
                <c:pt idx="21">
                  <c:v>12.033812491048387</c:v>
                </c:pt>
                <c:pt idx="22">
                  <c:v>12.072891413718107</c:v>
                </c:pt>
                <c:pt idx="23">
                  <c:v>12.113147930046551</c:v>
                </c:pt>
                <c:pt idx="24">
                  <c:v>12.146479853369399</c:v>
                </c:pt>
                <c:pt idx="25">
                  <c:v>12.170549491702488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12.59832201089336</c:v>
                </c:pt>
                <c:pt idx="1">
                  <c:v>11.550077094859054</c:v>
                </c:pt>
                <c:pt idx="2">
                  <c:v>11.716857544817014</c:v>
                </c:pt>
                <c:pt idx="3">
                  <c:v>11.315209945251693</c:v>
                </c:pt>
                <c:pt idx="4">
                  <c:v>12.604678593179674</c:v>
                </c:pt>
                <c:pt idx="5">
                  <c:v>12.919317757377183</c:v>
                </c:pt>
                <c:pt idx="6">
                  <c:v>12.828277100280591</c:v>
                </c:pt>
                <c:pt idx="7">
                  <c:v>12.14208116235007</c:v>
                </c:pt>
                <c:pt idx="8">
                  <c:v>12.161643492435925</c:v>
                </c:pt>
                <c:pt idx="9">
                  <c:v>12.625945682412389</c:v>
                </c:pt>
                <c:pt idx="10">
                  <c:v>11.031464110522652</c:v>
                </c:pt>
                <c:pt idx="11">
                  <c:v>12.36091611138005</c:v>
                </c:pt>
                <c:pt idx="12">
                  <c:v>12.396119426807125</c:v>
                </c:pt>
                <c:pt idx="13">
                  <c:v>12.432849655679675</c:v>
                </c:pt>
                <c:pt idx="14">
                  <c:v>12.468930037474255</c:v>
                </c:pt>
                <c:pt idx="15">
                  <c:v>12.480690720679174</c:v>
                </c:pt>
                <c:pt idx="16">
                  <c:v>12.493543793254066</c:v>
                </c:pt>
                <c:pt idx="17">
                  <c:v>12.50289990579234</c:v>
                </c:pt>
                <c:pt idx="18">
                  <c:v>12.508320681585774</c:v>
                </c:pt>
                <c:pt idx="19">
                  <c:v>12.508068736602169</c:v>
                </c:pt>
                <c:pt idx="20">
                  <c:v>12.510611072922282</c:v>
                </c:pt>
                <c:pt idx="21">
                  <c:v>12.507357342915684</c:v>
                </c:pt>
                <c:pt idx="22">
                  <c:v>12.511237269231964</c:v>
                </c:pt>
                <c:pt idx="23">
                  <c:v>12.514869270899144</c:v>
                </c:pt>
                <c:pt idx="24">
                  <c:v>12.509432376301884</c:v>
                </c:pt>
                <c:pt idx="25">
                  <c:v>12.496546262770245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18.421195834223244</c:v>
                </c:pt>
                <c:pt idx="1">
                  <c:v>16.809151446809487</c:v>
                </c:pt>
                <c:pt idx="2">
                  <c:v>17.351859583171969</c:v>
                </c:pt>
                <c:pt idx="3">
                  <c:v>16.427227008379852</c:v>
                </c:pt>
                <c:pt idx="4">
                  <c:v>18.119779265282219</c:v>
                </c:pt>
                <c:pt idx="5">
                  <c:v>18.165034045407097</c:v>
                </c:pt>
                <c:pt idx="6">
                  <c:v>17.581097757798126</c:v>
                </c:pt>
                <c:pt idx="7">
                  <c:v>16.905615289409702</c:v>
                </c:pt>
                <c:pt idx="8">
                  <c:v>17.405253627351325</c:v>
                </c:pt>
                <c:pt idx="9">
                  <c:v>18.10215175603561</c:v>
                </c:pt>
                <c:pt idx="10">
                  <c:v>16.086255430766315</c:v>
                </c:pt>
                <c:pt idx="11">
                  <c:v>15.958463196081329</c:v>
                </c:pt>
                <c:pt idx="12">
                  <c:v>15.97995072933324</c:v>
                </c:pt>
                <c:pt idx="13">
                  <c:v>15.936441308234183</c:v>
                </c:pt>
                <c:pt idx="14">
                  <c:v>15.905814556685371</c:v>
                </c:pt>
                <c:pt idx="15">
                  <c:v>15.905414002230829</c:v>
                </c:pt>
                <c:pt idx="16">
                  <c:v>15.873075272210892</c:v>
                </c:pt>
                <c:pt idx="17">
                  <c:v>15.809162159950775</c:v>
                </c:pt>
                <c:pt idx="18">
                  <c:v>15.751958722009203</c:v>
                </c:pt>
                <c:pt idx="19">
                  <c:v>15.699459097370722</c:v>
                </c:pt>
                <c:pt idx="20">
                  <c:v>15.656697961077342</c:v>
                </c:pt>
                <c:pt idx="21">
                  <c:v>15.605425715894738</c:v>
                </c:pt>
                <c:pt idx="22">
                  <c:v>15.558562172131861</c:v>
                </c:pt>
                <c:pt idx="23">
                  <c:v>15.50980318862813</c:v>
                </c:pt>
                <c:pt idx="24">
                  <c:v>15.458047098977863</c:v>
                </c:pt>
                <c:pt idx="25">
                  <c:v>15.405666386326889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18.136349671064075</c:v>
                </c:pt>
                <c:pt idx="1">
                  <c:v>40.562381509879742</c:v>
                </c:pt>
                <c:pt idx="2">
                  <c:v>21.677525985135826</c:v>
                </c:pt>
                <c:pt idx="3">
                  <c:v>16.074181882075045</c:v>
                </c:pt>
                <c:pt idx="4">
                  <c:v>15.590724520374648</c:v>
                </c:pt>
                <c:pt idx="5">
                  <c:v>17.787074290670972</c:v>
                </c:pt>
                <c:pt idx="6">
                  <c:v>12.170549491702488</c:v>
                </c:pt>
                <c:pt idx="7">
                  <c:v>12.496546262770245</c:v>
                </c:pt>
                <c:pt idx="8">
                  <c:v>15.405666386326889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15.42959270477083</c:v>
                </c:pt>
                <c:pt idx="1">
                  <c:v>33.453630370572178</c:v>
                </c:pt>
                <c:pt idx="2">
                  <c:v>20.219708151752307</c:v>
                </c:pt>
                <c:pt idx="3">
                  <c:v>18.45124894105162</c:v>
                </c:pt>
                <c:pt idx="4">
                  <c:v>16.657673563874745</c:v>
                </c:pt>
                <c:pt idx="5">
                  <c:v>15.248700338187172</c:v>
                </c:pt>
                <c:pt idx="6">
                  <c:v>11.631726388502223</c:v>
                </c:pt>
                <c:pt idx="7">
                  <c:v>11.031464110522652</c:v>
                </c:pt>
                <c:pt idx="8">
                  <c:v>16.086255430766315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10.67465740111246</c:v>
                </c:pt>
                <c:pt idx="1">
                  <c:v>23.874127585994049</c:v>
                </c:pt>
                <c:pt idx="2">
                  <c:v>12.758916065906517</c:v>
                </c:pt>
                <c:pt idx="3">
                  <c:v>9.4609106962731531</c:v>
                </c:pt>
                <c:pt idx="4">
                  <c:v>9.1763583029968352</c:v>
                </c:pt>
                <c:pt idx="5">
                  <c:v>10.469081577313245</c:v>
                </c:pt>
                <c:pt idx="6">
                  <c:v>7.1633183393284865</c:v>
                </c:pt>
                <c:pt idx="7">
                  <c:v>7.3551928845446755</c:v>
                </c:pt>
                <c:pt idx="8">
                  <c:v>9.0674371465305637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9.7526026829978054</c:v>
                </c:pt>
                <c:pt idx="1">
                  <c:v>21.145079559175887</c:v>
                </c:pt>
                <c:pt idx="2">
                  <c:v>12.780297169428167</c:v>
                </c:pt>
                <c:pt idx="3">
                  <c:v>11.662504861292975</c:v>
                </c:pt>
                <c:pt idx="4">
                  <c:v>10.528837345221378</c:v>
                </c:pt>
                <c:pt idx="5">
                  <c:v>9.6382658101176713</c:v>
                </c:pt>
                <c:pt idx="6">
                  <c:v>7.3520803922016427</c:v>
                </c:pt>
                <c:pt idx="7">
                  <c:v>6.9726718352333297</c:v>
                </c:pt>
                <c:pt idx="8">
                  <c:v>10.167660344331148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8.4492546817168588</c:v>
                </c:pt>
                <c:pt idx="1">
                  <c:v>17.804555809818289</c:v>
                </c:pt>
                <c:pt idx="2">
                  <c:v>11.598050386065717</c:v>
                </c:pt>
                <c:pt idx="3">
                  <c:v>12.273352684436995</c:v>
                </c:pt>
                <c:pt idx="4">
                  <c:v>12.233185610273898</c:v>
                </c:pt>
                <c:pt idx="5">
                  <c:v>9.9975942797908104</c:v>
                </c:pt>
                <c:pt idx="6">
                  <c:v>7.9419353294402599</c:v>
                </c:pt>
                <c:pt idx="7">
                  <c:v>8.1885998512899523</c:v>
                </c:pt>
                <c:pt idx="8">
                  <c:v>11.51347136716724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7.3977878537994687E-2</c:v>
                </c:pt>
                <c:pt idx="1">
                  <c:v>8.2000622039054949E-2</c:v>
                </c:pt>
                <c:pt idx="2">
                  <c:v>8.1918669941058897E-2</c:v>
                </c:pt>
                <c:pt idx="3">
                  <c:v>8.4277768043862861E-2</c:v>
                </c:pt>
                <c:pt idx="4">
                  <c:v>8.3913999250038798E-2</c:v>
                </c:pt>
                <c:pt idx="5">
                  <c:v>8.4492546817168585E-2</c:v>
                </c:pt>
                <c:pt idx="6">
                  <c:v>8.6170428891189726E-2</c:v>
                </c:pt>
                <c:pt idx="7">
                  <c:v>8.9033346493503543E-2</c:v>
                </c:pt>
                <c:pt idx="8">
                  <c:v>9.0124444427427036E-2</c:v>
                </c:pt>
                <c:pt idx="9">
                  <c:v>9.2254321043169829E-2</c:v>
                </c:pt>
                <c:pt idx="10">
                  <c:v>9.7526026829978046E-2</c:v>
                </c:pt>
                <c:pt idx="11">
                  <c:v>9.4580316421355601E-2</c:v>
                </c:pt>
                <c:pt idx="12">
                  <c:v>9.5378175557584294E-2</c:v>
                </c:pt>
                <c:pt idx="13">
                  <c:v>9.6136885150784945E-2</c:v>
                </c:pt>
                <c:pt idx="14">
                  <c:v>9.6922934070527197E-2</c:v>
                </c:pt>
                <c:pt idx="15">
                  <c:v>9.7739986090360956E-2</c:v>
                </c:pt>
                <c:pt idx="16">
                  <c:v>9.8555162344001843E-2</c:v>
                </c:pt>
                <c:pt idx="17">
                  <c:v>9.9383143824651909E-2</c:v>
                </c:pt>
                <c:pt idx="18">
                  <c:v>0.10025197179783552</c:v>
                </c:pt>
                <c:pt idx="19">
                  <c:v>0.10113774258763075</c:v>
                </c:pt>
                <c:pt idx="20">
                  <c:v>0.10205060222136121</c:v>
                </c:pt>
                <c:pt idx="21">
                  <c:v>0.10296393697846172</c:v>
                </c:pt>
                <c:pt idx="22">
                  <c:v>0.10386141760620501</c:v>
                </c:pt>
                <c:pt idx="23">
                  <c:v>0.10478520963989121</c:v>
                </c:pt>
                <c:pt idx="24">
                  <c:v>0.10575962135209969</c:v>
                </c:pt>
                <c:pt idx="25">
                  <c:v>0.1067465740111246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0.17674880066942941</c:v>
                </c:pt>
                <c:pt idx="1">
                  <c:v>0.17804399289200484</c:v>
                </c:pt>
                <c:pt idx="2">
                  <c:v>0.17849614283032794</c:v>
                </c:pt>
                <c:pt idx="3">
                  <c:v>0.18505907134749019</c:v>
                </c:pt>
                <c:pt idx="4">
                  <c:v>0.17988661268037856</c:v>
                </c:pt>
                <c:pt idx="5">
                  <c:v>0.1780455580981829</c:v>
                </c:pt>
                <c:pt idx="6">
                  <c:v>0.18968482311677118</c:v>
                </c:pt>
                <c:pt idx="7">
                  <c:v>0.18922084705962033</c:v>
                </c:pt>
                <c:pt idx="8">
                  <c:v>0.19783311405896736</c:v>
                </c:pt>
                <c:pt idx="9">
                  <c:v>0.19730517927077063</c:v>
                </c:pt>
                <c:pt idx="10">
                  <c:v>0.21145079559175886</c:v>
                </c:pt>
                <c:pt idx="11">
                  <c:v>0.21649338979187635</c:v>
                </c:pt>
                <c:pt idx="12">
                  <c:v>0.21775317196090868</c:v>
                </c:pt>
                <c:pt idx="13">
                  <c:v>0.219379570870019</c:v>
                </c:pt>
                <c:pt idx="14">
                  <c:v>0.22102625096421716</c:v>
                </c:pt>
                <c:pt idx="15">
                  <c:v>0.22256606208561827</c:v>
                </c:pt>
                <c:pt idx="16">
                  <c:v>0.22418012253667796</c:v>
                </c:pt>
                <c:pt idx="17">
                  <c:v>0.22585044735261114</c:v>
                </c:pt>
                <c:pt idx="18">
                  <c:v>0.22744775675838896</c:v>
                </c:pt>
                <c:pt idx="19">
                  <c:v>0.22907196393537355</c:v>
                </c:pt>
                <c:pt idx="20">
                  <c:v>0.23071582104954483</c:v>
                </c:pt>
                <c:pt idx="21">
                  <c:v>0.23238657391893222</c:v>
                </c:pt>
                <c:pt idx="22">
                  <c:v>0.23400124290040075</c:v>
                </c:pt>
                <c:pt idx="23">
                  <c:v>0.23562008433870912</c:v>
                </c:pt>
                <c:pt idx="24">
                  <c:v>0.23722984280241707</c:v>
                </c:pt>
                <c:pt idx="25">
                  <c:v>0.23874127585994051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0.11133314007914183</c:v>
                </c:pt>
                <c:pt idx="1">
                  <c:v>0.11332138074461637</c:v>
                </c:pt>
                <c:pt idx="2">
                  <c:v>0.11414011804139565</c:v>
                </c:pt>
                <c:pt idx="3">
                  <c:v>0.11606941896968355</c:v>
                </c:pt>
                <c:pt idx="4">
                  <c:v>0.11517179640026777</c:v>
                </c:pt>
                <c:pt idx="5">
                  <c:v>0.11598050386065717</c:v>
                </c:pt>
                <c:pt idx="6">
                  <c:v>0.11664270101249338</c:v>
                </c:pt>
                <c:pt idx="7">
                  <c:v>0.11994292962527459</c:v>
                </c:pt>
                <c:pt idx="8">
                  <c:v>0.12083902366771661</c:v>
                </c:pt>
                <c:pt idx="9">
                  <c:v>0.12042900879770689</c:v>
                </c:pt>
                <c:pt idx="10">
                  <c:v>0.12780297169428168</c:v>
                </c:pt>
                <c:pt idx="11">
                  <c:v>0.12037180784010186</c:v>
                </c:pt>
                <c:pt idx="12">
                  <c:v>0.12024260538328384</c:v>
                </c:pt>
                <c:pt idx="13">
                  <c:v>0.12062669916525087</c:v>
                </c:pt>
                <c:pt idx="14">
                  <c:v>0.12123076388125864</c:v>
                </c:pt>
                <c:pt idx="15">
                  <c:v>0.12176587888963164</c:v>
                </c:pt>
                <c:pt idx="16">
                  <c:v>0.1223114287087893</c:v>
                </c:pt>
                <c:pt idx="17">
                  <c:v>0.1228777456856779</c:v>
                </c:pt>
                <c:pt idx="18">
                  <c:v>0.12346922934305833</c:v>
                </c:pt>
                <c:pt idx="19">
                  <c:v>0.12407906080585039</c:v>
                </c:pt>
                <c:pt idx="20">
                  <c:v>0.12465844011459933</c:v>
                </c:pt>
                <c:pt idx="21">
                  <c:v>0.12521642289388532</c:v>
                </c:pt>
                <c:pt idx="22">
                  <c:v>0.12575802370019881</c:v>
                </c:pt>
                <c:pt idx="23">
                  <c:v>0.12638950612806024</c:v>
                </c:pt>
                <c:pt idx="24">
                  <c:v>0.12697608898828028</c:v>
                </c:pt>
                <c:pt idx="25">
                  <c:v>0.12758916065906517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0.12126990534072836</c:v>
                </c:pt>
                <c:pt idx="1">
                  <c:v>0.12430082534291539</c:v>
                </c:pt>
                <c:pt idx="2">
                  <c:v>0.12204254883537913</c:v>
                </c:pt>
                <c:pt idx="3">
                  <c:v>0.11933312396668894</c:v>
                </c:pt>
                <c:pt idx="4">
                  <c:v>0.12062650338378095</c:v>
                </c:pt>
                <c:pt idx="5">
                  <c:v>0.12273352684436994</c:v>
                </c:pt>
                <c:pt idx="6">
                  <c:v>0.11661273012318778</c:v>
                </c:pt>
                <c:pt idx="7">
                  <c:v>0.11918942923859192</c:v>
                </c:pt>
                <c:pt idx="8">
                  <c:v>0.11760050883532341</c:v>
                </c:pt>
                <c:pt idx="9">
                  <c:v>0.11059942267448956</c:v>
                </c:pt>
                <c:pt idx="10">
                  <c:v>0.11662504861292976</c:v>
                </c:pt>
                <c:pt idx="11">
                  <c:v>0.11169143061319722</c:v>
                </c:pt>
                <c:pt idx="12">
                  <c:v>0.11094125611572818</c:v>
                </c:pt>
                <c:pt idx="13">
                  <c:v>0.11006046890749235</c:v>
                </c:pt>
                <c:pt idx="14">
                  <c:v>0.10915337889188664</c:v>
                </c:pt>
                <c:pt idx="15">
                  <c:v>0.10812589248861169</c:v>
                </c:pt>
                <c:pt idx="16">
                  <c:v>0.1069162563073931</c:v>
                </c:pt>
                <c:pt idx="17">
                  <c:v>0.10571025166024747</c:v>
                </c:pt>
                <c:pt idx="18">
                  <c:v>0.10439153521504037</c:v>
                </c:pt>
                <c:pt idx="19">
                  <c:v>0.10303315976571824</c:v>
                </c:pt>
                <c:pt idx="20">
                  <c:v>0.10167911254201915</c:v>
                </c:pt>
                <c:pt idx="21">
                  <c:v>0.10029560929442287</c:v>
                </c:pt>
                <c:pt idx="22">
                  <c:v>9.8941419568959202E-2</c:v>
                </c:pt>
                <c:pt idx="23">
                  <c:v>9.7403174798247186E-2</c:v>
                </c:pt>
                <c:pt idx="24">
                  <c:v>9.5925789527350161E-2</c:v>
                </c:pt>
                <c:pt idx="25">
                  <c:v>9.4609106962731532E-2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0.13106565610204596</c:v>
                </c:pt>
                <c:pt idx="1">
                  <c:v>0.11895087084092699</c:v>
                </c:pt>
                <c:pt idx="2">
                  <c:v>0.11657571391284632</c:v>
                </c:pt>
                <c:pt idx="3">
                  <c:v>0.1184738593937737</c:v>
                </c:pt>
                <c:pt idx="4">
                  <c:v>0.12219821753144791</c:v>
                </c:pt>
                <c:pt idx="5">
                  <c:v>0.12233185610273897</c:v>
                </c:pt>
                <c:pt idx="6">
                  <c:v>0.11174395784213423</c:v>
                </c:pt>
                <c:pt idx="7">
                  <c:v>0.10977212620886233</c:v>
                </c:pt>
                <c:pt idx="8">
                  <c:v>0.11358983955579631</c:v>
                </c:pt>
                <c:pt idx="9">
                  <c:v>0.11964837312480125</c:v>
                </c:pt>
                <c:pt idx="10">
                  <c:v>0.10528837345221377</c:v>
                </c:pt>
                <c:pt idx="11">
                  <c:v>0.10615697811004078</c:v>
                </c:pt>
                <c:pt idx="12">
                  <c:v>0.10518189022762052</c:v>
                </c:pt>
                <c:pt idx="13">
                  <c:v>0.10406108928401046</c:v>
                </c:pt>
                <c:pt idx="14">
                  <c:v>0.10290387099427158</c:v>
                </c:pt>
                <c:pt idx="15">
                  <c:v>0.10177908128942446</c:v>
                </c:pt>
                <c:pt idx="16">
                  <c:v>0.10073169307979872</c:v>
                </c:pt>
                <c:pt idx="17">
                  <c:v>9.9689061999883019E-2</c:v>
                </c:pt>
                <c:pt idx="18">
                  <c:v>9.8688147987435804E-2</c:v>
                </c:pt>
                <c:pt idx="19">
                  <c:v>9.7663108467303542E-2</c:v>
                </c:pt>
                <c:pt idx="20">
                  <c:v>9.6660406615295943E-2</c:v>
                </c:pt>
                <c:pt idx="21">
                  <c:v>9.5657346686754838E-2</c:v>
                </c:pt>
                <c:pt idx="22">
                  <c:v>9.4673082159443228E-2</c:v>
                </c:pt>
                <c:pt idx="23">
                  <c:v>9.3697347460004063E-2</c:v>
                </c:pt>
                <c:pt idx="24">
                  <c:v>9.2737690920609198E-2</c:v>
                </c:pt>
                <c:pt idx="25">
                  <c:v>9.1763583029968343E-2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0.10149921399435874</c:v>
                </c:pt>
                <c:pt idx="1">
                  <c:v>0.10084422582854914</c:v>
                </c:pt>
                <c:pt idx="2">
                  <c:v>0.10279906572978892</c:v>
                </c:pt>
                <c:pt idx="3">
                  <c:v>0.10306161660612956</c:v>
                </c:pt>
                <c:pt idx="4">
                  <c:v>9.7848658821435827E-2</c:v>
                </c:pt>
                <c:pt idx="5">
                  <c:v>9.9975942797908113E-2</c:v>
                </c:pt>
                <c:pt idx="6">
                  <c:v>0.1052248258718496</c:v>
                </c:pt>
                <c:pt idx="7">
                  <c:v>0.10518450466839926</c:v>
                </c:pt>
                <c:pt idx="8">
                  <c:v>0.10075464301113451</c:v>
                </c:pt>
                <c:pt idx="9">
                  <c:v>9.8563171058018845E-2</c:v>
                </c:pt>
                <c:pt idx="10">
                  <c:v>9.6382658101176716E-2</c:v>
                </c:pt>
                <c:pt idx="11">
                  <c:v>9.8714228668605991E-2</c:v>
                </c:pt>
                <c:pt idx="12">
                  <c:v>9.9064236228025848E-2</c:v>
                </c:pt>
                <c:pt idx="13">
                  <c:v>9.9493196915518112E-2</c:v>
                </c:pt>
                <c:pt idx="14">
                  <c:v>9.9903535207296959E-2</c:v>
                </c:pt>
                <c:pt idx="15">
                  <c:v>0.10029993502585501</c:v>
                </c:pt>
                <c:pt idx="16">
                  <c:v>0.10070710349676378</c:v>
                </c:pt>
                <c:pt idx="17">
                  <c:v>0.10112963386774998</c:v>
                </c:pt>
                <c:pt idx="18">
                  <c:v>0.10159454772800518</c:v>
                </c:pt>
                <c:pt idx="19">
                  <c:v>0.1020391529085307</c:v>
                </c:pt>
                <c:pt idx="20">
                  <c:v>0.10243840924124896</c:v>
                </c:pt>
                <c:pt idx="21">
                  <c:v>0.10286953954641169</c:v>
                </c:pt>
                <c:pt idx="22">
                  <c:v>0.10327710172262437</c:v>
                </c:pt>
                <c:pt idx="23">
                  <c:v>0.10373534313632757</c:v>
                </c:pt>
                <c:pt idx="24">
                  <c:v>0.10421934666186626</c:v>
                </c:pt>
                <c:pt idx="25">
                  <c:v>0.10469081577313245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7.8347013658554468E-2</c:v>
                </c:pt>
                <c:pt idx="1">
                  <c:v>8.3609711508982332E-2</c:v>
                </c:pt>
                <c:pt idx="2">
                  <c:v>8.6164262814197368E-2</c:v>
                </c:pt>
                <c:pt idx="3">
                  <c:v>8.2699678757722397E-2</c:v>
                </c:pt>
                <c:pt idx="4">
                  <c:v>8.6075141589663881E-2</c:v>
                </c:pt>
                <c:pt idx="5">
                  <c:v>7.9419353294402598E-2</c:v>
                </c:pt>
                <c:pt idx="6">
                  <c:v>7.8335438961946335E-2</c:v>
                </c:pt>
                <c:pt idx="7">
                  <c:v>7.8256903740378844E-2</c:v>
                </c:pt>
                <c:pt idx="8">
                  <c:v>7.4544977119985437E-2</c:v>
                </c:pt>
                <c:pt idx="9">
                  <c:v>7.2226645992556987E-2</c:v>
                </c:pt>
                <c:pt idx="10">
                  <c:v>7.3520803922016431E-2</c:v>
                </c:pt>
                <c:pt idx="11">
                  <c:v>7.3198858331443642E-2</c:v>
                </c:pt>
                <c:pt idx="12">
                  <c:v>7.3105162621719358E-2</c:v>
                </c:pt>
                <c:pt idx="13">
                  <c:v>7.3038128509665998E-2</c:v>
                </c:pt>
                <c:pt idx="14">
                  <c:v>7.295730954543847E-2</c:v>
                </c:pt>
                <c:pt idx="15">
                  <c:v>7.2814483286150519E-2</c:v>
                </c:pt>
                <c:pt idx="16">
                  <c:v>7.2685126471955394E-2</c:v>
                </c:pt>
                <c:pt idx="17">
                  <c:v>7.2568203407586226E-2</c:v>
                </c:pt>
                <c:pt idx="18">
                  <c:v>7.2445306712859689E-2</c:v>
                </c:pt>
                <c:pt idx="19">
                  <c:v>7.232929533476351E-2</c:v>
                </c:pt>
                <c:pt idx="20">
                  <c:v>7.2199422566588886E-2</c:v>
                </c:pt>
                <c:pt idx="21">
                  <c:v>7.2122242279421919E-2</c:v>
                </c:pt>
                <c:pt idx="22">
                  <c:v>7.2025793100532198E-2</c:v>
                </c:pt>
                <c:pt idx="23">
                  <c:v>7.1937214894714718E-2</c:v>
                </c:pt>
                <c:pt idx="24">
                  <c:v>7.1809350651611342E-2</c:v>
                </c:pt>
                <c:pt idx="25">
                  <c:v>7.1633183393284866E-2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8.3567078217882798E-2</c:v>
                </c:pt>
                <c:pt idx="1">
                  <c:v>8.1019059307372729E-2</c:v>
                </c:pt>
                <c:pt idx="2">
                  <c:v>7.97537150886376E-2</c:v>
                </c:pt>
                <c:pt idx="3">
                  <c:v>7.7912882036312955E-2</c:v>
                </c:pt>
                <c:pt idx="4">
                  <c:v>7.9702797371920084E-2</c:v>
                </c:pt>
                <c:pt idx="5">
                  <c:v>8.1885998512899516E-2</c:v>
                </c:pt>
                <c:pt idx="6">
                  <c:v>8.250810141742998E-2</c:v>
                </c:pt>
                <c:pt idx="7">
                  <c:v>7.9170102840572451E-2</c:v>
                </c:pt>
                <c:pt idx="8">
                  <c:v>7.5977506528034269E-2</c:v>
                </c:pt>
                <c:pt idx="9">
                  <c:v>7.7647954751775147E-2</c:v>
                </c:pt>
                <c:pt idx="10">
                  <c:v>6.9726718352333295E-2</c:v>
                </c:pt>
                <c:pt idx="11">
                  <c:v>7.8040027977297144E-2</c:v>
                </c:pt>
                <c:pt idx="12">
                  <c:v>7.7905198826073246E-2</c:v>
                </c:pt>
                <c:pt idx="13">
                  <c:v>7.7659685282894242E-2</c:v>
                </c:pt>
                <c:pt idx="14">
                  <c:v>7.7297935884162464E-2</c:v>
                </c:pt>
                <c:pt idx="15">
                  <c:v>7.6903159883660699E-2</c:v>
                </c:pt>
                <c:pt idx="16">
                  <c:v>7.6596756708770031E-2</c:v>
                </c:pt>
                <c:pt idx="17">
                  <c:v>7.6306521814284559E-2</c:v>
                </c:pt>
                <c:pt idx="18">
                  <c:v>7.6001462398746944E-2</c:v>
                </c:pt>
                <c:pt idx="19">
                  <c:v>7.5669812923339477E-2</c:v>
                </c:pt>
                <c:pt idx="20">
                  <c:v>7.532746321370809E-2</c:v>
                </c:pt>
                <c:pt idx="21">
                  <c:v>7.4960338399163842E-2</c:v>
                </c:pt>
                <c:pt idx="22">
                  <c:v>7.464092536783995E-2</c:v>
                </c:pt>
                <c:pt idx="23">
                  <c:v>7.4322946051602751E-2</c:v>
                </c:pt>
                <c:pt idx="24">
                  <c:v>7.3955106895706696E-2</c:v>
                </c:pt>
                <c:pt idx="25">
                  <c:v>7.3551928845446757E-2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0.12219131339986362</c:v>
                </c:pt>
                <c:pt idx="1">
                  <c:v>0.11790931149557723</c:v>
                </c:pt>
                <c:pt idx="2">
                  <c:v>0.1181097628063682</c:v>
                </c:pt>
                <c:pt idx="3">
                  <c:v>0.11311258087833596</c:v>
                </c:pt>
                <c:pt idx="4">
                  <c:v>0.11457627297106608</c:v>
                </c:pt>
                <c:pt idx="5">
                  <c:v>0.1151347136716724</c:v>
                </c:pt>
                <c:pt idx="6">
                  <c:v>0.11307699276299779</c:v>
                </c:pt>
                <c:pt idx="7">
                  <c:v>0.1102298101247968</c:v>
                </c:pt>
                <c:pt idx="8">
                  <c:v>0.1087359427956151</c:v>
                </c:pt>
                <c:pt idx="9">
                  <c:v>0.11132592328671087</c:v>
                </c:pt>
                <c:pt idx="10">
                  <c:v>0.10167660344331149</c:v>
                </c:pt>
                <c:pt idx="11">
                  <c:v>0.10075296224608142</c:v>
                </c:pt>
                <c:pt idx="12">
                  <c:v>0.10042830307905604</c:v>
                </c:pt>
                <c:pt idx="13">
                  <c:v>9.9544275914363919E-2</c:v>
                </c:pt>
                <c:pt idx="14">
                  <c:v>9.8604020560940794E-2</c:v>
                </c:pt>
                <c:pt idx="15">
                  <c:v>9.800552096068689E-2</c:v>
                </c:pt>
                <c:pt idx="16">
                  <c:v>9.73163503458499E-2</c:v>
                </c:pt>
                <c:pt idx="17">
                  <c:v>9.6484990387307831E-2</c:v>
                </c:pt>
                <c:pt idx="18">
                  <c:v>9.5710042058629249E-2</c:v>
                </c:pt>
                <c:pt idx="19">
                  <c:v>9.4976703271489812E-2</c:v>
                </c:pt>
                <c:pt idx="20">
                  <c:v>9.427032243563363E-2</c:v>
                </c:pt>
                <c:pt idx="21">
                  <c:v>9.352799000254558E-2</c:v>
                </c:pt>
                <c:pt idx="22">
                  <c:v>9.282099387379629E-2</c:v>
                </c:pt>
                <c:pt idx="23">
                  <c:v>9.2109173552442983E-2</c:v>
                </c:pt>
                <c:pt idx="24">
                  <c:v>9.1387162200059546E-2</c:v>
                </c:pt>
                <c:pt idx="25">
                  <c:v>9.0674371465305631E-2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1.6704557767863015</c:v>
                </c:pt>
                <c:pt idx="1">
                  <c:v>3.9922048830571306</c:v>
                </c:pt>
                <c:pt idx="2">
                  <c:v>1.283882920447514</c:v>
                </c:pt>
                <c:pt idx="3">
                  <c:v>-1.3798948733045684</c:v>
                </c:pt>
                <c:pt idx="4">
                  <c:v>0.15488211091696513</c:v>
                </c:pt>
                <c:pt idx="5">
                  <c:v>0.25345998277758675</c:v>
                </c:pt>
                <c:pt idx="6">
                  <c:v>-0.78573643634476298</c:v>
                </c:pt>
                <c:pt idx="7">
                  <c:v>-0.29337207496479323</c:v>
                </c:pt>
                <c:pt idx="8">
                  <c:v>-6.2882289371486877E-2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0.42857883154620779</c:v>
                </c:pt>
                <c:pt idx="1">
                  <c:v>1.3708216952485373</c:v>
                </c:pt>
                <c:pt idx="2">
                  <c:v>0.63734917620119091</c:v>
                </c:pt>
                <c:pt idx="3">
                  <c:v>0.46722981706625433</c:v>
                </c:pt>
                <c:pt idx="4">
                  <c:v>-2.7977501480835514</c:v>
                </c:pt>
                <c:pt idx="5">
                  <c:v>-0.77816409170197254</c:v>
                </c:pt>
                <c:pt idx="6">
                  <c:v>-0.11268738311749971</c:v>
                </c:pt>
                <c:pt idx="7">
                  <c:v>-1.5944815718897374</c:v>
                </c:pt>
                <c:pt idx="8">
                  <c:v>-2.0158963252692956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0.43272737781993342</c:v>
                </c:pt>
                <c:pt idx="1">
                  <c:v>2.6668384113648855</c:v>
                </c:pt>
                <c:pt idx="2">
                  <c:v>-0.45820190087510682</c:v>
                </c:pt>
                <c:pt idx="3">
                  <c:v>-0.90338972318234667</c:v>
                </c:pt>
                <c:pt idx="4">
                  <c:v>-0.13984468233276459</c:v>
                </c:pt>
                <c:pt idx="5">
                  <c:v>1.0290764170938562</c:v>
                </c:pt>
                <c:pt idx="6">
                  <c:v>0.18540891849042751</c:v>
                </c:pt>
                <c:pt idx="7">
                  <c:v>1.4492266101565221</c:v>
                </c:pt>
                <c:pt idx="8">
                  <c:v>-0.18084142853548535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2.2740295884733115</c:v>
                </c:pt>
                <c:pt idx="1">
                  <c:v>4.4419127279426789</c:v>
                </c:pt>
                <c:pt idx="2">
                  <c:v>1.9160197342586258</c:v>
                </c:pt>
                <c:pt idx="3">
                  <c:v>-1.4736773357942283</c:v>
                </c:pt>
                <c:pt idx="4">
                  <c:v>-0.92710436116733241</c:v>
                </c:pt>
                <c:pt idx="5">
                  <c:v>1.509297535389944</c:v>
                </c:pt>
                <c:pt idx="6">
                  <c:v>0.35341418470983754</c:v>
                </c:pt>
                <c:pt idx="7">
                  <c:v>1.5855542091070873E-2</c:v>
                </c:pt>
                <c:pt idx="8">
                  <c:v>-0.49974761590394046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2.7067569662932449</c:v>
                </c:pt>
                <c:pt idx="1">
                  <c:v>7.1087511393075644</c:v>
                </c:pt>
                <c:pt idx="2">
                  <c:v>1.457817833383519</c:v>
                </c:pt>
                <c:pt idx="3">
                  <c:v>-2.377067058976575</c:v>
                </c:pt>
                <c:pt idx="4">
                  <c:v>-1.066949043500097</c:v>
                </c:pt>
                <c:pt idx="5">
                  <c:v>2.5383739524838003</c:v>
                </c:pt>
                <c:pt idx="6">
                  <c:v>0.53882310320026505</c:v>
                </c:pt>
                <c:pt idx="7">
                  <c:v>1.465082152247593</c:v>
                </c:pt>
                <c:pt idx="8">
                  <c:v>-0.68058904443942581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1.5904426770297118</c:v>
                </c:pt>
                <c:pt idx="1">
                  <c:v>4.2425198774772461</c:v>
                </c:pt>
                <c:pt idx="2">
                  <c:v>1.6841605105332036</c:v>
                </c:pt>
                <c:pt idx="3">
                  <c:v>-2.963506711716601</c:v>
                </c:pt>
                <c:pt idx="4">
                  <c:v>0.37314108047087879</c:v>
                </c:pt>
                <c:pt idx="5">
                  <c:v>1.9445172525895345</c:v>
                </c:pt>
                <c:pt idx="6">
                  <c:v>5.0552124113618646E-2</c:v>
                </c:pt>
                <c:pt idx="7">
                  <c:v>0.55239573913305295</c:v>
                </c:pt>
                <c:pt idx="8">
                  <c:v>-0.54530775412336485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1.1163142892635491</c:v>
                </c:pt>
                <c:pt idx="1">
                  <c:v>2.8662312618303041</c:v>
                </c:pt>
                <c:pt idx="2">
                  <c:v>-0.22634267714969347</c:v>
                </c:pt>
                <c:pt idx="3">
                  <c:v>0.58643965274002419</c:v>
                </c:pt>
                <c:pt idx="4">
                  <c:v>-1.4400901239709913</c:v>
                </c:pt>
                <c:pt idx="5">
                  <c:v>0.59385669989426093</c:v>
                </c:pt>
                <c:pt idx="6">
                  <c:v>0.4882709790866393</c:v>
                </c:pt>
                <c:pt idx="7">
                  <c:v>0.91268641311455312</c:v>
                </c:pt>
                <c:pt idx="8">
                  <c:v>-0.13528129031606362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0.29171756947297212</c:v>
                </c:pt>
                <c:pt idx="1">
                  <c:v>-0.1761803075561601</c:v>
                </c:pt>
                <c:pt idx="2">
                  <c:v>4.8646068572412382E-2</c:v>
                </c:pt>
                <c:pt idx="3">
                  <c:v>-3.4697752891575062E-2</c:v>
                </c:pt>
                <c:pt idx="4">
                  <c:v>0.13532543098272498</c:v>
                </c:pt>
                <c:pt idx="5">
                  <c:v>0.33242797075561525</c:v>
                </c:pt>
                <c:pt idx="6">
                  <c:v>-6.775725791763465E-2</c:v>
                </c:pt>
                <c:pt idx="7">
                  <c:v>0.34966066163592679</c:v>
                </c:pt>
                <c:pt idx="8">
                  <c:v>0.48678655377105007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0.68567093373122789</c:v>
                </c:pt>
                <c:pt idx="1">
                  <c:v>1.9359177909279781</c:v>
                </c:pt>
                <c:pt idx="2">
                  <c:v>0.45776663685178143</c:v>
                </c:pt>
                <c:pt idx="3">
                  <c:v>-1.0797553861764708</c:v>
                </c:pt>
                <c:pt idx="4">
                  <c:v>0.23956488559766687</c:v>
                </c:pt>
                <c:pt idx="5">
                  <c:v>0.64951106293025695</c:v>
                </c:pt>
                <c:pt idx="6">
                  <c:v>0.26623279417496626</c:v>
                </c:pt>
                <c:pt idx="7">
                  <c:v>0.58897951782580016</c:v>
                </c:pt>
                <c:pt idx="8">
                  <c:v>-0.71837566354728732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1.7293684630890738</c:v>
                </c:pt>
                <c:pt idx="1">
                  <c:v>5.3490136559357637</c:v>
                </c:pt>
                <c:pt idx="2">
                  <c:v>0.95140512795933319</c:v>
                </c:pt>
                <c:pt idx="3">
                  <c:v>-1.2626139199085156</c:v>
                </c:pt>
                <c:pt idx="4">
                  <c:v>-1.4418393600805146</c:v>
                </c:pt>
                <c:pt idx="5">
                  <c:v>1.5564349187979172</c:v>
                </c:pt>
                <c:pt idx="6">
                  <c:v>0.34034756694293034</c:v>
                </c:pt>
                <c:pt idx="7">
                  <c:v>0.5264419727858769</c:v>
                </c:pt>
                <c:pt idx="8">
                  <c:v>-0.44899993466318566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0.1234960734690177</c:v>
                </c:pt>
                <c:pt idx="1">
                  <c:v>2.3837850449137221E-2</c:v>
                </c:pt>
                <c:pt idx="2">
                  <c:v>2.8880489075479021E-2</c:v>
                </c:pt>
                <c:pt idx="3">
                  <c:v>-0.12425695170676959</c:v>
                </c:pt>
                <c:pt idx="4">
                  <c:v>0.1562333851806823</c:v>
                </c:pt>
                <c:pt idx="5">
                  <c:v>0.20205253923056909</c:v>
                </c:pt>
                <c:pt idx="6">
                  <c:v>-3.3845862453860481E-2</c:v>
                </c:pt>
                <c:pt idx="7">
                  <c:v>2.7539667488592934E-2</c:v>
                </c:pt>
                <c:pt idx="8">
                  <c:v>0.14993608053929852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0.28001417804320927</c:v>
                </c:pt>
                <c:pt idx="1">
                  <c:v>1.4163549989605144</c:v>
                </c:pt>
                <c:pt idx="2">
                  <c:v>0.51562824927584394</c:v>
                </c:pt>
                <c:pt idx="3">
                  <c:v>-1.1849214400003252</c:v>
                </c:pt>
                <c:pt idx="4">
                  <c:v>6.3131912035249593E-2</c:v>
                </c:pt>
                <c:pt idx="5">
                  <c:v>0.49730287972247744</c:v>
                </c:pt>
                <c:pt idx="6">
                  <c:v>6.7444540235033656E-2</c:v>
                </c:pt>
                <c:pt idx="7">
                  <c:v>0.31591664366393618</c:v>
                </c:pt>
                <c:pt idx="8">
                  <c:v>-0.62051816245998292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1.186932425517484</c:v>
                </c:pt>
                <c:pt idx="1">
                  <c:v>2.8023270280676122</c:v>
                </c:pt>
                <c:pt idx="2">
                  <c:v>1.1396517721818862</c:v>
                </c:pt>
                <c:pt idx="3">
                  <c:v>-1.6543283200095065</c:v>
                </c:pt>
                <c:pt idx="4">
                  <c:v>0.15377578325494823</c:v>
                </c:pt>
                <c:pt idx="5">
                  <c:v>1.2451618336364838</c:v>
                </c:pt>
                <c:pt idx="6">
                  <c:v>1.6953446332443001E-2</c:v>
                </c:pt>
                <c:pt idx="7">
                  <c:v>0.2089394279805209</c:v>
                </c:pt>
                <c:pt idx="8">
                  <c:v>-7.4725672202669902E-2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0.16822149600395475</c:v>
                </c:pt>
                <c:pt idx="1">
                  <c:v>-0.20001815800529688</c:v>
                </c:pt>
                <c:pt idx="2">
                  <c:v>1.9765579496932917E-2</c:v>
                </c:pt>
                <c:pt idx="3">
                  <c:v>8.9559198815194474E-2</c:v>
                </c:pt>
                <c:pt idx="4">
                  <c:v>-2.0907954197957324E-2</c:v>
                </c:pt>
                <c:pt idx="5">
                  <c:v>0.13037543152504705</c:v>
                </c:pt>
                <c:pt idx="6">
                  <c:v>-3.391139546377453E-2</c:v>
                </c:pt>
                <c:pt idx="7">
                  <c:v>0.32212099414733353</c:v>
                </c:pt>
                <c:pt idx="8">
                  <c:v>0.33685047323175199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0.40565675568801807</c:v>
                </c:pt>
                <c:pt idx="1">
                  <c:v>0.51956279196746435</c:v>
                </c:pt>
                <c:pt idx="2">
                  <c:v>-5.786161242406318E-2</c:v>
                </c:pt>
                <c:pt idx="3">
                  <c:v>0.10516605382385547</c:v>
                </c:pt>
                <c:pt idx="4">
                  <c:v>0.17643297356241716</c:v>
                </c:pt>
                <c:pt idx="5">
                  <c:v>0.15220818320778029</c:v>
                </c:pt>
                <c:pt idx="6">
                  <c:v>0.19878825393992106</c:v>
                </c:pt>
                <c:pt idx="7">
                  <c:v>0.2730628741618617</c:v>
                </c:pt>
                <c:pt idx="8">
                  <c:v>-9.7857501087296406E-2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0.54243603757158354</c:v>
                </c:pt>
                <c:pt idx="1">
                  <c:v>2.5466866278681479</c:v>
                </c:pt>
                <c:pt idx="2">
                  <c:v>-0.18824664422255744</c:v>
                </c:pt>
                <c:pt idx="3">
                  <c:v>0.3917144001009798</c:v>
                </c:pt>
                <c:pt idx="4">
                  <c:v>-1.5956151433354551</c:v>
                </c:pt>
                <c:pt idx="5">
                  <c:v>0.31127308516143271</c:v>
                </c:pt>
                <c:pt idx="6">
                  <c:v>0.32339412061049178</c:v>
                </c:pt>
                <c:pt idx="7">
                  <c:v>0.31750254480535389</c:v>
                </c:pt>
                <c:pt idx="8">
                  <c:v>-0.37427426246051176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14.140147784431635</c:v>
                </c:pt>
                <c:pt idx="1">
                  <c:v>12.849070124217514</c:v>
                </c:pt>
                <c:pt idx="2">
                  <c:v>13.19301225010701</c:v>
                </c:pt>
                <c:pt idx="3">
                  <c:v>13.678129444857211</c:v>
                </c:pt>
                <c:pt idx="4">
                  <c:v>12.403690361579786</c:v>
                </c:pt>
                <c:pt idx="5">
                  <c:v>12.691706759597965</c:v>
                </c:pt>
                <c:pt idx="6">
                  <c:v>11.19024415845506</c:v>
                </c:pt>
                <c:pt idx="7">
                  <c:v>11.444464087811474</c:v>
                </c:pt>
                <c:pt idx="8">
                  <c:v>9.4487102057266981</c:v>
                </c:pt>
                <c:pt idx="9">
                  <c:v>10.407546351562599</c:v>
                </c:pt>
                <c:pt idx="10">
                  <c:v>10.288684920781648</c:v>
                </c:pt>
                <c:pt idx="11">
                  <c:v>7.5850466233114222</c:v>
                </c:pt>
                <c:pt idx="12">
                  <c:v>8.0037456084761214</c:v>
                </c:pt>
                <c:pt idx="13">
                  <c:v>7.4744839493340445</c:v>
                </c:pt>
                <c:pt idx="14">
                  <c:v>6.9620171580455512</c:v>
                </c:pt>
                <c:pt idx="15">
                  <c:v>6.6423631741140383</c:v>
                </c:pt>
                <c:pt idx="16">
                  <c:v>6.3483766951830463</c:v>
                </c:pt>
                <c:pt idx="17">
                  <c:v>6.0658827561977855</c:v>
                </c:pt>
                <c:pt idx="18">
                  <c:v>5.788324058018727</c:v>
                </c:pt>
                <c:pt idx="19">
                  <c:v>5.5199700541277181</c:v>
                </c:pt>
                <c:pt idx="20">
                  <c:v>5.260768183246098</c:v>
                </c:pt>
                <c:pt idx="21">
                  <c:v>5.0113907315292554</c:v>
                </c:pt>
                <c:pt idx="22">
                  <c:v>4.7739349962750151</c:v>
                </c:pt>
                <c:pt idx="23">
                  <c:v>4.5460087287880473</c:v>
                </c:pt>
                <c:pt idx="24">
                  <c:v>4.3368199642554455</c:v>
                </c:pt>
                <c:pt idx="25">
                  <c:v>4.2652211551910986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26.785077211361372</c:v>
                </c:pt>
                <c:pt idx="1">
                  <c:v>25.38834561935689</c:v>
                </c:pt>
                <c:pt idx="2">
                  <c:v>23.040510176773175</c:v>
                </c:pt>
                <c:pt idx="3">
                  <c:v>21.603031181158862</c:v>
                </c:pt>
                <c:pt idx="4">
                  <c:v>26.447864368628657</c:v>
                </c:pt>
                <c:pt idx="5">
                  <c:v>22.535713848063676</c:v>
                </c:pt>
                <c:pt idx="6">
                  <c:v>21.064880786883354</c:v>
                </c:pt>
                <c:pt idx="7">
                  <c:v>21.039961900010184</c:v>
                </c:pt>
                <c:pt idx="8">
                  <c:v>20.794396506289864</c:v>
                </c:pt>
                <c:pt idx="9">
                  <c:v>20.775149980428292</c:v>
                </c:pt>
                <c:pt idx="10">
                  <c:v>18.829196798361696</c:v>
                </c:pt>
                <c:pt idx="11">
                  <c:v>18.888036530450794</c:v>
                </c:pt>
                <c:pt idx="12">
                  <c:v>18.084792183488425</c:v>
                </c:pt>
                <c:pt idx="13">
                  <c:v>17.504335720228806</c:v>
                </c:pt>
                <c:pt idx="14">
                  <c:v>16.942006744706397</c:v>
                </c:pt>
                <c:pt idx="15">
                  <c:v>16.336810349269932</c:v>
                </c:pt>
                <c:pt idx="16">
                  <c:v>15.713363237401387</c:v>
                </c:pt>
                <c:pt idx="17">
                  <c:v>15.082814543956442</c:v>
                </c:pt>
                <c:pt idx="18">
                  <c:v>14.456294203735606</c:v>
                </c:pt>
                <c:pt idx="19">
                  <c:v>13.831160382903622</c:v>
                </c:pt>
                <c:pt idx="20">
                  <c:v>13.215984383732032</c:v>
                </c:pt>
                <c:pt idx="21">
                  <c:v>12.601361102575988</c:v>
                </c:pt>
                <c:pt idx="22">
                  <c:v>11.988842038554507</c:v>
                </c:pt>
                <c:pt idx="23">
                  <c:v>11.380364954128517</c:v>
                </c:pt>
                <c:pt idx="24">
                  <c:v>10.776656303393594</c:v>
                </c:pt>
                <c:pt idx="25">
                  <c:v>10.164761715361088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34.309147406703637</c:v>
                </c:pt>
                <c:pt idx="1">
                  <c:v>33.066010094840436</c:v>
                </c:pt>
                <c:pt idx="2">
                  <c:v>33.145149829893263</c:v>
                </c:pt>
                <c:pt idx="3">
                  <c:v>31.998340325468558</c:v>
                </c:pt>
                <c:pt idx="4">
                  <c:v>32.937564454520349</c:v>
                </c:pt>
                <c:pt idx="5">
                  <c:v>34.30481701177272</c:v>
                </c:pt>
                <c:pt idx="6">
                  <c:v>33.755180295463575</c:v>
                </c:pt>
                <c:pt idx="7">
                  <c:v>34.470079391170472</c:v>
                </c:pt>
                <c:pt idx="8">
                  <c:v>36.958163972478189</c:v>
                </c:pt>
                <c:pt idx="9">
                  <c:v>35.8493315786599</c:v>
                </c:pt>
                <c:pt idx="10">
                  <c:v>30.828205820850819</c:v>
                </c:pt>
                <c:pt idx="11">
                  <c:v>32.543176924368211</c:v>
                </c:pt>
                <c:pt idx="12">
                  <c:v>32.933229192899219</c:v>
                </c:pt>
                <c:pt idx="13">
                  <c:v>32.786717578059104</c:v>
                </c:pt>
                <c:pt idx="14">
                  <c:v>32.667320853896108</c:v>
                </c:pt>
                <c:pt idx="15">
                  <c:v>32.446613853947781</c:v>
                </c:pt>
                <c:pt idx="16">
                  <c:v>32.172273425864134</c:v>
                </c:pt>
                <c:pt idx="17">
                  <c:v>31.864056022421231</c:v>
                </c:pt>
                <c:pt idx="18">
                  <c:v>31.537251288893103</c:v>
                </c:pt>
                <c:pt idx="19">
                  <c:v>31.191722702650637</c:v>
                </c:pt>
                <c:pt idx="20">
                  <c:v>30.846017721642731</c:v>
                </c:pt>
                <c:pt idx="21">
                  <c:v>30.480012129861723</c:v>
                </c:pt>
                <c:pt idx="22">
                  <c:v>30.09457784954072</c:v>
                </c:pt>
                <c:pt idx="23">
                  <c:v>29.692818973729395</c:v>
                </c:pt>
                <c:pt idx="24">
                  <c:v>29.27204406133783</c:v>
                </c:pt>
                <c:pt idx="25">
                  <c:v>28.807389458355292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29.492931089411897</c:v>
                </c:pt>
                <c:pt idx="1">
                  <c:v>27.669320516214505</c:v>
                </c:pt>
                <c:pt idx="2">
                  <c:v>29.871769823571</c:v>
                </c:pt>
                <c:pt idx="3">
                  <c:v>30.000934006929246</c:v>
                </c:pt>
                <c:pt idx="4">
                  <c:v>33.624832625352013</c:v>
                </c:pt>
                <c:pt idx="5">
                  <c:v>30.857183439266421</c:v>
                </c:pt>
                <c:pt idx="6">
                  <c:v>30.363754550472709</c:v>
                </c:pt>
                <c:pt idx="7">
                  <c:v>31.766134460295035</c:v>
                </c:pt>
                <c:pt idx="8">
                  <c:v>34.407113721629742</c:v>
                </c:pt>
                <c:pt idx="9">
                  <c:v>33.794159335200582</c:v>
                </c:pt>
                <c:pt idx="10">
                  <c:v>32.119748175143663</c:v>
                </c:pt>
                <c:pt idx="11">
                  <c:v>32.593987031178038</c:v>
                </c:pt>
                <c:pt idx="12">
                  <c:v>32.837249872005309</c:v>
                </c:pt>
                <c:pt idx="13">
                  <c:v>33.030898422333522</c:v>
                </c:pt>
                <c:pt idx="14">
                  <c:v>33.264017923915489</c:v>
                </c:pt>
                <c:pt idx="15">
                  <c:v>33.404861190888163</c:v>
                </c:pt>
                <c:pt idx="16">
                  <c:v>33.500505049995525</c:v>
                </c:pt>
                <c:pt idx="17">
                  <c:v>33.571359953916485</c:v>
                </c:pt>
                <c:pt idx="18">
                  <c:v>33.634045295236618</c:v>
                </c:pt>
                <c:pt idx="19">
                  <c:v>33.685963067380605</c:v>
                </c:pt>
                <c:pt idx="20">
                  <c:v>33.744749637259133</c:v>
                </c:pt>
                <c:pt idx="21">
                  <c:v>33.793382786337808</c:v>
                </c:pt>
                <c:pt idx="22">
                  <c:v>33.833931350754575</c:v>
                </c:pt>
                <c:pt idx="23">
                  <c:v>33.86844781739817</c:v>
                </c:pt>
                <c:pt idx="24">
                  <c:v>33.895073935738758</c:v>
                </c:pt>
                <c:pt idx="25">
                  <c:v>33.88349993615671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6.9173656533430776</c:v>
                </c:pt>
                <c:pt idx="1">
                  <c:v>6.6318051476962641</c:v>
                </c:pt>
                <c:pt idx="2">
                  <c:v>7.0448687767336446</c:v>
                </c:pt>
                <c:pt idx="3">
                  <c:v>6.9332298870776761</c:v>
                </c:pt>
                <c:pt idx="4">
                  <c:v>7.8404761986577434</c:v>
                </c:pt>
                <c:pt idx="5">
                  <c:v>8.520252828023775</c:v>
                </c:pt>
                <c:pt idx="6">
                  <c:v>8.5952506894339713</c:v>
                </c:pt>
                <c:pt idx="7">
                  <c:v>7.4343666054473605</c:v>
                </c:pt>
                <c:pt idx="8">
                  <c:v>7.6822753533957657</c:v>
                </c:pt>
                <c:pt idx="9">
                  <c:v>8.1724029414561343</c:v>
                </c:pt>
                <c:pt idx="10">
                  <c:v>8.8898574521045983</c:v>
                </c:pt>
                <c:pt idx="11">
                  <c:v>8.9757810112605672</c:v>
                </c:pt>
                <c:pt idx="12">
                  <c:v>8.7463158521694755</c:v>
                </c:pt>
                <c:pt idx="13">
                  <c:v>8.9220181207791125</c:v>
                </c:pt>
                <c:pt idx="14">
                  <c:v>9.110128459805015</c:v>
                </c:pt>
                <c:pt idx="15">
                  <c:v>9.2702333243383777</c:v>
                </c:pt>
                <c:pt idx="16">
                  <c:v>9.4231153079333865</c:v>
                </c:pt>
                <c:pt idx="17">
                  <c:v>9.5732521082502036</c:v>
                </c:pt>
                <c:pt idx="18" formatCode="General">
                  <c:v>9.7243982490047962</c:v>
                </c:pt>
                <c:pt idx="19" formatCode="General">
                  <c:v>9.8732865986553886</c:v>
                </c:pt>
                <c:pt idx="20" formatCode="General">
                  <c:v>10.030165658101835</c:v>
                </c:pt>
                <c:pt idx="21" formatCode="General">
                  <c:v>10.18728943422829</c:v>
                </c:pt>
                <c:pt idx="22">
                  <c:v>10.348290546418919</c:v>
                </c:pt>
                <c:pt idx="23">
                  <c:v>10.515141647437192</c:v>
                </c:pt>
                <c:pt idx="24">
                  <c:v>10.677930976445676</c:v>
                </c:pt>
                <c:pt idx="25">
                  <c:v>10.828690473059503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8.1574293493206618</c:v>
                </c:pt>
                <c:pt idx="1">
                  <c:v>7.8704920033975343</c:v>
                </c:pt>
                <c:pt idx="2">
                  <c:v>8.3768506558129818</c:v>
                </c:pt>
                <c:pt idx="3">
                  <c:v>7.9933994562130524</c:v>
                </c:pt>
                <c:pt idx="4">
                  <c:v>8.5563140856356217</c:v>
                </c:pt>
                <c:pt idx="5">
                  <c:v>8.6428761382344241</c:v>
                </c:pt>
                <c:pt idx="6">
                  <c:v>9.0207685172705219</c:v>
                </c:pt>
                <c:pt idx="7">
                  <c:v>8.0488600661323524</c:v>
                </c:pt>
                <c:pt idx="8">
                  <c:v>8.0723652728483515</c:v>
                </c:pt>
                <c:pt idx="9">
                  <c:v>8.068182704237751</c:v>
                </c:pt>
                <c:pt idx="10">
                  <c:v>8.9715666946100754</c:v>
                </c:pt>
                <c:pt idx="11">
                  <c:v>8.8625084632177167</c:v>
                </c:pt>
                <c:pt idx="12">
                  <c:v>8.5503785703663908</c:v>
                </c:pt>
                <c:pt idx="13">
                  <c:v>8.6478378278931469</c:v>
                </c:pt>
                <c:pt idx="14">
                  <c:v>8.7643599720178926</c:v>
                </c:pt>
                <c:pt idx="15">
                  <c:v>8.8589997234209008</c:v>
                </c:pt>
                <c:pt idx="16">
                  <c:v>8.9483895926756549</c:v>
                </c:pt>
                <c:pt idx="17">
                  <c:v>9.0395183318307026</c:v>
                </c:pt>
                <c:pt idx="18" formatCode="General">
                  <c:v>9.1268466285922205</c:v>
                </c:pt>
                <c:pt idx="19" formatCode="General">
                  <c:v>9.2331134364773</c:v>
                </c:pt>
                <c:pt idx="20" formatCode="General">
                  <c:v>9.3442290995211774</c:v>
                </c:pt>
                <c:pt idx="21" formatCode="General">
                  <c:v>9.45859093783681</c:v>
                </c:pt>
                <c:pt idx="22">
                  <c:v>9.5801248435298216</c:v>
                </c:pt>
                <c:pt idx="23">
                  <c:v>9.7029599226576995</c:v>
                </c:pt>
                <c:pt idx="24">
                  <c:v>9.8286490879822015</c:v>
                </c:pt>
                <c:pt idx="25">
                  <c:v>9.9472009940895028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20.312632964161548</c:v>
                </c:pt>
                <c:pt idx="1">
                  <c:v>20.608651597661787</c:v>
                </c:pt>
                <c:pt idx="2">
                  <c:v>22.287553737672237</c:v>
                </c:pt>
                <c:pt idx="3">
                  <c:v>22.455733426519345</c:v>
                </c:pt>
                <c:pt idx="4">
                  <c:v>25.396834506332663</c:v>
                </c:pt>
                <c:pt idx="5">
                  <c:v>27.279960469463994</c:v>
                </c:pt>
                <c:pt idx="6">
                  <c:v>28.048883367433771</c:v>
                </c:pt>
                <c:pt idx="7">
                  <c:v>25.694140770672789</c:v>
                </c:pt>
                <c:pt idx="8">
                  <c:v>26.258607152538236</c:v>
                </c:pt>
                <c:pt idx="9">
                  <c:v>27.274676307659266</c:v>
                </c:pt>
                <c:pt idx="10">
                  <c:v>30.20103180594641</c:v>
                </c:pt>
                <c:pt idx="11">
                  <c:v>30.76505674382468</c:v>
                </c:pt>
                <c:pt idx="12">
                  <c:v>30.267685000321354</c:v>
                </c:pt>
                <c:pt idx="13">
                  <c:v>30.934546670120902</c:v>
                </c:pt>
                <c:pt idx="14">
                  <c:v>31.656019811422802</c:v>
                </c:pt>
                <c:pt idx="15">
                  <c:v>32.285481698964645</c:v>
                </c:pt>
                <c:pt idx="16">
                  <c:v>32.868855329441203</c:v>
                </c:pt>
                <c:pt idx="17">
                  <c:v>33.431926462447635</c:v>
                </c:pt>
                <c:pt idx="18" formatCode="General">
                  <c:v>33.991633028562653</c:v>
                </c:pt>
                <c:pt idx="19" formatCode="General">
                  <c:v>34.531625213427191</c:v>
                </c:pt>
                <c:pt idx="20" formatCode="General">
                  <c:v>35.079729237328053</c:v>
                </c:pt>
                <c:pt idx="21" formatCode="General">
                  <c:v>35.61973132942726</c:v>
                </c:pt>
                <c:pt idx="22" formatCode="General">
                  <c:v>36.147759247928654</c:v>
                </c:pt>
                <c:pt idx="23" formatCode="General">
                  <c:v>36.667394591693011</c:v>
                </c:pt>
                <c:pt idx="24" formatCode="General">
                  <c:v>37.182861905215105</c:v>
                </c:pt>
                <c:pt idx="25" formatCode="General">
                  <c:v>37.671315665122499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9.3041275300363608</c:v>
                </c:pt>
                <c:pt idx="1">
                  <c:v>7.3751278578207495</c:v>
                </c:pt>
                <c:pt idx="2">
                  <c:v>8.6609811252236302</c:v>
                </c:pt>
                <c:pt idx="3">
                  <c:v>9.2116086062734368</c:v>
                </c:pt>
                <c:pt idx="4">
                  <c:v>9.4981807053901601</c:v>
                </c:pt>
                <c:pt idx="5">
                  <c:v>11.26905345248046</c:v>
                </c:pt>
                <c:pt idx="6">
                  <c:v>11.700440305997423</c:v>
                </c:pt>
                <c:pt idx="7">
                  <c:v>11.732636223453991</c:v>
                </c:pt>
                <c:pt idx="8">
                  <c:v>14.32785904956364</c:v>
                </c:pt>
                <c:pt idx="9">
                  <c:v>15.937233060746955</c:v>
                </c:pt>
                <c:pt idx="10">
                  <c:v>15.830580178775001</c:v>
                </c:pt>
                <c:pt idx="11">
                  <c:v>15.889811306324217</c:v>
                </c:pt>
                <c:pt idx="12">
                  <c:v>17.200786285744982</c:v>
                </c:pt>
                <c:pt idx="13">
                  <c:v>18.160996321569826</c:v>
                </c:pt>
                <c:pt idx="14">
                  <c:v>19.167874652285786</c:v>
                </c:pt>
                <c:pt idx="15">
                  <c:v>20.130716397669755</c:v>
                </c:pt>
                <c:pt idx="16">
                  <c:v>21.08045594673473</c:v>
                </c:pt>
                <c:pt idx="17">
                  <c:v>22.030814357017718</c:v>
                </c:pt>
                <c:pt idx="18" formatCode="General">
                  <c:v>22.992832754491246</c:v>
                </c:pt>
                <c:pt idx="19" formatCode="General">
                  <c:v>23.965755772763767</c:v>
                </c:pt>
                <c:pt idx="20" formatCode="General">
                  <c:v>24.955740113717336</c:v>
                </c:pt>
                <c:pt idx="21" formatCode="General">
                  <c:v>25.95437890989627</c:v>
                </c:pt>
                <c:pt idx="22" formatCode="General">
                  <c:v>26.961921695014532</c:v>
                </c:pt>
                <c:pt idx="23" formatCode="General">
                  <c:v>27.979800582092203</c:v>
                </c:pt>
                <c:pt idx="24" formatCode="General">
                  <c:v>29.001360420370503</c:v>
                </c:pt>
                <c:pt idx="25" formatCode="General">
                  <c:v>30.012021116716149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1.3381410112297289</c:v>
                </c:pt>
                <c:pt idx="1">
                  <c:v>1.1011770387941193</c:v>
                </c:pt>
                <c:pt idx="2">
                  <c:v>1.2923036242131885</c:v>
                </c:pt>
                <c:pt idx="3">
                  <c:v>1.3545936655026565</c:v>
                </c:pt>
                <c:pt idx="4">
                  <c:v>1.440242693902942</c:v>
                </c:pt>
                <c:pt idx="5">
                  <c:v>1.6704360530966715</c:v>
                </c:pt>
                <c:pt idx="6">
                  <c:v>1.7395973285895068</c:v>
                </c:pt>
                <c:pt idx="7">
                  <c:v>1.7363564950063319</c:v>
                </c:pt>
                <c:pt idx="8">
                  <c:v>2.119508765529754</c:v>
                </c:pt>
                <c:pt idx="9">
                  <c:v>2.3263177400483581</c:v>
                </c:pt>
                <c:pt idx="10">
                  <c:v>2.251128153426071</c:v>
                </c:pt>
                <c:pt idx="11">
                  <c:v>2.2885953660644662</c:v>
                </c:pt>
                <c:pt idx="12">
                  <c:v>2.4938174345288622</c:v>
                </c:pt>
                <c:pt idx="13">
                  <c:v>2.632165389681516</c:v>
                </c:pt>
                <c:pt idx="14">
                  <c:v>2.7762544239050988</c:v>
                </c:pt>
                <c:pt idx="15">
                  <c:v>2.9149202873863604</c:v>
                </c:pt>
                <c:pt idx="16">
                  <c:v>3.0526654147709276</c:v>
                </c:pt>
                <c:pt idx="17">
                  <c:v>3.1913754639617347</c:v>
                </c:pt>
                <c:pt idx="18" formatCode="General">
                  <c:v>3.3283744934650668</c:v>
                </c:pt>
                <c:pt idx="19" formatCode="General">
                  <c:v>3.4654027716136775</c:v>
                </c:pt>
                <c:pt idx="20" formatCode="General">
                  <c:v>3.6056159654517193</c:v>
                </c:pt>
                <c:pt idx="21" formatCode="General">
                  <c:v>3.7468626383067032</c:v>
                </c:pt>
                <c:pt idx="22" formatCode="General">
                  <c:v>3.8896174319833423</c:v>
                </c:pt>
                <c:pt idx="23" formatCode="General">
                  <c:v>4.0320627820757897</c:v>
                </c:pt>
                <c:pt idx="24" formatCode="General">
                  <c:v>4.1776033452609473</c:v>
                </c:pt>
                <c:pt idx="25" formatCode="General">
                  <c:v>4.3208994859482059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14.140147784431635</c:v>
                </c:pt>
                <c:pt idx="1">
                  <c:v>12.849070124217514</c:v>
                </c:pt>
                <c:pt idx="2">
                  <c:v>13.19301225010701</c:v>
                </c:pt>
                <c:pt idx="3">
                  <c:v>13.678129444857211</c:v>
                </c:pt>
                <c:pt idx="4">
                  <c:v>12.403690361579786</c:v>
                </c:pt>
                <c:pt idx="5">
                  <c:v>12.691706759597965</c:v>
                </c:pt>
                <c:pt idx="6">
                  <c:v>11.19024415845506</c:v>
                </c:pt>
                <c:pt idx="7">
                  <c:v>11.444464087811474</c:v>
                </c:pt>
                <c:pt idx="8">
                  <c:v>9.4487102057266981</c:v>
                </c:pt>
                <c:pt idx="9">
                  <c:v>10.407546351562599</c:v>
                </c:pt>
                <c:pt idx="10">
                  <c:v>10.288684920781648</c:v>
                </c:pt>
                <c:pt idx="11">
                  <c:v>7.5850466233114222</c:v>
                </c:pt>
                <c:pt idx="12">
                  <c:v>8.0037456084761214</c:v>
                </c:pt>
                <c:pt idx="13">
                  <c:v>7.4744839493340445</c:v>
                </c:pt>
                <c:pt idx="14">
                  <c:v>6.9620171580455512</c:v>
                </c:pt>
                <c:pt idx="15">
                  <c:v>6.6423631741140383</c:v>
                </c:pt>
                <c:pt idx="16">
                  <c:v>6.3483766951830463</c:v>
                </c:pt>
                <c:pt idx="17">
                  <c:v>6.0658827561977855</c:v>
                </c:pt>
                <c:pt idx="18">
                  <c:v>5.788324058018727</c:v>
                </c:pt>
                <c:pt idx="19">
                  <c:v>5.5199700541277181</c:v>
                </c:pt>
                <c:pt idx="20">
                  <c:v>5.260768183246098</c:v>
                </c:pt>
                <c:pt idx="21">
                  <c:v>5.0113907315292554</c:v>
                </c:pt>
                <c:pt idx="22">
                  <c:v>4.7739349962750151</c:v>
                </c:pt>
                <c:pt idx="23">
                  <c:v>4.5460087287880473</c:v>
                </c:pt>
                <c:pt idx="24">
                  <c:v>4.3368199642554455</c:v>
                </c:pt>
                <c:pt idx="25">
                  <c:v>4.2652211551910986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26.785077211361372</c:v>
                </c:pt>
                <c:pt idx="1">
                  <c:v>25.38834561935689</c:v>
                </c:pt>
                <c:pt idx="2">
                  <c:v>23.040510176773175</c:v>
                </c:pt>
                <c:pt idx="3">
                  <c:v>21.603031181158862</c:v>
                </c:pt>
                <c:pt idx="4">
                  <c:v>26.447864368628657</c:v>
                </c:pt>
                <c:pt idx="5">
                  <c:v>22.535713848063676</c:v>
                </c:pt>
                <c:pt idx="6">
                  <c:v>21.064880786883354</c:v>
                </c:pt>
                <c:pt idx="7">
                  <c:v>21.039961900010184</c:v>
                </c:pt>
                <c:pt idx="8">
                  <c:v>20.794396506289864</c:v>
                </c:pt>
                <c:pt idx="9">
                  <c:v>20.775149980428292</c:v>
                </c:pt>
                <c:pt idx="10">
                  <c:v>18.829196798361696</c:v>
                </c:pt>
                <c:pt idx="11">
                  <c:v>18.888036530450794</c:v>
                </c:pt>
                <c:pt idx="12">
                  <c:v>18.084792183488425</c:v>
                </c:pt>
                <c:pt idx="13">
                  <c:v>17.504335720228806</c:v>
                </c:pt>
                <c:pt idx="14">
                  <c:v>16.942006744706397</c:v>
                </c:pt>
                <c:pt idx="15">
                  <c:v>16.336810349269932</c:v>
                </c:pt>
                <c:pt idx="16">
                  <c:v>15.713363237401387</c:v>
                </c:pt>
                <c:pt idx="17">
                  <c:v>15.082814543956442</c:v>
                </c:pt>
                <c:pt idx="18">
                  <c:v>14.456294203735606</c:v>
                </c:pt>
                <c:pt idx="19">
                  <c:v>13.831160382903622</c:v>
                </c:pt>
                <c:pt idx="20">
                  <c:v>13.215984383732032</c:v>
                </c:pt>
                <c:pt idx="21">
                  <c:v>12.601361102575988</c:v>
                </c:pt>
                <c:pt idx="22">
                  <c:v>11.988842038554507</c:v>
                </c:pt>
                <c:pt idx="23">
                  <c:v>11.380364954128517</c:v>
                </c:pt>
                <c:pt idx="24">
                  <c:v>10.776656303393594</c:v>
                </c:pt>
                <c:pt idx="25">
                  <c:v>10.164761715361088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34.309147406703637</c:v>
                </c:pt>
                <c:pt idx="1">
                  <c:v>33.066010094840436</c:v>
                </c:pt>
                <c:pt idx="2">
                  <c:v>33.145149829893263</c:v>
                </c:pt>
                <c:pt idx="3">
                  <c:v>31.998340325468558</c:v>
                </c:pt>
                <c:pt idx="4">
                  <c:v>32.937564454520349</c:v>
                </c:pt>
                <c:pt idx="5">
                  <c:v>34.30481701177272</c:v>
                </c:pt>
                <c:pt idx="6">
                  <c:v>33.755180295463575</c:v>
                </c:pt>
                <c:pt idx="7">
                  <c:v>34.470079391170472</c:v>
                </c:pt>
                <c:pt idx="8">
                  <c:v>36.958163972478189</c:v>
                </c:pt>
                <c:pt idx="9">
                  <c:v>35.8493315786599</c:v>
                </c:pt>
                <c:pt idx="10">
                  <c:v>30.828205820850819</c:v>
                </c:pt>
                <c:pt idx="11">
                  <c:v>32.543176924368211</c:v>
                </c:pt>
                <c:pt idx="12">
                  <c:v>32.933229192899219</c:v>
                </c:pt>
                <c:pt idx="13">
                  <c:v>32.786717578059104</c:v>
                </c:pt>
                <c:pt idx="14">
                  <c:v>32.667320853896108</c:v>
                </c:pt>
                <c:pt idx="15">
                  <c:v>32.446613853947781</c:v>
                </c:pt>
                <c:pt idx="16">
                  <c:v>32.172273425864134</c:v>
                </c:pt>
                <c:pt idx="17">
                  <c:v>31.864056022421231</c:v>
                </c:pt>
                <c:pt idx="18">
                  <c:v>31.537251288893103</c:v>
                </c:pt>
                <c:pt idx="19">
                  <c:v>31.191722702650637</c:v>
                </c:pt>
                <c:pt idx="20">
                  <c:v>30.846017721642731</c:v>
                </c:pt>
                <c:pt idx="21">
                  <c:v>30.480012129861723</c:v>
                </c:pt>
                <c:pt idx="22">
                  <c:v>30.09457784954072</c:v>
                </c:pt>
                <c:pt idx="23">
                  <c:v>29.692818973729395</c:v>
                </c:pt>
                <c:pt idx="24">
                  <c:v>29.27204406133783</c:v>
                </c:pt>
                <c:pt idx="25">
                  <c:v>28.807389458355292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29.492931089411897</c:v>
                </c:pt>
                <c:pt idx="1">
                  <c:v>27.669320516214505</c:v>
                </c:pt>
                <c:pt idx="2">
                  <c:v>29.871769823571</c:v>
                </c:pt>
                <c:pt idx="3">
                  <c:v>30.000934006929246</c:v>
                </c:pt>
                <c:pt idx="4">
                  <c:v>33.624832625352013</c:v>
                </c:pt>
                <c:pt idx="5">
                  <c:v>30.857183439266421</c:v>
                </c:pt>
                <c:pt idx="6">
                  <c:v>30.363754550472709</c:v>
                </c:pt>
                <c:pt idx="7">
                  <c:v>31.766134460295035</c:v>
                </c:pt>
                <c:pt idx="8">
                  <c:v>34.407113721629742</c:v>
                </c:pt>
                <c:pt idx="9">
                  <c:v>33.794159335200582</c:v>
                </c:pt>
                <c:pt idx="10">
                  <c:v>32.119748175143663</c:v>
                </c:pt>
                <c:pt idx="11">
                  <c:v>32.593987031178038</c:v>
                </c:pt>
                <c:pt idx="12">
                  <c:v>32.837249872005309</c:v>
                </c:pt>
                <c:pt idx="13">
                  <c:v>33.030898422333522</c:v>
                </c:pt>
                <c:pt idx="14">
                  <c:v>33.264017923915489</c:v>
                </c:pt>
                <c:pt idx="15">
                  <c:v>33.404861190888163</c:v>
                </c:pt>
                <c:pt idx="16">
                  <c:v>33.500505049995525</c:v>
                </c:pt>
                <c:pt idx="17">
                  <c:v>33.571359953916485</c:v>
                </c:pt>
                <c:pt idx="18">
                  <c:v>33.634045295236618</c:v>
                </c:pt>
                <c:pt idx="19">
                  <c:v>33.685963067380605</c:v>
                </c:pt>
                <c:pt idx="20">
                  <c:v>33.744749637259133</c:v>
                </c:pt>
                <c:pt idx="21">
                  <c:v>33.793382786337808</c:v>
                </c:pt>
                <c:pt idx="22">
                  <c:v>33.833931350754575</c:v>
                </c:pt>
                <c:pt idx="23">
                  <c:v>33.86844781739817</c:v>
                </c:pt>
                <c:pt idx="24">
                  <c:v>33.895073935738758</c:v>
                </c:pt>
                <c:pt idx="25">
                  <c:v>33.88349993615671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6.9173656533430776</c:v>
                </c:pt>
                <c:pt idx="1">
                  <c:v>6.6318051476962641</c:v>
                </c:pt>
                <c:pt idx="2">
                  <c:v>7.0448687767336446</c:v>
                </c:pt>
                <c:pt idx="3">
                  <c:v>6.9332298870776761</c:v>
                </c:pt>
                <c:pt idx="4">
                  <c:v>7.8404761986577434</c:v>
                </c:pt>
                <c:pt idx="5">
                  <c:v>8.520252828023775</c:v>
                </c:pt>
                <c:pt idx="6">
                  <c:v>8.5952506894339713</c:v>
                </c:pt>
                <c:pt idx="7">
                  <c:v>7.4343666054473605</c:v>
                </c:pt>
                <c:pt idx="8">
                  <c:v>7.6822753533957657</c:v>
                </c:pt>
                <c:pt idx="9">
                  <c:v>8.1724029414561343</c:v>
                </c:pt>
                <c:pt idx="10">
                  <c:v>8.8898574521045983</c:v>
                </c:pt>
                <c:pt idx="11">
                  <c:v>8.9757810112605672</c:v>
                </c:pt>
                <c:pt idx="12">
                  <c:v>8.7463158521694755</c:v>
                </c:pt>
                <c:pt idx="13">
                  <c:v>8.9220181207791125</c:v>
                </c:pt>
                <c:pt idx="14">
                  <c:v>9.110128459805015</c:v>
                </c:pt>
                <c:pt idx="15">
                  <c:v>9.2702333243383777</c:v>
                </c:pt>
                <c:pt idx="16">
                  <c:v>9.4231153079333865</c:v>
                </c:pt>
                <c:pt idx="17">
                  <c:v>9.5732521082502036</c:v>
                </c:pt>
                <c:pt idx="18" formatCode="General">
                  <c:v>9.7243982490047962</c:v>
                </c:pt>
                <c:pt idx="19" formatCode="General">
                  <c:v>9.8732865986553886</c:v>
                </c:pt>
                <c:pt idx="20" formatCode="General">
                  <c:v>10.030165658101835</c:v>
                </c:pt>
                <c:pt idx="21" formatCode="General">
                  <c:v>10.18728943422829</c:v>
                </c:pt>
                <c:pt idx="22">
                  <c:v>10.348290546418919</c:v>
                </c:pt>
                <c:pt idx="23">
                  <c:v>10.515141647437192</c:v>
                </c:pt>
                <c:pt idx="24">
                  <c:v>10.677930976445676</c:v>
                </c:pt>
                <c:pt idx="25">
                  <c:v>10.828690473059503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8.1574293493206618</c:v>
                </c:pt>
                <c:pt idx="1">
                  <c:v>7.8704920033975343</c:v>
                </c:pt>
                <c:pt idx="2">
                  <c:v>8.3768506558129818</c:v>
                </c:pt>
                <c:pt idx="3">
                  <c:v>7.9933994562130524</c:v>
                </c:pt>
                <c:pt idx="4">
                  <c:v>8.5563140856356217</c:v>
                </c:pt>
                <c:pt idx="5">
                  <c:v>8.6428761382344241</c:v>
                </c:pt>
                <c:pt idx="6">
                  <c:v>9.0207685172705219</c:v>
                </c:pt>
                <c:pt idx="7">
                  <c:v>8.0488600661323524</c:v>
                </c:pt>
                <c:pt idx="8">
                  <c:v>8.0723652728483515</c:v>
                </c:pt>
                <c:pt idx="9">
                  <c:v>8.068182704237751</c:v>
                </c:pt>
                <c:pt idx="10">
                  <c:v>8.9715666946100754</c:v>
                </c:pt>
                <c:pt idx="11">
                  <c:v>8.8625084632177167</c:v>
                </c:pt>
                <c:pt idx="12">
                  <c:v>8.5503785703663908</c:v>
                </c:pt>
                <c:pt idx="13">
                  <c:v>8.6478378278931469</c:v>
                </c:pt>
                <c:pt idx="14">
                  <c:v>8.7643599720178926</c:v>
                </c:pt>
                <c:pt idx="15">
                  <c:v>8.8589997234209008</c:v>
                </c:pt>
                <c:pt idx="16">
                  <c:v>8.9483895926756549</c:v>
                </c:pt>
                <c:pt idx="17">
                  <c:v>9.0395183318307026</c:v>
                </c:pt>
                <c:pt idx="18" formatCode="General">
                  <c:v>9.1268466285922205</c:v>
                </c:pt>
                <c:pt idx="19" formatCode="General">
                  <c:v>9.2331134364773</c:v>
                </c:pt>
                <c:pt idx="20" formatCode="General">
                  <c:v>9.3442290995211774</c:v>
                </c:pt>
                <c:pt idx="21" formatCode="General">
                  <c:v>9.45859093783681</c:v>
                </c:pt>
                <c:pt idx="22">
                  <c:v>9.5801248435298216</c:v>
                </c:pt>
                <c:pt idx="23">
                  <c:v>9.7029599226576995</c:v>
                </c:pt>
                <c:pt idx="24">
                  <c:v>9.8286490879822015</c:v>
                </c:pt>
                <c:pt idx="25">
                  <c:v>9.9472009940895028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20.312632964161548</c:v>
                </c:pt>
                <c:pt idx="1">
                  <c:v>20.608651597661787</c:v>
                </c:pt>
                <c:pt idx="2">
                  <c:v>22.287553737672237</c:v>
                </c:pt>
                <c:pt idx="3">
                  <c:v>22.455733426519345</c:v>
                </c:pt>
                <c:pt idx="4">
                  <c:v>25.396834506332663</c:v>
                </c:pt>
                <c:pt idx="5">
                  <c:v>27.279960469463994</c:v>
                </c:pt>
                <c:pt idx="6">
                  <c:v>28.048883367433771</c:v>
                </c:pt>
                <c:pt idx="7">
                  <c:v>25.694140770672789</c:v>
                </c:pt>
                <c:pt idx="8">
                  <c:v>26.258607152538236</c:v>
                </c:pt>
                <c:pt idx="9">
                  <c:v>27.274676307659266</c:v>
                </c:pt>
                <c:pt idx="10">
                  <c:v>30.20103180594641</c:v>
                </c:pt>
                <c:pt idx="11">
                  <c:v>30.76505674382468</c:v>
                </c:pt>
                <c:pt idx="12">
                  <c:v>30.267685000321354</c:v>
                </c:pt>
                <c:pt idx="13">
                  <c:v>30.934546670120902</c:v>
                </c:pt>
                <c:pt idx="14">
                  <c:v>31.656019811422802</c:v>
                </c:pt>
                <c:pt idx="15">
                  <c:v>32.285481698964645</c:v>
                </c:pt>
                <c:pt idx="16">
                  <c:v>32.868855329441203</c:v>
                </c:pt>
                <c:pt idx="17">
                  <c:v>33.431926462447635</c:v>
                </c:pt>
                <c:pt idx="18" formatCode="General">
                  <c:v>33.991633028562653</c:v>
                </c:pt>
                <c:pt idx="19" formatCode="General">
                  <c:v>34.531625213427191</c:v>
                </c:pt>
                <c:pt idx="20" formatCode="General">
                  <c:v>35.079729237328053</c:v>
                </c:pt>
                <c:pt idx="21" formatCode="General">
                  <c:v>35.61973132942726</c:v>
                </c:pt>
                <c:pt idx="22" formatCode="General">
                  <c:v>36.147759247928654</c:v>
                </c:pt>
                <c:pt idx="23" formatCode="General">
                  <c:v>36.667394591693011</c:v>
                </c:pt>
                <c:pt idx="24" formatCode="General">
                  <c:v>37.182861905215105</c:v>
                </c:pt>
                <c:pt idx="25" formatCode="General">
                  <c:v>37.671315665122499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9.3041275300363608</c:v>
                </c:pt>
                <c:pt idx="1">
                  <c:v>7.3751278578207495</c:v>
                </c:pt>
                <c:pt idx="2">
                  <c:v>8.6609811252236302</c:v>
                </c:pt>
                <c:pt idx="3">
                  <c:v>9.2116086062734368</c:v>
                </c:pt>
                <c:pt idx="4">
                  <c:v>9.4981807053901601</c:v>
                </c:pt>
                <c:pt idx="5">
                  <c:v>11.26905345248046</c:v>
                </c:pt>
                <c:pt idx="6">
                  <c:v>11.700440305997423</c:v>
                </c:pt>
                <c:pt idx="7">
                  <c:v>11.732636223453991</c:v>
                </c:pt>
                <c:pt idx="8">
                  <c:v>14.32785904956364</c:v>
                </c:pt>
                <c:pt idx="9">
                  <c:v>15.937233060746955</c:v>
                </c:pt>
                <c:pt idx="10">
                  <c:v>15.830580178775001</c:v>
                </c:pt>
                <c:pt idx="11">
                  <c:v>15.889811306324217</c:v>
                </c:pt>
                <c:pt idx="12">
                  <c:v>17.200786285744982</c:v>
                </c:pt>
                <c:pt idx="13">
                  <c:v>18.160996321569826</c:v>
                </c:pt>
                <c:pt idx="14">
                  <c:v>19.167874652285786</c:v>
                </c:pt>
                <c:pt idx="15">
                  <c:v>20.130716397669755</c:v>
                </c:pt>
                <c:pt idx="16">
                  <c:v>21.08045594673473</c:v>
                </c:pt>
                <c:pt idx="17">
                  <c:v>22.030814357017718</c:v>
                </c:pt>
                <c:pt idx="18" formatCode="General">
                  <c:v>22.992832754491246</c:v>
                </c:pt>
                <c:pt idx="19" formatCode="General">
                  <c:v>23.965755772763767</c:v>
                </c:pt>
                <c:pt idx="20" formatCode="General">
                  <c:v>24.955740113717336</c:v>
                </c:pt>
                <c:pt idx="21" formatCode="General">
                  <c:v>25.95437890989627</c:v>
                </c:pt>
                <c:pt idx="22" formatCode="General">
                  <c:v>26.961921695014532</c:v>
                </c:pt>
                <c:pt idx="23" formatCode="General">
                  <c:v>27.979800582092203</c:v>
                </c:pt>
                <c:pt idx="24" formatCode="General">
                  <c:v>29.001360420370503</c:v>
                </c:pt>
                <c:pt idx="25" formatCode="General">
                  <c:v>30.012021116716149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1.3381410112297289</c:v>
                </c:pt>
                <c:pt idx="1">
                  <c:v>1.1011770387941193</c:v>
                </c:pt>
                <c:pt idx="2">
                  <c:v>1.2923036242131885</c:v>
                </c:pt>
                <c:pt idx="3">
                  <c:v>1.3545936655026565</c:v>
                </c:pt>
                <c:pt idx="4">
                  <c:v>1.440242693902942</c:v>
                </c:pt>
                <c:pt idx="5">
                  <c:v>1.6704360530966715</c:v>
                </c:pt>
                <c:pt idx="6">
                  <c:v>1.7395973285895068</c:v>
                </c:pt>
                <c:pt idx="7">
                  <c:v>1.7363564950063319</c:v>
                </c:pt>
                <c:pt idx="8">
                  <c:v>2.119508765529754</c:v>
                </c:pt>
                <c:pt idx="9">
                  <c:v>2.3263177400483581</c:v>
                </c:pt>
                <c:pt idx="10">
                  <c:v>2.251128153426071</c:v>
                </c:pt>
                <c:pt idx="11">
                  <c:v>2.2885953660644662</c:v>
                </c:pt>
                <c:pt idx="12">
                  <c:v>2.4938174345288622</c:v>
                </c:pt>
                <c:pt idx="13">
                  <c:v>2.632165389681516</c:v>
                </c:pt>
                <c:pt idx="14">
                  <c:v>2.7762544239050988</c:v>
                </c:pt>
                <c:pt idx="15">
                  <c:v>2.9149202873863604</c:v>
                </c:pt>
                <c:pt idx="16">
                  <c:v>3.0526654147709276</c:v>
                </c:pt>
                <c:pt idx="17">
                  <c:v>3.1913754639617347</c:v>
                </c:pt>
                <c:pt idx="18" formatCode="General">
                  <c:v>3.3283744934650668</c:v>
                </c:pt>
                <c:pt idx="19" formatCode="General">
                  <c:v>3.4654027716136775</c:v>
                </c:pt>
                <c:pt idx="20" formatCode="General">
                  <c:v>3.6056159654517193</c:v>
                </c:pt>
                <c:pt idx="21" formatCode="General">
                  <c:v>3.7468626383067032</c:v>
                </c:pt>
                <c:pt idx="22" formatCode="General">
                  <c:v>3.8896174319833423</c:v>
                </c:pt>
                <c:pt idx="23" formatCode="General">
                  <c:v>4.0320627820757897</c:v>
                </c:pt>
                <c:pt idx="24" formatCode="General">
                  <c:v>4.1776033452609473</c:v>
                </c:pt>
                <c:pt idx="25" formatCode="General">
                  <c:v>4.3208994859482059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9.0624907438891835</c:v>
                </c:pt>
                <c:pt idx="1">
                  <c:v>4.2680673525491377</c:v>
                </c:pt>
                <c:pt idx="2">
                  <c:v>7.7857443398606172</c:v>
                </c:pt>
                <c:pt idx="3">
                  <c:v>6.6390592577665748</c:v>
                </c:pt>
                <c:pt idx="4">
                  <c:v>6.0646670727326786</c:v>
                </c:pt>
                <c:pt idx="5">
                  <c:v>7.6011331219066394</c:v>
                </c:pt>
                <c:pt idx="6">
                  <c:v>2.4647605530165175</c:v>
                </c:pt>
                <c:pt idx="7">
                  <c:v>2.8013753520145848</c:v>
                </c:pt>
                <c:pt idx="8">
                  <c:v>1.6247254057202782</c:v>
                </c:pt>
                <c:pt idx="9">
                  <c:v>2.7336424124114056</c:v>
                </c:pt>
                <c:pt idx="10">
                  <c:v>8.6739723319408153</c:v>
                </c:pt>
                <c:pt idx="11">
                  <c:v>15.665761742664843</c:v>
                </c:pt>
                <c:pt idx="12">
                  <c:v>3.6981522546250898</c:v>
                </c:pt>
                <c:pt idx="13">
                  <c:v>2.9141418603234031</c:v>
                </c:pt>
                <c:pt idx="14">
                  <c:v>7.6830099025806549</c:v>
                </c:pt>
                <c:pt idx="15">
                  <c:v>5.4967548511219633</c:v>
                </c:pt>
                <c:pt idx="16">
                  <c:v>3.2066349870153079</c:v>
                </c:pt>
                <c:pt idx="17">
                  <c:v>11.887083433075261</c:v>
                </c:pt>
                <c:pt idx="18">
                  <c:v>3.7343008850464399</c:v>
                </c:pt>
                <c:pt idx="19">
                  <c:v>0.15202012898985487</c:v>
                </c:pt>
                <c:pt idx="20">
                  <c:v>9.8787882316537328</c:v>
                </c:pt>
                <c:pt idx="21">
                  <c:v>2.6513619763107528</c:v>
                </c:pt>
                <c:pt idx="22">
                  <c:v>6.7104838481441549</c:v>
                </c:pt>
                <c:pt idx="23">
                  <c:v>6.2088339092330287</c:v>
                </c:pt>
                <c:pt idx="24">
                  <c:v>3.5925633310032539</c:v>
                </c:pt>
                <c:pt idx="25">
                  <c:v>14.572470714403842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10.692478921331796</c:v>
                </c:pt>
                <c:pt idx="1">
                  <c:v>4.7371137834390336</c:v>
                </c:pt>
                <c:pt idx="2">
                  <c:v>9.2525770027199616</c:v>
                </c:pt>
                <c:pt idx="3">
                  <c:v>7.9874173016590495</c:v>
                </c:pt>
                <c:pt idx="4">
                  <c:v>6.5351717626369465</c:v>
                </c:pt>
                <c:pt idx="5">
                  <c:v>9.6784643035562201</c:v>
                </c:pt>
                <c:pt idx="6">
                  <c:v>2.984612356827248</c:v>
                </c:pt>
                <c:pt idx="7">
                  <c:v>3.3274163175653801</c:v>
                </c:pt>
                <c:pt idx="8">
                  <c:v>1.7631979831365918</c:v>
                </c:pt>
                <c:pt idx="9">
                  <c:v>2.9133247399413649</c:v>
                </c:pt>
                <c:pt idx="10">
                  <c:v>9.2311567542817219</c:v>
                </c:pt>
                <c:pt idx="11">
                  <c:v>15.268930164773476</c:v>
                </c:pt>
                <c:pt idx="12">
                  <c:v>3.1823187762781431</c:v>
                </c:pt>
                <c:pt idx="13">
                  <c:v>2.0339467095367532</c:v>
                </c:pt>
                <c:pt idx="14">
                  <c:v>6.4427069260952541</c:v>
                </c:pt>
                <c:pt idx="15">
                  <c:v>5.3275342789216644</c:v>
                </c:pt>
                <c:pt idx="16">
                  <c:v>2.8534856493210743</c:v>
                </c:pt>
                <c:pt idx="17">
                  <c:v>11.871465414707647</c:v>
                </c:pt>
                <c:pt idx="18">
                  <c:v>3.2125482930704754</c:v>
                </c:pt>
                <c:pt idx="19">
                  <c:v>0.16468663040904913</c:v>
                </c:pt>
                <c:pt idx="20">
                  <c:v>8.7832456392984657</c:v>
                </c:pt>
                <c:pt idx="21">
                  <c:v>2.8484807492037567</c:v>
                </c:pt>
                <c:pt idx="22">
                  <c:v>5.17753310906543</c:v>
                </c:pt>
                <c:pt idx="23">
                  <c:v>5.8539310014572212</c:v>
                </c:pt>
                <c:pt idx="24">
                  <c:v>2.6138703589772767</c:v>
                </c:pt>
                <c:pt idx="25">
                  <c:v>13.472385071789038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11.179881305457986</c:v>
                </c:pt>
                <c:pt idx="1">
                  <c:v>6.9564683656060886</c:v>
                </c:pt>
                <c:pt idx="2">
                  <c:v>10.805801432917969</c:v>
                </c:pt>
                <c:pt idx="3">
                  <c:v>9.6089298665204659</c:v>
                </c:pt>
                <c:pt idx="4">
                  <c:v>7.7626755806197032</c:v>
                </c:pt>
                <c:pt idx="5">
                  <c:v>12.384974629821606</c:v>
                </c:pt>
                <c:pt idx="6">
                  <c:v>2.8127844668558213</c:v>
                </c:pt>
                <c:pt idx="7">
                  <c:v>3.805160330168222</c:v>
                </c:pt>
                <c:pt idx="8">
                  <c:v>2.4937167052687657</c:v>
                </c:pt>
                <c:pt idx="9">
                  <c:v>3.0832143480580401</c:v>
                </c:pt>
                <c:pt idx="10">
                  <c:v>9.4826501347849792</c:v>
                </c:pt>
                <c:pt idx="11">
                  <c:v>13.677389975016609</c:v>
                </c:pt>
                <c:pt idx="12">
                  <c:v>2.3967919070584349</c:v>
                </c:pt>
                <c:pt idx="13">
                  <c:v>2.1385742887917525</c:v>
                </c:pt>
                <c:pt idx="14">
                  <c:v>6.0113439714152177</c:v>
                </c:pt>
                <c:pt idx="15">
                  <c:v>4.7643021847450271</c:v>
                </c:pt>
                <c:pt idx="16">
                  <c:v>2.6765040754226503</c:v>
                </c:pt>
                <c:pt idx="17">
                  <c:v>14.326525553775525</c:v>
                </c:pt>
                <c:pt idx="18">
                  <c:v>3.3115733993516887</c:v>
                </c:pt>
                <c:pt idx="19">
                  <c:v>0.14897533754375891</c:v>
                </c:pt>
                <c:pt idx="20">
                  <c:v>7.818023761603957</c:v>
                </c:pt>
                <c:pt idx="21">
                  <c:v>4.3525257300985309</c:v>
                </c:pt>
                <c:pt idx="22">
                  <c:v>6.1963829934871688</c:v>
                </c:pt>
                <c:pt idx="23">
                  <c:v>6.3001632692830771</c:v>
                </c:pt>
                <c:pt idx="24">
                  <c:v>2.1373188319321703</c:v>
                </c:pt>
                <c:pt idx="25">
                  <c:v>13.268347554394719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1.6299881774426126</c:v>
                </c:pt>
                <c:pt idx="1">
                  <c:v>0.46904643088989584</c:v>
                </c:pt>
                <c:pt idx="2">
                  <c:v>1.4668326628593444</c:v>
                </c:pt>
                <c:pt idx="3">
                  <c:v>1.3483580438924747</c:v>
                </c:pt>
                <c:pt idx="4">
                  <c:v>0.47050468990426797</c:v>
                </c:pt>
                <c:pt idx="5">
                  <c:v>2.0773311816495807</c:v>
                </c:pt>
                <c:pt idx="6">
                  <c:v>0.51985180381073048</c:v>
                </c:pt>
                <c:pt idx="7">
                  <c:v>0.52604096555079538</c:v>
                </c:pt>
                <c:pt idx="8">
                  <c:v>0.13847257741631358</c:v>
                </c:pt>
                <c:pt idx="9">
                  <c:v>0.17968232752995927</c:v>
                </c:pt>
                <c:pt idx="10">
                  <c:v>0.55718442234090659</c:v>
                </c:pt>
                <c:pt idx="11">
                  <c:v>-0.39683157789136736</c:v>
                </c:pt>
                <c:pt idx="12">
                  <c:v>-0.51583347834694671</c:v>
                </c:pt>
                <c:pt idx="13">
                  <c:v>-0.88019515078664989</c:v>
                </c:pt>
                <c:pt idx="14">
                  <c:v>-1.2403029764854008</c:v>
                </c:pt>
                <c:pt idx="15">
                  <c:v>-0.16922057220029885</c:v>
                </c:pt>
                <c:pt idx="16">
                  <c:v>-0.35314933769423362</c:v>
                </c:pt>
                <c:pt idx="17">
                  <c:v>-1.5618018367614894E-2</c:v>
                </c:pt>
                <c:pt idx="18">
                  <c:v>-0.52175259197596446</c:v>
                </c:pt>
                <c:pt idx="19">
                  <c:v>1.2666501419194259E-2</c:v>
                </c:pt>
                <c:pt idx="20">
                  <c:v>-1.0955425923552671</c:v>
                </c:pt>
                <c:pt idx="21">
                  <c:v>0.19711877289300395</c:v>
                </c:pt>
                <c:pt idx="22">
                  <c:v>-1.5329507390787249</c:v>
                </c:pt>
                <c:pt idx="23">
                  <c:v>-0.35490290777580746</c:v>
                </c:pt>
                <c:pt idx="24">
                  <c:v>-0.97869297202597716</c:v>
                </c:pt>
                <c:pt idx="25">
                  <c:v>-1.100085642614804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0.48740238412618986</c:v>
                </c:pt>
                <c:pt idx="1">
                  <c:v>2.2193545821670551</c:v>
                </c:pt>
                <c:pt idx="2">
                  <c:v>1.5532244301980072</c:v>
                </c:pt>
                <c:pt idx="3">
                  <c:v>1.6215125648614164</c:v>
                </c:pt>
                <c:pt idx="4">
                  <c:v>1.2275038179827567</c:v>
                </c:pt>
                <c:pt idx="5">
                  <c:v>2.706510326265386</c:v>
                </c:pt>
                <c:pt idx="6">
                  <c:v>-0.17182788997142673</c:v>
                </c:pt>
                <c:pt idx="7">
                  <c:v>0.47774401260284183</c:v>
                </c:pt>
                <c:pt idx="8">
                  <c:v>0.73051872213217384</c:v>
                </c:pt>
                <c:pt idx="9">
                  <c:v>0.16988960811667519</c:v>
                </c:pt>
                <c:pt idx="10">
                  <c:v>0.25149338050325731</c:v>
                </c:pt>
                <c:pt idx="11">
                  <c:v>-1.5915401897568664</c:v>
                </c:pt>
                <c:pt idx="12">
                  <c:v>-0.78552686921970816</c:v>
                </c:pt>
                <c:pt idx="13">
                  <c:v>0.10462757925499933</c:v>
                </c:pt>
                <c:pt idx="14">
                  <c:v>-0.43136295468003638</c:v>
                </c:pt>
                <c:pt idx="15">
                  <c:v>-0.56323209417663733</c:v>
                </c:pt>
                <c:pt idx="16">
                  <c:v>-0.17698157389842395</c:v>
                </c:pt>
                <c:pt idx="17">
                  <c:v>2.4550601390678786</c:v>
                </c:pt>
                <c:pt idx="18">
                  <c:v>9.9025106281213304E-2</c:v>
                </c:pt>
                <c:pt idx="19">
                  <c:v>-1.5711292865290216E-2</c:v>
                </c:pt>
                <c:pt idx="20">
                  <c:v>-0.96522187769450873</c:v>
                </c:pt>
                <c:pt idx="21">
                  <c:v>1.5040449808947742</c:v>
                </c:pt>
                <c:pt idx="22">
                  <c:v>1.0188498844217388</c:v>
                </c:pt>
                <c:pt idx="23">
                  <c:v>0.4462322678258559</c:v>
                </c:pt>
                <c:pt idx="24">
                  <c:v>-0.47655152704510639</c:v>
                </c:pt>
                <c:pt idx="25">
                  <c:v>-0.20403751739431897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5.7440425068384657</c:v>
                </c:pt>
                <c:pt idx="1">
                  <c:v>6.75840902681992</c:v>
                </c:pt>
                <c:pt idx="2">
                  <c:v>6.580232785832921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2.705212174878393</c:v>
                </c:pt>
                <c:pt idx="1">
                  <c:v>2.9941936561778859</c:v>
                </c:pt>
                <c:pt idx="2">
                  <c:v>4.0944246152795403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1.5622293898895352</c:v>
                </c:pt>
                <c:pt idx="1">
                  <c:v>1.8864878053392629</c:v>
                </c:pt>
                <c:pt idx="2">
                  <c:v>1.655543208607261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1.7755846107132982</c:v>
                </c:pt>
                <c:pt idx="1">
                  <c:v>2.1031643496399592</c:v>
                </c:pt>
                <c:pt idx="2">
                  <c:v>2.2396338633487876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1.0297932495755129</c:v>
                </c:pt>
                <c:pt idx="1">
                  <c:v>1.1144668372015623</c:v>
                </c:pt>
                <c:pt idx="2">
                  <c:v>1.4677469263093017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1.7326537106783242</c:v>
                </c:pt>
                <c:pt idx="1">
                  <c:v>1.8414289488283702</c:v>
                </c:pt>
                <c:pt idx="2">
                  <c:v>1.8147123019040743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5.4977894252090458</c:v>
                </c:pt>
                <c:pt idx="1">
                  <c:v>5.8347492284190139</c:v>
                </c:pt>
                <c:pt idx="2">
                  <c:v>5.5812797657370963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9.929367532049314</c:v>
                </c:pt>
                <c:pt idx="1">
                  <c:v>9.6510525028591587</c:v>
                </c:pt>
                <c:pt idx="2">
                  <c:v>8.0502115791058415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2.3439851523876798</c:v>
                </c:pt>
                <c:pt idx="1">
                  <c:v>2.0114523584338175</c:v>
                </c:pt>
                <c:pt idx="2">
                  <c:v>1.4106991171673127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7.5343428701387198</c:v>
                </c:pt>
                <c:pt idx="1">
                  <c:v>7.5036125495908266</c:v>
                </c:pt>
                <c:pt idx="2">
                  <c:v>8.4322785350148219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2.366897095204751</c:v>
                </c:pt>
                <c:pt idx="1">
                  <c:v>2.0305595683398492</c:v>
                </c:pt>
                <c:pt idx="2">
                  <c:v>1.9491194279914126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9.6354314447338482E-2</c:v>
                </c:pt>
                <c:pt idx="1">
                  <c:v>0.10409369218699774</c:v>
                </c:pt>
                <c:pt idx="2">
                  <c:v>8.7683614307013477E-2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6.2614331007109838</c:v>
                </c:pt>
                <c:pt idx="1">
                  <c:v>5.5516374687431043</c:v>
                </c:pt>
                <c:pt idx="2">
                  <c:v>4.6015172139092533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1.6805022287292759</c:v>
                </c:pt>
                <c:pt idx="1">
                  <c:v>1.8004429234585402</c:v>
                </c:pt>
                <c:pt idx="2">
                  <c:v>2.5618011254192341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4.2532793196157463</c:v>
                </c:pt>
                <c:pt idx="1">
                  <c:v>3.2725700708333418</c:v>
                </c:pt>
                <c:pt idx="2">
                  <c:v>3.6470550458721087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3.9353205316742064</c:v>
                </c:pt>
                <c:pt idx="1">
                  <c:v>3.7001017643999878</c:v>
                </c:pt>
                <c:pt idx="2">
                  <c:v>3.7081378386725676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4.9348074055349604</c:v>
                </c:pt>
                <c:pt idx="1">
                  <c:v>5.8482883526451941</c:v>
                </c:pt>
                <c:pt idx="2">
                  <c:v>6.3600575823085048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4.208008555235768</c:v>
                </c:pt>
                <c:pt idx="1">
                  <c:v>5.0486172186707856</c:v>
                </c:pt>
                <c:pt idx="2">
                  <c:v>5.655605244536801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3.8439438384077524</c:v>
                </c:pt>
                <c:pt idx="1">
                  <c:v>4.1306944963257353</c:v>
                </c:pt>
                <c:pt idx="2">
                  <c:v>4.5689404892376775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4.8177960106398094</c:v>
                </c:pt>
                <c:pt idx="1">
                  <c:v>6.1174794915341755</c:v>
                </c:pt>
                <c:pt idx="2">
                  <c:v>7.2895242699110723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1.8470589587020532</c:v>
                </c:pt>
                <c:pt idx="1">
                  <c:v>1.2855993360323326</c:v>
                </c:pt>
                <c:pt idx="2">
                  <c:v>1.2587178938274368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4.869691645273341</c:v>
                </c:pt>
                <c:pt idx="1">
                  <c:v>4.0722501271065381</c:v>
                </c:pt>
                <c:pt idx="2">
                  <c:v>3.5381451382953726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3.4839862910541566</c:v>
                </c:pt>
                <c:pt idx="1">
                  <c:v>3.3673815049122457</c:v>
                </c:pt>
                <c:pt idx="2">
                  <c:v>2.8041637098928369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2.0324487152443451</c:v>
                </c:pt>
                <c:pt idx="1">
                  <c:v>1.8036063771702637</c:v>
                </c:pt>
                <c:pt idx="2">
                  <c:v>1.57533156098119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2.2770601443876317</c:v>
                </c:pt>
                <c:pt idx="1">
                  <c:v>1.6521524296677055</c:v>
                </c:pt>
                <c:pt idx="2">
                  <c:v>1.2579789594717932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9.2364112227796067</c:v>
                </c:pt>
                <c:pt idx="1">
                  <c:v>8.5155079146634449</c:v>
                </c:pt>
                <c:pt idx="2">
                  <c:v>7.8094581870587723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-0.68058904443942581</c:v>
                </c:pt>
                <c:pt idx="1">
                  <c:v>1.465082152247593</c:v>
                </c:pt>
                <c:pt idx="2">
                  <c:v>0.53882310320026505</c:v>
                </c:pt>
                <c:pt idx="3">
                  <c:v>2.5383739524838003</c:v>
                </c:pt>
                <c:pt idx="4">
                  <c:v>-1.066949043500097</c:v>
                </c:pt>
                <c:pt idx="5">
                  <c:v>-2.377067058976575</c:v>
                </c:pt>
                <c:pt idx="6">
                  <c:v>1.457817833383519</c:v>
                </c:pt>
                <c:pt idx="7">
                  <c:v>7.1087511393075644</c:v>
                </c:pt>
                <c:pt idx="8">
                  <c:v>2.7067569662932449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7.0059841517070982</c:v>
                </c:pt>
                <c:pt idx="1">
                  <c:v>7.230832720533364</c:v>
                </c:pt>
                <c:pt idx="2">
                  <c:v>5.9490089115791402</c:v>
                </c:pt>
                <c:pt idx="3">
                  <c:v>11.81729675624967</c:v>
                </c:pt>
                <c:pt idx="4">
                  <c:v>5.8200939156993705</c:v>
                </c:pt>
                <c:pt idx="5">
                  <c:v>6.2588352332276926</c:v>
                </c:pt>
                <c:pt idx="6">
                  <c:v>10.832353577827448</c:v>
                </c:pt>
                <c:pt idx="7">
                  <c:v>24.398020405184596</c:v>
                </c:pt>
                <c:pt idx="8">
                  <c:v>11.560595565133731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0.48740238412618986</c:v>
                </c:pt>
                <c:pt idx="1">
                  <c:v>2.2193545821670551</c:v>
                </c:pt>
                <c:pt idx="2">
                  <c:v>1.5532244301980072</c:v>
                </c:pt>
                <c:pt idx="3">
                  <c:v>1.6215125648614164</c:v>
                </c:pt>
                <c:pt idx="4">
                  <c:v>1.2275038179827567</c:v>
                </c:pt>
                <c:pt idx="5">
                  <c:v>2.706510326265386</c:v>
                </c:pt>
                <c:pt idx="6">
                  <c:v>-0.17182788997142673</c:v>
                </c:pt>
                <c:pt idx="7">
                  <c:v>0.47774401260284183</c:v>
                </c:pt>
                <c:pt idx="8">
                  <c:v>0.73051872213217384</c:v>
                </c:pt>
                <c:pt idx="9">
                  <c:v>0.16988960811667519</c:v>
                </c:pt>
                <c:pt idx="10">
                  <c:v>0.25149338050325731</c:v>
                </c:pt>
                <c:pt idx="11">
                  <c:v>-1.5915401897568664</c:v>
                </c:pt>
                <c:pt idx="12">
                  <c:v>-0.78552686921970816</c:v>
                </c:pt>
                <c:pt idx="13">
                  <c:v>0.10462757925499933</c:v>
                </c:pt>
                <c:pt idx="14">
                  <c:v>-0.43136295468003638</c:v>
                </c:pt>
                <c:pt idx="15">
                  <c:v>-0.56323209417663733</c:v>
                </c:pt>
                <c:pt idx="16">
                  <c:v>-0.17698157389842395</c:v>
                </c:pt>
                <c:pt idx="17">
                  <c:v>2.4550601390678786</c:v>
                </c:pt>
                <c:pt idx="18">
                  <c:v>9.9025106281213304E-2</c:v>
                </c:pt>
                <c:pt idx="19">
                  <c:v>-1.5711292865290216E-2</c:v>
                </c:pt>
                <c:pt idx="20">
                  <c:v>-0.96522187769450873</c:v>
                </c:pt>
                <c:pt idx="21">
                  <c:v>1.5040449808947742</c:v>
                </c:pt>
                <c:pt idx="22">
                  <c:v>1.0188498844217388</c:v>
                </c:pt>
                <c:pt idx="23">
                  <c:v>0.4462322678258559</c:v>
                </c:pt>
                <c:pt idx="24">
                  <c:v>-0.47655152704510639</c:v>
                </c:pt>
                <c:pt idx="25">
                  <c:v>-0.20403751739431897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5.8279343535358628</c:v>
                </c:pt>
                <c:pt idx="1">
                  <c:v>5.7326612115978692</c:v>
                </c:pt>
                <c:pt idx="2">
                  <c:v>5.1896001895382904</c:v>
                </c:pt>
                <c:pt idx="3">
                  <c:v>6.34000325162277</c:v>
                </c:pt>
                <c:pt idx="4">
                  <c:v>4.8528615027882545</c:v>
                </c:pt>
                <c:pt idx="5">
                  <c:v>8.0155554612352802</c:v>
                </c:pt>
                <c:pt idx="6">
                  <c:v>0.91763091100448246</c:v>
                </c:pt>
                <c:pt idx="7">
                  <c:v>2.4912771109772183</c:v>
                </c:pt>
                <c:pt idx="8">
                  <c:v>1.5069889226675639</c:v>
                </c:pt>
                <c:pt idx="9">
                  <c:v>1.4827078831932068</c:v>
                </c:pt>
                <c:pt idx="10">
                  <c:v>4.4337487499849777</c:v>
                </c:pt>
                <c:pt idx="11">
                  <c:v>5.4503838156459201</c:v>
                </c:pt>
                <c:pt idx="12">
                  <c:v>0.80845141758177341</c:v>
                </c:pt>
                <c:pt idx="13">
                  <c:v>1.26849907453805</c:v>
                </c:pt>
                <c:pt idx="14">
                  <c:v>1.9391175540056058</c:v>
                </c:pt>
                <c:pt idx="15">
                  <c:v>1.6228388218011989</c:v>
                </c:pt>
                <c:pt idx="16">
                  <c:v>0.98963846535451427</c:v>
                </c:pt>
                <c:pt idx="17">
                  <c:v>9.99326432225193</c:v>
                </c:pt>
                <c:pt idx="18">
                  <c:v>1.7676432469002288</c:v>
                </c:pt>
                <c:pt idx="19">
                  <c:v>5.6389187097513199E-2</c:v>
                </c:pt>
                <c:pt idx="20">
                  <c:v>2.7071707807346614</c:v>
                </c:pt>
                <c:pt idx="21">
                  <c:v>3.2418381308444797</c:v>
                </c:pt>
                <c:pt idx="22">
                  <c:v>3.4786395480365844</c:v>
                </c:pt>
                <c:pt idx="23">
                  <c:v>3.7521931724967819</c:v>
                </c:pt>
                <c:pt idx="24">
                  <c:v>0.42173364059175023</c:v>
                </c:pt>
                <c:pt idx="25">
                  <c:v>6.5842505111153482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automation/Data/Results/Workbooks/LEPs/WO_LEP/WO_LEP_Database.Main.xlsx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Worcestershire</v>
      </c>
      <c r="L1" s="19" t="str">
        <f>CONCATENATE("Industry Table 1.1  Employment by Industry Sector (SIC 2007), ",B$5,"-",F$5,", ",Info!B5)</f>
        <v>Industry Table 1.1  Employment by Industry Sector (SIC 2007), 2015-2035, Worcestershire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5.984999999999987</v>
      </c>
      <c r="N5" s="11">
        <f t="shared" si="1"/>
        <v>5.1050000000000004</v>
      </c>
      <c r="O5" s="11">
        <f t="shared" si="1"/>
        <v>4.049999999999998</v>
      </c>
      <c r="P5" s="11">
        <f t="shared" si="1"/>
        <v>4.1549999999999967</v>
      </c>
      <c r="Q5" s="11">
        <f t="shared" si="1"/>
        <v>4.1949999999999976</v>
      </c>
      <c r="R5" s="40">
        <f t="shared" ref="R5:R10" si="2">IF(D$5-B$5 &lt;&gt; 0,(EXP(LN(D7/B7)/(D$5-B$5))-1)*100,0)</f>
        <v>-7.5135363944936024</v>
      </c>
      <c r="S5" s="40">
        <f t="shared" si="0"/>
        <v>0.23478491446757843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18.942999999999998</v>
      </c>
      <c r="N6" s="11">
        <f t="shared" si="1"/>
        <v>17.509999999999977</v>
      </c>
      <c r="O6" s="11">
        <f t="shared" si="1"/>
        <v>16.788000000000011</v>
      </c>
      <c r="P6" s="11">
        <f t="shared" si="1"/>
        <v>16.904000000000011</v>
      </c>
      <c r="Q6" s="11">
        <f t="shared" si="1"/>
        <v>16.013999999999978</v>
      </c>
      <c r="R6" s="40">
        <f t="shared" si="2"/>
        <v>-2.3864651005087167</v>
      </c>
      <c r="S6" s="40">
        <f t="shared" si="0"/>
        <v>-0.31417879438786489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5.984999999999987</v>
      </c>
      <c r="C7" s="11">
        <f t="array" ref="C7:C12">MMULT(aggregation!$B$3:$W$8,'Ind T2'!C5:C26)</f>
        <v>5.1050000000000004</v>
      </c>
      <c r="D7" s="11">
        <f t="array" ref="D7:D12">MMULT(aggregation!$B$3:$W$8,'Ind T2'!D5:D26)</f>
        <v>4.049999999999998</v>
      </c>
      <c r="E7" s="11">
        <f t="array" ref="E7:E12">MMULT(aggregation!$B$3:$W$8,'Ind T2'!E5:E26)</f>
        <v>4.1549999999999967</v>
      </c>
      <c r="F7" s="11">
        <f t="array" ref="F7:F12">MMULT(aggregation!$B$3:$W$8,'Ind T2'!F5:F26)</f>
        <v>4.1949999999999976</v>
      </c>
      <c r="G7" s="11"/>
      <c r="H7" s="11">
        <f>F7-D7</f>
        <v>0.14499999999999957</v>
      </c>
      <c r="I7" s="11">
        <f t="array" ref="I7:I12">MMULT(aggregation!$B$3:$W$8,'RD T1'!AB7:AB28)</f>
        <v>1.9992225194867634</v>
      </c>
      <c r="J7" s="11">
        <f>SUM(H7:I7)</f>
        <v>2.144222519486763</v>
      </c>
      <c r="K7" s="11"/>
      <c r="L7" t="str">
        <f t="shared" si="1"/>
        <v>Construction</v>
      </c>
      <c r="M7" s="11">
        <f t="shared" si="1"/>
        <v>9.9899999999999753</v>
      </c>
      <c r="N7" s="11">
        <f t="shared" si="1"/>
        <v>12.488999999999962</v>
      </c>
      <c r="O7" s="11">
        <f t="shared" si="1"/>
        <v>11.780000000000003</v>
      </c>
      <c r="P7" s="11">
        <f t="shared" si="1"/>
        <v>11.746999999999961</v>
      </c>
      <c r="Q7" s="11">
        <f t="shared" si="1"/>
        <v>11.943000000000005</v>
      </c>
      <c r="R7" s="40">
        <f>IF(D$5-B$5 &lt;&gt; 0,(EXP(LN(D9/B9)/(D$5-B$5))-1)*100,0)</f>
        <v>3.3513039723763516</v>
      </c>
      <c r="S7" s="40">
        <f t="shared" si="0"/>
        <v>9.1656341861834356E-2</v>
      </c>
    </row>
    <row r="8" spans="1:19" x14ac:dyDescent="0.2">
      <c r="A8" t="str">
        <f>name!C5</f>
        <v>Manufacturing</v>
      </c>
      <c r="B8" s="11">
        <v>18.942999999999998</v>
      </c>
      <c r="C8" s="11">
        <v>17.509999999999977</v>
      </c>
      <c r="D8" s="11">
        <v>16.788000000000011</v>
      </c>
      <c r="E8" s="11">
        <v>16.904000000000011</v>
      </c>
      <c r="F8" s="11">
        <v>16.013999999999978</v>
      </c>
      <c r="G8" s="11"/>
      <c r="H8" s="11">
        <f t="shared" ref="H8:H12" si="3">F8-D8</f>
        <v>-0.77400000000003288</v>
      </c>
      <c r="I8" s="11">
        <v>7.0313455830757317</v>
      </c>
      <c r="J8" s="11">
        <f t="shared" ref="J8:J12" si="4">SUM(H8:I8)</f>
        <v>6.2573455830756988</v>
      </c>
      <c r="K8" s="11"/>
      <c r="L8" t="str">
        <f t="shared" si="1"/>
        <v>Trade, accomod. and transport</v>
      </c>
      <c r="M8" s="11">
        <f t="shared" si="1"/>
        <v>41.271999999999991</v>
      </c>
      <c r="N8" s="11">
        <f t="shared" si="1"/>
        <v>42.631999999999977</v>
      </c>
      <c r="O8" s="11">
        <f t="shared" si="1"/>
        <v>42.279999999999987</v>
      </c>
      <c r="P8" s="11">
        <f t="shared" si="1"/>
        <v>43.482999999999976</v>
      </c>
      <c r="Q8" s="11">
        <f t="shared" si="1"/>
        <v>46.270000000000024</v>
      </c>
      <c r="R8" s="40">
        <f t="shared" si="2"/>
        <v>0.4837635167407317</v>
      </c>
      <c r="S8" s="40">
        <f t="shared" si="0"/>
        <v>0.60300843267708792</v>
      </c>
    </row>
    <row r="9" spans="1:19" x14ac:dyDescent="0.2">
      <c r="A9" t="str">
        <f>name!C6</f>
        <v>Construction</v>
      </c>
      <c r="B9" s="11">
        <v>9.9899999999999753</v>
      </c>
      <c r="C9" s="11">
        <v>12.488999999999962</v>
      </c>
      <c r="D9" s="11">
        <v>11.780000000000003</v>
      </c>
      <c r="E9" s="11">
        <v>11.746999999999961</v>
      </c>
      <c r="F9" s="11">
        <v>11.943000000000005</v>
      </c>
      <c r="G9" s="11"/>
      <c r="H9" s="11">
        <f t="shared" si="3"/>
        <v>0.16300000000000203</v>
      </c>
      <c r="I9" s="11">
        <v>4.9360845341960564</v>
      </c>
      <c r="J9" s="11">
        <f t="shared" si="4"/>
        <v>5.0990845341960584</v>
      </c>
      <c r="K9" s="11"/>
      <c r="L9" t="str">
        <f t="shared" si="1"/>
        <v>Business and other services</v>
      </c>
      <c r="M9" s="11">
        <f t="shared" si="1"/>
        <v>42.867000000000019</v>
      </c>
      <c r="N9" s="11">
        <f t="shared" si="1"/>
        <v>44.471999999999994</v>
      </c>
      <c r="O9" s="11">
        <f t="shared" si="1"/>
        <v>43.23499999999995</v>
      </c>
      <c r="P9" s="11">
        <f t="shared" si="1"/>
        <v>44.148999999999958</v>
      </c>
      <c r="Q9" s="11">
        <f t="shared" si="1"/>
        <v>47.15100000000001</v>
      </c>
      <c r="R9" s="40">
        <f t="shared" si="2"/>
        <v>0.17110728689351262</v>
      </c>
      <c r="S9" s="40">
        <f t="shared" si="0"/>
        <v>0.57970626669079373</v>
      </c>
    </row>
    <row r="10" spans="1:19" x14ac:dyDescent="0.2">
      <c r="A10" t="str">
        <f>name!C7</f>
        <v>Trade, accomod. and transport</v>
      </c>
      <c r="B10" s="11">
        <v>41.271999999999991</v>
      </c>
      <c r="C10" s="11">
        <v>42.631999999999977</v>
      </c>
      <c r="D10" s="11">
        <v>42.279999999999987</v>
      </c>
      <c r="E10" s="11">
        <v>43.482999999999976</v>
      </c>
      <c r="F10" s="11">
        <v>46.270000000000024</v>
      </c>
      <c r="G10" s="11"/>
      <c r="H10" s="11">
        <f t="shared" si="3"/>
        <v>3.9900000000000375</v>
      </c>
      <c r="I10" s="11">
        <v>21.340253319547916</v>
      </c>
      <c r="J10" s="11">
        <f t="shared" si="4"/>
        <v>25.330253319547953</v>
      </c>
      <c r="K10" s="11"/>
      <c r="L10" t="str">
        <f t="shared" si="1"/>
        <v>Non-marketed services</v>
      </c>
      <c r="M10" s="11">
        <f t="shared" si="1"/>
        <v>38.715000000000089</v>
      </c>
      <c r="N10" s="11">
        <f t="shared" si="1"/>
        <v>40.39700000000002</v>
      </c>
      <c r="O10" s="11">
        <f t="shared" si="1"/>
        <v>40.077000000000027</v>
      </c>
      <c r="P10" s="11">
        <f t="shared" si="1"/>
        <v>41.85299999999998</v>
      </c>
      <c r="Q10" s="11">
        <f t="shared" si="1"/>
        <v>44.328000000000003</v>
      </c>
      <c r="R10" s="40">
        <f t="shared" si="2"/>
        <v>0.69390608533679288</v>
      </c>
      <c r="S10" s="40">
        <f t="shared" si="0"/>
        <v>0.67435646495841439</v>
      </c>
    </row>
    <row r="11" spans="1:19" x14ac:dyDescent="0.2">
      <c r="A11" t="str">
        <f>name!C8</f>
        <v>Business and other services</v>
      </c>
      <c r="B11" s="11">
        <v>42.867000000000019</v>
      </c>
      <c r="C11" s="11">
        <v>44.471999999999994</v>
      </c>
      <c r="D11" s="11">
        <v>43.23499999999995</v>
      </c>
      <c r="E11" s="11">
        <v>44.148999999999958</v>
      </c>
      <c r="F11" s="11">
        <v>47.15100000000001</v>
      </c>
      <c r="G11" s="11"/>
      <c r="H11" s="11">
        <f t="shared" si="3"/>
        <v>3.9160000000000608</v>
      </c>
      <c r="I11" s="11">
        <v>21.270038414709397</v>
      </c>
      <c r="J11" s="11">
        <f t="shared" si="4"/>
        <v>25.186038414709458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38.715000000000089</v>
      </c>
      <c r="C12" s="11">
        <v>40.39700000000002</v>
      </c>
      <c r="D12" s="11">
        <v>40.077000000000027</v>
      </c>
      <c r="E12" s="11">
        <v>41.85299999999998</v>
      </c>
      <c r="F12" s="11">
        <v>44.328000000000003</v>
      </c>
      <c r="G12" s="11"/>
      <c r="H12" s="11">
        <f t="shared" si="3"/>
        <v>4.2509999999999764</v>
      </c>
      <c r="I12" s="11">
        <v>22.605076866126353</v>
      </c>
      <c r="J12" s="11">
        <f t="shared" si="4"/>
        <v>26.85607686612633</v>
      </c>
      <c r="K12" s="11"/>
      <c r="L12" s="24" t="str">
        <f t="shared" ref="L12:Q12" si="5">A14</f>
        <v>All industries</v>
      </c>
      <c r="M12" s="34">
        <f t="shared" si="5"/>
        <v>157.77200000000005</v>
      </c>
      <c r="N12" s="34">
        <f t="shared" si="5"/>
        <v>162.60499999999993</v>
      </c>
      <c r="O12" s="34">
        <f t="shared" si="5"/>
        <v>158.20999999999998</v>
      </c>
      <c r="P12" s="34">
        <f t="shared" si="5"/>
        <v>162.29099999999988</v>
      </c>
      <c r="Q12" s="34">
        <f t="shared" si="5"/>
        <v>169.90100000000001</v>
      </c>
      <c r="R12" s="43">
        <f>IF(D$5-B$5 &lt;&gt; 0,(EXP(LN(D14/B14)/(D$5-B$5))-1)*100,0)</f>
        <v>5.5461606078721637E-2</v>
      </c>
      <c r="S12" s="43">
        <f>F41</f>
        <v>0.47641560095557089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157.77200000000005</v>
      </c>
      <c r="C14" s="34">
        <f t="shared" ref="C14:F14" si="6">SUM(C7:C12)</f>
        <v>162.60499999999993</v>
      </c>
      <c r="D14" s="34">
        <f t="shared" si="6"/>
        <v>158.20999999999998</v>
      </c>
      <c r="E14" s="34">
        <f t="shared" si="6"/>
        <v>162.29099999999988</v>
      </c>
      <c r="F14" s="34">
        <f t="shared" si="6"/>
        <v>169.90100000000001</v>
      </c>
      <c r="G14" s="34"/>
      <c r="H14" s="34">
        <f>SUM(H7:H12)</f>
        <v>11.691000000000043</v>
      </c>
      <c r="I14" s="34">
        <f>SUM(I7:I12)</f>
        <v>79.182021237142209</v>
      </c>
      <c r="J14" s="34">
        <f t="shared" ref="J14" si="7">SUM(J7:J12)</f>
        <v>90.873021237142268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3.7934487741804537</v>
      </c>
      <c r="C20" s="18">
        <f t="shared" si="8"/>
        <v>3.1395098551705067</v>
      </c>
      <c r="D20" s="18">
        <f t="shared" si="8"/>
        <v>2.5598887554516141</v>
      </c>
      <c r="E20" s="18">
        <f t="shared" si="8"/>
        <v>2.5602159084607279</v>
      </c>
      <c r="F20" s="18">
        <f t="shared" si="8"/>
        <v>2.4690849376990114</v>
      </c>
      <c r="G20" s="351"/>
      <c r="H20" s="40">
        <f>IF(D7&gt;0,(H7/D7)*100,0)</f>
        <v>3.5802469135802379</v>
      </c>
      <c r="I20" s="40">
        <f>IF(D7&gt;0,(I7/D7)*100,0)</f>
        <v>49.363518999673197</v>
      </c>
      <c r="J20" s="40">
        <f>IF(D7&gt;0,(J7/D7)*100,0)</f>
        <v>52.943765913253436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12.006566437644191</v>
      </c>
      <c r="C21" s="18">
        <f t="shared" si="8"/>
        <v>10.76842655514897</v>
      </c>
      <c r="D21" s="18">
        <f t="shared" si="8"/>
        <v>10.611212944820183</v>
      </c>
      <c r="E21" s="18">
        <f t="shared" si="8"/>
        <v>10.415857934204622</v>
      </c>
      <c r="F21" s="18">
        <f t="shared" si="8"/>
        <v>9.4254889612185782</v>
      </c>
      <c r="G21" s="351"/>
      <c r="H21" s="40">
        <f t="shared" ref="H21:H25" si="9">IF(D8&gt;0,(H8/D8)*100,0)</f>
        <v>-4.6104360257328594</v>
      </c>
      <c r="I21" s="40">
        <f t="shared" ref="I21:I25" si="10">IF(D8&gt;0,(I8/D8)*100,0)</f>
        <v>41.883164064067948</v>
      </c>
      <c r="J21" s="40">
        <f t="shared" ref="J21:J27" si="11">IF(D8&gt;0,(J8/D8)*100,0)</f>
        <v>37.272728038335089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6.331922014045567</v>
      </c>
      <c r="C22" s="18">
        <f t="shared" si="8"/>
        <v>7.6805756280556974</v>
      </c>
      <c r="D22" s="18">
        <f t="shared" si="8"/>
        <v>7.4457998862271699</v>
      </c>
      <c r="E22" s="18">
        <f t="shared" si="8"/>
        <v>7.2382325575663282</v>
      </c>
      <c r="F22" s="18">
        <f t="shared" si="8"/>
        <v>7.029387702250137</v>
      </c>
      <c r="G22" s="351"/>
      <c r="H22" s="40">
        <f t="shared" si="9"/>
        <v>1.3837011884550254</v>
      </c>
      <c r="I22" s="40">
        <f t="shared" si="10"/>
        <v>41.902245621358702</v>
      </c>
      <c r="J22" s="40">
        <f t="shared" si="11"/>
        <v>43.28594680981373</v>
      </c>
      <c r="K22" s="351"/>
    </row>
    <row r="23" spans="1:12" x14ac:dyDescent="0.2">
      <c r="A23" t="str">
        <f>$A$10</f>
        <v>Trade, accomod. and transport</v>
      </c>
      <c r="B23" s="18">
        <f t="shared" si="8"/>
        <v>26.159267804173098</v>
      </c>
      <c r="C23" s="18">
        <f t="shared" si="8"/>
        <v>26.218135973678542</v>
      </c>
      <c r="D23" s="18">
        <f t="shared" si="8"/>
        <v>26.723974464319571</v>
      </c>
      <c r="E23" s="18">
        <f t="shared" si="8"/>
        <v>26.793229445871923</v>
      </c>
      <c r="F23" s="18">
        <f t="shared" si="8"/>
        <v>27.233506571473988</v>
      </c>
      <c r="G23" s="351"/>
      <c r="H23" s="40">
        <f t="shared" si="9"/>
        <v>9.4370860927153224</v>
      </c>
      <c r="I23" s="40">
        <f t="shared" si="10"/>
        <v>50.4736360443423</v>
      </c>
      <c r="J23" s="40">
        <f t="shared" si="11"/>
        <v>59.910722137057618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27.170220317927139</v>
      </c>
      <c r="C24" s="18">
        <f t="shared" si="8"/>
        <v>27.349712493465766</v>
      </c>
      <c r="D24" s="18">
        <f t="shared" si="8"/>
        <v>27.327602553568013</v>
      </c>
      <c r="E24" s="18">
        <f t="shared" si="8"/>
        <v>27.203603403762372</v>
      </c>
      <c r="F24" s="18">
        <f t="shared" si="8"/>
        <v>27.752043837293488</v>
      </c>
      <c r="G24" s="351"/>
      <c r="H24" s="40">
        <f t="shared" si="9"/>
        <v>9.0574765814734945</v>
      </c>
      <c r="I24" s="40">
        <f t="shared" si="10"/>
        <v>49.196341886687691</v>
      </c>
      <c r="J24" s="40">
        <f t="shared" si="11"/>
        <v>58.253818468161178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24.53857465202956</v>
      </c>
      <c r="C25" s="18">
        <f t="shared" si="8"/>
        <v>24.843639494480513</v>
      </c>
      <c r="D25" s="18">
        <f t="shared" si="8"/>
        <v>25.331521395613443</v>
      </c>
      <c r="E25" s="18">
        <f t="shared" si="8"/>
        <v>25.788860750134024</v>
      </c>
      <c r="F25" s="18">
        <f t="shared" si="8"/>
        <v>26.090487990064805</v>
      </c>
      <c r="G25" s="351"/>
      <c r="H25" s="40">
        <f t="shared" si="9"/>
        <v>10.607081368365829</v>
      </c>
      <c r="I25" s="40">
        <f t="shared" si="10"/>
        <v>56.404114245393465</v>
      </c>
      <c r="J25" s="40">
        <f t="shared" si="11"/>
        <v>67.011195613759284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7.3895455407370232</v>
      </c>
      <c r="I27" s="43">
        <f>IF(D14&gt;0,(I14/D14)*100,0)</f>
        <v>50.048682913306507</v>
      </c>
      <c r="J27" s="43">
        <f t="shared" si="11"/>
        <v>57.438228454043539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Worcestershire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-3.8978955634443313</v>
      </c>
      <c r="C34" s="18">
        <f t="shared" si="12"/>
        <v>-20.666013712047061</v>
      </c>
      <c r="D34" s="18">
        <f t="shared" si="12"/>
        <v>0.51322344651039131</v>
      </c>
      <c r="E34" s="18">
        <f t="shared" si="12"/>
        <v>9.5855027712565821E-2</v>
      </c>
      <c r="F34" s="18">
        <f t="shared" ref="F34:F39" si="13">IF(F$5-D$5 &lt;&gt; 0,(EXP(LN(F7/D7)/(F$5-D$5))-1)*100,0)</f>
        <v>0.23478491446757843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-1.9473474779056921</v>
      </c>
      <c r="C35" s="18">
        <f t="shared" si="12"/>
        <v>-4.1233580810963293</v>
      </c>
      <c r="D35" s="18">
        <f t="shared" si="12"/>
        <v>0.13781357259441407</v>
      </c>
      <c r="E35" s="18">
        <f t="shared" si="12"/>
        <v>-0.53940934159241172</v>
      </c>
      <c r="F35" s="18">
        <f t="shared" si="13"/>
        <v>-0.31417879438786489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5.7403014901147742</v>
      </c>
      <c r="C36" s="18">
        <f t="shared" si="12"/>
        <v>-5.6769957562652014</v>
      </c>
      <c r="D36" s="18">
        <f t="shared" si="12"/>
        <v>-5.60900512800111E-2</v>
      </c>
      <c r="E36" s="18">
        <f t="shared" si="12"/>
        <v>0.16561142294202469</v>
      </c>
      <c r="F36" s="18">
        <f t="shared" si="13"/>
        <v>9.1656341861834356E-2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0.81381464043848162</v>
      </c>
      <c r="C37" s="18">
        <f t="shared" si="12"/>
        <v>-0.82567085757175862</v>
      </c>
      <c r="D37" s="18">
        <f>IF(E$5-D$5 &lt;&gt; 0,(EXP(LN(E10/D10)/(E$5-D$5))-1)*100,0)</f>
        <v>0.56269513746334265</v>
      </c>
      <c r="E37" s="18">
        <f t="shared" si="12"/>
        <v>0.62317114013499264</v>
      </c>
      <c r="F37" s="18">
        <f t="shared" si="13"/>
        <v>0.60300843267708792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0.92317215107422523</v>
      </c>
      <c r="C38" s="18">
        <f t="shared" si="12"/>
        <v>-2.7815254542184809</v>
      </c>
      <c r="D38" s="18">
        <f t="shared" si="12"/>
        <v>0.4192749949625485</v>
      </c>
      <c r="E38" s="18">
        <f t="shared" si="12"/>
        <v>0.6600179922141125</v>
      </c>
      <c r="F38" s="18">
        <f t="shared" si="13"/>
        <v>0.57970626669079373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1.0688822364517847</v>
      </c>
      <c r="C39" s="18">
        <f t="shared" si="12"/>
        <v>-0.79213803005171446</v>
      </c>
      <c r="D39" s="18">
        <f t="shared" si="12"/>
        <v>0.87098873026638657</v>
      </c>
      <c r="E39" s="18">
        <f t="shared" si="12"/>
        <v>0.57618411801683145</v>
      </c>
      <c r="F39" s="18">
        <f t="shared" si="13"/>
        <v>0.67435646495841439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0.75717704896562932</v>
      </c>
      <c r="C41" s="18">
        <f>IF(D$5-C$5 &lt;&gt; 0,(EXP(LN(D14/C14)/(D$5-C$5))-1)*100,0)</f>
        <v>-2.7028689154699803</v>
      </c>
      <c r="D41" s="18">
        <f>IF(E$5-D$5 &lt;&gt; 0,(EXP(LN(E14/D14)/(E$5-D$5))-1)*100,0)</f>
        <v>0.51065453157652652</v>
      </c>
      <c r="E41" s="18">
        <f>IF(F$5-E$5 &lt;&gt; 0,(EXP(LN(F14/E14)/(F$5-E$5))-1)*100,0)</f>
        <v>0.45930050969980041</v>
      </c>
      <c r="F41" s="18">
        <f>IF(F$5-D$5 &lt;&gt; 0,(EXP(LN(F14/D14)/(F$5-D$5))-1)*100,0)</f>
        <v>0.47641560095557089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-0.87999999999998657</v>
      </c>
      <c r="C45" s="27">
        <f>D7-C7</f>
        <v>-1.0550000000000024</v>
      </c>
      <c r="D45" s="27">
        <f>E7-D7</f>
        <v>0.10499999999999865</v>
      </c>
      <c r="E45" s="27">
        <f>F7-E7</f>
        <v>4.0000000000000924E-2</v>
      </c>
      <c r="F45" s="27">
        <f>F7-D7</f>
        <v>0.14499999999999957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-1.4330000000000211</v>
      </c>
      <c r="C46" s="27">
        <f>D8-C8</f>
        <v>-0.72199999999996578</v>
      </c>
      <c r="D46" s="27">
        <f t="shared" si="14"/>
        <v>0.11599999999999966</v>
      </c>
      <c r="E46" s="27">
        <f t="shared" si="14"/>
        <v>-0.89000000000003254</v>
      </c>
      <c r="F46" s="27">
        <f t="shared" ref="F46:F52" si="15">F8-D8</f>
        <v>-0.77400000000003288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2.4989999999999863</v>
      </c>
      <c r="C47" s="27">
        <f t="shared" ref="C47:C50" si="16">D9-C9</f>
        <v>-0.70899999999995877</v>
      </c>
      <c r="D47" s="27">
        <f t="shared" si="14"/>
        <v>-3.3000000000042107E-2</v>
      </c>
      <c r="E47" s="27">
        <f t="shared" si="14"/>
        <v>0.19600000000004414</v>
      </c>
      <c r="F47" s="27">
        <f t="shared" si="15"/>
        <v>0.16300000000000203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1.3599999999999852</v>
      </c>
      <c r="C48" s="27">
        <f t="shared" si="16"/>
        <v>-0.35199999999998965</v>
      </c>
      <c r="D48" s="27">
        <f t="shared" si="14"/>
        <v>1.2029999999999887</v>
      </c>
      <c r="E48" s="27">
        <f t="shared" si="14"/>
        <v>2.7870000000000488</v>
      </c>
      <c r="F48" s="27">
        <f t="shared" si="15"/>
        <v>3.9900000000000375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1.6049999999999756</v>
      </c>
      <c r="C49" s="27">
        <f t="shared" si="16"/>
        <v>-1.2370000000000445</v>
      </c>
      <c r="D49" s="27">
        <f t="shared" si="14"/>
        <v>0.91400000000000858</v>
      </c>
      <c r="E49" s="27">
        <f t="shared" si="14"/>
        <v>3.0020000000000522</v>
      </c>
      <c r="F49" s="27">
        <f t="shared" si="15"/>
        <v>3.9160000000000608</v>
      </c>
    </row>
    <row r="50" spans="1:6" x14ac:dyDescent="0.2">
      <c r="A50" t="str">
        <f>$A$12</f>
        <v>Non-marketed services</v>
      </c>
      <c r="B50" s="27">
        <f t="shared" si="14"/>
        <v>1.6819999999999311</v>
      </c>
      <c r="C50" s="27">
        <f t="shared" si="16"/>
        <v>-0.31999999999999318</v>
      </c>
      <c r="D50" s="27">
        <f t="shared" si="14"/>
        <v>1.7759999999999536</v>
      </c>
      <c r="E50" s="27">
        <f t="shared" si="14"/>
        <v>2.4750000000000227</v>
      </c>
      <c r="F50" s="27">
        <f t="shared" si="15"/>
        <v>4.2509999999999764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4.8329999999998847</v>
      </c>
      <c r="C52" s="29">
        <f>D14-C14</f>
        <v>-4.3949999999999534</v>
      </c>
      <c r="D52" s="29">
        <f t="shared" si="14"/>
        <v>4.0809999999999036</v>
      </c>
      <c r="E52" s="29">
        <f t="shared" si="14"/>
        <v>7.6100000000001273</v>
      </c>
      <c r="F52" s="29">
        <f t="shared" si="15"/>
        <v>11.691000000000031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Worcestershire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4.0099999999999891</v>
      </c>
      <c r="C5" s="11">
        <v>3.3639999999999999</v>
      </c>
      <c r="D5" s="11">
        <v>2.3749999999999982</v>
      </c>
      <c r="E5" s="11">
        <v>2.4729999999999968</v>
      </c>
      <c r="F5" s="11">
        <v>2.4759999999999969</v>
      </c>
      <c r="G5" s="10"/>
    </row>
    <row r="6" spans="1:7" x14ac:dyDescent="0.2">
      <c r="A6" s="10" t="str">
        <f>name!B5</f>
        <v>Mining and quarrying</v>
      </c>
      <c r="B6" s="11">
        <v>8.4000000000000213E-2</v>
      </c>
      <c r="C6" s="11">
        <v>0.10399999999999972</v>
      </c>
      <c r="D6" s="11">
        <v>0.10799999999999985</v>
      </c>
      <c r="E6" s="11">
        <v>8.4000000000000033E-2</v>
      </c>
      <c r="F6" s="11">
        <v>5.9999999999999935E-2</v>
      </c>
    </row>
    <row r="7" spans="1:7" x14ac:dyDescent="0.2">
      <c r="A7" s="10" t="str">
        <f>name!B6</f>
        <v>Food drink and tobacco</v>
      </c>
      <c r="B7" s="11">
        <v>4.0499999999999972</v>
      </c>
      <c r="C7" s="11">
        <v>3.0620000000000065</v>
      </c>
      <c r="D7" s="11">
        <v>3.0359999999999947</v>
      </c>
      <c r="E7" s="11">
        <v>3.0540000000000069</v>
      </c>
      <c r="F7" s="11">
        <v>2.976999999999999</v>
      </c>
      <c r="G7" s="11"/>
    </row>
    <row r="8" spans="1:7" x14ac:dyDescent="0.2">
      <c r="A8" s="10" t="str">
        <f>name!B7</f>
        <v>Engineering</v>
      </c>
      <c r="B8" s="11">
        <v>3.7160000000000104</v>
      </c>
      <c r="C8" s="11">
        <v>4.4720000000000004</v>
      </c>
      <c r="D8" s="11">
        <v>4.1670000000000096</v>
      </c>
      <c r="E8" s="11">
        <v>4.5640000000000107</v>
      </c>
      <c r="F8" s="11">
        <v>4.2059999999999835</v>
      </c>
      <c r="G8" s="11"/>
    </row>
    <row r="9" spans="1:7" x14ac:dyDescent="0.2">
      <c r="A9" s="10" t="str">
        <f>name!B8</f>
        <v>Rest of manufacturing</v>
      </c>
      <c r="B9" s="11">
        <v>11.176999999999991</v>
      </c>
      <c r="C9" s="11">
        <v>9.9759999999999707</v>
      </c>
      <c r="D9" s="11">
        <v>9.5850000000000044</v>
      </c>
      <c r="E9" s="11">
        <v>9.2859999999999925</v>
      </c>
      <c r="F9" s="11">
        <v>8.830999999999996</v>
      </c>
      <c r="G9" s="11"/>
    </row>
    <row r="10" spans="1:7" x14ac:dyDescent="0.2">
      <c r="A10" s="10" t="str">
        <f>name!B9</f>
        <v>Electricity and gas</v>
      </c>
      <c r="B10" s="11">
        <v>0.3290000000000004</v>
      </c>
      <c r="C10" s="11">
        <v>0.27700000000000041</v>
      </c>
      <c r="D10" s="11">
        <v>0.30299999999999977</v>
      </c>
      <c r="E10" s="11">
        <v>0.29199999999999959</v>
      </c>
      <c r="F10" s="11">
        <v>0.28899999999999992</v>
      </c>
      <c r="G10" s="11"/>
    </row>
    <row r="11" spans="1:7" x14ac:dyDescent="0.2">
      <c r="A11" s="10" t="str">
        <f>name!B10</f>
        <v>Water and sewerage</v>
      </c>
      <c r="B11" s="11">
        <v>1.5619999999999967</v>
      </c>
      <c r="C11" s="11">
        <v>1.36</v>
      </c>
      <c r="D11" s="11">
        <v>1.2640000000000005</v>
      </c>
      <c r="E11" s="11">
        <v>1.3059999999999998</v>
      </c>
      <c r="F11" s="11">
        <v>1.3700000000000008</v>
      </c>
      <c r="G11" s="11"/>
    </row>
    <row r="12" spans="1:7" x14ac:dyDescent="0.2">
      <c r="A12" s="10" t="str">
        <f>name!B11</f>
        <v>Construction</v>
      </c>
      <c r="B12" s="11">
        <v>9.9899999999999753</v>
      </c>
      <c r="C12" s="11">
        <v>12.488999999999962</v>
      </c>
      <c r="D12" s="11">
        <v>11.780000000000003</v>
      </c>
      <c r="E12" s="11">
        <v>11.746999999999961</v>
      </c>
      <c r="F12" s="11">
        <v>11.943000000000005</v>
      </c>
      <c r="G12" s="11"/>
    </row>
    <row r="13" spans="1:7" x14ac:dyDescent="0.2">
      <c r="A13" s="10" t="str">
        <f>name!B12</f>
        <v>Wholesale and retail trade</v>
      </c>
      <c r="B13" s="11">
        <v>24.110000000000003</v>
      </c>
      <c r="C13" s="11">
        <v>22.670999999999971</v>
      </c>
      <c r="D13" s="11">
        <v>22.397999999999982</v>
      </c>
      <c r="E13" s="11">
        <v>22.549999999999994</v>
      </c>
      <c r="F13" s="11">
        <v>22.757000000000026</v>
      </c>
      <c r="G13" s="11"/>
    </row>
    <row r="14" spans="1:7" x14ac:dyDescent="0.2">
      <c r="A14" s="10" t="str">
        <f>name!B13</f>
        <v>Transport and storage</v>
      </c>
      <c r="B14" s="11">
        <v>7.3669999999999982</v>
      </c>
      <c r="C14" s="11">
        <v>8.1040000000000063</v>
      </c>
      <c r="D14" s="11">
        <v>7.7409999999999988</v>
      </c>
      <c r="E14" s="11">
        <v>8.1089999999999947</v>
      </c>
      <c r="F14" s="11">
        <v>8.2479999999999887</v>
      </c>
      <c r="G14" s="11"/>
    </row>
    <row r="15" spans="1:7" x14ac:dyDescent="0.2">
      <c r="A15" s="10" t="str">
        <f>name!B14</f>
        <v>Accommodation and food</v>
      </c>
      <c r="B15" s="11">
        <v>9.794999999999991</v>
      </c>
      <c r="C15" s="11">
        <v>11.857000000000003</v>
      </c>
      <c r="D15" s="11">
        <v>12.141000000000007</v>
      </c>
      <c r="E15" s="11">
        <v>12.823999999999984</v>
      </c>
      <c r="F15" s="11">
        <v>15.265000000000004</v>
      </c>
      <c r="G15" s="11"/>
    </row>
    <row r="16" spans="1:7" x14ac:dyDescent="0.2">
      <c r="A16" s="10" t="str">
        <f>name!B15</f>
        <v>Media</v>
      </c>
      <c r="B16" s="11">
        <v>1.0609999999999991</v>
      </c>
      <c r="C16" s="11">
        <v>0.90899999999999814</v>
      </c>
      <c r="D16" s="11">
        <v>1.0680000000000012</v>
      </c>
      <c r="E16" s="11">
        <v>1.0540000000000009</v>
      </c>
      <c r="F16" s="11">
        <v>1.0759999999999985</v>
      </c>
      <c r="G16" s="11"/>
    </row>
    <row r="17" spans="1:7" x14ac:dyDescent="0.2">
      <c r="A17" s="10" t="str">
        <f>name!B16</f>
        <v>Information technology</v>
      </c>
      <c r="B17" s="11">
        <v>3.7080000000000002</v>
      </c>
      <c r="C17" s="11">
        <v>3.9550000000000098</v>
      </c>
      <c r="D17" s="11">
        <v>4.1599999999999886</v>
      </c>
      <c r="E17" s="11">
        <v>4.4210000000000056</v>
      </c>
      <c r="F17" s="11">
        <v>4.6860000000000035</v>
      </c>
      <c r="G17" s="11"/>
    </row>
    <row r="18" spans="1:7" x14ac:dyDescent="0.2">
      <c r="A18" s="10" t="str">
        <f>name!B17</f>
        <v>Finance and insurance</v>
      </c>
      <c r="B18" s="11">
        <v>2.965000000000007</v>
      </c>
      <c r="C18" s="11">
        <v>2.0020000000000051</v>
      </c>
      <c r="D18" s="11">
        <v>2.0329999999999981</v>
      </c>
      <c r="E18" s="11">
        <v>2.0310000000000019</v>
      </c>
      <c r="F18" s="11">
        <v>1.9370000000000014</v>
      </c>
      <c r="G18" s="11"/>
    </row>
    <row r="19" spans="1:7" x14ac:dyDescent="0.2">
      <c r="A19" s="10" t="str">
        <f>name!B18</f>
        <v>Real estate</v>
      </c>
      <c r="B19" s="11">
        <v>4.248000000000002</v>
      </c>
      <c r="C19" s="11">
        <v>4.5330000000000048</v>
      </c>
      <c r="D19" s="11">
        <v>4.5790000000000068</v>
      </c>
      <c r="E19" s="11">
        <v>4.6359999999999992</v>
      </c>
      <c r="F19" s="11">
        <v>5.4469999999999859</v>
      </c>
      <c r="G19" s="11"/>
    </row>
    <row r="20" spans="1:7" x14ac:dyDescent="0.2">
      <c r="A20" s="10" t="str">
        <f>name!B19</f>
        <v>Professional services</v>
      </c>
      <c r="B20" s="11">
        <v>10.923999999999987</v>
      </c>
      <c r="C20" s="11">
        <v>11.487000000000002</v>
      </c>
      <c r="D20" s="11">
        <v>11.270999999999987</v>
      </c>
      <c r="E20" s="11">
        <v>11.76599999999998</v>
      </c>
      <c r="F20" s="11">
        <v>12.583000000000023</v>
      </c>
      <c r="G20" s="11"/>
    </row>
    <row r="21" spans="1:7" x14ac:dyDescent="0.2">
      <c r="A21" s="10" t="str">
        <f>name!B20</f>
        <v>Support services</v>
      </c>
      <c r="B21" s="11">
        <v>9.4639999999999915</v>
      </c>
      <c r="C21" s="11">
        <v>11.026999999999983</v>
      </c>
      <c r="D21" s="11">
        <v>10.075999999999979</v>
      </c>
      <c r="E21" s="11">
        <v>10.785999999999982</v>
      </c>
      <c r="F21" s="11">
        <v>11.527000000000003</v>
      </c>
      <c r="G21" s="11"/>
    </row>
    <row r="22" spans="1:7" x14ac:dyDescent="0.2">
      <c r="A22" s="10" t="str">
        <f>name!B21</f>
        <v>Public admin. and defence</v>
      </c>
      <c r="B22" s="11">
        <v>6.6710000000000136</v>
      </c>
      <c r="C22" s="11">
        <v>6.5469999999999988</v>
      </c>
      <c r="D22" s="11">
        <v>6.4959999999999987</v>
      </c>
      <c r="E22" s="11">
        <v>6.5749999999999957</v>
      </c>
      <c r="F22" s="11">
        <v>6.7680000000000122</v>
      </c>
      <c r="G22" s="11"/>
    </row>
    <row r="23" spans="1:7" x14ac:dyDescent="0.2">
      <c r="A23" s="10" t="str">
        <f>name!B22</f>
        <v>Education</v>
      </c>
      <c r="B23" s="11">
        <v>13.765000000000025</v>
      </c>
      <c r="C23" s="11">
        <v>12.796000000000017</v>
      </c>
      <c r="D23" s="11">
        <v>12.993000000000011</v>
      </c>
      <c r="E23" s="11">
        <v>13.356000000000009</v>
      </c>
      <c r="F23" s="11">
        <v>14.217999999999977</v>
      </c>
      <c r="G23" s="11"/>
    </row>
    <row r="24" spans="1:7" x14ac:dyDescent="0.2">
      <c r="A24" s="10" t="str">
        <f>name!B23</f>
        <v>Health and social work</v>
      </c>
      <c r="B24" s="11">
        <v>18.279000000000046</v>
      </c>
      <c r="C24" s="11">
        <v>21.054000000000002</v>
      </c>
      <c r="D24" s="11">
        <v>20.588000000000012</v>
      </c>
      <c r="E24" s="11">
        <v>21.921999999999976</v>
      </c>
      <c r="F24" s="11">
        <v>23.342000000000017</v>
      </c>
      <c r="G24" s="11"/>
    </row>
    <row r="25" spans="1:7" x14ac:dyDescent="0.2">
      <c r="A25" s="10" t="str">
        <f>name!B24</f>
        <v>Arts and entertainment</v>
      </c>
      <c r="B25" s="11">
        <v>5.1180000000000172</v>
      </c>
      <c r="C25" s="11">
        <v>5.0429999999999939</v>
      </c>
      <c r="D25" s="11">
        <v>4.8809999999999967</v>
      </c>
      <c r="E25" s="11">
        <v>4.4509999999999961</v>
      </c>
      <c r="F25" s="11">
        <v>4.8949999999999996</v>
      </c>
      <c r="G25" s="11"/>
    </row>
    <row r="26" spans="1:7" x14ac:dyDescent="0.2">
      <c r="A26" s="10" t="str">
        <f>name!B25</f>
        <v>Other services</v>
      </c>
      <c r="B26" s="11">
        <v>5.3790000000000093</v>
      </c>
      <c r="C26" s="11">
        <v>5.5159999999999965</v>
      </c>
      <c r="D26" s="11">
        <v>5.1669999999999972</v>
      </c>
      <c r="E26" s="11">
        <v>5.0039999999999996</v>
      </c>
      <c r="F26" s="11">
        <v>4.9999999999999982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157.77200000000008</v>
      </c>
      <c r="C28" s="11">
        <f t="shared" ref="C28:F28" si="0">SUM(C5:C26)</f>
        <v>162.60499999999993</v>
      </c>
      <c r="D28" s="11">
        <f t="shared" si="0"/>
        <v>158.20999999999998</v>
      </c>
      <c r="E28" s="11">
        <f t="shared" si="0"/>
        <v>162.29099999999988</v>
      </c>
      <c r="F28" s="11">
        <f t="shared" si="0"/>
        <v>169.90100000000004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2.5416423700022737</v>
      </c>
      <c r="C32" s="18">
        <f t="shared" ref="C32:E32" si="1">C5/C$28*100</f>
        <v>2.0688170720457557</v>
      </c>
      <c r="D32" s="18">
        <f t="shared" si="1"/>
        <v>1.5011693319006374</v>
      </c>
      <c r="E32" s="18">
        <f t="shared" si="1"/>
        <v>1.5238060027974432</v>
      </c>
      <c r="F32" s="18">
        <f>F5/F$28*100</f>
        <v>1.4573192623939801</v>
      </c>
    </row>
    <row r="33" spans="1:6" x14ac:dyDescent="0.2">
      <c r="A33" t="str">
        <f>$A$6</f>
        <v>Mining and quarrying</v>
      </c>
      <c r="B33" s="18">
        <f t="shared" ref="B33:F53" si="2">B6/B$28*100</f>
        <v>5.3241386304287305E-2</v>
      </c>
      <c r="C33" s="18">
        <f t="shared" si="2"/>
        <v>6.3958672857538063E-2</v>
      </c>
      <c r="D33" s="18">
        <f t="shared" si="2"/>
        <v>6.8263700145376319E-2</v>
      </c>
      <c r="E33" s="18">
        <f t="shared" si="2"/>
        <v>5.1758877571769293E-2</v>
      </c>
      <c r="F33" s="18">
        <f t="shared" si="2"/>
        <v>3.5314683256720047E-2</v>
      </c>
    </row>
    <row r="34" spans="1:6" x14ac:dyDescent="0.2">
      <c r="A34" t="str">
        <f>$A$7</f>
        <v>Food drink and tobacco</v>
      </c>
      <c r="B34" s="18">
        <f t="shared" si="2"/>
        <v>2.5669954110995583</v>
      </c>
      <c r="C34" s="18">
        <f t="shared" si="2"/>
        <v>1.8830909258632931</v>
      </c>
      <c r="D34" s="18">
        <f t="shared" si="2"/>
        <v>1.9189684596422445</v>
      </c>
      <c r="E34" s="18">
        <f t="shared" si="2"/>
        <v>1.8818049060021869</v>
      </c>
      <c r="F34" s="18">
        <f t="shared" si="2"/>
        <v>1.7521968675875941</v>
      </c>
    </row>
    <row r="35" spans="1:6" x14ac:dyDescent="0.2">
      <c r="A35" t="str">
        <f>$A$8</f>
        <v>Engineering</v>
      </c>
      <c r="B35" s="18">
        <f t="shared" si="2"/>
        <v>2.3552975179372817</v>
      </c>
      <c r="C35" s="18">
        <f t="shared" si="2"/>
        <v>2.7502229328741445</v>
      </c>
      <c r="D35" s="18">
        <f t="shared" si="2"/>
        <v>2.6338410972757789</v>
      </c>
      <c r="E35" s="18">
        <f t="shared" si="2"/>
        <v>2.8122323480661366</v>
      </c>
      <c r="F35" s="18">
        <f t="shared" si="2"/>
        <v>2.4755592962960682</v>
      </c>
    </row>
    <row r="36" spans="1:6" x14ac:dyDescent="0.2">
      <c r="A36" t="str">
        <f>$A$9</f>
        <v>Rest of manufacturing</v>
      </c>
      <c r="B36" s="18">
        <f t="shared" si="2"/>
        <v>7.0842735086073487</v>
      </c>
      <c r="C36" s="18">
        <f t="shared" si="2"/>
        <v>6.1351126964115341</v>
      </c>
      <c r="D36" s="18">
        <f t="shared" si="2"/>
        <v>6.0584033879021586</v>
      </c>
      <c r="E36" s="18">
        <f t="shared" si="2"/>
        <v>5.7218206801362976</v>
      </c>
      <c r="F36" s="18">
        <f t="shared" si="2"/>
        <v>5.1977327973349148</v>
      </c>
    </row>
    <row r="37" spans="1:6" x14ac:dyDescent="0.2">
      <c r="A37" t="str">
        <f>$A$10</f>
        <v>Electricity and gas</v>
      </c>
      <c r="B37" s="18">
        <f t="shared" si="2"/>
        <v>0.20852876302512499</v>
      </c>
      <c r="C37" s="18">
        <f t="shared" si="2"/>
        <v>0.17035146520709726</v>
      </c>
      <c r="D37" s="18">
        <f t="shared" si="2"/>
        <v>0.19151760318563923</v>
      </c>
      <c r="E37" s="18">
        <f t="shared" si="2"/>
        <v>0.1799237172732929</v>
      </c>
      <c r="F37" s="18">
        <f t="shared" si="2"/>
        <v>0.17009905768653499</v>
      </c>
    </row>
    <row r="38" spans="1:6" x14ac:dyDescent="0.2">
      <c r="A38" t="str">
        <f>$A$11</f>
        <v>Water and sewerage</v>
      </c>
      <c r="B38" s="18">
        <f t="shared" si="2"/>
        <v>0.99003625484876656</v>
      </c>
      <c r="C38" s="18">
        <f t="shared" si="2"/>
        <v>0.8363826450601155</v>
      </c>
      <c r="D38" s="18">
        <f t="shared" si="2"/>
        <v>0.79893812021996113</v>
      </c>
      <c r="E38" s="18">
        <f t="shared" si="2"/>
        <v>0.80472731081822202</v>
      </c>
      <c r="F38" s="18">
        <f t="shared" si="2"/>
        <v>0.80635193436177577</v>
      </c>
    </row>
    <row r="39" spans="1:6" x14ac:dyDescent="0.2">
      <c r="A39" t="str">
        <f>$A$12</f>
        <v>Construction</v>
      </c>
      <c r="B39" s="18">
        <f t="shared" si="2"/>
        <v>6.3319220140455652</v>
      </c>
      <c r="C39" s="18">
        <f t="shared" si="2"/>
        <v>7.6805756280556974</v>
      </c>
      <c r="D39" s="18">
        <f t="shared" si="2"/>
        <v>7.4457998862271699</v>
      </c>
      <c r="E39" s="18">
        <f t="shared" si="2"/>
        <v>7.2382325575663282</v>
      </c>
      <c r="F39" s="18">
        <f t="shared" si="2"/>
        <v>7.0293877022501352</v>
      </c>
    </row>
    <row r="40" spans="1:6" x14ac:dyDescent="0.2">
      <c r="A40" t="str">
        <f>$A$13</f>
        <v>Wholesale and retail trade</v>
      </c>
      <c r="B40" s="18">
        <f t="shared" si="2"/>
        <v>15.281545521385285</v>
      </c>
      <c r="C40" s="18">
        <f t="shared" si="2"/>
        <v>13.942375695704301</v>
      </c>
      <c r="D40" s="18">
        <f t="shared" si="2"/>
        <v>14.157132924593885</v>
      </c>
      <c r="E40" s="18">
        <f t="shared" si="2"/>
        <v>13.894793919564247</v>
      </c>
      <c r="F40" s="18">
        <f t="shared" si="2"/>
        <v>13.394270781219664</v>
      </c>
    </row>
    <row r="41" spans="1:6" x14ac:dyDescent="0.2">
      <c r="A41" t="str">
        <f>$A$14</f>
        <v>Transport and storage</v>
      </c>
      <c r="B41" s="18">
        <f t="shared" si="2"/>
        <v>4.6693963440914708</v>
      </c>
      <c r="C41" s="18">
        <f t="shared" si="2"/>
        <v>4.9838565849758671</v>
      </c>
      <c r="D41" s="18">
        <f t="shared" si="2"/>
        <v>4.8928639150496176</v>
      </c>
      <c r="E41" s="18">
        <f t="shared" si="2"/>
        <v>4.9965802170175797</v>
      </c>
      <c r="F41" s="18">
        <f t="shared" si="2"/>
        <v>4.8545917916904466</v>
      </c>
    </row>
    <row r="42" spans="1:6" x14ac:dyDescent="0.2">
      <c r="A42" t="str">
        <f>$A$15</f>
        <v>Accommodation and food</v>
      </c>
      <c r="B42" s="18">
        <f t="shared" si="2"/>
        <v>6.2083259386963379</v>
      </c>
      <c r="C42" s="18">
        <f t="shared" si="2"/>
        <v>7.2919036929983747</v>
      </c>
      <c r="D42" s="18">
        <f t="shared" si="2"/>
        <v>7.6739776246760689</v>
      </c>
      <c r="E42" s="18">
        <f t="shared" si="2"/>
        <v>7.9018553092900987</v>
      </c>
      <c r="F42" s="18">
        <f t="shared" si="2"/>
        <v>8.98464399856387</v>
      </c>
    </row>
    <row r="43" spans="1:6" x14ac:dyDescent="0.2">
      <c r="A43" t="str">
        <f>$A$16</f>
        <v>Media</v>
      </c>
      <c r="B43" s="18">
        <f t="shared" si="2"/>
        <v>0.67248941510534099</v>
      </c>
      <c r="C43" s="18">
        <f t="shared" si="2"/>
        <v>0.55902340026444364</v>
      </c>
      <c r="D43" s="18">
        <f t="shared" si="2"/>
        <v>0.67505214588205631</v>
      </c>
      <c r="E43" s="18">
        <f t="shared" si="2"/>
        <v>0.6494506781029149</v>
      </c>
      <c r="F43" s="18">
        <f t="shared" si="2"/>
        <v>0.63330998640384584</v>
      </c>
    </row>
    <row r="44" spans="1:6" x14ac:dyDescent="0.2">
      <c r="A44" t="str">
        <f>$A$17</f>
        <v>Information technology</v>
      </c>
      <c r="B44" s="18">
        <f t="shared" si="2"/>
        <v>2.3502269097178194</v>
      </c>
      <c r="C44" s="18">
        <f t="shared" si="2"/>
        <v>2.4322745303035029</v>
      </c>
      <c r="D44" s="18">
        <f t="shared" si="2"/>
        <v>2.6294165981922695</v>
      </c>
      <c r="E44" s="18">
        <f t="shared" si="2"/>
        <v>2.7241190207713357</v>
      </c>
      <c r="F44" s="18">
        <f t="shared" si="2"/>
        <v>2.7580767623498406</v>
      </c>
    </row>
    <row r="45" spans="1:6" x14ac:dyDescent="0.2">
      <c r="A45" t="str">
        <f>$A$18</f>
        <v>Finance and insurance</v>
      </c>
      <c r="B45" s="18">
        <f t="shared" si="2"/>
        <v>1.8792941713358553</v>
      </c>
      <c r="C45" s="18">
        <f t="shared" si="2"/>
        <v>1.2312044525076142</v>
      </c>
      <c r="D45" s="18">
        <f t="shared" si="2"/>
        <v>1.2850009481069453</v>
      </c>
      <c r="E45" s="18">
        <f t="shared" si="2"/>
        <v>1.2514557184317081</v>
      </c>
      <c r="F45" s="18">
        <f t="shared" si="2"/>
        <v>1.1400756911377807</v>
      </c>
    </row>
    <row r="46" spans="1:6" x14ac:dyDescent="0.2">
      <c r="A46" t="str">
        <f>$A$19</f>
        <v>Real estate</v>
      </c>
      <c r="B46" s="18">
        <f t="shared" si="2"/>
        <v>2.6924929645310955</v>
      </c>
      <c r="C46" s="18">
        <f t="shared" si="2"/>
        <v>2.787737154454049</v>
      </c>
      <c r="D46" s="18">
        <f t="shared" si="2"/>
        <v>2.8942544719044356</v>
      </c>
      <c r="E46" s="18">
        <f t="shared" si="2"/>
        <v>2.8565971002705033</v>
      </c>
      <c r="F46" s="18">
        <f t="shared" si="2"/>
        <v>3.2059846616558967</v>
      </c>
    </row>
    <row r="47" spans="1:6" x14ac:dyDescent="0.2">
      <c r="A47" s="10" t="str">
        <f>$A$20</f>
        <v>Professional services</v>
      </c>
      <c r="B47" s="18">
        <f t="shared" si="2"/>
        <v>6.9239155236670529</v>
      </c>
      <c r="C47" s="18">
        <f t="shared" si="2"/>
        <v>7.0643584145629017</v>
      </c>
      <c r="D47" s="18">
        <f t="shared" si="2"/>
        <v>7.1240755957271906</v>
      </c>
      <c r="E47" s="18">
        <f t="shared" si="2"/>
        <v>7.2499399227313823</v>
      </c>
      <c r="F47" s="18">
        <f t="shared" si="2"/>
        <v>7.4060776569884936</v>
      </c>
    </row>
    <row r="48" spans="1:6" x14ac:dyDescent="0.2">
      <c r="A48" s="10" t="str">
        <f>$A$21</f>
        <v>Support services</v>
      </c>
      <c r="B48" s="18">
        <f t="shared" si="2"/>
        <v>5.9985295236163489</v>
      </c>
      <c r="C48" s="18">
        <f t="shared" si="2"/>
        <v>6.7814642846160869</v>
      </c>
      <c r="D48" s="18">
        <f t="shared" si="2"/>
        <v>6.3687503950445494</v>
      </c>
      <c r="E48" s="18">
        <f t="shared" si="2"/>
        <v>6.6460863510607426</v>
      </c>
      <c r="F48" s="18">
        <f t="shared" si="2"/>
        <v>6.7845392316702089</v>
      </c>
    </row>
    <row r="49" spans="1:9" x14ac:dyDescent="0.2">
      <c r="A49" s="10" t="str">
        <f>$A$22</f>
        <v>Public admin. and defence</v>
      </c>
      <c r="B49" s="18">
        <f t="shared" si="2"/>
        <v>4.2282534289988147</v>
      </c>
      <c r="C49" s="18">
        <f t="shared" si="2"/>
        <v>4.0263214538298344</v>
      </c>
      <c r="D49" s="18">
        <f t="shared" si="2"/>
        <v>4.1059351494848615</v>
      </c>
      <c r="E49" s="18">
        <f t="shared" si="2"/>
        <v>4.0513645242188412</v>
      </c>
      <c r="F49" s="18">
        <f t="shared" si="2"/>
        <v>3.9834962713580322</v>
      </c>
    </row>
    <row r="50" spans="1:9" x14ac:dyDescent="0.2">
      <c r="A50" s="10" t="str">
        <f>$A$23</f>
        <v>Education</v>
      </c>
      <c r="B50" s="18">
        <f t="shared" si="2"/>
        <v>8.7246152676013615</v>
      </c>
      <c r="C50" s="18">
        <f t="shared" si="2"/>
        <v>7.8693767104332721</v>
      </c>
      <c r="D50" s="18">
        <f t="shared" si="2"/>
        <v>8.2125023702673747</v>
      </c>
      <c r="E50" s="18">
        <f t="shared" si="2"/>
        <v>8.2296615339113188</v>
      </c>
      <c r="F50" s="18">
        <f t="shared" si="2"/>
        <v>8.3684027757340882</v>
      </c>
    </row>
    <row r="51" spans="1:9" x14ac:dyDescent="0.2">
      <c r="A51" s="10" t="str">
        <f>$A$24</f>
        <v>Health and social work</v>
      </c>
      <c r="B51" s="18">
        <f t="shared" si="2"/>
        <v>11.585705955429377</v>
      </c>
      <c r="C51" s="18">
        <f t="shared" si="2"/>
        <v>12.947941330217406</v>
      </c>
      <c r="D51" s="18">
        <f t="shared" si="2"/>
        <v>13.013083875861206</v>
      </c>
      <c r="E51" s="18">
        <f t="shared" si="2"/>
        <v>13.507834692003865</v>
      </c>
      <c r="F51" s="18">
        <f t="shared" si="2"/>
        <v>13.73858894297268</v>
      </c>
    </row>
    <row r="52" spans="1:9" x14ac:dyDescent="0.2">
      <c r="A52" s="10" t="str">
        <f>$A$25</f>
        <v>Arts and entertainment</v>
      </c>
      <c r="B52" s="18">
        <f t="shared" si="2"/>
        <v>3.2439216083969367</v>
      </c>
      <c r="C52" s="18">
        <f t="shared" si="2"/>
        <v>3.1013806463515858</v>
      </c>
      <c r="D52" s="18">
        <f t="shared" si="2"/>
        <v>3.0851400037924264</v>
      </c>
      <c r="E52" s="18">
        <f t="shared" si="2"/>
        <v>2.742604334189819</v>
      </c>
      <c r="F52" s="18">
        <f t="shared" si="2"/>
        <v>2.8810895756940798</v>
      </c>
    </row>
    <row r="53" spans="1:9" x14ac:dyDescent="0.2">
      <c r="A53" s="10" t="str">
        <f>$A$26</f>
        <v>Other services</v>
      </c>
      <c r="B53" s="18">
        <f t="shared" si="2"/>
        <v>3.409350201556681</v>
      </c>
      <c r="C53" s="18">
        <f t="shared" si="2"/>
        <v>3.3922696104055836</v>
      </c>
      <c r="D53" s="18">
        <f t="shared" si="2"/>
        <v>3.2659123949181454</v>
      </c>
      <c r="E53" s="18">
        <f t="shared" si="2"/>
        <v>3.083350278203969</v>
      </c>
      <c r="F53" s="18">
        <f t="shared" si="2"/>
        <v>2.9428902713933391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Worcestershire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-4.2964817423332136</v>
      </c>
      <c r="C63" s="18">
        <f>IF(AND(D$3-C$3 &lt;&gt; 0,C5&lt;&gt;0,D5&lt;&gt;0),(EXP(LN(D5/C5)/(D$3-C$3))-1)*100,0)</f>
        <v>-29.399524375743212</v>
      </c>
      <c r="D63" s="18">
        <f t="shared" ref="B63:E78" si="3">IF(AND(E$3-D$3 &lt;&gt; 0,D5&lt;&gt;0,E5&lt;&gt;0),(EXP(LN(E5/D5)/(E$3-D$3))-1)*100,0)</f>
        <v>0.81196975921877801</v>
      </c>
      <c r="E63" s="18">
        <f t="shared" si="3"/>
        <v>1.2124397776402951E-2</v>
      </c>
      <c r="F63" s="18">
        <f>IF(AND(F$3-D$3 &lt;&gt; 0,D5&lt;&gt;0,F5&lt;&gt;0),(EXP(LN(F5/D5)/(F$3-D$3))-1)*100,0)</f>
        <v>0.27803190936361855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5.4844671280265267</v>
      </c>
      <c r="C64" s="18">
        <f t="shared" ref="C64:C78" si="4">IF(AND(D$3-C$3 &lt;&gt; 0,C6&lt;&gt;0,D6&lt;&gt;0),(EXP(LN(D6/C6)/(D$3-C$3))-1)*100,0)</f>
        <v>3.8461538461539879</v>
      </c>
      <c r="D64" s="18">
        <f t="shared" si="3"/>
        <v>-4.9020607204410034</v>
      </c>
      <c r="E64" s="18">
        <f t="shared" si="3"/>
        <v>-3.308745165425131</v>
      </c>
      <c r="F64" s="18">
        <f t="shared" ref="F64:F84" si="5">IF(AND(F$3-D$3 &lt;&gt; 0,D6&lt;&gt;0,F6&lt;&gt;0),(EXP(LN(F6/D6)/(F$3-D$3))-1)*100,0)</f>
        <v>-3.8427946054431228</v>
      </c>
    </row>
    <row r="65" spans="1:6" x14ac:dyDescent="0.2">
      <c r="A65" t="str">
        <f>$A$7</f>
        <v>Food drink and tobacco</v>
      </c>
      <c r="B65" s="18">
        <f t="shared" si="3"/>
        <v>-6.7524261941747099</v>
      </c>
      <c r="C65" s="18">
        <f t="shared" si="4"/>
        <v>-0.8491182233837935</v>
      </c>
      <c r="D65" s="18">
        <f t="shared" si="3"/>
        <v>0.11829686086446412</v>
      </c>
      <c r="E65" s="18">
        <f t="shared" si="3"/>
        <v>-0.25503547814942351</v>
      </c>
      <c r="F65" s="18">
        <f t="shared" si="5"/>
        <v>-0.13074630244529484</v>
      </c>
    </row>
    <row r="66" spans="1:6" x14ac:dyDescent="0.2">
      <c r="A66" t="str">
        <f>$A$8</f>
        <v>Engineering</v>
      </c>
      <c r="B66" s="18">
        <f t="shared" si="3"/>
        <v>4.7385415959447119</v>
      </c>
      <c r="C66" s="18">
        <f t="shared" si="4"/>
        <v>-6.8202146690516718</v>
      </c>
      <c r="D66" s="18">
        <f t="shared" si="3"/>
        <v>1.8367256574010282</v>
      </c>
      <c r="E66" s="18">
        <f t="shared" si="3"/>
        <v>-0.81354620146585344</v>
      </c>
      <c r="F66" s="18">
        <f t="shared" si="5"/>
        <v>6.2124121311790681E-2</v>
      </c>
    </row>
    <row r="67" spans="1:6" x14ac:dyDescent="0.2">
      <c r="A67" t="str">
        <f>$A$9</f>
        <v>Rest of manufacturing</v>
      </c>
      <c r="B67" s="18">
        <f t="shared" si="3"/>
        <v>-2.8018951127416813</v>
      </c>
      <c r="C67" s="18">
        <f t="shared" si="4"/>
        <v>-3.9194065757815477</v>
      </c>
      <c r="D67" s="18">
        <f t="shared" si="3"/>
        <v>-0.6318252745115438</v>
      </c>
      <c r="E67" s="18">
        <f t="shared" si="3"/>
        <v>-0.50113641162278233</v>
      </c>
      <c r="F67" s="18">
        <f t="shared" si="5"/>
        <v>-0.54471845273991182</v>
      </c>
    </row>
    <row r="68" spans="1:6" x14ac:dyDescent="0.2">
      <c r="A68" t="str">
        <f>$A$10</f>
        <v>Electricity and gas</v>
      </c>
      <c r="B68" s="18">
        <f t="shared" si="3"/>
        <v>-4.2098247569408054</v>
      </c>
      <c r="C68" s="18">
        <f t="shared" si="4"/>
        <v>9.3862815884474102</v>
      </c>
      <c r="D68" s="18">
        <f t="shared" si="3"/>
        <v>-0.73685190125473143</v>
      </c>
      <c r="E68" s="18">
        <f t="shared" si="3"/>
        <v>-0.10321783526667794</v>
      </c>
      <c r="F68" s="18">
        <f t="shared" si="5"/>
        <v>-0.314877334192043</v>
      </c>
    </row>
    <row r="69" spans="1:6" x14ac:dyDescent="0.2">
      <c r="A69" t="str">
        <f>$A$11</f>
        <v>Water and sewerage</v>
      </c>
      <c r="B69" s="18">
        <f t="shared" si="3"/>
        <v>-3.4028151870520773</v>
      </c>
      <c r="C69" s="18">
        <f t="shared" si="4"/>
        <v>-7.0588235294117396</v>
      </c>
      <c r="D69" s="18">
        <f t="shared" si="3"/>
        <v>0.65589634312881451</v>
      </c>
      <c r="E69" s="18">
        <f t="shared" si="3"/>
        <v>0.47956333162713083</v>
      </c>
      <c r="F69" s="18">
        <f t="shared" si="5"/>
        <v>0.53830665235454767</v>
      </c>
    </row>
    <row r="70" spans="1:6" x14ac:dyDescent="0.2">
      <c r="A70" t="str">
        <f>$A$12</f>
        <v>Construction</v>
      </c>
      <c r="B70" s="18">
        <f t="shared" si="3"/>
        <v>5.7403014901147742</v>
      </c>
      <c r="C70" s="18">
        <f t="shared" si="4"/>
        <v>-5.6769957562652014</v>
      </c>
      <c r="D70" s="18">
        <f t="shared" si="3"/>
        <v>-5.60900512800111E-2</v>
      </c>
      <c r="E70" s="18">
        <f t="shared" si="3"/>
        <v>0.16561142294202469</v>
      </c>
      <c r="F70" s="18">
        <f t="shared" si="5"/>
        <v>9.1656341861834356E-2</v>
      </c>
    </row>
    <row r="71" spans="1:6" x14ac:dyDescent="0.2">
      <c r="A71" t="str">
        <f>$A$13</f>
        <v>Wholesale and retail trade</v>
      </c>
      <c r="B71" s="18">
        <f t="shared" si="3"/>
        <v>-1.5267284417117555</v>
      </c>
      <c r="C71" s="18">
        <f t="shared" si="4"/>
        <v>-1.2041815535264844</v>
      </c>
      <c r="D71" s="18">
        <f t="shared" si="3"/>
        <v>0.13535946410079269</v>
      </c>
      <c r="E71" s="18">
        <f t="shared" si="3"/>
        <v>9.1419006007087411E-2</v>
      </c>
      <c r="F71" s="18">
        <f t="shared" si="5"/>
        <v>0.10606368256047549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2.4123167157474423</v>
      </c>
      <c r="C72" s="18">
        <f t="shared" si="4"/>
        <v>-4.4792694965450019</v>
      </c>
      <c r="D72" s="18">
        <f t="shared" si="3"/>
        <v>0.9332009735725455</v>
      </c>
      <c r="E72" s="18">
        <f t="shared" si="3"/>
        <v>0.17010642463550774</v>
      </c>
      <c r="F72" s="18">
        <f t="shared" si="5"/>
        <v>0.42382807810770196</v>
      </c>
    </row>
    <row r="73" spans="1:6" x14ac:dyDescent="0.2">
      <c r="A73" t="str">
        <f>$A$15</f>
        <v>Accommodation and food</v>
      </c>
      <c r="B73" s="18">
        <f t="shared" si="6"/>
        <v>4.8920552121841654</v>
      </c>
      <c r="C73" s="18">
        <f>IF(AND(D$3-C$3 &lt;&gt; 0,C15&lt;&gt;0,D15&lt;&gt;0),(EXP(LN(D15/C15)/(D$3-C$3))-1)*100,0)</f>
        <v>2.3952095808383644</v>
      </c>
      <c r="D73" s="18">
        <f t="shared" si="3"/>
        <v>1.1006179362850643</v>
      </c>
      <c r="E73" s="18">
        <f t="shared" si="3"/>
        <v>1.7577111873367857</v>
      </c>
      <c r="F73" s="18">
        <f t="shared" si="5"/>
        <v>1.5382069457314351</v>
      </c>
    </row>
    <row r="74" spans="1:6" x14ac:dyDescent="0.2">
      <c r="A74" t="str">
        <f>$A$16</f>
        <v>Media</v>
      </c>
      <c r="B74" s="18">
        <f t="shared" si="6"/>
        <v>-3.7917921345262395</v>
      </c>
      <c r="C74" s="18">
        <f>IF(AND(D$3-C$3 &lt;&gt; 0,C16&lt;&gt;0,D16&lt;&gt;0),(EXP(LN(D16/C16)/(D$3-C$3))-1)*100,0)</f>
        <v>17.491749174917871</v>
      </c>
      <c r="D74" s="18">
        <f t="shared" si="3"/>
        <v>-0.2635578831304608</v>
      </c>
      <c r="E74" s="18">
        <f t="shared" si="3"/>
        <v>0.20679363993345579</v>
      </c>
      <c r="F74" s="18">
        <f t="shared" si="5"/>
        <v>4.9763852776085749E-2</v>
      </c>
    </row>
    <row r="75" spans="1:6" x14ac:dyDescent="0.2">
      <c r="A75" t="str">
        <f>$A$17</f>
        <v>Information technology</v>
      </c>
      <c r="B75" s="18">
        <f t="shared" si="6"/>
        <v>1.6252648858182228</v>
      </c>
      <c r="C75" s="18">
        <f t="shared" si="4"/>
        <v>5.1833122629577399</v>
      </c>
      <c r="D75" s="18">
        <f t="shared" si="3"/>
        <v>1.2244525953110097</v>
      </c>
      <c r="E75" s="18">
        <f t="shared" si="3"/>
        <v>0.58383194654176851</v>
      </c>
      <c r="F75" s="18">
        <f t="shared" si="5"/>
        <v>0.79692041266643532</v>
      </c>
    </row>
    <row r="76" spans="1:6" x14ac:dyDescent="0.2">
      <c r="A76" t="str">
        <f>$A$18</f>
        <v>Finance and insurance</v>
      </c>
      <c r="B76" s="18">
        <f t="shared" si="6"/>
        <v>-9.3516624243465518</v>
      </c>
      <c r="C76" s="18">
        <f t="shared" si="4"/>
        <v>1.5484515484512018</v>
      </c>
      <c r="D76" s="18">
        <f t="shared" si="3"/>
        <v>-1.9683103582146533E-2</v>
      </c>
      <c r="E76" s="18">
        <f t="shared" si="3"/>
        <v>-0.47275794676933103</v>
      </c>
      <c r="F76" s="18">
        <f t="shared" si="5"/>
        <v>-0.32196158997856994</v>
      </c>
    </row>
    <row r="77" spans="1:6" x14ac:dyDescent="0.2">
      <c r="A77" t="str">
        <f>$A$19</f>
        <v>Real estate</v>
      </c>
      <c r="B77" s="18">
        <f t="shared" si="6"/>
        <v>1.6366408068484883</v>
      </c>
      <c r="C77" s="18">
        <f t="shared" si="4"/>
        <v>1.0147804985661146</v>
      </c>
      <c r="D77" s="18">
        <f t="shared" si="3"/>
        <v>0.24773218638380889</v>
      </c>
      <c r="E77" s="18">
        <f t="shared" si="3"/>
        <v>1.6251956702356907</v>
      </c>
      <c r="F77" s="18">
        <f t="shared" si="5"/>
        <v>1.1639508979558455</v>
      </c>
    </row>
    <row r="78" spans="1:6" x14ac:dyDescent="0.2">
      <c r="A78" t="str">
        <f>$A$20</f>
        <v>Professional services</v>
      </c>
      <c r="B78" s="18">
        <f t="shared" si="6"/>
        <v>1.2642690935486423</v>
      </c>
      <c r="C78" s="18">
        <f t="shared" si="4"/>
        <v>-1.8803865238967155</v>
      </c>
      <c r="D78" s="18">
        <f t="shared" si="3"/>
        <v>0.86332455934405861</v>
      </c>
      <c r="E78" s="18">
        <f t="shared" si="3"/>
        <v>0.67358525107905631</v>
      </c>
      <c r="F78" s="18">
        <f t="shared" si="5"/>
        <v>0.7367919952403712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3.8952424144719888</v>
      </c>
      <c r="C79" s="18">
        <f t="shared" ref="C79:C84" si="8">IF(AND(D$3-C$3 &lt;&gt; 0,C21&lt;&gt;0,D21&lt;&gt;0),(EXP(LN(D21/C21)/(D$3-C$3))-1)*100,0)</f>
        <v>-8.6242858438378978</v>
      </c>
      <c r="D79" s="18">
        <f t="shared" ref="D79:D84" si="9">IF(AND(E$3-D$3 &lt;&gt; 0,D21&lt;&gt;0,E21&lt;&gt;0),(EXP(LN(E21/D21)/(E$3-D$3))-1)*100,0)</f>
        <v>1.371168222865049</v>
      </c>
      <c r="E79" s="18">
        <f t="shared" ref="E79:E84" si="10">IF(AND(F$3-E$3 &lt;&gt; 0,E21&lt;&gt;0,F21&lt;&gt;0),(EXP(LN(F21/E21)/(F$3-E$3))-1)*100,0)</f>
        <v>0.66664336754207465</v>
      </c>
      <c r="F79" s="18">
        <f t="shared" si="5"/>
        <v>0.90093925258123431</v>
      </c>
    </row>
    <row r="80" spans="1:6" x14ac:dyDescent="0.2">
      <c r="A80" s="10" t="str">
        <f>$A$22</f>
        <v>Public admin. and defence</v>
      </c>
      <c r="B80" s="18">
        <f t="shared" si="7"/>
        <v>-0.46797268632359224</v>
      </c>
      <c r="C80" s="18">
        <f t="shared" si="8"/>
        <v>-0.77898274018635139</v>
      </c>
      <c r="D80" s="18">
        <f t="shared" si="9"/>
        <v>0.24205197802513734</v>
      </c>
      <c r="E80" s="18">
        <f t="shared" si="10"/>
        <v>0.28972934894408997</v>
      </c>
      <c r="F80" s="18">
        <f t="shared" si="5"/>
        <v>0.27383437290042778</v>
      </c>
    </row>
    <row r="81" spans="1:6" x14ac:dyDescent="0.2">
      <c r="A81" s="10" t="str">
        <f>$A$23</f>
        <v>Education</v>
      </c>
      <c r="B81" s="18">
        <f t="shared" si="7"/>
        <v>-1.8083622085552808</v>
      </c>
      <c r="C81" s="18">
        <f t="shared" si="8"/>
        <v>1.5395436073772473</v>
      </c>
      <c r="D81" s="18">
        <f t="shared" si="9"/>
        <v>0.55262076991600129</v>
      </c>
      <c r="E81" s="18">
        <f t="shared" si="10"/>
        <v>0.62739035433123647</v>
      </c>
      <c r="F81" s="18">
        <f t="shared" si="5"/>
        <v>0.60246098404870274</v>
      </c>
    </row>
    <row r="82" spans="1:6" x14ac:dyDescent="0.2">
      <c r="A82" s="10" t="str">
        <f>$A$24</f>
        <v>Health and social work</v>
      </c>
      <c r="B82" s="18">
        <f t="shared" si="7"/>
        <v>3.5966105365758727</v>
      </c>
      <c r="C82" s="18">
        <f t="shared" si="8"/>
        <v>-2.213356131851385</v>
      </c>
      <c r="D82" s="18">
        <f t="shared" si="9"/>
        <v>1.2635626777526054</v>
      </c>
      <c r="E82" s="18">
        <f t="shared" si="10"/>
        <v>0.62960990478877488</v>
      </c>
      <c r="F82" s="18">
        <f t="shared" si="5"/>
        <v>0.84048528509790277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-0.36838465875784765</v>
      </c>
      <c r="C83" s="18">
        <f t="shared" si="8"/>
        <v>-3.2123735871504522</v>
      </c>
      <c r="D83" s="18">
        <f t="shared" si="9"/>
        <v>-1.8275210869266645</v>
      </c>
      <c r="E83" s="18">
        <f t="shared" si="10"/>
        <v>0.95538984662517645</v>
      </c>
      <c r="F83" s="18">
        <f t="shared" si="5"/>
        <v>1.9096216945180267E-2</v>
      </c>
    </row>
    <row r="84" spans="1:6" x14ac:dyDescent="0.2">
      <c r="A84" s="10" t="str">
        <f>$A$26</f>
        <v>Other services</v>
      </c>
      <c r="B84" s="18">
        <f t="shared" si="7"/>
        <v>0.6307427731826909</v>
      </c>
      <c r="C84" s="18">
        <f t="shared" si="8"/>
        <v>-6.3270485859318271</v>
      </c>
      <c r="D84" s="18">
        <f t="shared" si="9"/>
        <v>-0.63904251643822629</v>
      </c>
      <c r="E84" s="18">
        <f t="shared" si="10"/>
        <v>-7.9964819699851475E-3</v>
      </c>
      <c r="F84" s="18">
        <f t="shared" si="5"/>
        <v>-0.21878921918162542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0.75717704896562932</v>
      </c>
      <c r="C86" s="18">
        <f>IF(AND(D$3-C$3 &lt;&gt; 0,C28&lt;&gt;0,D28&lt;&gt;0),(EXP(LN(D28/C28)/(D$3-C$3))-1)*100,0)</f>
        <v>-2.7028689154699803</v>
      </c>
      <c r="D86" s="18">
        <f>IF(AND(E$3-D$3 &lt;&gt; 0,D28&lt;&gt;0,E28&lt;&gt;0),(EXP(LN(E28/D28)/(E$3-D$3))-1)*100,0)</f>
        <v>0.51065453157652652</v>
      </c>
      <c r="E86" s="18">
        <f>IF(AND(F$3-E$3 &lt;&gt; 0,E28&lt;&gt;0,F28&lt;&gt;0),(EXP(LN(F28/E28)/(F$3-E$3))-1)*100,0)</f>
        <v>0.45930050969980041</v>
      </c>
      <c r="F86" s="18">
        <f>IF(AND(F$3-D$3 &lt;&gt; 0,D28&lt;&gt;0,F28&lt;&gt;0),(EXP(LN(F28/D28)/(F$3-D$3))-1)*100,0)</f>
        <v>0.47641560095557089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-0.64599999999998925</v>
      </c>
      <c r="C90" s="27">
        <f>D5-C5</f>
        <v>-0.98900000000000166</v>
      </c>
      <c r="D90" s="27">
        <f t="shared" si="11"/>
        <v>9.7999999999998533E-2</v>
      </c>
      <c r="E90" s="27">
        <f t="shared" si="11"/>
        <v>3.0000000000001137E-3</v>
      </c>
      <c r="F90" s="27">
        <f>F5-D5</f>
        <v>0.10099999999999865</v>
      </c>
    </row>
    <row r="91" spans="1:6" x14ac:dyDescent="0.2">
      <c r="A91" t="str">
        <f>$A$6</f>
        <v>Mining and quarrying</v>
      </c>
      <c r="B91" s="27">
        <f t="shared" si="11"/>
        <v>1.9999999999999504E-2</v>
      </c>
      <c r="C91" s="27">
        <f t="shared" ref="C91:C105" si="12">D6-C6</f>
        <v>4.0000000000001285E-3</v>
      </c>
      <c r="D91" s="27">
        <f t="shared" si="11"/>
        <v>-2.3999999999999813E-2</v>
      </c>
      <c r="E91" s="27">
        <f t="shared" si="11"/>
        <v>-2.4000000000000098E-2</v>
      </c>
      <c r="F91" s="27">
        <f t="shared" ref="F91:F111" si="13">F6-D6</f>
        <v>-4.7999999999999911E-2</v>
      </c>
    </row>
    <row r="92" spans="1:6" x14ac:dyDescent="0.2">
      <c r="A92" t="str">
        <f>$A$7</f>
        <v>Food drink and tobacco</v>
      </c>
      <c r="B92" s="27">
        <f t="shared" si="11"/>
        <v>-0.98799999999999066</v>
      </c>
      <c r="C92" s="27">
        <f t="shared" si="12"/>
        <v>-2.6000000000011791E-2</v>
      </c>
      <c r="D92" s="27">
        <f t="shared" si="11"/>
        <v>1.8000000000012228E-2</v>
      </c>
      <c r="E92" s="27">
        <f t="shared" si="11"/>
        <v>-7.7000000000007951E-2</v>
      </c>
      <c r="F92" s="27">
        <f t="shared" si="13"/>
        <v>-5.8999999999995723E-2</v>
      </c>
    </row>
    <row r="93" spans="1:6" x14ac:dyDescent="0.2">
      <c r="A93" t="str">
        <f>$A$8</f>
        <v>Engineering</v>
      </c>
      <c r="B93" s="27">
        <f t="shared" si="11"/>
        <v>0.75599999999999001</v>
      </c>
      <c r="C93" s="27">
        <f t="shared" si="12"/>
        <v>-0.30499999999999083</v>
      </c>
      <c r="D93" s="27">
        <f t="shared" si="11"/>
        <v>0.39700000000000113</v>
      </c>
      <c r="E93" s="27">
        <f t="shared" si="11"/>
        <v>-0.35800000000002719</v>
      </c>
      <c r="F93" s="27">
        <f t="shared" si="13"/>
        <v>3.8999999999973944E-2</v>
      </c>
    </row>
    <row r="94" spans="1:6" x14ac:dyDescent="0.2">
      <c r="A94" t="str">
        <f>$A$9</f>
        <v>Rest of manufacturing</v>
      </c>
      <c r="B94" s="27">
        <f t="shared" si="11"/>
        <v>-1.2010000000000201</v>
      </c>
      <c r="C94" s="27">
        <f t="shared" si="12"/>
        <v>-0.39099999999996626</v>
      </c>
      <c r="D94" s="27">
        <f t="shared" si="11"/>
        <v>-0.29900000000001192</v>
      </c>
      <c r="E94" s="27">
        <f t="shared" si="11"/>
        <v>-0.45499999999999652</v>
      </c>
      <c r="F94" s="27">
        <f t="shared" si="13"/>
        <v>-0.75400000000000844</v>
      </c>
    </row>
    <row r="95" spans="1:6" x14ac:dyDescent="0.2">
      <c r="A95" t="str">
        <f>$A$10</f>
        <v>Electricity and gas</v>
      </c>
      <c r="B95" s="27">
        <f t="shared" si="11"/>
        <v>-5.1999999999999991E-2</v>
      </c>
      <c r="C95" s="27">
        <f t="shared" si="12"/>
        <v>2.5999999999999357E-2</v>
      </c>
      <c r="D95" s="27">
        <f t="shared" si="11"/>
        <v>-1.1000000000000176E-2</v>
      </c>
      <c r="E95" s="27">
        <f t="shared" si="11"/>
        <v>-2.9999999999996696E-3</v>
      </c>
      <c r="F95" s="27">
        <f t="shared" si="13"/>
        <v>-1.3999999999999846E-2</v>
      </c>
    </row>
    <row r="96" spans="1:6" x14ac:dyDescent="0.2">
      <c r="A96" t="str">
        <f>$A$11</f>
        <v>Water and sewerage</v>
      </c>
      <c r="B96" s="27">
        <f t="shared" si="11"/>
        <v>-0.20199999999999663</v>
      </c>
      <c r="C96" s="27">
        <f t="shared" si="12"/>
        <v>-9.5999999999999641E-2</v>
      </c>
      <c r="D96" s="27">
        <f t="shared" si="11"/>
        <v>4.1999999999999371E-2</v>
      </c>
      <c r="E96" s="27">
        <f t="shared" si="11"/>
        <v>6.4000000000000945E-2</v>
      </c>
      <c r="F96" s="27">
        <f t="shared" si="13"/>
        <v>0.10600000000000032</v>
      </c>
    </row>
    <row r="97" spans="1:6" x14ac:dyDescent="0.2">
      <c r="A97" t="str">
        <f>$A$12</f>
        <v>Construction</v>
      </c>
      <c r="B97" s="27">
        <f t="shared" si="11"/>
        <v>2.4989999999999863</v>
      </c>
      <c r="C97" s="27">
        <f t="shared" si="12"/>
        <v>-0.70899999999995877</v>
      </c>
      <c r="D97" s="27">
        <f t="shared" si="11"/>
        <v>-3.3000000000042107E-2</v>
      </c>
      <c r="E97" s="27">
        <f t="shared" si="11"/>
        <v>0.19600000000004414</v>
      </c>
      <c r="F97" s="27">
        <f t="shared" si="13"/>
        <v>0.16300000000000203</v>
      </c>
    </row>
    <row r="98" spans="1:6" x14ac:dyDescent="0.2">
      <c r="A98" t="str">
        <f>$A$13</f>
        <v>Wholesale and retail trade</v>
      </c>
      <c r="B98" s="27">
        <f t="shared" si="11"/>
        <v>-1.439000000000032</v>
      </c>
      <c r="C98" s="27">
        <f t="shared" si="12"/>
        <v>-0.27299999999998903</v>
      </c>
      <c r="D98" s="27">
        <f t="shared" si="11"/>
        <v>0.15200000000001168</v>
      </c>
      <c r="E98" s="27">
        <f t="shared" si="11"/>
        <v>0.20700000000003271</v>
      </c>
      <c r="F98" s="27">
        <f t="shared" si="13"/>
        <v>0.35900000000004439</v>
      </c>
    </row>
    <row r="99" spans="1:6" x14ac:dyDescent="0.2">
      <c r="A99" t="str">
        <f>$A$14</f>
        <v>Transport and storage</v>
      </c>
      <c r="B99" s="27">
        <f t="shared" si="11"/>
        <v>0.73700000000000809</v>
      </c>
      <c r="C99" s="27">
        <f t="shared" si="12"/>
        <v>-0.36300000000000754</v>
      </c>
      <c r="D99" s="27">
        <f t="shared" si="11"/>
        <v>0.36799999999999589</v>
      </c>
      <c r="E99" s="27">
        <f t="shared" si="11"/>
        <v>0.13899999999999402</v>
      </c>
      <c r="F99" s="27">
        <f t="shared" si="13"/>
        <v>0.5069999999999899</v>
      </c>
    </row>
    <row r="100" spans="1:6" x14ac:dyDescent="0.2">
      <c r="A100" t="str">
        <f>$A$15</f>
        <v>Accommodation and food</v>
      </c>
      <c r="B100" s="27">
        <f t="shared" si="11"/>
        <v>2.0620000000000118</v>
      </c>
      <c r="C100" s="27">
        <f t="shared" si="12"/>
        <v>0.28400000000000425</v>
      </c>
      <c r="D100" s="27">
        <f t="shared" si="11"/>
        <v>0.68299999999997674</v>
      </c>
      <c r="E100" s="27">
        <f t="shared" si="11"/>
        <v>2.4410000000000203</v>
      </c>
      <c r="F100" s="27">
        <f t="shared" si="13"/>
        <v>3.123999999999997</v>
      </c>
    </row>
    <row r="101" spans="1:6" x14ac:dyDescent="0.2">
      <c r="A101" t="str">
        <f>$A$16</f>
        <v>Media</v>
      </c>
      <c r="B101" s="27">
        <f t="shared" si="11"/>
        <v>-0.15200000000000091</v>
      </c>
      <c r="C101" s="27">
        <f t="shared" si="12"/>
        <v>0.15900000000000303</v>
      </c>
      <c r="D101" s="27">
        <f t="shared" si="11"/>
        <v>-1.4000000000000234E-2</v>
      </c>
      <c r="E101" s="27">
        <f t="shared" si="11"/>
        <v>2.1999999999997577E-2</v>
      </c>
      <c r="F101" s="27">
        <f t="shared" si="13"/>
        <v>7.9999999999973426E-3</v>
      </c>
    </row>
    <row r="102" spans="1:6" x14ac:dyDescent="0.2">
      <c r="A102" t="str">
        <f>$A$17</f>
        <v>Information technology</v>
      </c>
      <c r="B102" s="27">
        <f t="shared" si="11"/>
        <v>0.24700000000000966</v>
      </c>
      <c r="C102" s="27">
        <f t="shared" si="12"/>
        <v>0.20499999999997875</v>
      </c>
      <c r="D102" s="27">
        <f t="shared" si="11"/>
        <v>0.261000000000017</v>
      </c>
      <c r="E102" s="27">
        <f t="shared" si="11"/>
        <v>0.2649999999999979</v>
      </c>
      <c r="F102" s="27">
        <f t="shared" si="13"/>
        <v>0.5260000000000149</v>
      </c>
    </row>
    <row r="103" spans="1:6" x14ac:dyDescent="0.2">
      <c r="A103" t="str">
        <f>$A$18</f>
        <v>Finance and insurance</v>
      </c>
      <c r="B103" s="27">
        <f t="shared" si="11"/>
        <v>-0.96300000000000185</v>
      </c>
      <c r="C103" s="27">
        <f t="shared" si="12"/>
        <v>3.0999999999993033E-2</v>
      </c>
      <c r="D103" s="27">
        <f t="shared" si="11"/>
        <v>-1.999999999996227E-3</v>
      </c>
      <c r="E103" s="27">
        <f t="shared" si="11"/>
        <v>-9.4000000000000528E-2</v>
      </c>
      <c r="F103" s="27">
        <f t="shared" si="13"/>
        <v>-9.5999999999996755E-2</v>
      </c>
    </row>
    <row r="104" spans="1:6" x14ac:dyDescent="0.2">
      <c r="A104" t="str">
        <f>$A$19</f>
        <v>Real estate</v>
      </c>
      <c r="B104" s="27">
        <f t="shared" si="11"/>
        <v>0.28500000000000281</v>
      </c>
      <c r="C104" s="27">
        <f t="shared" si="12"/>
        <v>4.6000000000002039E-2</v>
      </c>
      <c r="D104" s="27">
        <f t="shared" si="11"/>
        <v>5.699999999999239E-2</v>
      </c>
      <c r="E104" s="27">
        <f t="shared" si="11"/>
        <v>0.81099999999998662</v>
      </c>
      <c r="F104" s="27">
        <f t="shared" si="13"/>
        <v>0.86799999999997901</v>
      </c>
    </row>
    <row r="105" spans="1:6" x14ac:dyDescent="0.2">
      <c r="A105" t="str">
        <f>$A$20</f>
        <v>Professional services</v>
      </c>
      <c r="B105" s="27">
        <f t="shared" si="11"/>
        <v>0.56300000000001482</v>
      </c>
      <c r="C105" s="27">
        <f t="shared" si="12"/>
        <v>-0.21600000000001529</v>
      </c>
      <c r="D105" s="27">
        <f t="shared" si="11"/>
        <v>0.49499999999999389</v>
      </c>
      <c r="E105" s="27">
        <f t="shared" si="11"/>
        <v>0.8170000000000428</v>
      </c>
      <c r="F105" s="27">
        <f t="shared" si="13"/>
        <v>1.3120000000000367</v>
      </c>
    </row>
    <row r="106" spans="1:6" x14ac:dyDescent="0.2">
      <c r="A106" s="10" t="str">
        <f>$A$21</f>
        <v>Support services</v>
      </c>
      <c r="B106" s="27">
        <f t="shared" ref="B106:B111" si="14">C21-B21</f>
        <v>1.5629999999999917</v>
      </c>
      <c r="C106" s="27">
        <f t="shared" ref="C106:C111" si="15">D21-C21</f>
        <v>-0.95100000000000406</v>
      </c>
      <c r="D106" s="27">
        <f t="shared" ref="D106:D111" si="16">E21-D21</f>
        <v>0.71000000000000263</v>
      </c>
      <c r="E106" s="27">
        <f t="shared" ref="E106:E111" si="17">F21-E21</f>
        <v>0.74100000000002098</v>
      </c>
      <c r="F106" s="27">
        <f t="shared" si="13"/>
        <v>1.4510000000000236</v>
      </c>
    </row>
    <row r="107" spans="1:6" x14ac:dyDescent="0.2">
      <c r="A107" s="10" t="str">
        <f>$A$22</f>
        <v>Public admin. and defence</v>
      </c>
      <c r="B107" s="27">
        <f t="shared" si="14"/>
        <v>-0.12400000000001477</v>
      </c>
      <c r="C107" s="27">
        <f t="shared" si="15"/>
        <v>-5.1000000000000156E-2</v>
      </c>
      <c r="D107" s="27">
        <f t="shared" si="16"/>
        <v>7.8999999999997073E-2</v>
      </c>
      <c r="E107" s="27">
        <f t="shared" si="17"/>
        <v>0.19300000000001649</v>
      </c>
      <c r="F107" s="27">
        <f t="shared" si="13"/>
        <v>0.27200000000001356</v>
      </c>
    </row>
    <row r="108" spans="1:6" x14ac:dyDescent="0.2">
      <c r="A108" s="10" t="str">
        <f>$A$23</f>
        <v>Education</v>
      </c>
      <c r="B108" s="27">
        <f t="shared" si="14"/>
        <v>-0.9690000000000083</v>
      </c>
      <c r="C108" s="27">
        <f t="shared" si="15"/>
        <v>0.19699999999999385</v>
      </c>
      <c r="D108" s="27">
        <f t="shared" si="16"/>
        <v>0.36299999999999777</v>
      </c>
      <c r="E108" s="27">
        <f t="shared" si="17"/>
        <v>0.86199999999996813</v>
      </c>
      <c r="F108" s="27">
        <f t="shared" si="13"/>
        <v>1.2249999999999659</v>
      </c>
    </row>
    <row r="109" spans="1:6" x14ac:dyDescent="0.2">
      <c r="A109" s="10" t="str">
        <f>$A$24</f>
        <v>Health and social work</v>
      </c>
      <c r="B109" s="27">
        <f t="shared" si="14"/>
        <v>2.7749999999999559</v>
      </c>
      <c r="C109" s="27">
        <f t="shared" si="15"/>
        <v>-0.46599999999999042</v>
      </c>
      <c r="D109" s="27">
        <f t="shared" si="16"/>
        <v>1.3339999999999641</v>
      </c>
      <c r="E109" s="27">
        <f t="shared" si="17"/>
        <v>1.4200000000000408</v>
      </c>
      <c r="F109" s="27">
        <f t="shared" si="13"/>
        <v>2.7540000000000049</v>
      </c>
    </row>
    <row r="110" spans="1:6" x14ac:dyDescent="0.2">
      <c r="A110" s="10" t="str">
        <f>$A$25</f>
        <v>Arts and entertainment</v>
      </c>
      <c r="B110" s="27">
        <f t="shared" si="14"/>
        <v>-7.500000000002327E-2</v>
      </c>
      <c r="C110" s="27">
        <f t="shared" si="15"/>
        <v>-0.16199999999999726</v>
      </c>
      <c r="D110" s="27">
        <f t="shared" si="16"/>
        <v>-0.4300000000000006</v>
      </c>
      <c r="E110" s="27">
        <f t="shared" si="17"/>
        <v>0.4440000000000035</v>
      </c>
      <c r="F110" s="27">
        <f t="shared" si="13"/>
        <v>1.4000000000002899E-2</v>
      </c>
    </row>
    <row r="111" spans="1:6" x14ac:dyDescent="0.2">
      <c r="A111" s="10" t="str">
        <f>$A$26</f>
        <v>Other services</v>
      </c>
      <c r="B111" s="27">
        <f t="shared" si="14"/>
        <v>0.13699999999998713</v>
      </c>
      <c r="C111" s="27">
        <f t="shared" si="15"/>
        <v>-0.34899999999999931</v>
      </c>
      <c r="D111" s="27">
        <f t="shared" si="16"/>
        <v>-0.16299999999999759</v>
      </c>
      <c r="E111" s="27">
        <f t="shared" si="17"/>
        <v>-4.0000000000013358E-3</v>
      </c>
      <c r="F111" s="27">
        <f t="shared" si="13"/>
        <v>-0.16699999999999893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4.8329999999998563</v>
      </c>
      <c r="C113" s="29">
        <f>D28-C28</f>
        <v>-4.3949999999999534</v>
      </c>
      <c r="D113" s="29">
        <f>E28-D28</f>
        <v>4.0809999999999036</v>
      </c>
      <c r="E113" s="29">
        <f>F28-E28</f>
        <v>7.6100000000001558</v>
      </c>
      <c r="F113" s="29">
        <f>F28-D28</f>
        <v>11.691000000000059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Worcestershire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5.984999999999987</v>
      </c>
      <c r="C7" s="31">
        <f>'Ind T1'!C7</f>
        <v>5.1050000000000004</v>
      </c>
      <c r="D7" s="31">
        <f>'Ind T1'!D7</f>
        <v>4.049999999999998</v>
      </c>
      <c r="E7" s="31">
        <f>'Ind T1'!E7</f>
        <v>4.1549999999999967</v>
      </c>
      <c r="F7" s="31">
        <f>'Ind T1'!F7</f>
        <v>4.1949999999999976</v>
      </c>
      <c r="H7" s="31">
        <f>C7-B7</f>
        <v>-0.87999999999998657</v>
      </c>
      <c r="I7" s="31">
        <f>D7-C7</f>
        <v>-1.0550000000000024</v>
      </c>
      <c r="J7" s="31">
        <f>E7-D7</f>
        <v>0.10499999999999865</v>
      </c>
      <c r="K7" s="31">
        <f>F7-E7</f>
        <v>4.0000000000000924E-2</v>
      </c>
      <c r="L7" s="31">
        <f>F7-D7</f>
        <v>0.14499999999999957</v>
      </c>
    </row>
    <row r="8" spans="1:12" x14ac:dyDescent="0.2">
      <c r="A8" t="str">
        <f>'Ind T2'!A5</f>
        <v>Agriculture</v>
      </c>
      <c r="B8" s="32">
        <f>'Ind T2'!B5</f>
        <v>4.0099999999999891</v>
      </c>
      <c r="C8" s="32">
        <f>'Ind T2'!C5</f>
        <v>3.3639999999999999</v>
      </c>
      <c r="D8" s="32">
        <f>'Ind T2'!D5</f>
        <v>2.3749999999999982</v>
      </c>
      <c r="E8" s="32">
        <f>'Ind T2'!E5</f>
        <v>2.4729999999999968</v>
      </c>
      <c r="F8" s="32">
        <f>'Ind T2'!F5</f>
        <v>2.4759999999999969</v>
      </c>
      <c r="H8" s="11">
        <f t="shared" ref="H8:H40" si="0">C8-B8</f>
        <v>-0.64599999999998925</v>
      </c>
      <c r="I8" s="31">
        <f t="shared" ref="I8:I38" si="1">D8-C8</f>
        <v>-0.98900000000000166</v>
      </c>
      <c r="J8" s="11">
        <f t="shared" ref="J8:J38" si="2">E8-D8</f>
        <v>9.7999999999998533E-2</v>
      </c>
      <c r="K8" s="11">
        <f t="shared" ref="K8:K38" si="3">F8-E8</f>
        <v>3.0000000000001137E-3</v>
      </c>
      <c r="L8" s="31">
        <f t="shared" ref="L8:L40" si="4">F8-D8</f>
        <v>0.10099999999999865</v>
      </c>
    </row>
    <row r="9" spans="1:12" x14ac:dyDescent="0.2">
      <c r="A9" t="str">
        <f>'Ind T2'!A6</f>
        <v>Mining and quarrying</v>
      </c>
      <c r="B9" s="32">
        <f>'Ind T2'!B6</f>
        <v>8.4000000000000213E-2</v>
      </c>
      <c r="C9" s="32">
        <f>'Ind T2'!C6</f>
        <v>0.10399999999999972</v>
      </c>
      <c r="D9" s="32">
        <f>'Ind T2'!D6</f>
        <v>0.10799999999999985</v>
      </c>
      <c r="E9" s="32">
        <f>'Ind T2'!E6</f>
        <v>8.4000000000000033E-2</v>
      </c>
      <c r="F9" s="32">
        <f>'Ind T2'!F6</f>
        <v>5.9999999999999935E-2</v>
      </c>
      <c r="H9" s="11">
        <f t="shared" si="0"/>
        <v>1.9999999999999504E-2</v>
      </c>
      <c r="I9" s="31">
        <f t="shared" si="1"/>
        <v>4.0000000000001285E-3</v>
      </c>
      <c r="J9" s="11">
        <f t="shared" si="2"/>
        <v>-2.3999999999999813E-2</v>
      </c>
      <c r="K9" s="11">
        <f t="shared" si="3"/>
        <v>-2.4000000000000098E-2</v>
      </c>
      <c r="L9" s="31">
        <f t="shared" si="4"/>
        <v>-4.7999999999999911E-2</v>
      </c>
    </row>
    <row r="10" spans="1:12" x14ac:dyDescent="0.2">
      <c r="A10" t="str">
        <f>'Ind T2'!A10</f>
        <v>Electricity and gas</v>
      </c>
      <c r="B10" s="32">
        <f>'Ind T2'!B10</f>
        <v>0.3290000000000004</v>
      </c>
      <c r="C10" s="32">
        <f>'Ind T2'!C10</f>
        <v>0.27700000000000041</v>
      </c>
      <c r="D10" s="32">
        <f>'Ind T2'!D10</f>
        <v>0.30299999999999977</v>
      </c>
      <c r="E10" s="32">
        <f>'Ind T2'!E10</f>
        <v>0.29199999999999959</v>
      </c>
      <c r="F10" s="32">
        <f>'Ind T2'!F10</f>
        <v>0.28899999999999992</v>
      </c>
      <c r="H10" s="11">
        <f t="shared" si="0"/>
        <v>-5.1999999999999991E-2</v>
      </c>
      <c r="I10" s="31">
        <f t="shared" si="1"/>
        <v>2.5999999999999357E-2</v>
      </c>
      <c r="J10" s="11">
        <f t="shared" si="2"/>
        <v>-1.1000000000000176E-2</v>
      </c>
      <c r="K10" s="11">
        <f t="shared" si="3"/>
        <v>-2.9999999999996696E-3</v>
      </c>
      <c r="L10" s="31">
        <f t="shared" si="4"/>
        <v>-1.3999999999999846E-2</v>
      </c>
    </row>
    <row r="11" spans="1:12" x14ac:dyDescent="0.2">
      <c r="A11" t="str">
        <f>'Ind T2'!A11</f>
        <v>Water and sewerage</v>
      </c>
      <c r="B11" s="32">
        <f>'Ind T2'!B11</f>
        <v>1.5619999999999967</v>
      </c>
      <c r="C11" s="32">
        <f>'Ind T2'!C11</f>
        <v>1.36</v>
      </c>
      <c r="D11" s="32">
        <f>'Ind T2'!D11</f>
        <v>1.2640000000000005</v>
      </c>
      <c r="E11" s="32">
        <f>'Ind T2'!E11</f>
        <v>1.3059999999999998</v>
      </c>
      <c r="F11" s="32">
        <f>'Ind T2'!F11</f>
        <v>1.3700000000000008</v>
      </c>
      <c r="H11" s="11">
        <f t="shared" ref="H11" si="5">C11-B11</f>
        <v>-0.20199999999999663</v>
      </c>
      <c r="I11" s="31">
        <f t="shared" ref="I11" si="6">D11-C11</f>
        <v>-9.5999999999999641E-2</v>
      </c>
      <c r="J11" s="11">
        <f t="shared" ref="J11" si="7">E11-D11</f>
        <v>4.1999999999999371E-2</v>
      </c>
      <c r="K11" s="11">
        <f t="shared" ref="K11" si="8">F11-E11</f>
        <v>6.4000000000000945E-2</v>
      </c>
      <c r="L11" s="31">
        <f t="shared" si="4"/>
        <v>0.10600000000000032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18.942999999999998</v>
      </c>
      <c r="C13" s="31">
        <f>'Ind T1'!C8</f>
        <v>17.509999999999977</v>
      </c>
      <c r="D13" s="31">
        <f>'Ind T1'!D8</f>
        <v>16.788000000000011</v>
      </c>
      <c r="E13" s="31">
        <f>'Ind T1'!E8</f>
        <v>16.904000000000011</v>
      </c>
      <c r="F13" s="31">
        <f>'Ind T1'!F8</f>
        <v>16.013999999999978</v>
      </c>
      <c r="H13" s="31">
        <f t="shared" si="0"/>
        <v>-1.4330000000000211</v>
      </c>
      <c r="I13" s="31">
        <f t="shared" si="1"/>
        <v>-0.72199999999996578</v>
      </c>
      <c r="J13" s="31">
        <f t="shared" si="2"/>
        <v>0.11599999999999966</v>
      </c>
      <c r="K13" s="31">
        <f t="shared" si="3"/>
        <v>-0.89000000000003254</v>
      </c>
      <c r="L13" s="31">
        <f t="shared" si="4"/>
        <v>-0.77400000000003288</v>
      </c>
    </row>
    <row r="14" spans="1:12" x14ac:dyDescent="0.2">
      <c r="A14" t="str">
        <f>'Ind T2'!A7</f>
        <v>Food drink and tobacco</v>
      </c>
      <c r="B14" s="32">
        <f>'Ind T2'!B7</f>
        <v>4.0499999999999972</v>
      </c>
      <c r="C14" s="32">
        <f>'Ind T2'!C7</f>
        <v>3.0620000000000065</v>
      </c>
      <c r="D14" s="32">
        <f>'Ind T2'!D7</f>
        <v>3.0359999999999947</v>
      </c>
      <c r="E14" s="32">
        <f>'Ind T2'!E7</f>
        <v>3.0540000000000069</v>
      </c>
      <c r="F14" s="32">
        <f>'Ind T2'!F7</f>
        <v>2.976999999999999</v>
      </c>
      <c r="H14" s="11">
        <f t="shared" si="0"/>
        <v>-0.98799999999999066</v>
      </c>
      <c r="I14" s="31">
        <f t="shared" si="1"/>
        <v>-2.6000000000011791E-2</v>
      </c>
      <c r="J14" s="11">
        <f t="shared" si="2"/>
        <v>1.8000000000012228E-2</v>
      </c>
      <c r="K14" s="11">
        <f t="shared" si="3"/>
        <v>-7.7000000000007951E-2</v>
      </c>
      <c r="L14" s="31">
        <f t="shared" si="4"/>
        <v>-5.8999999999995723E-2</v>
      </c>
    </row>
    <row r="15" spans="1:12" x14ac:dyDescent="0.2">
      <c r="A15" t="str">
        <f>'Ind T2'!A8</f>
        <v>Engineering</v>
      </c>
      <c r="B15" s="32">
        <f>'Ind T2'!B8</f>
        <v>3.7160000000000104</v>
      </c>
      <c r="C15" s="32">
        <f>'Ind T2'!C8</f>
        <v>4.4720000000000004</v>
      </c>
      <c r="D15" s="32">
        <f>'Ind T2'!D8</f>
        <v>4.1670000000000096</v>
      </c>
      <c r="E15" s="32">
        <f>'Ind T2'!E8</f>
        <v>4.5640000000000107</v>
      </c>
      <c r="F15" s="32">
        <f>'Ind T2'!F8</f>
        <v>4.2059999999999835</v>
      </c>
      <c r="H15" s="11">
        <f t="shared" si="0"/>
        <v>0.75599999999999001</v>
      </c>
      <c r="I15" s="31">
        <f t="shared" si="1"/>
        <v>-0.30499999999999083</v>
      </c>
      <c r="J15" s="11">
        <f t="shared" si="2"/>
        <v>0.39700000000000113</v>
      </c>
      <c r="K15" s="11">
        <f t="shared" si="3"/>
        <v>-0.35800000000002719</v>
      </c>
      <c r="L15" s="31">
        <f t="shared" si="4"/>
        <v>3.8999999999973944E-2</v>
      </c>
    </row>
    <row r="16" spans="1:12" x14ac:dyDescent="0.2">
      <c r="A16" t="str">
        <f>'Ind T2'!A9</f>
        <v>Rest of manufacturing</v>
      </c>
      <c r="B16" s="32">
        <f>'Ind T2'!B9</f>
        <v>11.176999999999991</v>
      </c>
      <c r="C16" s="32">
        <f>'Ind T2'!C9</f>
        <v>9.9759999999999707</v>
      </c>
      <c r="D16" s="32">
        <f>'Ind T2'!D9</f>
        <v>9.5850000000000044</v>
      </c>
      <c r="E16" s="32">
        <f>'Ind T2'!E9</f>
        <v>9.2859999999999925</v>
      </c>
      <c r="F16" s="32">
        <f>'Ind T2'!F9</f>
        <v>8.830999999999996</v>
      </c>
      <c r="H16" s="11">
        <f t="shared" si="0"/>
        <v>-1.2010000000000201</v>
      </c>
      <c r="I16" s="31">
        <f t="shared" si="1"/>
        <v>-0.39099999999996626</v>
      </c>
      <c r="J16" s="11">
        <f t="shared" si="2"/>
        <v>-0.29900000000001192</v>
      </c>
      <c r="K16" s="11">
        <f t="shared" si="3"/>
        <v>-0.45499999999999652</v>
      </c>
      <c r="L16" s="31">
        <f t="shared" si="4"/>
        <v>-0.75400000000000844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9.9899999999999753</v>
      </c>
      <c r="C18" s="31">
        <f>'Ind T1'!C9</f>
        <v>12.488999999999962</v>
      </c>
      <c r="D18" s="31">
        <f>'Ind T1'!D9</f>
        <v>11.780000000000003</v>
      </c>
      <c r="E18" s="31">
        <f>'Ind T1'!E9</f>
        <v>11.746999999999961</v>
      </c>
      <c r="F18" s="31">
        <f>'Ind T1'!F9</f>
        <v>11.943000000000005</v>
      </c>
      <c r="H18" s="31">
        <f t="shared" si="0"/>
        <v>2.4989999999999863</v>
      </c>
      <c r="I18" s="31">
        <f t="shared" si="1"/>
        <v>-0.70899999999995877</v>
      </c>
      <c r="J18" s="31">
        <f t="shared" si="2"/>
        <v>-3.3000000000042107E-2</v>
      </c>
      <c r="K18" s="31">
        <f t="shared" si="3"/>
        <v>0.19600000000004414</v>
      </c>
      <c r="L18" s="31">
        <f t="shared" si="4"/>
        <v>0.16300000000000203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41.271999999999991</v>
      </c>
      <c r="C20" s="31">
        <f>'Ind T1'!C10</f>
        <v>42.631999999999977</v>
      </c>
      <c r="D20" s="31">
        <f>'Ind T1'!D10</f>
        <v>42.279999999999987</v>
      </c>
      <c r="E20" s="31">
        <f>'Ind T1'!E10</f>
        <v>43.482999999999976</v>
      </c>
      <c r="F20" s="31">
        <f>'Ind T1'!F10</f>
        <v>46.270000000000024</v>
      </c>
      <c r="H20" s="31">
        <f t="shared" si="0"/>
        <v>1.3599999999999852</v>
      </c>
      <c r="I20" s="31">
        <f t="shared" si="1"/>
        <v>-0.35199999999998965</v>
      </c>
      <c r="J20" s="31">
        <f t="shared" si="2"/>
        <v>1.2029999999999887</v>
      </c>
      <c r="K20" s="31">
        <f t="shared" si="3"/>
        <v>2.7870000000000488</v>
      </c>
      <c r="L20" s="31">
        <f t="shared" si="4"/>
        <v>3.9900000000000375</v>
      </c>
    </row>
    <row r="21" spans="1:12" x14ac:dyDescent="0.2">
      <c r="A21" s="10" t="str">
        <f>'Ind T2'!A13</f>
        <v>Wholesale and retail trade</v>
      </c>
      <c r="B21" s="32">
        <f>'Ind T2'!B13</f>
        <v>24.110000000000003</v>
      </c>
      <c r="C21" s="32">
        <f>'Ind T2'!C13</f>
        <v>22.670999999999971</v>
      </c>
      <c r="D21" s="32">
        <f>'Ind T2'!D13</f>
        <v>22.397999999999982</v>
      </c>
      <c r="E21" s="32">
        <f>'Ind T2'!E13</f>
        <v>22.549999999999994</v>
      </c>
      <c r="F21" s="32">
        <f>'Ind T2'!F13</f>
        <v>22.757000000000026</v>
      </c>
      <c r="H21" s="11">
        <f t="shared" si="0"/>
        <v>-1.439000000000032</v>
      </c>
      <c r="I21" s="31">
        <f t="shared" si="1"/>
        <v>-0.27299999999998903</v>
      </c>
      <c r="J21" s="11">
        <f t="shared" si="2"/>
        <v>0.15200000000001168</v>
      </c>
      <c r="K21" s="11">
        <f t="shared" si="3"/>
        <v>0.20700000000003271</v>
      </c>
      <c r="L21" s="31">
        <f t="shared" si="4"/>
        <v>0.35900000000004439</v>
      </c>
    </row>
    <row r="22" spans="1:12" x14ac:dyDescent="0.2">
      <c r="A22" s="10" t="str">
        <f>'Ind T2'!A14</f>
        <v>Transport and storage</v>
      </c>
      <c r="B22" s="32">
        <f>'Ind T2'!B14</f>
        <v>7.3669999999999982</v>
      </c>
      <c r="C22" s="32">
        <f>'Ind T2'!C14</f>
        <v>8.1040000000000063</v>
      </c>
      <c r="D22" s="32">
        <f>'Ind T2'!D14</f>
        <v>7.7409999999999988</v>
      </c>
      <c r="E22" s="32">
        <f>'Ind T2'!E14</f>
        <v>8.1089999999999947</v>
      </c>
      <c r="F22" s="32">
        <f>'Ind T2'!F14</f>
        <v>8.2479999999999887</v>
      </c>
      <c r="H22" s="11">
        <f t="shared" si="0"/>
        <v>0.73700000000000809</v>
      </c>
      <c r="I22" s="31">
        <f t="shared" si="1"/>
        <v>-0.36300000000000754</v>
      </c>
      <c r="J22" s="11">
        <f t="shared" si="2"/>
        <v>0.36799999999999589</v>
      </c>
      <c r="K22" s="11">
        <f t="shared" si="3"/>
        <v>0.13899999999999402</v>
      </c>
      <c r="L22" s="31">
        <f t="shared" si="4"/>
        <v>0.5069999999999899</v>
      </c>
    </row>
    <row r="23" spans="1:12" x14ac:dyDescent="0.2">
      <c r="A23" s="10" t="str">
        <f>'Ind T2'!A15</f>
        <v>Accommodation and food</v>
      </c>
      <c r="B23" s="32">
        <f>'Ind T2'!B15</f>
        <v>9.794999999999991</v>
      </c>
      <c r="C23" s="32">
        <f>'Ind T2'!C15</f>
        <v>11.857000000000003</v>
      </c>
      <c r="D23" s="32">
        <f>'Ind T2'!D15</f>
        <v>12.141000000000007</v>
      </c>
      <c r="E23" s="32">
        <f>'Ind T2'!E15</f>
        <v>12.823999999999984</v>
      </c>
      <c r="F23" s="32">
        <f>'Ind T2'!F15</f>
        <v>15.265000000000004</v>
      </c>
      <c r="H23" s="11">
        <f t="shared" si="0"/>
        <v>2.0620000000000118</v>
      </c>
      <c r="I23" s="31">
        <f t="shared" si="1"/>
        <v>0.28400000000000425</v>
      </c>
      <c r="J23" s="11">
        <f t="shared" si="2"/>
        <v>0.68299999999997674</v>
      </c>
      <c r="K23" s="11">
        <f t="shared" si="3"/>
        <v>2.4410000000000203</v>
      </c>
      <c r="L23" s="31">
        <f t="shared" si="4"/>
        <v>3.123999999999997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42.867000000000019</v>
      </c>
      <c r="C25" s="31">
        <f>'Ind T1'!C11</f>
        <v>44.471999999999994</v>
      </c>
      <c r="D25" s="31">
        <f>'Ind T1'!D11</f>
        <v>43.23499999999995</v>
      </c>
      <c r="E25" s="31">
        <f>'Ind T1'!E11</f>
        <v>44.148999999999958</v>
      </c>
      <c r="F25" s="31">
        <f>'Ind T1'!F11</f>
        <v>47.15100000000001</v>
      </c>
      <c r="H25" s="31">
        <f t="shared" si="0"/>
        <v>1.6049999999999756</v>
      </c>
      <c r="I25" s="31">
        <f t="shared" si="1"/>
        <v>-1.2370000000000445</v>
      </c>
      <c r="J25" s="31">
        <f t="shared" si="2"/>
        <v>0.91400000000000858</v>
      </c>
      <c r="K25" s="31">
        <f t="shared" si="3"/>
        <v>3.0020000000000522</v>
      </c>
      <c r="L25" s="31">
        <f t="shared" si="4"/>
        <v>3.9160000000000608</v>
      </c>
    </row>
    <row r="26" spans="1:12" x14ac:dyDescent="0.2">
      <c r="A26" s="10" t="str">
        <f>'Ind T2'!A16</f>
        <v>Media</v>
      </c>
      <c r="B26" s="11">
        <f>'Ind T2'!B16</f>
        <v>1.0609999999999991</v>
      </c>
      <c r="C26" s="11">
        <f>'Ind T2'!C16</f>
        <v>0.90899999999999814</v>
      </c>
      <c r="D26" s="11">
        <f>'Ind T2'!D16</f>
        <v>1.0680000000000012</v>
      </c>
      <c r="E26" s="11">
        <f>'Ind T2'!E16</f>
        <v>1.0540000000000009</v>
      </c>
      <c r="F26" s="11">
        <f>'Ind T2'!F16</f>
        <v>1.0759999999999985</v>
      </c>
      <c r="H26" s="11">
        <f t="shared" si="0"/>
        <v>-0.15200000000000091</v>
      </c>
      <c r="I26" s="31">
        <f t="shared" si="1"/>
        <v>0.15900000000000303</v>
      </c>
      <c r="J26" s="11">
        <f t="shared" si="2"/>
        <v>-1.4000000000000234E-2</v>
      </c>
      <c r="K26" s="11">
        <f t="shared" si="3"/>
        <v>2.1999999999997577E-2</v>
      </c>
      <c r="L26" s="31">
        <f t="shared" si="4"/>
        <v>7.9999999999973426E-3</v>
      </c>
    </row>
    <row r="27" spans="1:12" x14ac:dyDescent="0.2">
      <c r="A27" s="10" t="str">
        <f>'Ind T2'!A17</f>
        <v>Information technology</v>
      </c>
      <c r="B27" s="11">
        <f>'Ind T2'!B17</f>
        <v>3.7080000000000002</v>
      </c>
      <c r="C27" s="11">
        <f>'Ind T2'!C17</f>
        <v>3.9550000000000098</v>
      </c>
      <c r="D27" s="11">
        <f>'Ind T2'!D17</f>
        <v>4.1599999999999886</v>
      </c>
      <c r="E27" s="11">
        <f>'Ind T2'!E17</f>
        <v>4.4210000000000056</v>
      </c>
      <c r="F27" s="11">
        <f>'Ind T2'!F17</f>
        <v>4.6860000000000035</v>
      </c>
      <c r="H27" s="11">
        <f t="shared" si="0"/>
        <v>0.24700000000000966</v>
      </c>
      <c r="I27" s="31">
        <f t="shared" si="1"/>
        <v>0.20499999999997875</v>
      </c>
      <c r="J27" s="11">
        <f t="shared" si="2"/>
        <v>0.261000000000017</v>
      </c>
      <c r="K27" s="11">
        <f t="shared" si="3"/>
        <v>0.2649999999999979</v>
      </c>
      <c r="L27" s="31">
        <f t="shared" si="4"/>
        <v>0.5260000000000149</v>
      </c>
    </row>
    <row r="28" spans="1:12" x14ac:dyDescent="0.2">
      <c r="A28" s="10" t="str">
        <f>'Ind T2'!A18</f>
        <v>Finance and insurance</v>
      </c>
      <c r="B28" s="11">
        <f>'Ind T2'!B18</f>
        <v>2.965000000000007</v>
      </c>
      <c r="C28" s="11">
        <f>'Ind T2'!C18</f>
        <v>2.0020000000000051</v>
      </c>
      <c r="D28" s="11">
        <f>'Ind T2'!D18</f>
        <v>2.0329999999999981</v>
      </c>
      <c r="E28" s="11">
        <f>'Ind T2'!E18</f>
        <v>2.0310000000000019</v>
      </c>
      <c r="F28" s="11">
        <f>'Ind T2'!F18</f>
        <v>1.9370000000000014</v>
      </c>
      <c r="H28" s="11">
        <f t="shared" si="0"/>
        <v>-0.96300000000000185</v>
      </c>
      <c r="I28" s="31">
        <f t="shared" si="1"/>
        <v>3.0999999999993033E-2</v>
      </c>
      <c r="J28" s="11">
        <f t="shared" si="2"/>
        <v>-1.999999999996227E-3</v>
      </c>
      <c r="K28" s="11">
        <f t="shared" si="3"/>
        <v>-9.4000000000000528E-2</v>
      </c>
      <c r="L28" s="31">
        <f t="shared" si="4"/>
        <v>-9.5999999999996755E-2</v>
      </c>
    </row>
    <row r="29" spans="1:12" x14ac:dyDescent="0.2">
      <c r="A29" s="10" t="str">
        <f>'Ind T2'!A19</f>
        <v>Real estate</v>
      </c>
      <c r="B29" s="11">
        <f>'Ind T2'!B19</f>
        <v>4.248000000000002</v>
      </c>
      <c r="C29" s="11">
        <f>'Ind T2'!C19</f>
        <v>4.5330000000000048</v>
      </c>
      <c r="D29" s="11">
        <f>'Ind T2'!D19</f>
        <v>4.5790000000000068</v>
      </c>
      <c r="E29" s="11">
        <f>'Ind T2'!E19</f>
        <v>4.6359999999999992</v>
      </c>
      <c r="F29" s="11">
        <f>'Ind T2'!F19</f>
        <v>5.4469999999999859</v>
      </c>
      <c r="H29" s="11">
        <f t="shared" ref="H29:H31" si="9">C29-B29</f>
        <v>0.28500000000000281</v>
      </c>
      <c r="I29" s="31">
        <f t="shared" ref="I29:I31" si="10">D29-C29</f>
        <v>4.6000000000002039E-2</v>
      </c>
      <c r="J29" s="11">
        <f t="shared" ref="J29:J31" si="11">E29-D29</f>
        <v>5.699999999999239E-2</v>
      </c>
      <c r="K29" s="11">
        <f t="shared" ref="K29:K31" si="12">F29-E29</f>
        <v>0.81099999999998662</v>
      </c>
      <c r="L29" s="31">
        <f t="shared" si="4"/>
        <v>0.86799999999997901</v>
      </c>
    </row>
    <row r="30" spans="1:12" x14ac:dyDescent="0.2">
      <c r="A30" s="10" t="str">
        <f>'Ind T2'!A20</f>
        <v>Professional services</v>
      </c>
      <c r="B30" s="11">
        <f>'Ind T2'!B20</f>
        <v>10.923999999999987</v>
      </c>
      <c r="C30" s="11">
        <f>'Ind T2'!C20</f>
        <v>11.487000000000002</v>
      </c>
      <c r="D30" s="11">
        <f>'Ind T2'!D20</f>
        <v>11.270999999999987</v>
      </c>
      <c r="E30" s="11">
        <f>'Ind T2'!E20</f>
        <v>11.76599999999998</v>
      </c>
      <c r="F30" s="11">
        <f>'Ind T2'!F20</f>
        <v>12.583000000000023</v>
      </c>
      <c r="H30" s="11">
        <f t="shared" si="9"/>
        <v>0.56300000000001482</v>
      </c>
      <c r="I30" s="31">
        <f t="shared" si="10"/>
        <v>-0.21600000000001529</v>
      </c>
      <c r="J30" s="11">
        <f t="shared" si="11"/>
        <v>0.49499999999999389</v>
      </c>
      <c r="K30" s="11">
        <f t="shared" si="12"/>
        <v>0.8170000000000428</v>
      </c>
      <c r="L30" s="31">
        <f t="shared" si="4"/>
        <v>1.3120000000000367</v>
      </c>
    </row>
    <row r="31" spans="1:12" x14ac:dyDescent="0.2">
      <c r="A31" s="10" t="str">
        <f>'Ind T2'!A21</f>
        <v>Support services</v>
      </c>
      <c r="B31" s="11">
        <f>'Ind T2'!B21</f>
        <v>9.4639999999999915</v>
      </c>
      <c r="C31" s="11">
        <f>'Ind T2'!C21</f>
        <v>11.026999999999983</v>
      </c>
      <c r="D31" s="11">
        <f>'Ind T2'!D21</f>
        <v>10.075999999999979</v>
      </c>
      <c r="E31" s="11">
        <f>'Ind T2'!E21</f>
        <v>10.785999999999982</v>
      </c>
      <c r="F31" s="11">
        <f>'Ind T2'!F21</f>
        <v>11.527000000000003</v>
      </c>
      <c r="H31" s="11">
        <f t="shared" si="9"/>
        <v>1.5629999999999917</v>
      </c>
      <c r="I31" s="31">
        <f t="shared" si="10"/>
        <v>-0.95100000000000406</v>
      </c>
      <c r="J31" s="11">
        <f t="shared" si="11"/>
        <v>0.71000000000000263</v>
      </c>
      <c r="K31" s="11">
        <f t="shared" si="12"/>
        <v>0.74100000000002098</v>
      </c>
      <c r="L31" s="31">
        <f t="shared" si="4"/>
        <v>1.4510000000000236</v>
      </c>
    </row>
    <row r="32" spans="1:12" x14ac:dyDescent="0.2">
      <c r="A32" s="10" t="str">
        <f>'Ind T2'!A25</f>
        <v>Arts and entertainment</v>
      </c>
      <c r="B32" s="11">
        <f>'Ind T2'!B25</f>
        <v>5.1180000000000172</v>
      </c>
      <c r="C32" s="11">
        <f>'Ind T2'!C25</f>
        <v>5.0429999999999939</v>
      </c>
      <c r="D32" s="11">
        <f>'Ind T2'!D25</f>
        <v>4.8809999999999967</v>
      </c>
      <c r="E32" s="11">
        <f>'Ind T2'!E25</f>
        <v>4.4509999999999961</v>
      </c>
      <c r="F32" s="11">
        <f>'Ind T2'!F25</f>
        <v>4.8949999999999996</v>
      </c>
      <c r="H32" s="11">
        <f t="shared" ref="H32" si="13">C32-B32</f>
        <v>-7.500000000002327E-2</v>
      </c>
      <c r="I32" s="31">
        <f t="shared" ref="I32:I33" si="14">D32-C32</f>
        <v>-0.16199999999999726</v>
      </c>
      <c r="J32" s="11">
        <f t="shared" ref="J32:J33" si="15">E32-D32</f>
        <v>-0.4300000000000006</v>
      </c>
      <c r="K32" s="11">
        <f t="shared" ref="K32:K33" si="16">F32-E32</f>
        <v>0.4440000000000035</v>
      </c>
      <c r="L32" s="31">
        <f t="shared" si="4"/>
        <v>1.4000000000002899E-2</v>
      </c>
    </row>
    <row r="33" spans="1:12" x14ac:dyDescent="0.2">
      <c r="A33" s="10" t="str">
        <f>'Ind T2'!A26</f>
        <v>Other services</v>
      </c>
      <c r="B33" s="11">
        <f>'Ind T2'!B26</f>
        <v>5.3790000000000093</v>
      </c>
      <c r="C33" s="11">
        <f>'Ind T2'!C26</f>
        <v>5.5159999999999965</v>
      </c>
      <c r="D33" s="11">
        <f>'Ind T2'!D26</f>
        <v>5.1669999999999972</v>
      </c>
      <c r="E33" s="11">
        <f>'Ind T2'!E26</f>
        <v>5.0039999999999996</v>
      </c>
      <c r="F33" s="11">
        <f>'Ind T2'!F26</f>
        <v>4.9999999999999982</v>
      </c>
      <c r="H33" s="11">
        <f>C33-B33</f>
        <v>0.13699999999998713</v>
      </c>
      <c r="I33" s="31">
        <f t="shared" si="14"/>
        <v>-0.34899999999999931</v>
      </c>
      <c r="J33" s="11">
        <f t="shared" si="15"/>
        <v>-0.16299999999999759</v>
      </c>
      <c r="K33" s="11">
        <f t="shared" si="16"/>
        <v>-4.0000000000013358E-3</v>
      </c>
      <c r="L33" s="31">
        <f t="shared" si="4"/>
        <v>-0.16699999999999893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38.715000000000089</v>
      </c>
      <c r="C35" s="31">
        <f>'Ind T1'!C12</f>
        <v>40.39700000000002</v>
      </c>
      <c r="D35" s="31">
        <f>'Ind T1'!D12</f>
        <v>40.077000000000027</v>
      </c>
      <c r="E35" s="31">
        <f>'Ind T1'!E12</f>
        <v>41.85299999999998</v>
      </c>
      <c r="F35" s="31">
        <f>'Ind T1'!F12</f>
        <v>44.328000000000003</v>
      </c>
      <c r="H35" s="31">
        <f t="shared" si="0"/>
        <v>1.6819999999999311</v>
      </c>
      <c r="I35" s="31">
        <f t="shared" si="1"/>
        <v>-0.31999999999999318</v>
      </c>
      <c r="J35" s="31">
        <f t="shared" si="2"/>
        <v>1.7759999999999536</v>
      </c>
      <c r="K35" s="31">
        <f t="shared" si="3"/>
        <v>2.4750000000000227</v>
      </c>
      <c r="L35" s="31">
        <f t="shared" si="4"/>
        <v>4.2509999999999764</v>
      </c>
    </row>
    <row r="36" spans="1:12" x14ac:dyDescent="0.2">
      <c r="A36" s="10" t="str">
        <f>'Ind T2'!A22</f>
        <v>Public admin. and defence</v>
      </c>
      <c r="B36" s="32">
        <f>'Ind T2'!B22</f>
        <v>6.6710000000000136</v>
      </c>
      <c r="C36" s="32">
        <f>'Ind T2'!C22</f>
        <v>6.5469999999999988</v>
      </c>
      <c r="D36" s="32">
        <f>'Ind T2'!D22</f>
        <v>6.4959999999999987</v>
      </c>
      <c r="E36" s="32">
        <f>'Ind T2'!E22</f>
        <v>6.5749999999999957</v>
      </c>
      <c r="F36" s="32">
        <f>'Ind T2'!F22</f>
        <v>6.7680000000000122</v>
      </c>
      <c r="H36" s="11">
        <f t="shared" si="0"/>
        <v>-0.12400000000001477</v>
      </c>
      <c r="I36" s="31">
        <f t="shared" si="1"/>
        <v>-5.1000000000000156E-2</v>
      </c>
      <c r="J36" s="11">
        <f t="shared" si="2"/>
        <v>7.8999999999997073E-2</v>
      </c>
      <c r="K36" s="11">
        <f t="shared" si="3"/>
        <v>0.19300000000001649</v>
      </c>
      <c r="L36" s="31">
        <f t="shared" si="4"/>
        <v>0.27200000000001356</v>
      </c>
    </row>
    <row r="37" spans="1:12" x14ac:dyDescent="0.2">
      <c r="A37" s="10" t="str">
        <f>'Ind T2'!A23</f>
        <v>Education</v>
      </c>
      <c r="B37" s="32">
        <f>'Ind T2'!B23</f>
        <v>13.765000000000025</v>
      </c>
      <c r="C37" s="32">
        <f>'Ind T2'!C23</f>
        <v>12.796000000000017</v>
      </c>
      <c r="D37" s="32">
        <f>'Ind T2'!D23</f>
        <v>12.993000000000011</v>
      </c>
      <c r="E37" s="32">
        <f>'Ind T2'!E23</f>
        <v>13.356000000000009</v>
      </c>
      <c r="F37" s="32">
        <f>'Ind T2'!F23</f>
        <v>14.217999999999977</v>
      </c>
      <c r="H37" s="11">
        <f t="shared" si="0"/>
        <v>-0.9690000000000083</v>
      </c>
      <c r="I37" s="31">
        <f t="shared" si="1"/>
        <v>0.19699999999999385</v>
      </c>
      <c r="J37" s="11">
        <f t="shared" si="2"/>
        <v>0.36299999999999777</v>
      </c>
      <c r="K37" s="11">
        <f t="shared" si="3"/>
        <v>0.86199999999996813</v>
      </c>
      <c r="L37" s="31">
        <f t="shared" si="4"/>
        <v>1.2249999999999659</v>
      </c>
    </row>
    <row r="38" spans="1:12" x14ac:dyDescent="0.2">
      <c r="A38" s="10" t="str">
        <f>'Ind T2'!A24</f>
        <v>Health and social work</v>
      </c>
      <c r="B38" s="32">
        <f>'Ind T2'!B24</f>
        <v>18.279000000000046</v>
      </c>
      <c r="C38" s="32">
        <f>'Ind T2'!C24</f>
        <v>21.054000000000002</v>
      </c>
      <c r="D38" s="32">
        <f>'Ind T2'!D24</f>
        <v>20.588000000000012</v>
      </c>
      <c r="E38" s="32">
        <f>'Ind T2'!E24</f>
        <v>21.921999999999976</v>
      </c>
      <c r="F38" s="32">
        <f>'Ind T2'!F24</f>
        <v>23.342000000000017</v>
      </c>
      <c r="H38" s="11">
        <f t="shared" si="0"/>
        <v>2.7749999999999559</v>
      </c>
      <c r="I38" s="31">
        <f t="shared" si="1"/>
        <v>-0.46599999999999042</v>
      </c>
      <c r="J38" s="11">
        <f t="shared" si="2"/>
        <v>1.3339999999999641</v>
      </c>
      <c r="K38" s="11">
        <f t="shared" si="3"/>
        <v>1.4200000000000408</v>
      </c>
      <c r="L38" s="31">
        <f t="shared" si="4"/>
        <v>2.7540000000000049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157.77200000000005</v>
      </c>
      <c r="C40" s="33">
        <f>'Ind T1'!C14</f>
        <v>162.60499999999993</v>
      </c>
      <c r="D40" s="33">
        <f>'Ind T1'!D14</f>
        <v>158.20999999999998</v>
      </c>
      <c r="E40" s="33">
        <f>'Ind T1'!E14</f>
        <v>162.29099999999988</v>
      </c>
      <c r="F40" s="33">
        <f>'Ind T1'!F14</f>
        <v>169.90100000000001</v>
      </c>
      <c r="G40" s="24"/>
      <c r="H40" s="34">
        <f t="shared" si="0"/>
        <v>4.8329999999998847</v>
      </c>
      <c r="I40" s="34">
        <f>D40-C40</f>
        <v>-4.3949999999999534</v>
      </c>
      <c r="J40" s="34">
        <f>E40-D40</f>
        <v>4.0809999999999036</v>
      </c>
      <c r="K40" s="34">
        <f>F40-E40</f>
        <v>7.6100000000001273</v>
      </c>
      <c r="L40" s="205">
        <f t="shared" si="4"/>
        <v>11.691000000000031</v>
      </c>
    </row>
    <row r="44" spans="1:12" ht="15.75" x14ac:dyDescent="0.25">
      <c r="A44" s="19" t="str">
        <f>CONCATENATE(A1," (Continued)")</f>
        <v>Industry Table 4  Employment by Industry Group in Sector (SIC 2007), 2015-2035, Worcestershire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-3.8978955634443313</v>
      </c>
      <c r="C50" s="44">
        <f t="shared" ref="B50:E54" si="17">IF(AND(D$5-C$5 &lt;&gt; 0,C7&lt;&gt;0,D7&lt;&gt;0),(EXP(LN(D7/C7)/(D$5-C$5))-1)*100,0)</f>
        <v>-20.666013712047061</v>
      </c>
      <c r="D50" s="44">
        <f t="shared" si="17"/>
        <v>0.51322344651039131</v>
      </c>
      <c r="E50" s="44">
        <f t="shared" si="17"/>
        <v>9.5855027712565821E-2</v>
      </c>
      <c r="F50" s="44">
        <f>IF(AND(F$5-D$5 &lt;&gt; 0,D7&lt;&gt;0,F7&lt;&gt;0),(EXP(LN(F7/D7)/(F$5-D$5))-1)*100,0)</f>
        <v>0.23478491446757843</v>
      </c>
      <c r="H50" s="44">
        <f>(B7/B$40)*100</f>
        <v>3.7934487741804537</v>
      </c>
      <c r="I50" s="44">
        <f>(C7/C$40)*100</f>
        <v>3.1395098551705067</v>
      </c>
      <c r="J50" s="44">
        <f>(D7/D$40)*100</f>
        <v>2.5598887554516141</v>
      </c>
      <c r="K50" s="44">
        <f>(E7/E$40)*100</f>
        <v>2.5602159084607279</v>
      </c>
      <c r="L50" s="44">
        <f>(F7/F$40)*100</f>
        <v>2.4690849376990114</v>
      </c>
    </row>
    <row r="51" spans="1:12" x14ac:dyDescent="0.2">
      <c r="A51" t="str">
        <f>A8</f>
        <v>Agriculture</v>
      </c>
      <c r="B51" s="40">
        <f t="shared" si="17"/>
        <v>-4.2964817423332136</v>
      </c>
      <c r="C51" s="44">
        <f t="shared" si="17"/>
        <v>-29.399524375743212</v>
      </c>
      <c r="D51" s="40">
        <f t="shared" si="17"/>
        <v>0.81196975921877801</v>
      </c>
      <c r="E51" s="40">
        <f t="shared" si="17"/>
        <v>1.2124397776402951E-2</v>
      </c>
      <c r="F51" s="44">
        <f t="shared" ref="F51:F83" si="18">IF(AND(F$5-D$5 &lt;&gt; 0,D8&lt;&gt;0,F8&lt;&gt;0),(EXP(LN(F8/D8)/(F$5-D$5))-1)*100,0)</f>
        <v>0.27803190936361855</v>
      </c>
      <c r="H51" s="40">
        <f t="shared" ref="H51:L54" si="19">(B8/B$7)*100</f>
        <v>67.000835421888013</v>
      </c>
      <c r="I51" s="40">
        <f t="shared" si="19"/>
        <v>65.896180215475013</v>
      </c>
      <c r="J51" s="40">
        <f t="shared" si="19"/>
        <v>58.64197530864196</v>
      </c>
      <c r="K51" s="40">
        <f t="shared" si="19"/>
        <v>59.518652226233428</v>
      </c>
      <c r="L51" s="40">
        <f t="shared" si="19"/>
        <v>59.022646007151323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5.4844671280265267</v>
      </c>
      <c r="C52" s="44">
        <f t="shared" si="17"/>
        <v>3.8461538461539879</v>
      </c>
      <c r="D52" s="40">
        <f t="shared" si="17"/>
        <v>-4.9020607204410034</v>
      </c>
      <c r="E52" s="40">
        <f t="shared" si="17"/>
        <v>-3.308745165425131</v>
      </c>
      <c r="F52" s="44">
        <f t="shared" si="18"/>
        <v>-3.8427946054431228</v>
      </c>
      <c r="H52" s="40">
        <f t="shared" si="19"/>
        <v>1.4035087719298311</v>
      </c>
      <c r="I52" s="40">
        <f t="shared" si="19"/>
        <v>2.0372184133202689</v>
      </c>
      <c r="J52" s="40">
        <f t="shared" si="19"/>
        <v>2.6666666666666639</v>
      </c>
      <c r="K52" s="40">
        <f t="shared" si="19"/>
        <v>2.0216606498194971</v>
      </c>
      <c r="L52" s="40">
        <f t="shared" si="19"/>
        <v>1.4302741358760422</v>
      </c>
    </row>
    <row r="53" spans="1:12" x14ac:dyDescent="0.2">
      <c r="A53" t="str">
        <f>A10</f>
        <v>Electricity and gas</v>
      </c>
      <c r="B53" s="40">
        <f t="shared" si="17"/>
        <v>-4.2098247569408054</v>
      </c>
      <c r="C53" s="44">
        <f t="shared" si="17"/>
        <v>9.3862815884474102</v>
      </c>
      <c r="D53" s="40">
        <f t="shared" si="17"/>
        <v>-0.73685190125473143</v>
      </c>
      <c r="E53" s="40">
        <f t="shared" si="17"/>
        <v>-0.10321783526667794</v>
      </c>
      <c r="F53" s="44">
        <f t="shared" si="18"/>
        <v>-0.314877334192043</v>
      </c>
      <c r="H53" s="40">
        <f t="shared" si="19"/>
        <v>5.4970760233918314</v>
      </c>
      <c r="I53" s="40">
        <f t="shared" si="19"/>
        <v>5.4260528893241995</v>
      </c>
      <c r="J53" s="40">
        <f t="shared" si="19"/>
        <v>7.4814814814814792</v>
      </c>
      <c r="K53" s="40">
        <f t="shared" si="19"/>
        <v>7.0276774969915721</v>
      </c>
      <c r="L53" s="40">
        <f t="shared" si="19"/>
        <v>6.889153754469608</v>
      </c>
    </row>
    <row r="54" spans="1:12" x14ac:dyDescent="0.2">
      <c r="A54" t="str">
        <f>A11</f>
        <v>Water and sewerage</v>
      </c>
      <c r="B54" s="40">
        <f t="shared" si="17"/>
        <v>-3.4028151870520773</v>
      </c>
      <c r="C54" s="44">
        <f t="shared" si="17"/>
        <v>-7.0588235294117396</v>
      </c>
      <c r="D54" s="40">
        <f t="shared" si="17"/>
        <v>0.65589634312881451</v>
      </c>
      <c r="E54" s="40">
        <f t="shared" si="17"/>
        <v>0.47956333162713083</v>
      </c>
      <c r="F54" s="44">
        <f t="shared" si="18"/>
        <v>0.53830665235454767</v>
      </c>
      <c r="H54" s="40">
        <f t="shared" si="19"/>
        <v>26.09857978279031</v>
      </c>
      <c r="I54" s="40">
        <f t="shared" si="19"/>
        <v>26.640548481880511</v>
      </c>
      <c r="J54" s="40">
        <f t="shared" si="19"/>
        <v>31.209876543209901</v>
      </c>
      <c r="K54" s="40">
        <f t="shared" si="19"/>
        <v>31.432009626955498</v>
      </c>
      <c r="L54" s="40">
        <f t="shared" si="19"/>
        <v>32.657926102503012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-1.9473474779056921</v>
      </c>
      <c r="C56" s="44">
        <f t="shared" si="20"/>
        <v>-4.1233580810963293</v>
      </c>
      <c r="D56" s="44">
        <f t="shared" si="20"/>
        <v>0.13781357259441407</v>
      </c>
      <c r="E56" s="44">
        <f t="shared" si="20"/>
        <v>-0.53940934159241172</v>
      </c>
      <c r="F56" s="44">
        <f t="shared" si="18"/>
        <v>-0.31417879438786489</v>
      </c>
      <c r="H56" s="44">
        <f>(B13/B$40)*100</f>
        <v>12.006566437644191</v>
      </c>
      <c r="I56" s="44">
        <f>(C13/C$40)*100</f>
        <v>10.76842655514897</v>
      </c>
      <c r="J56" s="44">
        <f>(D13/D$40)*100</f>
        <v>10.611212944820183</v>
      </c>
      <c r="K56" s="44">
        <f>(E13/E$40)*100</f>
        <v>10.415857934204622</v>
      </c>
      <c r="L56" s="44">
        <f>(F13/F$40)*100</f>
        <v>9.4254889612185782</v>
      </c>
    </row>
    <row r="57" spans="1:12" x14ac:dyDescent="0.2">
      <c r="A57" t="str">
        <f>A14</f>
        <v>Food drink and tobacco</v>
      </c>
      <c r="B57" s="40">
        <f t="shared" si="20"/>
        <v>-6.7524261941747099</v>
      </c>
      <c r="C57" s="44">
        <f t="shared" si="20"/>
        <v>-0.8491182233837935</v>
      </c>
      <c r="D57" s="40">
        <f t="shared" si="20"/>
        <v>0.11829686086446412</v>
      </c>
      <c r="E57" s="40">
        <f t="shared" si="20"/>
        <v>-0.25503547814942351</v>
      </c>
      <c r="F57" s="44">
        <f t="shared" si="18"/>
        <v>-0.13074630244529484</v>
      </c>
      <c r="H57" s="40">
        <f t="shared" ref="H57:L59" si="21">(B14/B$13)*100</f>
        <v>21.379929261468604</v>
      </c>
      <c r="I57" s="40">
        <f t="shared" si="21"/>
        <v>17.487150199885839</v>
      </c>
      <c r="J57" s="40">
        <f t="shared" si="21"/>
        <v>18.084345961400956</v>
      </c>
      <c r="K57" s="40">
        <f t="shared" si="21"/>
        <v>18.066729768102256</v>
      </c>
      <c r="L57" s="40">
        <f t="shared" si="21"/>
        <v>18.589983764206337</v>
      </c>
    </row>
    <row r="58" spans="1:12" x14ac:dyDescent="0.2">
      <c r="A58" t="str">
        <f>A15</f>
        <v>Engineering</v>
      </c>
      <c r="B58" s="40">
        <f t="shared" si="20"/>
        <v>4.7385415959447119</v>
      </c>
      <c r="C58" s="44">
        <f t="shared" si="20"/>
        <v>-6.8202146690516718</v>
      </c>
      <c r="D58" s="40">
        <f t="shared" si="20"/>
        <v>1.8367256574010282</v>
      </c>
      <c r="E58" s="40">
        <f t="shared" si="20"/>
        <v>-0.81354620146585344</v>
      </c>
      <c r="F58" s="44">
        <f t="shared" si="18"/>
        <v>6.2124121311790681E-2</v>
      </c>
      <c r="H58" s="40">
        <f t="shared" si="21"/>
        <v>19.616744971757434</v>
      </c>
      <c r="I58" s="40">
        <f t="shared" si="21"/>
        <v>25.539691604797294</v>
      </c>
      <c r="J58" s="40">
        <f t="shared" si="21"/>
        <v>24.82130092923521</v>
      </c>
      <c r="K58" s="40">
        <f t="shared" si="21"/>
        <v>26.999526739233364</v>
      </c>
      <c r="L58" s="40">
        <f t="shared" si="21"/>
        <v>26.264518546271947</v>
      </c>
    </row>
    <row r="59" spans="1:12" x14ac:dyDescent="0.2">
      <c r="A59" t="str">
        <f>A16</f>
        <v>Rest of manufacturing</v>
      </c>
      <c r="B59" s="40">
        <f t="shared" si="20"/>
        <v>-2.8018951127416813</v>
      </c>
      <c r="C59" s="44">
        <f t="shared" si="20"/>
        <v>-3.9194065757815477</v>
      </c>
      <c r="D59" s="40">
        <f t="shared" si="20"/>
        <v>-0.6318252745115438</v>
      </c>
      <c r="E59" s="40">
        <f t="shared" si="20"/>
        <v>-0.50113641162278233</v>
      </c>
      <c r="F59" s="44">
        <f t="shared" si="18"/>
        <v>-0.54471845273991182</v>
      </c>
      <c r="H59" s="40">
        <f t="shared" si="21"/>
        <v>59.003325766773962</v>
      </c>
      <c r="I59" s="40">
        <f t="shared" si="21"/>
        <v>56.973158195316877</v>
      </c>
      <c r="J59" s="40">
        <f t="shared" si="21"/>
        <v>57.094353109363816</v>
      </c>
      <c r="K59" s="40">
        <f t="shared" si="21"/>
        <v>54.933743492664377</v>
      </c>
      <c r="L59" s="40">
        <f t="shared" si="21"/>
        <v>55.145497689521719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5.7403014901147742</v>
      </c>
      <c r="C61" s="44">
        <f>IF(AND(D$5-C$5 &lt;&gt; 0,C18&lt;&gt;0,D18&lt;&gt;0),(EXP(LN(D18/C18)/(D$5-C$5))-1)*100,0)</f>
        <v>-5.6769957562652014</v>
      </c>
      <c r="D61" s="44">
        <f>IF(AND(E$5-D$5 &lt;&gt; 0,D18&lt;&gt;0,E18&lt;&gt;0),(EXP(LN(E18/D18)/(E$5-D$5))-1)*100,0)</f>
        <v>-5.60900512800111E-2</v>
      </c>
      <c r="E61" s="44">
        <f>IF(AND(F$5-E$5 &lt;&gt; 0,E18&lt;&gt;0,F18&lt;&gt;0),(EXP(LN(F18/E18)/(F$5-E$5))-1)*100,0)</f>
        <v>0.16561142294202469</v>
      </c>
      <c r="F61" s="44">
        <f t="shared" si="18"/>
        <v>9.1656341861834356E-2</v>
      </c>
      <c r="H61" s="44">
        <f>(B18/B$40)*100</f>
        <v>6.331922014045567</v>
      </c>
      <c r="I61" s="44">
        <f>(C18/C$40)*100</f>
        <v>7.6805756280556974</v>
      </c>
      <c r="J61" s="44">
        <f>(D18/D$40)*100</f>
        <v>7.4457998862271699</v>
      </c>
      <c r="K61" s="44">
        <f>(E18/E$40)*100</f>
        <v>7.2382325575663282</v>
      </c>
      <c r="L61" s="44">
        <f>(F18/F$40)*100</f>
        <v>7.029387702250137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0.81381464043848162</v>
      </c>
      <c r="C63" s="44">
        <f t="shared" si="22"/>
        <v>-0.82567085757175862</v>
      </c>
      <c r="D63" s="44">
        <f t="shared" si="22"/>
        <v>0.56269513746334265</v>
      </c>
      <c r="E63" s="44">
        <f t="shared" si="22"/>
        <v>0.62317114013499264</v>
      </c>
      <c r="F63" s="44">
        <f t="shared" si="18"/>
        <v>0.60300843267708792</v>
      </c>
      <c r="H63" s="44">
        <f>(B20/B$40)*100</f>
        <v>26.159267804173098</v>
      </c>
      <c r="I63" s="44">
        <f>(C20/C$40)*100</f>
        <v>26.218135973678542</v>
      </c>
      <c r="J63" s="44">
        <f>(D20/D$40)*100</f>
        <v>26.723974464319571</v>
      </c>
      <c r="K63" s="44">
        <f>(E20/E$40)*100</f>
        <v>26.793229445871923</v>
      </c>
      <c r="L63" s="44">
        <f>(F20/F$40)*100</f>
        <v>27.233506571473988</v>
      </c>
    </row>
    <row r="64" spans="1:12" x14ac:dyDescent="0.2">
      <c r="A64" t="str">
        <f>A21</f>
        <v>Wholesale and retail trade</v>
      </c>
      <c r="B64" s="40">
        <f t="shared" si="22"/>
        <v>-1.5267284417117555</v>
      </c>
      <c r="C64" s="44">
        <f t="shared" si="22"/>
        <v>-1.2041815535264844</v>
      </c>
      <c r="D64" s="40">
        <f t="shared" si="22"/>
        <v>0.13535946410079269</v>
      </c>
      <c r="E64" s="40">
        <f t="shared" si="22"/>
        <v>9.1419006007087411E-2</v>
      </c>
      <c r="F64" s="44">
        <f t="shared" si="18"/>
        <v>0.10606368256047549</v>
      </c>
      <c r="H64" s="40">
        <f t="shared" ref="H64:L66" si="23">(B21/B$20)*100</f>
        <v>58.417328939717017</v>
      </c>
      <c r="I64" s="40">
        <f t="shared" si="23"/>
        <v>53.178363670482234</v>
      </c>
      <c r="J64" s="40">
        <f t="shared" si="23"/>
        <v>52.975402081362319</v>
      </c>
      <c r="K64" s="40">
        <f t="shared" si="23"/>
        <v>51.859347331140917</v>
      </c>
      <c r="L64" s="40">
        <f t="shared" si="23"/>
        <v>49.183055975794282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2.4123167157474423</v>
      </c>
      <c r="C65" s="44">
        <f t="shared" si="22"/>
        <v>-4.4792694965450019</v>
      </c>
      <c r="D65" s="40">
        <f t="shared" si="22"/>
        <v>0.9332009735725455</v>
      </c>
      <c r="E65" s="40">
        <f t="shared" si="22"/>
        <v>0.17010642463550774</v>
      </c>
      <c r="F65" s="44">
        <f t="shared" si="18"/>
        <v>0.42382807810770196</v>
      </c>
      <c r="H65" s="40">
        <f t="shared" si="23"/>
        <v>17.849874006590426</v>
      </c>
      <c r="I65" s="40">
        <f t="shared" si="23"/>
        <v>19.009194970913892</v>
      </c>
      <c r="J65" s="40">
        <f t="shared" si="23"/>
        <v>18.308893093661307</v>
      </c>
      <c r="K65" s="40">
        <f t="shared" si="23"/>
        <v>18.648667295264815</v>
      </c>
      <c r="L65" s="40">
        <f t="shared" si="23"/>
        <v>17.825805057272497</v>
      </c>
    </row>
    <row r="66" spans="1:12" x14ac:dyDescent="0.2">
      <c r="A66" t="str">
        <f>A23</f>
        <v>Accommodation and food</v>
      </c>
      <c r="B66" s="40">
        <f t="shared" si="22"/>
        <v>4.8920552121841654</v>
      </c>
      <c r="C66" s="44">
        <f t="shared" si="22"/>
        <v>2.3952095808383644</v>
      </c>
      <c r="D66" s="40">
        <f t="shared" si="22"/>
        <v>1.1006179362850643</v>
      </c>
      <c r="E66" s="40">
        <f t="shared" si="22"/>
        <v>1.7577111873367857</v>
      </c>
      <c r="F66" s="44">
        <f t="shared" si="18"/>
        <v>1.5382069457314351</v>
      </c>
      <c r="H66" s="40">
        <f t="shared" si="23"/>
        <v>23.732797053692558</v>
      </c>
      <c r="I66" s="40">
        <f t="shared" si="23"/>
        <v>27.812441358603891</v>
      </c>
      <c r="J66" s="40">
        <f t="shared" si="23"/>
        <v>28.715704824976374</v>
      </c>
      <c r="K66" s="40">
        <f t="shared" si="23"/>
        <v>29.491985373594261</v>
      </c>
      <c r="L66" s="40">
        <f t="shared" si="23"/>
        <v>32.991138966933207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0.92317215107422523</v>
      </c>
      <c r="C68" s="44">
        <f t="shared" si="24"/>
        <v>-2.7815254542184809</v>
      </c>
      <c r="D68" s="44">
        <f t="shared" si="24"/>
        <v>0.4192749949625485</v>
      </c>
      <c r="E68" s="44">
        <f t="shared" si="24"/>
        <v>0.6600179922141125</v>
      </c>
      <c r="F68" s="44">
        <f t="shared" si="18"/>
        <v>0.57970626669079373</v>
      </c>
      <c r="H68" s="44">
        <f>(B25/B$40)*100</f>
        <v>27.170220317927139</v>
      </c>
      <c r="I68" s="44">
        <f>(C25/C$40)*100</f>
        <v>27.349712493465766</v>
      </c>
      <c r="J68" s="44">
        <f>(D25/D$40)*100</f>
        <v>27.327602553568013</v>
      </c>
      <c r="K68" s="44">
        <f>(E25/E$40)*100</f>
        <v>27.203603403762372</v>
      </c>
      <c r="L68" s="44">
        <f>(F25/F$40)*100</f>
        <v>27.752043837293488</v>
      </c>
    </row>
    <row r="69" spans="1:12" x14ac:dyDescent="0.2">
      <c r="A69" t="str">
        <f>A26</f>
        <v>Media</v>
      </c>
      <c r="B69" s="40">
        <f t="shared" si="24"/>
        <v>-3.7917921345262395</v>
      </c>
      <c r="C69" s="44">
        <f t="shared" si="24"/>
        <v>17.491749174917871</v>
      </c>
      <c r="D69" s="40">
        <f t="shared" si="24"/>
        <v>-0.2635578831304608</v>
      </c>
      <c r="E69" s="40">
        <f t="shared" si="24"/>
        <v>0.20679363993345579</v>
      </c>
      <c r="F69" s="44">
        <f t="shared" si="18"/>
        <v>4.9763852776085749E-2</v>
      </c>
      <c r="H69" s="40">
        <f t="shared" ref="H69:L71" si="25">(B26/B$25)*100</f>
        <v>2.475097394265982</v>
      </c>
      <c r="I69" s="40">
        <f t="shared" si="25"/>
        <v>2.0439827307069578</v>
      </c>
      <c r="J69" s="40">
        <f t="shared" si="25"/>
        <v>2.4702208858563721</v>
      </c>
      <c r="K69" s="40">
        <f t="shared" si="25"/>
        <v>2.3873700423565696</v>
      </c>
      <c r="L69" s="40">
        <f t="shared" si="25"/>
        <v>2.2820300735933454</v>
      </c>
    </row>
    <row r="70" spans="1:12" x14ac:dyDescent="0.2">
      <c r="A70" t="str">
        <f>A27</f>
        <v>Information technology</v>
      </c>
      <c r="B70" s="40">
        <f t="shared" si="24"/>
        <v>1.6252648858182228</v>
      </c>
      <c r="C70" s="44">
        <f t="shared" si="24"/>
        <v>5.1833122629577399</v>
      </c>
      <c r="D70" s="40">
        <f t="shared" si="24"/>
        <v>1.2244525953110097</v>
      </c>
      <c r="E70" s="40">
        <f t="shared" si="24"/>
        <v>0.58383194654176851</v>
      </c>
      <c r="F70" s="44">
        <f t="shared" si="18"/>
        <v>0.79692041266643532</v>
      </c>
      <c r="H70" s="40">
        <f t="shared" si="25"/>
        <v>8.6500104975855514</v>
      </c>
      <c r="I70" s="40">
        <f t="shared" si="25"/>
        <v>8.8932361935600159</v>
      </c>
      <c r="J70" s="40">
        <f t="shared" si="25"/>
        <v>9.6218341621371426</v>
      </c>
      <c r="K70" s="40">
        <f t="shared" si="25"/>
        <v>10.013816847493736</v>
      </c>
      <c r="L70" s="40">
        <f t="shared" si="25"/>
        <v>9.9382833874149057</v>
      </c>
    </row>
    <row r="71" spans="1:12" x14ac:dyDescent="0.2">
      <c r="A71" t="str">
        <f>A28</f>
        <v>Finance and insurance</v>
      </c>
      <c r="B71" s="40">
        <f t="shared" si="24"/>
        <v>-9.3516624243465518</v>
      </c>
      <c r="C71" s="44">
        <f t="shared" si="24"/>
        <v>1.5484515484512018</v>
      </c>
      <c r="D71" s="40">
        <f t="shared" si="24"/>
        <v>-1.9683103582146533E-2</v>
      </c>
      <c r="E71" s="40">
        <f t="shared" si="24"/>
        <v>-0.47275794676933103</v>
      </c>
      <c r="F71" s="44">
        <f t="shared" si="18"/>
        <v>-0.32196158997856994</v>
      </c>
      <c r="H71" s="40">
        <f t="shared" si="25"/>
        <v>6.9167424825623574</v>
      </c>
      <c r="I71" s="40">
        <f t="shared" si="25"/>
        <v>4.501708940456929</v>
      </c>
      <c r="J71" s="40">
        <f t="shared" si="25"/>
        <v>4.7022088585636643</v>
      </c>
      <c r="K71" s="40">
        <f t="shared" si="25"/>
        <v>4.6003306983170713</v>
      </c>
      <c r="L71" s="40">
        <f t="shared" si="25"/>
        <v>4.1080783016266906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1.6366408068484883</v>
      </c>
      <c r="C72" s="44">
        <f t="shared" si="27"/>
        <v>1.0147804985661146</v>
      </c>
      <c r="D72" s="40">
        <f t="shared" si="27"/>
        <v>0.24773218638380889</v>
      </c>
      <c r="E72" s="40">
        <f t="shared" si="27"/>
        <v>1.6251956702356907</v>
      </c>
      <c r="F72" s="44">
        <f t="shared" si="18"/>
        <v>1.1639508979558455</v>
      </c>
      <c r="H72" s="40">
        <f t="shared" ref="H72:L72" si="28">(B29/B$25)*100</f>
        <v>9.9097207642242289</v>
      </c>
      <c r="I72" s="40">
        <f t="shared" si="28"/>
        <v>10.192930383162452</v>
      </c>
      <c r="J72" s="40">
        <f t="shared" si="28"/>
        <v>10.590956401063981</v>
      </c>
      <c r="K72" s="40">
        <f t="shared" si="28"/>
        <v>10.500804095223003</v>
      </c>
      <c r="L72" s="40">
        <f t="shared" si="28"/>
        <v>11.552247036117972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1.2642690935486423</v>
      </c>
      <c r="C73" s="44">
        <f t="shared" si="29"/>
        <v>-1.8803865238967155</v>
      </c>
      <c r="D73" s="40">
        <f t="shared" si="29"/>
        <v>0.86332455934405861</v>
      </c>
      <c r="E73" s="40">
        <f t="shared" si="29"/>
        <v>0.67358525107905631</v>
      </c>
      <c r="F73" s="44">
        <f t="shared" si="18"/>
        <v>0.7367919952403712</v>
      </c>
      <c r="H73" s="40">
        <f t="shared" ref="H73:L73" si="30">(B30/B$25)*100</f>
        <v>25.483472134742303</v>
      </c>
      <c r="I73" s="40">
        <f t="shared" si="30"/>
        <v>25.829735563950358</v>
      </c>
      <c r="J73" s="40">
        <f t="shared" si="30"/>
        <v>26.069156933040361</v>
      </c>
      <c r="K73" s="40">
        <f t="shared" si="30"/>
        <v>26.650660264105625</v>
      </c>
      <c r="L73" s="40">
        <f t="shared" si="30"/>
        <v>26.68660261712375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3.8952424144719888</v>
      </c>
      <c r="C74" s="44">
        <f t="shared" si="31"/>
        <v>-8.6242858438378978</v>
      </c>
      <c r="D74" s="40">
        <f t="shared" si="31"/>
        <v>1.371168222865049</v>
      </c>
      <c r="E74" s="40">
        <f t="shared" si="31"/>
        <v>0.66664336754207465</v>
      </c>
      <c r="F74" s="44">
        <f t="shared" si="18"/>
        <v>0.90093925258123431</v>
      </c>
      <c r="H74" s="40">
        <f>(B31/B$25)*100</f>
        <v>22.077588821237754</v>
      </c>
      <c r="I74" s="40">
        <f t="shared" ref="I74:L74" si="32">(C31/C$25)*100</f>
        <v>24.795376866342835</v>
      </c>
      <c r="J74" s="40">
        <f t="shared" si="32"/>
        <v>23.305192552330269</v>
      </c>
      <c r="K74" s="40">
        <f t="shared" si="32"/>
        <v>24.430904437246578</v>
      </c>
      <c r="L74" s="40">
        <f t="shared" si="32"/>
        <v>24.446989459396406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-0.36838465875784765</v>
      </c>
      <c r="C75" s="44">
        <f t="shared" si="33"/>
        <v>-3.2123735871504522</v>
      </c>
      <c r="D75" s="40">
        <f t="shared" si="33"/>
        <v>-1.8275210869266645</v>
      </c>
      <c r="E75" s="40">
        <f t="shared" si="33"/>
        <v>0.95538984662517645</v>
      </c>
      <c r="F75" s="44">
        <f t="shared" si="18"/>
        <v>1.9096216945180267E-2</v>
      </c>
      <c r="H75" s="40">
        <f t="shared" ref="H75:L75" si="34">(B32/B$25)*100</f>
        <v>11.93925397158657</v>
      </c>
      <c r="I75" s="40">
        <f t="shared" si="34"/>
        <v>11.339719373988116</v>
      </c>
      <c r="J75" s="40">
        <f t="shared" si="34"/>
        <v>11.289464554180647</v>
      </c>
      <c r="K75" s="40">
        <f t="shared" si="34"/>
        <v>10.081768556479197</v>
      </c>
      <c r="L75" s="40">
        <f t="shared" si="34"/>
        <v>10.381540158215092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0.6307427731826909</v>
      </c>
      <c r="C76" s="44">
        <f t="shared" si="35"/>
        <v>-6.3270485859318271</v>
      </c>
      <c r="D76" s="40">
        <f t="shared" si="35"/>
        <v>-0.63904251643822629</v>
      </c>
      <c r="E76" s="40">
        <f t="shared" si="35"/>
        <v>-7.9964819699851475E-3</v>
      </c>
      <c r="F76" s="44">
        <f t="shared" si="18"/>
        <v>-0.21878921918162542</v>
      </c>
      <c r="H76" s="40">
        <f t="shared" ref="H76:L76" si="36">(B33/B$25)*100</f>
        <v>12.548113933795243</v>
      </c>
      <c r="I76" s="40">
        <f t="shared" si="36"/>
        <v>12.403309947832337</v>
      </c>
      <c r="J76" s="40">
        <f t="shared" si="36"/>
        <v>11.950965652827577</v>
      </c>
      <c r="K76" s="40">
        <f t="shared" si="36"/>
        <v>11.334345058778238</v>
      </c>
      <c r="L76" s="40">
        <f t="shared" si="36"/>
        <v>10.604228966511839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1.0688822364517847</v>
      </c>
      <c r="C78" s="44">
        <f t="shared" ref="C78:C83" si="38">IF(AND(D$5-C$5 &lt;&gt; 0,C35&lt;&gt;0,D35&lt;&gt;0),(EXP(LN(D35/C35)/(D$5-C$5))-1)*100,0)</f>
        <v>-0.79213803005171446</v>
      </c>
      <c r="D78" s="44">
        <f t="shared" si="37"/>
        <v>0.87098873026638657</v>
      </c>
      <c r="E78" s="44">
        <f t="shared" si="37"/>
        <v>0.57618411801683145</v>
      </c>
      <c r="F78" s="44">
        <f t="shared" si="18"/>
        <v>0.67435646495841439</v>
      </c>
      <c r="H78" s="44">
        <f>(B35/B$40)*100</f>
        <v>24.53857465202956</v>
      </c>
      <c r="I78" s="44">
        <f>(C35/C$40)*100</f>
        <v>24.843639494480513</v>
      </c>
      <c r="J78" s="44">
        <f>(D35/D$40)*100</f>
        <v>25.331521395613443</v>
      </c>
      <c r="K78" s="44">
        <f>(E35/E$40)*100</f>
        <v>25.788860750134024</v>
      </c>
      <c r="L78" s="44">
        <f>(F35/F$40)*100</f>
        <v>26.090487990064805</v>
      </c>
    </row>
    <row r="79" spans="1:12" x14ac:dyDescent="0.2">
      <c r="A79" t="str">
        <f>A36</f>
        <v>Public admin. and defence</v>
      </c>
      <c r="B79" s="40">
        <f t="shared" si="37"/>
        <v>-0.46797268632359224</v>
      </c>
      <c r="C79" s="44">
        <f t="shared" si="38"/>
        <v>-0.77898274018635139</v>
      </c>
      <c r="D79" s="40">
        <f t="shared" si="37"/>
        <v>0.24205197802513734</v>
      </c>
      <c r="E79" s="40">
        <f t="shared" si="37"/>
        <v>0.28972934894408997</v>
      </c>
      <c r="F79" s="44">
        <f t="shared" si="18"/>
        <v>0.27383437290042778</v>
      </c>
      <c r="H79" s="40">
        <f>(B36/B$35)*100</f>
        <v>17.231047397649483</v>
      </c>
      <c r="I79" s="40">
        <f t="shared" ref="I79:L81" si="39">(C36/C$35)*100</f>
        <v>16.206649008589736</v>
      </c>
      <c r="J79" s="40">
        <f t="shared" si="39"/>
        <v>16.208798063727311</v>
      </c>
      <c r="K79" s="40">
        <f t="shared" si="39"/>
        <v>15.709746015817263</v>
      </c>
      <c r="L79" s="40">
        <f t="shared" si="39"/>
        <v>15.268002165674094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-1.8083622085552808</v>
      </c>
      <c r="C80" s="44">
        <f t="shared" si="38"/>
        <v>1.5395436073772473</v>
      </c>
      <c r="D80" s="40">
        <f t="shared" si="40"/>
        <v>0.55262076991600129</v>
      </c>
      <c r="E80" s="40">
        <f t="shared" si="40"/>
        <v>0.62739035433123647</v>
      </c>
      <c r="F80" s="44">
        <f t="shared" si="18"/>
        <v>0.60246098404870274</v>
      </c>
      <c r="H80" s="40">
        <f>(B37/B$35)*100</f>
        <v>35.554694562830932</v>
      </c>
      <c r="I80" s="40">
        <f t="shared" si="39"/>
        <v>31.675619476693839</v>
      </c>
      <c r="J80" s="40">
        <f t="shared" si="39"/>
        <v>32.420091324200918</v>
      </c>
      <c r="K80" s="40">
        <f t="shared" si="39"/>
        <v>31.911690918213786</v>
      </c>
      <c r="L80" s="40">
        <f t="shared" si="39"/>
        <v>32.074535282439939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3.5966105365758727</v>
      </c>
      <c r="C81" s="44">
        <f t="shared" si="38"/>
        <v>-2.213356131851385</v>
      </c>
      <c r="D81" s="40">
        <f t="shared" si="40"/>
        <v>1.2635626777526054</v>
      </c>
      <c r="E81" s="40">
        <f t="shared" si="40"/>
        <v>0.62960990478877488</v>
      </c>
      <c r="F81" s="44">
        <f t="shared" si="18"/>
        <v>0.84048528509790277</v>
      </c>
      <c r="H81" s="40">
        <f>(B38/B$35)*100</f>
        <v>47.214258039519578</v>
      </c>
      <c r="I81" s="40">
        <f t="shared" si="39"/>
        <v>52.117731514716411</v>
      </c>
      <c r="J81" s="40">
        <f t="shared" si="39"/>
        <v>51.37111061207176</v>
      </c>
      <c r="K81" s="40">
        <f t="shared" si="39"/>
        <v>52.378563065968955</v>
      </c>
      <c r="L81" s="40">
        <f t="shared" si="39"/>
        <v>52.65746255188597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0.75717704896562932</v>
      </c>
      <c r="C83" s="206">
        <f t="shared" si="38"/>
        <v>-2.7028689154699803</v>
      </c>
      <c r="D83" s="43">
        <f>IF(AND(E$5-D$5 &lt;&gt; 0,D40&lt;&gt;0,E40&lt;&gt;0),(EXP(LN(E40/D40)/(E$5-D$5))-1)*100,0)</f>
        <v>0.51065453157652652</v>
      </c>
      <c r="E83" s="43">
        <f>IF(AND(F$5-E$5 &lt;&gt; 0,E40&lt;&gt;0,F40&lt;&gt;0),(EXP(LN(F40/E40)/(F$5-E$5))-1)*100,0)</f>
        <v>0.45930050969980041</v>
      </c>
      <c r="F83" s="206">
        <f t="shared" si="18"/>
        <v>0.47641560095557089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-7.5135363944936024</v>
      </c>
      <c r="C89" s="44">
        <f>IF(AND(F$5-D$5 &lt;&gt; 0,D7&lt;&gt;0,F7&lt;&gt;0),(EXP(LN(F7/D7)/(F$5-D$5))-1)*100,0)</f>
        <v>0.23478491446757843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-9.9458257615975931</v>
      </c>
      <c r="C90" s="44">
        <f t="shared" ref="C90:C122" si="43">IF(AND(F$5-D$5 &lt;&gt; 0,D8&lt;&gt;0,F8&lt;&gt;0),(EXP(LN(F8/D8)/(F$5-D$5))-1)*100,0)</f>
        <v>0.27803190936361855</v>
      </c>
    </row>
    <row r="91" spans="1:12" x14ac:dyDescent="0.2">
      <c r="A91" s="30" t="str">
        <f t="shared" si="41"/>
        <v>Mining and quarrying</v>
      </c>
      <c r="B91" s="44">
        <f t="shared" si="42"/>
        <v>5.1547496797279546</v>
      </c>
      <c r="C91" s="44">
        <f t="shared" si="43"/>
        <v>-3.8427946054431228</v>
      </c>
    </row>
    <row r="92" spans="1:12" x14ac:dyDescent="0.2">
      <c r="A92" s="30" t="str">
        <f t="shared" si="41"/>
        <v>Electricity and gas</v>
      </c>
      <c r="B92" s="44">
        <f t="shared" si="42"/>
        <v>-1.6330181998562177</v>
      </c>
      <c r="C92" s="44">
        <f t="shared" si="43"/>
        <v>-0.314877334192043</v>
      </c>
    </row>
    <row r="93" spans="1:12" x14ac:dyDescent="0.2">
      <c r="A93" s="30" t="str">
        <f t="shared" si="41"/>
        <v>Water and sewerage</v>
      </c>
      <c r="B93" s="44">
        <f t="shared" si="42"/>
        <v>-4.1453448974104639</v>
      </c>
      <c r="C93" s="44">
        <f t="shared" si="43"/>
        <v>0.53830665235454767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-2.3864651005087167</v>
      </c>
      <c r="C95" s="44">
        <f t="shared" si="43"/>
        <v>-0.31417879438786489</v>
      </c>
    </row>
    <row r="96" spans="1:12" x14ac:dyDescent="0.2">
      <c r="A96" s="30" t="str">
        <f t="shared" si="41"/>
        <v>Food drink and tobacco</v>
      </c>
      <c r="B96" s="44">
        <f t="shared" si="42"/>
        <v>-5.600575033996158</v>
      </c>
      <c r="C96" s="44">
        <f t="shared" si="43"/>
        <v>-0.13074630244529484</v>
      </c>
    </row>
    <row r="97" spans="1:3" x14ac:dyDescent="0.2">
      <c r="A97" s="30" t="str">
        <f t="shared" si="41"/>
        <v>Engineering</v>
      </c>
      <c r="B97" s="44">
        <f t="shared" si="42"/>
        <v>2.3174149194164162</v>
      </c>
      <c r="C97" s="44">
        <f t="shared" si="43"/>
        <v>6.2124121311790681E-2</v>
      </c>
    </row>
    <row r="98" spans="1:3" x14ac:dyDescent="0.2">
      <c r="A98" s="30" t="str">
        <f t="shared" si="41"/>
        <v>Rest of manufacturing</v>
      </c>
      <c r="B98" s="44">
        <f t="shared" si="42"/>
        <v>-3.0264324186967007</v>
      </c>
      <c r="C98" s="44">
        <f t="shared" si="43"/>
        <v>-0.54471845273991182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3.3513039723763516</v>
      </c>
      <c r="C100" s="44">
        <f t="shared" si="43"/>
        <v>9.1656341861834356E-2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0.4837635167407317</v>
      </c>
      <c r="C102" s="44">
        <f t="shared" si="43"/>
        <v>0.60300843267708792</v>
      </c>
    </row>
    <row r="103" spans="1:3" x14ac:dyDescent="0.2">
      <c r="A103" s="30" t="str">
        <f t="shared" si="41"/>
        <v>Wholesale and retail trade</v>
      </c>
      <c r="B103" s="44">
        <f t="shared" si="42"/>
        <v>-1.4623034179299998</v>
      </c>
      <c r="C103" s="44">
        <f t="shared" si="43"/>
        <v>0.10606368256047549</v>
      </c>
    </row>
    <row r="104" spans="1:3" x14ac:dyDescent="0.2">
      <c r="A104" s="30" t="str">
        <f t="shared" si="41"/>
        <v>Transport and storage</v>
      </c>
      <c r="B104" s="44">
        <f t="shared" si="42"/>
        <v>0.99532696448099145</v>
      </c>
      <c r="C104" s="44">
        <f t="shared" si="43"/>
        <v>0.42382807810770196</v>
      </c>
    </row>
    <row r="105" spans="1:3" x14ac:dyDescent="0.2">
      <c r="A105" s="30" t="str">
        <f t="shared" si="41"/>
        <v>Accommodation and food</v>
      </c>
      <c r="B105" s="44">
        <f t="shared" si="42"/>
        <v>4.3878622400567835</v>
      </c>
      <c r="C105" s="44">
        <f t="shared" si="43"/>
        <v>1.5382069457314351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0.17110728689351262</v>
      </c>
      <c r="C107" s="44">
        <f t="shared" si="43"/>
        <v>0.57970626669079373</v>
      </c>
    </row>
    <row r="108" spans="1:3" x14ac:dyDescent="0.2">
      <c r="A108" s="30" t="str">
        <f t="shared" si="41"/>
        <v>Media</v>
      </c>
      <c r="B108" s="44">
        <f t="shared" si="42"/>
        <v>0.1316041404691104</v>
      </c>
      <c r="C108" s="44">
        <f t="shared" si="43"/>
        <v>4.9763852776085749E-2</v>
      </c>
    </row>
    <row r="109" spans="1:3" x14ac:dyDescent="0.2">
      <c r="A109" s="30" t="str">
        <f t="shared" si="41"/>
        <v>Information technology</v>
      </c>
      <c r="B109" s="44">
        <f t="shared" si="42"/>
        <v>2.3271129229156085</v>
      </c>
      <c r="C109" s="44">
        <f t="shared" si="43"/>
        <v>0.79692041266643532</v>
      </c>
    </row>
    <row r="110" spans="1:3" x14ac:dyDescent="0.2">
      <c r="A110" s="30" t="str">
        <f t="shared" si="41"/>
        <v>Finance and insurance</v>
      </c>
      <c r="B110" s="44">
        <f t="shared" si="42"/>
        <v>-7.2695139437430552</v>
      </c>
      <c r="C110" s="44">
        <f t="shared" si="43"/>
        <v>-0.32196158997856994</v>
      </c>
    </row>
    <row r="111" spans="1:3" x14ac:dyDescent="0.2">
      <c r="A111" s="30" t="str">
        <f t="shared" si="41"/>
        <v>Real estate</v>
      </c>
      <c r="B111" s="44">
        <f t="shared" si="42"/>
        <v>1.5119632364757774</v>
      </c>
      <c r="C111" s="44">
        <f t="shared" si="43"/>
        <v>1.1639508979558455</v>
      </c>
    </row>
    <row r="112" spans="1:3" x14ac:dyDescent="0.2">
      <c r="A112" s="30" t="str">
        <f t="shared" si="41"/>
        <v>Professional services</v>
      </c>
      <c r="B112" s="44">
        <f t="shared" si="42"/>
        <v>0.62737684883913403</v>
      </c>
      <c r="C112" s="44">
        <f t="shared" si="43"/>
        <v>0.7367919952403712</v>
      </c>
    </row>
    <row r="113" spans="1:3" x14ac:dyDescent="0.2">
      <c r="A113" s="30" t="str">
        <f t="shared" si="41"/>
        <v>Support services</v>
      </c>
      <c r="B113" s="44">
        <f t="shared" si="42"/>
        <v>1.2611104039261578</v>
      </c>
      <c r="C113" s="44">
        <f t="shared" si="43"/>
        <v>0.90093925258123431</v>
      </c>
    </row>
    <row r="114" spans="1:3" x14ac:dyDescent="0.2">
      <c r="A114" s="30" t="str">
        <f t="shared" si="41"/>
        <v>Arts and entertainment</v>
      </c>
      <c r="B114" s="44">
        <f t="shared" si="42"/>
        <v>-0.94379049191094522</v>
      </c>
      <c r="C114" s="44">
        <f t="shared" si="43"/>
        <v>1.9096216945180267E-2</v>
      </c>
    </row>
    <row r="115" spans="1:3" x14ac:dyDescent="0.2">
      <c r="A115" s="30" t="str">
        <f t="shared" si="41"/>
        <v>Other services</v>
      </c>
      <c r="B115" s="44">
        <f t="shared" si="42"/>
        <v>-0.80097960507796717</v>
      </c>
      <c r="C115" s="44">
        <f t="shared" si="43"/>
        <v>-0.21878921918162542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0.69390608533679288</v>
      </c>
      <c r="C117" s="44">
        <f t="shared" si="43"/>
        <v>0.67435646495841439</v>
      </c>
    </row>
    <row r="118" spans="1:3" x14ac:dyDescent="0.2">
      <c r="A118" s="30" t="str">
        <f t="shared" si="41"/>
        <v>Public admin. and defence</v>
      </c>
      <c r="B118" s="44">
        <f t="shared" si="42"/>
        <v>-0.5302525888070786</v>
      </c>
      <c r="C118" s="44">
        <f t="shared" si="43"/>
        <v>0.27383437290042778</v>
      </c>
    </row>
    <row r="119" spans="1:3" x14ac:dyDescent="0.2">
      <c r="A119" s="30" t="str">
        <f t="shared" si="41"/>
        <v>Education</v>
      </c>
      <c r="B119" s="44">
        <f t="shared" si="42"/>
        <v>-1.1477304933379617</v>
      </c>
      <c r="C119" s="44">
        <f t="shared" si="43"/>
        <v>0.60246098404870274</v>
      </c>
    </row>
    <row r="120" spans="1:3" x14ac:dyDescent="0.2">
      <c r="A120" s="30" t="str">
        <f t="shared" si="41"/>
        <v>Health and social work</v>
      </c>
      <c r="B120" s="44">
        <f t="shared" si="42"/>
        <v>2.4076370467718711</v>
      </c>
      <c r="C120" s="44">
        <f t="shared" si="43"/>
        <v>0.84048528509790277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5.5461606078721637E-2</v>
      </c>
      <c r="C122" s="206">
        <f t="shared" si="43"/>
        <v>0.47641560095557089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Worcestershire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55.720509565419256</v>
      </c>
      <c r="C9" s="299" t="str">
        <f>CONCATENATE("(",ROUND((B9/$H11)*100,1),")")</f>
        <v>(35.2)</v>
      </c>
      <c r="D9" s="249">
        <f>SUM(D30,D51,D72,D93,D114,D135,D156,D177,D198,D219,D240,D261,D282,D303,D324,D345,D366,D387,D408,D429,D450,D471)</f>
        <v>13.613738053368518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14.507589923741801</v>
      </c>
      <c r="G9" s="299" t="str">
        <f>CONCATENATE("(",ROUND((F9/$H11)*100,1),")")</f>
        <v>(9.2)</v>
      </c>
      <c r="H9" s="249">
        <f>SUM(H30,H51,H72,H93,H114,H135,H156,H177,H198,H219,H240,H261,H282,H303,H324,H345,H366,H387,H408,H429,H450,H471)</f>
        <v>83.841837542529589</v>
      </c>
      <c r="I9" s="299" t="str">
        <f>CONCATENATE("(",ROUND((H9/$H11)*100,1),")")</f>
        <v>(53)</v>
      </c>
      <c r="K9" s="249">
        <f>B14-B9</f>
        <v>1.1461697306357763</v>
      </c>
      <c r="L9" s="249">
        <f>D14-D9</f>
        <v>0.47090123970845887</v>
      </c>
      <c r="M9" s="249">
        <f>F14-F9</f>
        <v>0.16635297312548758</v>
      </c>
      <c r="N9" s="249">
        <f>SUM(K9:M9)</f>
        <v>1.7834239434697228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35.497937558886711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32.72088903956957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6.1493358590141654</v>
      </c>
      <c r="G10" s="299" t="str">
        <f>CONCATENATE("(",ROUND((F10/$H11)*100,1),")")</f>
        <v>(3.9)</v>
      </c>
      <c r="H10" s="249">
        <f t="shared" ref="H10" si="3">SUM(H31,H52,H73,H94,H115,H136,H157,H178,H199,H220,H241,H262,H283,H304,H325,H346,H367,H388,H409,H430,H451,H472)</f>
        <v>74.368162457470447</v>
      </c>
      <c r="I10" s="299" t="str">
        <f>CONCATENATE("(",ROUND((H10/$H11)*100,1),")")</f>
        <v>(47)</v>
      </c>
      <c r="K10" s="249">
        <f t="shared" ref="K10:K11" si="4">B15-B10</f>
        <v>1.7551765725234247</v>
      </c>
      <c r="L10" s="249">
        <f t="shared" ref="L10:L11" si="5">D15-D10</f>
        <v>0.43320747030318074</v>
      </c>
      <c r="M10" s="249">
        <f t="shared" ref="M10:M11" si="6">F15-F10</f>
        <v>0.10919201370360909</v>
      </c>
      <c r="N10" s="249">
        <f t="shared" ref="N10:N11" si="7">SUM(K10:M10)</f>
        <v>2.2975760565302146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91.218447124305968</v>
      </c>
      <c r="C11" s="299" t="str">
        <f>CONCATENATE("(",ROUND((B11/$H11)*100,1),")")</f>
        <v>(57.7)</v>
      </c>
      <c r="D11" s="249">
        <f t="shared" ref="D11" si="8">SUM(D32,D53,D74,D95,D116,D137,D158,D179,D200,D221,D242,D263,D284,D305,D326,D347,D368,D389,D410,D431,D452,D473)</f>
        <v>46.334627092938085</v>
      </c>
      <c r="E11" s="299" t="str">
        <f>CONCATENATE("(",ROUND((D11/$H11)*100,1),")")</f>
        <v>(29.3)</v>
      </c>
      <c r="F11" s="249">
        <f t="shared" ref="F11" si="9">SUM(F32,F53,F74,F95,F116,F137,F158,F179,F200,F221,F242,F263,F284,F305,F326,F347,F368,F389,F410,F431,F452,F473)</f>
        <v>20.656925782755966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158.21</v>
      </c>
      <c r="I11" s="299" t="str">
        <f>CONCATENATE("(",ROUND((H11/$H11)*100,1),")")</f>
        <v>(100)</v>
      </c>
      <c r="K11" s="249">
        <f t="shared" si="4"/>
        <v>2.9013463031591726</v>
      </c>
      <c r="L11" s="249">
        <f t="shared" si="5"/>
        <v>0.9041087100116485</v>
      </c>
      <c r="M11" s="249">
        <f t="shared" si="6"/>
        <v>0.27554498682910022</v>
      </c>
      <c r="N11" s="249">
        <f t="shared" si="7"/>
        <v>4.0809999999999214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56.866679296055032</v>
      </c>
      <c r="C14" s="299" t="str">
        <f>CONCATENATE("(",ROUND((B14/$H16)*100,1),")")</f>
        <v>(35)</v>
      </c>
      <c r="D14" s="249">
        <f t="shared" ref="D14" si="11">SUM(D35,D56,D77,D98,D119,D140,D161,D182,D203,D224,D245,D266,D287,D308,D329,D350,D371,D392,D413,D434,D455,D476)</f>
        <v>14.084639293076977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14.673942896867288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85.625261485999303</v>
      </c>
      <c r="I14" s="299" t="str">
        <f>CONCATENATE("(",ROUND((H14/$H16)*100,1),")")</f>
        <v>(52.8)</v>
      </c>
      <c r="K14" s="249">
        <f>B19-B14</f>
        <v>1.1287010354636919</v>
      </c>
      <c r="L14" s="249">
        <f>D19-D14</f>
        <v>1.2042575331314911</v>
      </c>
      <c r="M14" s="249">
        <f>F19-F14</f>
        <v>0.64570269242770451</v>
      </c>
      <c r="N14" s="249">
        <f>SUM(K14:M14)</f>
        <v>2.9786612610228875</v>
      </c>
    </row>
    <row r="15" spans="1:17" x14ac:dyDescent="0.2">
      <c r="A15" s="282" t="s">
        <v>365</v>
      </c>
      <c r="B15" s="249">
        <f t="shared" si="0"/>
        <v>37.253114131410136</v>
      </c>
      <c r="C15" s="299" t="str">
        <f>CONCATENATE("(",ROUND((B15/$H16)*100,1),")")</f>
        <v>(23)</v>
      </c>
      <c r="D15" s="249">
        <f t="shared" ref="D15" si="14">SUM(D36,D57,D78,D99,D120,D141,D162,D183,D204,D225,D246,D267,D288,D309,D330,D351,D372,D393,D414,D435,D456,D477)</f>
        <v>33.154096509872751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6.2585278727177744</v>
      </c>
      <c r="G15" s="299" t="str">
        <f>CONCATENATE("(",ROUND((F15/$H16)*100,1),")")</f>
        <v>(3.9)</v>
      </c>
      <c r="H15" s="249">
        <f t="shared" ref="H15" si="16">SUM(H36,H57,H78,H99,H120,H141,H162,H183,H204,H225,H246,H267,H288,H309,H330,H351,H372,H393,H414,H435,H456,H477)</f>
        <v>76.665738514000651</v>
      </c>
      <c r="I15" s="299" t="str">
        <f>CONCATENATE("(",ROUND((H15/$H16)*100,1),")")</f>
        <v>(47.2)</v>
      </c>
      <c r="K15" s="249">
        <f t="shared" ref="K15:K16" si="17">B20-B15</f>
        <v>3.2695111522357934</v>
      </c>
      <c r="L15" s="249">
        <f t="shared" ref="L15:L16" si="18">D20-D15</f>
        <v>0.91714632917277328</v>
      </c>
      <c r="M15" s="249">
        <f t="shared" ref="M15:M16" si="19">F20-F15</f>
        <v>0.44468125756853549</v>
      </c>
      <c r="N15" s="249">
        <f t="shared" ref="N15:N16" si="20">SUM(K15:M15)</f>
        <v>4.6313387389771021</v>
      </c>
    </row>
    <row r="16" spans="1:17" x14ac:dyDescent="0.2">
      <c r="A16" s="282" t="s">
        <v>363</v>
      </c>
      <c r="B16" s="249">
        <f t="shared" si="0"/>
        <v>94.11979342746514</v>
      </c>
      <c r="C16" s="299" t="str">
        <f>CONCATENATE("(",ROUND((B16/$H16)*100,1),")")</f>
        <v>(58)</v>
      </c>
      <c r="D16" s="249">
        <f t="shared" ref="D16" si="21">SUM(D37,D58,D79,D100,D121,D142,D163,D184,D205,D226,D247,D268,D289,D310,D331,D352,D373,D394,D415,D436,D457,D478)</f>
        <v>47.238735802949734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20.932470769585066</v>
      </c>
      <c r="G16" s="299" t="str">
        <f>CONCATENATE("(",ROUND((F16/$H16)*100,1),")")</f>
        <v>(12.9)</v>
      </c>
      <c r="H16" s="249">
        <f t="shared" ref="H16" si="23">SUM(H37,H58,H79,H100,H121,H142,H163,H184,H205,H226,H247,H268,H289,H310,H331,H352,H373,H394,H415,H436,H457,H478)</f>
        <v>162.29099999999994</v>
      </c>
      <c r="I16" s="299" t="str">
        <f>CONCATENATE("(",ROUND((H16/$H16)*100,1),")")</f>
        <v>(100)</v>
      </c>
      <c r="K16" s="249">
        <f t="shared" si="17"/>
        <v>4.3982121876995279</v>
      </c>
      <c r="L16" s="249">
        <f t="shared" si="18"/>
        <v>2.1214038623042697</v>
      </c>
      <c r="M16" s="249">
        <f t="shared" si="19"/>
        <v>1.0903839499962338</v>
      </c>
      <c r="N16" s="249">
        <f t="shared" si="20"/>
        <v>7.6100000000000314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57.995380331518724</v>
      </c>
      <c r="C19" s="299" t="str">
        <f>CONCATENATE("(",ROUND((B19/$H21)*100,1),")")</f>
        <v>(34.1)</v>
      </c>
      <c r="D19" s="249">
        <f t="shared" ref="D19" si="24">SUM(D40,D61,D82,D103,D124,D145,D166,D187,D208,D229,D250,D271,D292,D313,D334,D355,D376,D397,D418,D439,D460,D481)</f>
        <v>15.288896826208468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15.319645589294993</v>
      </c>
      <c r="G19" s="299" t="str">
        <f>CONCATENATE("(",ROUND((F19/$H21)*100,1),")")</f>
        <v>(9)</v>
      </c>
      <c r="H19" s="249">
        <f t="shared" ref="H19" si="26">SUM(H40,H61,H82,H103,H124,H145,H166,H187,H208,H229,H250,H271,H292,H313,H334,H355,H376,H397,H418,H439,H460,H481)</f>
        <v>88.60392274702221</v>
      </c>
      <c r="I19" s="299" t="str">
        <f>CONCATENATE("(",ROUND((H19/$H21)*100,1),")")</f>
        <v>(52.2)</v>
      </c>
      <c r="K19" s="249">
        <f>B19-B9</f>
        <v>2.2748707660994683</v>
      </c>
      <c r="L19" s="249">
        <f>D19-D9</f>
        <v>1.67515877283995</v>
      </c>
      <c r="M19" s="249">
        <f>F19-F9</f>
        <v>0.81205566555319209</v>
      </c>
      <c r="N19" s="249">
        <f>SUM(K19:M19)</f>
        <v>4.7620852044926103</v>
      </c>
    </row>
    <row r="20" spans="1:14" x14ac:dyDescent="0.2">
      <c r="A20" s="282" t="s">
        <v>365</v>
      </c>
      <c r="B20" s="249">
        <f t="shared" si="0"/>
        <v>40.52262528364593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34.071242839045524</v>
      </c>
      <c r="E20" s="299" t="str">
        <f>CONCATENATE("(",ROUND((D20/$H21)*100,1),")")</f>
        <v>(20.1)</v>
      </c>
      <c r="F20" s="249">
        <f t="shared" ref="F20" si="28">SUM(F41,F62,F83,F104,F125,F146,F167,F188,F209,F230,F251,F272,F293,F314,F335,F356,F377,F398,F419,F440,F461,F482)</f>
        <v>6.7032091302863099</v>
      </c>
      <c r="G20" s="299" t="str">
        <f>CONCATENATE("(",ROUND((F20/$H21)*100,1),")")</f>
        <v>(3.9)</v>
      </c>
      <c r="H20" s="249">
        <f t="shared" ref="H20" si="29">SUM(H41,H62,H83,H104,H125,H146,H167,H188,H209,H230,H251,H272,H293,H314,H335,H356,H377,H398,H419,H440,H461,H482)</f>
        <v>81.297077252977758</v>
      </c>
      <c r="I20" s="299" t="str">
        <f>CONCATENATE("(",ROUND((H20/$H21)*100,1),")")</f>
        <v>(47.8)</v>
      </c>
      <c r="K20" s="249">
        <f t="shared" ref="K20:K21" si="30">B20-B10</f>
        <v>5.0246877247592181</v>
      </c>
      <c r="L20" s="249">
        <f t="shared" ref="L20:L21" si="31">D20-D10</f>
        <v>1.350353799475954</v>
      </c>
      <c r="M20" s="249">
        <f t="shared" ref="M20:M21" si="32">F20-F10</f>
        <v>0.55387327127214458</v>
      </c>
      <c r="N20" s="249">
        <f t="shared" ref="N20:N21" si="33">SUM(K20:M20)</f>
        <v>6.9289147955073167</v>
      </c>
    </row>
    <row r="21" spans="1:14" x14ac:dyDescent="0.2">
      <c r="A21" s="282" t="s">
        <v>363</v>
      </c>
      <c r="B21" s="249">
        <f t="shared" si="0"/>
        <v>98.518005615164668</v>
      </c>
      <c r="C21" s="299" t="str">
        <f>CONCATENATE("(",ROUND((B21/$H21)*100,1),")")</f>
        <v>(58)</v>
      </c>
      <c r="D21" s="249">
        <f t="shared" ref="D21" si="34">SUM(D42,D63,D84,D105,D126,D147,D168,D189,D210,D231,D252,D273,D294,D315,D336,D357,D378,D399,D420,D441,D462,D483)</f>
        <v>49.360139665254003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22.0228547195813</v>
      </c>
      <c r="G21" s="299" t="str">
        <f>CONCATENATE("(",ROUND((F21/$H21)*100,1),")")</f>
        <v>(13)</v>
      </c>
      <c r="H21" s="249">
        <f t="shared" ref="H21" si="35">SUM(H42,H63,H84,H105,H126,H147,H168,H189,H210,H231,H252,H273,H294,H315,H336,H357,H378,H399,H420,H441,H462,H483)</f>
        <v>169.90100000000001</v>
      </c>
      <c r="I21" s="299" t="str">
        <f>CONCATENATE("(",ROUND((H21/$H21)*100,1),")")</f>
        <v>(100)</v>
      </c>
      <c r="K21" s="249">
        <f t="shared" si="30"/>
        <v>7.2995584908587006</v>
      </c>
      <c r="L21" s="249">
        <f t="shared" si="31"/>
        <v>3.0255125723159182</v>
      </c>
      <c r="M21" s="249">
        <f t="shared" si="32"/>
        <v>1.365928936825334</v>
      </c>
      <c r="N21" s="249">
        <f t="shared" si="33"/>
        <v>11.690999999999953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0.77148085462972138</v>
      </c>
      <c r="C30" s="299" t="str">
        <f>CONCATENATE("(",ROUND((B30/$H32)*100,1),")")</f>
        <v>(32.5)</v>
      </c>
      <c r="D30" s="302">
        <f>'Ind T6'!M9</f>
        <v>1.9524552688523052E-2</v>
      </c>
      <c r="E30" s="299" t="str">
        <f>CONCATENATE("(",ROUND((D30/$H32)*100,1),")")</f>
        <v>(0.8)</v>
      </c>
      <c r="F30" s="302">
        <f>'Ind T6'!N9</f>
        <v>0.80238602891612099</v>
      </c>
      <c r="G30" s="299" t="str">
        <f>CONCATENATE("(",ROUND((F30/$H32)*100,1),")")</f>
        <v>(33.8)</v>
      </c>
      <c r="H30" s="302">
        <f>SUM(B30,D30,F30)</f>
        <v>1.5933914362343655</v>
      </c>
      <c r="I30" s="299" t="str">
        <f>CONCATENATE("(",ROUND((H30/$H32)*100,1),")")</f>
        <v>(67.1)</v>
      </c>
      <c r="K30" s="302">
        <f>B35-B30</f>
        <v>5.6794671854707102E-2</v>
      </c>
      <c r="L30" s="302">
        <f>D35-D30</f>
        <v>9.1260646930044209E-4</v>
      </c>
      <c r="M30" s="302">
        <f>F35-F30</f>
        <v>5.9710479922422399E-3</v>
      </c>
      <c r="N30" s="302">
        <f>SUM(K30:M30)</f>
        <v>6.3678326316249784E-2</v>
      </c>
    </row>
    <row r="31" spans="1:14" x14ac:dyDescent="0.2">
      <c r="A31" s="282" t="s">
        <v>365</v>
      </c>
      <c r="B31" s="302">
        <f>'Ind T6'!L8</f>
        <v>0.43653558711353085</v>
      </c>
      <c r="C31" s="299" t="str">
        <f>CONCATENATE("(",ROUND((B31/$H32)*100,1),")")</f>
        <v>(18.4)</v>
      </c>
      <c r="D31" s="302">
        <f>'Ind T6'!M8</f>
        <v>2.1090693278718212E-2</v>
      </c>
      <c r="E31" s="299" t="str">
        <f>CONCATENATE("(",ROUND((D31/$H32)*100,1),")")</f>
        <v>(0.9)</v>
      </c>
      <c r="F31" s="302">
        <f>'Ind T6'!N8</f>
        <v>0.32398228337338436</v>
      </c>
      <c r="G31" s="299" t="str">
        <f>CONCATENATE("(",ROUND((F31/$H32)*100,1),")")</f>
        <v>(13.6)</v>
      </c>
      <c r="H31" s="302">
        <f t="shared" ref="H31" si="36">SUM(B31,D31,F31)</f>
        <v>0.78160856376563337</v>
      </c>
      <c r="I31" s="299" t="str">
        <f>CONCATENATE("(",ROUND((H31/$H32)*100,1),")")</f>
        <v>(32.9)</v>
      </c>
      <c r="K31" s="302">
        <f t="shared" ref="K31:K32" si="37">B36-B31</f>
        <v>1.6816623655455332E-2</v>
      </c>
      <c r="L31" s="302">
        <f t="shared" ref="L31:L32" si="38">D36-D31</f>
        <v>1.7640127665977806E-4</v>
      </c>
      <c r="M31" s="302">
        <f t="shared" ref="M31:M32" si="39">F36-F31</f>
        <v>1.732864875163509E-2</v>
      </c>
      <c r="N31" s="302">
        <f t="shared" ref="N31:N32" si="40">SUM(K31:M31)</f>
        <v>3.4321673683750199E-2</v>
      </c>
    </row>
    <row r="32" spans="1:14" x14ac:dyDescent="0.2">
      <c r="A32" s="282" t="s">
        <v>363</v>
      </c>
      <c r="B32" s="302">
        <f>SUM(B30:B31)</f>
        <v>1.2080164417432522</v>
      </c>
      <c r="C32" s="299" t="str">
        <f>CONCATENATE("(",ROUND((B32/$H32)*100,1),")")</f>
        <v>(50.9)</v>
      </c>
      <c r="D32" s="302">
        <f>SUM(D30:D31)</f>
        <v>4.0615245967241267E-2</v>
      </c>
      <c r="E32" s="299" t="str">
        <f>CONCATENATE("(",ROUND((D32/$H32)*100,1),")")</f>
        <v>(1.7)</v>
      </c>
      <c r="F32" s="302">
        <f>SUM(F30:F31)</f>
        <v>1.1263683122895054</v>
      </c>
      <c r="G32" s="299" t="str">
        <f>CONCATENATE("(",ROUND((F32/$H32)*100,1),")")</f>
        <v>(47.4)</v>
      </c>
      <c r="H32" s="302">
        <f>SUM(H30:H31)</f>
        <v>2.3749999999999991</v>
      </c>
      <c r="I32" s="299" t="str">
        <f>CONCATENATE("(",ROUND((H32/$H32)*100,1),")")</f>
        <v>(100)</v>
      </c>
      <c r="K32" s="302">
        <f t="shared" si="37"/>
        <v>7.3611295510162433E-2</v>
      </c>
      <c r="L32" s="302">
        <f t="shared" si="38"/>
        <v>1.0890077459602132E-3</v>
      </c>
      <c r="M32" s="302">
        <f t="shared" si="39"/>
        <v>2.3299696743877218E-2</v>
      </c>
      <c r="N32" s="302">
        <f t="shared" si="40"/>
        <v>9.7999999999999865E-2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0.82827552648442848</v>
      </c>
      <c r="C35" s="299" t="str">
        <f>CONCATENATE("(",ROUND((B35/$H37)*100,1),")")</f>
        <v>(33.5)</v>
      </c>
      <c r="D35" s="302">
        <f>'Ind T6'!R9</f>
        <v>2.0437159157823494E-2</v>
      </c>
      <c r="E35" s="299" t="str">
        <f>CONCATENATE("(",ROUND((D35/$H37)*100,1),")")</f>
        <v>(0.8)</v>
      </c>
      <c r="F35" s="302">
        <f>'Ind T6'!S9</f>
        <v>0.80835707690836323</v>
      </c>
      <c r="G35" s="299" t="str">
        <f>CONCATENATE("(",ROUND((F35/$H37)*100,1),")")</f>
        <v>(32.7)</v>
      </c>
      <c r="H35" s="302">
        <f>SUM(B35,D35,F35)</f>
        <v>1.6570697625506152</v>
      </c>
      <c r="I35" s="299" t="str">
        <f>CONCATENATE("(",ROUND((H35/$H37)*100,1),")")</f>
        <v>(67)</v>
      </c>
      <c r="K35" s="302">
        <f>B40-B35</f>
        <v>6.4271078194597653E-2</v>
      </c>
      <c r="L35" s="302">
        <f>D40-D35</f>
        <v>-3.4948788660803254E-6</v>
      </c>
      <c r="M35" s="302">
        <f>F40-F35</f>
        <v>-6.46546765216236E-2</v>
      </c>
      <c r="N35" s="302">
        <f>SUM(K35:M35)</f>
        <v>-3.8709320589203067E-4</v>
      </c>
    </row>
    <row r="36" spans="1:14" x14ac:dyDescent="0.2">
      <c r="A36" s="282" t="s">
        <v>365</v>
      </c>
      <c r="B36" s="302">
        <f>'Ind T6'!Q8</f>
        <v>0.45335221076898619</v>
      </c>
      <c r="C36" s="299" t="str">
        <f>CONCATENATE("(",ROUND((B36/$H37)*100,1),")")</f>
        <v>(18.3)</v>
      </c>
      <c r="D36" s="302">
        <f>'Ind T6'!R8</f>
        <v>2.126709455537799E-2</v>
      </c>
      <c r="E36" s="299" t="str">
        <f>CONCATENATE("(",ROUND((D36/$H37)*100,1),")")</f>
        <v>(0.9)</v>
      </c>
      <c r="F36" s="302">
        <f>'Ind T6'!S8</f>
        <v>0.34131093212501945</v>
      </c>
      <c r="G36" s="299" t="str">
        <f>CONCATENATE("(",ROUND((F36/$H37)*100,1),")")</f>
        <v>(13.8)</v>
      </c>
      <c r="H36" s="302">
        <f t="shared" ref="H36" si="41">SUM(B36,D36,F36)</f>
        <v>0.81593023744938364</v>
      </c>
      <c r="I36" s="299" t="str">
        <f>CONCATENATE("(",ROUND((H36/$H37)*100,1),")")</f>
        <v>(33)</v>
      </c>
      <c r="K36" s="302">
        <f t="shared" ref="K36:K37" si="42">B41-B36</f>
        <v>-3.0855273418260443E-3</v>
      </c>
      <c r="L36" s="302">
        <f t="shared" ref="L36:L37" si="43">D41-D36</f>
        <v>-1.663223749706233E-3</v>
      </c>
      <c r="M36" s="302">
        <f t="shared" ref="M36:M37" si="44">F41-F36</f>
        <v>8.1358442974243106E-3</v>
      </c>
      <c r="N36" s="302">
        <f t="shared" ref="N36:N37" si="45">SUM(K36:M36)</f>
        <v>3.3870932058920333E-3</v>
      </c>
    </row>
    <row r="37" spans="1:14" x14ac:dyDescent="0.2">
      <c r="A37" s="282" t="s">
        <v>363</v>
      </c>
      <c r="B37" s="302">
        <f>SUM(B35:B36)</f>
        <v>1.2816277372534146</v>
      </c>
      <c r="C37" s="299" t="str">
        <f>CONCATENATE("(",ROUND((B37/$H37)*100,1),")")</f>
        <v>(51.8)</v>
      </c>
      <c r="D37" s="302">
        <f>SUM(D35:D36)</f>
        <v>4.1704253713201481E-2</v>
      </c>
      <c r="E37" s="299" t="str">
        <f>CONCATENATE("(",ROUND((D37/$H37)*100,1),")")</f>
        <v>(1.7)</v>
      </c>
      <c r="F37" s="302">
        <f>SUM(F35:F36)</f>
        <v>1.1496680090333826</v>
      </c>
      <c r="G37" s="299" t="str">
        <f>CONCATENATE("(",ROUND((F37/$H37)*100,1),")")</f>
        <v>(46.5)</v>
      </c>
      <c r="H37" s="302">
        <f>SUM(H35:H36)</f>
        <v>2.472999999999999</v>
      </c>
      <c r="I37" s="299" t="str">
        <f>CONCATENATE("(",ROUND((H37/$H37)*100,1),")")</f>
        <v>(100)</v>
      </c>
      <c r="K37" s="302">
        <f t="shared" si="42"/>
        <v>6.1185550852771664E-2</v>
      </c>
      <c r="L37" s="302">
        <f t="shared" si="43"/>
        <v>-1.6667186285723098E-3</v>
      </c>
      <c r="M37" s="302">
        <f t="shared" si="44"/>
        <v>-5.6518832224199178E-2</v>
      </c>
      <c r="N37" s="302">
        <f t="shared" si="45"/>
        <v>3.0000000000001761E-3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0.89254660467902613</v>
      </c>
      <c r="C40" s="299" t="str">
        <f>CONCATENATE("(",ROUND((B40/$H42)*100,1),")")</f>
        <v>(36)</v>
      </c>
      <c r="D40" s="302">
        <f>'Ind T6'!W9</f>
        <v>2.0433664278957413E-2</v>
      </c>
      <c r="E40" s="299" t="str">
        <f>CONCATENATE("(",ROUND((D40/$H42)*100,1),")")</f>
        <v>(0.8)</v>
      </c>
      <c r="F40" s="302">
        <f>'Ind T6'!X9</f>
        <v>0.74370240038673963</v>
      </c>
      <c r="G40" s="299" t="str">
        <f>CONCATENATE("(",ROUND((F40/$H42)*100,1),")")</f>
        <v>(30)</v>
      </c>
      <c r="H40" s="302">
        <f>SUM(B40,D40,F40)</f>
        <v>1.6566826693447232</v>
      </c>
      <c r="I40" s="299" t="str">
        <f>CONCATENATE("(",ROUND((H40/$H42)*100,1),")")</f>
        <v>(66.9)</v>
      </c>
      <c r="K40" s="302">
        <f>B40-B30</f>
        <v>0.12106575004930475</v>
      </c>
      <c r="L40" s="302">
        <f>D40-D30</f>
        <v>9.0911159043436177E-4</v>
      </c>
      <c r="M40" s="302">
        <f>F40-F30</f>
        <v>-5.868362852938136E-2</v>
      </c>
      <c r="N40" s="302">
        <f>SUM(K40:M40)</f>
        <v>6.3291233110357753E-2</v>
      </c>
    </row>
    <row r="41" spans="1:14" x14ac:dyDescent="0.2">
      <c r="A41" s="282" t="s">
        <v>365</v>
      </c>
      <c r="B41" s="302">
        <f>'Ind T6'!V8</f>
        <v>0.45026668342716014</v>
      </c>
      <c r="C41" s="299" t="str">
        <f>CONCATENATE("(",ROUND((B41/$H42)*100,1),")")</f>
        <v>(18.2)</v>
      </c>
      <c r="D41" s="302">
        <f>'Ind T6'!W8</f>
        <v>1.9603870805671757E-2</v>
      </c>
      <c r="E41" s="299" t="str">
        <f>CONCATENATE("(",ROUND((D41/$H42)*100,1),")")</f>
        <v>(0.8)</v>
      </c>
      <c r="F41" s="302">
        <f>'Ind T6'!X8</f>
        <v>0.34944677642244376</v>
      </c>
      <c r="G41" s="299" t="str">
        <f>CONCATENATE("(",ROUND((F41/$H42)*100,1),")")</f>
        <v>(14.1)</v>
      </c>
      <c r="H41" s="302">
        <f t="shared" ref="H41" si="46">SUM(B41,D41,F41)</f>
        <v>0.81931733065527568</v>
      </c>
      <c r="I41" s="299" t="str">
        <f>CONCATENATE("(",ROUND((H41/$H42)*100,1),")")</f>
        <v>(33.1)</v>
      </c>
      <c r="K41" s="302">
        <f t="shared" ref="K41:K42" si="47">B41-B31</f>
        <v>1.3731096313629287E-2</v>
      </c>
      <c r="L41" s="302">
        <f t="shared" ref="L41:L42" si="48">D41-D31</f>
        <v>-1.4868224730464549E-3</v>
      </c>
      <c r="M41" s="302">
        <f t="shared" ref="M41:M42" si="49">F41-F31</f>
        <v>2.54644930490594E-2</v>
      </c>
      <c r="N41" s="302">
        <f t="shared" ref="N41:N42" si="50">SUM(K41:M41)</f>
        <v>3.7708766889642233E-2</v>
      </c>
    </row>
    <row r="42" spans="1:14" x14ac:dyDescent="0.2">
      <c r="A42" s="282" t="s">
        <v>363</v>
      </c>
      <c r="B42" s="302">
        <f>SUM(B40:B41)</f>
        <v>1.3428132881061863</v>
      </c>
      <c r="C42" s="299" t="str">
        <f>CONCATENATE("(",ROUND((B42/$H42)*100,1),")")</f>
        <v>(54.2)</v>
      </c>
      <c r="D42" s="302">
        <f>SUM(D40:D41)</f>
        <v>4.0037535084629171E-2</v>
      </c>
      <c r="E42" s="299" t="str">
        <f>CONCATENATE("(",ROUND((D42/$H42)*100,1),")")</f>
        <v>(1.6)</v>
      </c>
      <c r="F42" s="302">
        <f>SUM(F40:F41)</f>
        <v>1.0931491768091834</v>
      </c>
      <c r="G42" s="299" t="str">
        <f>CONCATENATE("(",ROUND((F42/$H42)*100,1),")")</f>
        <v>(44.1)</v>
      </c>
      <c r="H42" s="302">
        <f>SUM(H40:H41)</f>
        <v>2.4759999999999991</v>
      </c>
      <c r="I42" s="299" t="str">
        <f>CONCATENATE("(",ROUND((H42/$H42)*100,1),")")</f>
        <v>(100)</v>
      </c>
      <c r="K42" s="302">
        <f t="shared" si="47"/>
        <v>0.1347968463629341</v>
      </c>
      <c r="L42" s="302">
        <f t="shared" si="48"/>
        <v>-5.7771088261209663E-4</v>
      </c>
      <c r="M42" s="302">
        <f t="shared" si="49"/>
        <v>-3.321913548032196E-2</v>
      </c>
      <c r="N42" s="302">
        <f t="shared" si="50"/>
        <v>0.10100000000000003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8.8824120602816178E-2</v>
      </c>
      <c r="C51" s="299" t="str">
        <f>CONCATENATE("(",ROUND((B51/$H53)*100,1),")")</f>
        <v>(82.2)</v>
      </c>
      <c r="D51" s="302">
        <f>'Ind T6'!M18</f>
        <v>1.4924623115654954E-3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9.0316582914381674E-2</v>
      </c>
      <c r="I51" s="299" t="str">
        <f>CONCATENATE("(",ROUND((H51/$H53)*100,1),")")</f>
        <v>(83.6)</v>
      </c>
      <c r="K51" s="302">
        <f>B56-B51</f>
        <v>-1.975536710965789E-2</v>
      </c>
      <c r="L51" s="302">
        <f>D56-D51</f>
        <v>-3.1862217741518255E-4</v>
      </c>
      <c r="M51" s="302">
        <f>F56-F51</f>
        <v>0</v>
      </c>
      <c r="N51" s="302">
        <f>SUM(K51:M51)</f>
        <v>-2.0073989287073074E-2</v>
      </c>
    </row>
    <row r="52" spans="1:14" x14ac:dyDescent="0.2">
      <c r="A52" s="282" t="s">
        <v>365</v>
      </c>
      <c r="B52" s="302">
        <f>'Ind T6'!L17</f>
        <v>1.5331658291637415E-2</v>
      </c>
      <c r="C52" s="299" t="str">
        <f>CONCATENATE("(",ROUND((B52/$H53)*100,1),")")</f>
        <v>(14.2)</v>
      </c>
      <c r="D52" s="302">
        <f>'Ind T6'!M17</f>
        <v>2.3517587939807017E-3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1.7683417085618117E-2</v>
      </c>
      <c r="I52" s="299" t="str">
        <f>CONCATENATE("(",ROUND((H52/$H53)*100,1),")")</f>
        <v>(16.4)</v>
      </c>
      <c r="K52" s="302">
        <f t="shared" ref="K52:K53" si="52">B57-B52</f>
        <v>-3.4523961335942138E-3</v>
      </c>
      <c r="L52" s="302">
        <f t="shared" ref="L52:L53" si="53">D57-D52</f>
        <v>-4.7361457933251709E-4</v>
      </c>
      <c r="M52" s="302">
        <f t="shared" ref="M52:M53" si="54">F57-F52</f>
        <v>0</v>
      </c>
      <c r="N52" s="302">
        <f t="shared" ref="N52:N53" si="55">SUM(K52:M52)</f>
        <v>-3.9260107129267304E-3</v>
      </c>
    </row>
    <row r="53" spans="1:14" x14ac:dyDescent="0.2">
      <c r="A53" s="282" t="s">
        <v>363</v>
      </c>
      <c r="B53" s="302">
        <f>SUM(B51:B52)</f>
        <v>0.1041557788944536</v>
      </c>
      <c r="C53" s="299" t="str">
        <f>CONCATENATE("(",ROUND((B53/$H53)*100,1),")")</f>
        <v>(96.4)</v>
      </c>
      <c r="D53" s="302">
        <f>SUM(D51:D52)</f>
        <v>3.8442211055461969E-3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0.10799999999999979</v>
      </c>
      <c r="I53" s="299" t="str">
        <f>CONCATENATE("(",ROUND((H53/$H53)*100,1),")")</f>
        <v>(100)</v>
      </c>
      <c r="K53" s="302">
        <f t="shared" si="52"/>
        <v>-2.3207763243252105E-2</v>
      </c>
      <c r="L53" s="302">
        <f t="shared" si="53"/>
        <v>-7.9223675674769921E-4</v>
      </c>
      <c r="M53" s="302">
        <f t="shared" si="54"/>
        <v>0</v>
      </c>
      <c r="N53" s="302">
        <f t="shared" si="55"/>
        <v>-2.3999999999999806E-2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6.9068753493158289E-2</v>
      </c>
      <c r="C56" s="299" t="str">
        <f>CONCATENATE("(",ROUND((B56/$H58)*100,1),")")</f>
        <v>(82.2)</v>
      </c>
      <c r="D56" s="302">
        <f>'Ind T6'!R18</f>
        <v>1.1738401341503128E-3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7.02425936273086E-2</v>
      </c>
      <c r="I56" s="299" t="str">
        <f>CONCATENATE("(",ROUND((H56/$H58)*100,1),")")</f>
        <v>(83.6)</v>
      </c>
      <c r="K56" s="302">
        <f>B61-B56</f>
        <v>-1.9632500240936129E-2</v>
      </c>
      <c r="L56" s="302">
        <f>D61-D56</f>
        <v>-2.3715323042139684E-4</v>
      </c>
      <c r="M56" s="302">
        <f>F61-F56</f>
        <v>0</v>
      </c>
      <c r="N56" s="302">
        <f>SUM(K56:M56)</f>
        <v>-1.9869653471357527E-2</v>
      </c>
    </row>
    <row r="57" spans="1:14" x14ac:dyDescent="0.2">
      <c r="A57" s="282" t="s">
        <v>365</v>
      </c>
      <c r="B57" s="302">
        <f>'Ind T6'!Q17</f>
        <v>1.1879262158043202E-2</v>
      </c>
      <c r="C57" s="299" t="str">
        <f>CONCATENATE("(",ROUND((B57/$H58)*100,1),")")</f>
        <v>(14.1)</v>
      </c>
      <c r="D57" s="302">
        <f>'Ind T6'!R17</f>
        <v>1.8781442146481846E-3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1.3757406372691386E-2</v>
      </c>
      <c r="I57" s="299" t="str">
        <f>CONCATENATE("(",ROUND((H57/$H58)*100,1),")")</f>
        <v>(16.4)</v>
      </c>
      <c r="K57" s="302">
        <f t="shared" ref="K57:K58" si="57">B62-B57</f>
        <v>-3.6572326695820615E-3</v>
      </c>
      <c r="L57" s="302">
        <f t="shared" ref="L57:L58" si="58">D62-D57</f>
        <v>-4.7311385906046127E-4</v>
      </c>
      <c r="M57" s="302">
        <f t="shared" ref="M57:M58" si="59">F62-F57</f>
        <v>0</v>
      </c>
      <c r="N57" s="302">
        <f t="shared" ref="N57:N58" si="60">SUM(K57:M57)</f>
        <v>-4.130346528642523E-3</v>
      </c>
    </row>
    <row r="58" spans="1:14" x14ac:dyDescent="0.2">
      <c r="A58" s="282" t="s">
        <v>363</v>
      </c>
      <c r="B58" s="302">
        <f>SUM(B56:B57)</f>
        <v>8.0948015651201494E-2</v>
      </c>
      <c r="C58" s="299" t="str">
        <f>CONCATENATE("(",ROUND((B58/$H58)*100,1),")")</f>
        <v>(96.4)</v>
      </c>
      <c r="D58" s="302">
        <f>SUM(D56:D57)</f>
        <v>3.0519843487984977E-3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8.3999999999999991E-2</v>
      </c>
      <c r="I58" s="299" t="str">
        <f>CONCATENATE("(",ROUND((H58/$H58)*100,1),")")</f>
        <v>(100)</v>
      </c>
      <c r="K58" s="302">
        <f t="shared" si="57"/>
        <v>-2.3289732910518196E-2</v>
      </c>
      <c r="L58" s="302">
        <f t="shared" si="58"/>
        <v>-7.1026708948185822E-4</v>
      </c>
      <c r="M58" s="302">
        <f t="shared" si="59"/>
        <v>0</v>
      </c>
      <c r="N58" s="302">
        <f t="shared" si="60"/>
        <v>-2.4000000000000056E-2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4.9436253252222159E-2</v>
      </c>
      <c r="C61" s="299" t="str">
        <f>CONCATENATE("(",ROUND((B61/$H63)*100,1),")")</f>
        <v>(82.4)</v>
      </c>
      <c r="D61" s="302">
        <f>'Ind T6'!W18</f>
        <v>9.3668690372891597E-4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5.0372940155951076E-2</v>
      </c>
      <c r="I61" s="299" t="str">
        <f>CONCATENATE("(",ROUND((H61/$H63)*100,1),")")</f>
        <v>(84)</v>
      </c>
      <c r="K61" s="302">
        <f>B61-B51</f>
        <v>-3.9387867350594019E-2</v>
      </c>
      <c r="L61" s="302">
        <f>D61-D51</f>
        <v>-5.5577540783657939E-4</v>
      </c>
      <c r="M61" s="302">
        <f>F61-F51</f>
        <v>0</v>
      </c>
      <c r="N61" s="302">
        <f>SUM(K61:M61)</f>
        <v>-3.9943642758430598E-2</v>
      </c>
    </row>
    <row r="62" spans="1:14" x14ac:dyDescent="0.2">
      <c r="A62" s="282" t="s">
        <v>365</v>
      </c>
      <c r="B62" s="302">
        <f>'Ind T6'!V17</f>
        <v>8.2220294884611401E-3</v>
      </c>
      <c r="C62" s="299" t="str">
        <f>CONCATENATE("(",ROUND((B62/$H63)*100,1),")")</f>
        <v>(13.7)</v>
      </c>
      <c r="D62" s="302">
        <f>'Ind T6'!W17</f>
        <v>1.4050303555877234E-3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9.6270598440488641E-3</v>
      </c>
      <c r="I62" s="299" t="str">
        <f>CONCATENATE("(",ROUND((H62/$H63)*100,1),")")</f>
        <v>(16)</v>
      </c>
      <c r="K62" s="302">
        <f t="shared" ref="K62:K63" si="62">B62-B52</f>
        <v>-7.1096288031762753E-3</v>
      </c>
      <c r="L62" s="302">
        <f t="shared" ref="L62:L63" si="63">D62-D52</f>
        <v>-9.4672843839297837E-4</v>
      </c>
      <c r="M62" s="302">
        <f t="shared" ref="M62:M63" si="64">F62-F52</f>
        <v>0</v>
      </c>
      <c r="N62" s="302">
        <f t="shared" ref="N62:N63" si="65">SUM(K62:M62)</f>
        <v>-8.0563572415692543E-3</v>
      </c>
    </row>
    <row r="63" spans="1:14" x14ac:dyDescent="0.2">
      <c r="A63" s="282" t="s">
        <v>363</v>
      </c>
      <c r="B63" s="302">
        <f>SUM(B61:B62)</f>
        <v>5.7658282740683298E-2</v>
      </c>
      <c r="C63" s="299" t="str">
        <f>CONCATENATE("(",ROUND((B63/$H63)*100,1),")")</f>
        <v>(96.1)</v>
      </c>
      <c r="D63" s="302">
        <f>SUM(D61:D62)</f>
        <v>2.3417172593166394E-3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5.9999999999999942E-2</v>
      </c>
      <c r="I63" s="299" t="str">
        <f>CONCATENATE("(",ROUND((H63/$H63)*100,1),")")</f>
        <v>(100)</v>
      </c>
      <c r="K63" s="302">
        <f t="shared" si="62"/>
        <v>-4.6497496153770301E-2</v>
      </c>
      <c r="L63" s="302">
        <f t="shared" si="63"/>
        <v>-1.5025038462295574E-3</v>
      </c>
      <c r="M63" s="302">
        <f t="shared" si="64"/>
        <v>0</v>
      </c>
      <c r="N63" s="302">
        <f t="shared" si="65"/>
        <v>-4.7999999999999862E-2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1.798630438595785</v>
      </c>
      <c r="C72" s="299" t="str">
        <f>CONCATENATE("(",ROUND((B72/$H74)*100,1),")")</f>
        <v>(59.2)</v>
      </c>
      <c r="D72" s="302">
        <f>'Ind T6'!M27</f>
        <v>0.1679160274052573</v>
      </c>
      <c r="E72" s="299" t="str">
        <f>CONCATENATE("(",ROUND((D72/$H74)*100,1),")")</f>
        <v>(5.5)</v>
      </c>
      <c r="F72" s="302">
        <f>'Ind T6'!N27</f>
        <v>3.1023130526938621E-2</v>
      </c>
      <c r="G72" s="299" t="str">
        <f>CONCATENATE("(",ROUND((F72/$H74)*100,1),")")</f>
        <v>(1)</v>
      </c>
      <c r="H72" s="302">
        <f>SUM(B72,D72,F72)</f>
        <v>1.9975695965279809</v>
      </c>
      <c r="I72" s="299" t="str">
        <f>CONCATENATE("(",ROUND((H72/$H74)*100,1),")")</f>
        <v>(65.8)</v>
      </c>
      <c r="K72" s="302">
        <f>B77-B72</f>
        <v>-1.5675224265265131E-2</v>
      </c>
      <c r="L72" s="302">
        <f>D77-D72</f>
        <v>4.1607719970040979E-4</v>
      </c>
      <c r="M72" s="302">
        <f>F77-F72</f>
        <v>2.676714348780751E-4</v>
      </c>
      <c r="N72" s="302">
        <f>SUM(K72:M72)</f>
        <v>-1.4991475630686646E-2</v>
      </c>
    </row>
    <row r="73" spans="1:14" x14ac:dyDescent="0.2">
      <c r="A73" s="282" t="s">
        <v>365</v>
      </c>
      <c r="B73" s="302">
        <f>'Ind T6'!L26</f>
        <v>0.79371212742285446</v>
      </c>
      <c r="C73" s="299" t="str">
        <f>CONCATENATE("(",ROUND((B73/$H74)*100,1),")")</f>
        <v>(26.1)</v>
      </c>
      <c r="D73" s="302">
        <f>'Ind T6'!M26</f>
        <v>0.19502793231162541</v>
      </c>
      <c r="E73" s="299" t="str">
        <f>CONCATENATE("(",ROUND((D73/$H74)*100,1),")")</f>
        <v>(6.4)</v>
      </c>
      <c r="F73" s="302">
        <f>'Ind T6'!N26</f>
        <v>4.9690343737540235E-2</v>
      </c>
      <c r="G73" s="299" t="str">
        <f>CONCATENATE("(",ROUND((F73/$H74)*100,1),")")</f>
        <v>(1.6)</v>
      </c>
      <c r="H73" s="302">
        <f t="shared" ref="H73" si="66">SUM(B73,D73,F73)</f>
        <v>1.0384304034720202</v>
      </c>
      <c r="I73" s="299" t="str">
        <f>CONCATENATE("(",ROUND((H73/$H74)*100,1),")")</f>
        <v>(34.2)</v>
      </c>
      <c r="K73" s="302">
        <f t="shared" ref="K73:K74" si="67">B78-B73</f>
        <v>3.1460890908049044E-2</v>
      </c>
      <c r="L73" s="302">
        <f t="shared" ref="L73:L74" si="68">D78-D73</f>
        <v>7.4206839202534125E-5</v>
      </c>
      <c r="M73" s="302">
        <f t="shared" ref="M73:M74" si="69">F78-F73</f>
        <v>1.4563778834357152E-3</v>
      </c>
      <c r="N73" s="302">
        <f t="shared" ref="N73:N74" si="70">SUM(K73:M73)</f>
        <v>3.2991475630687293E-2</v>
      </c>
    </row>
    <row r="74" spans="1:14" x14ac:dyDescent="0.2">
      <c r="A74" s="282" t="s">
        <v>363</v>
      </c>
      <c r="B74" s="302">
        <f>SUM(B72:B73)</f>
        <v>2.5923425660186394</v>
      </c>
      <c r="C74" s="299" t="str">
        <f>CONCATENATE("(",ROUND((B74/$H74)*100,1),")")</f>
        <v>(85.4)</v>
      </c>
      <c r="D74" s="302">
        <f>SUM(D72:D73)</f>
        <v>0.3629439597168827</v>
      </c>
      <c r="E74" s="299" t="str">
        <f>CONCATENATE("(",ROUND((D74/$H74)*100,1),")")</f>
        <v>(12)</v>
      </c>
      <c r="F74" s="302">
        <f>SUM(F72:F73)</f>
        <v>8.0713474264478863E-2</v>
      </c>
      <c r="G74" s="299" t="str">
        <f>CONCATENATE("(",ROUND((F74/$H74)*100,1),")")</f>
        <v>(2.7)</v>
      </c>
      <c r="H74" s="302">
        <f>SUM(H72:H73)</f>
        <v>3.0360000000000014</v>
      </c>
      <c r="I74" s="299" t="str">
        <f>CONCATENATE("(",ROUND((H74/$H74)*100,1),")")</f>
        <v>(100)</v>
      </c>
      <c r="K74" s="302">
        <f t="shared" si="67"/>
        <v>1.5785666642783802E-2</v>
      </c>
      <c r="L74" s="302">
        <f t="shared" si="68"/>
        <v>4.9028403890294392E-4</v>
      </c>
      <c r="M74" s="302">
        <f t="shared" si="69"/>
        <v>1.7240493183137834E-3</v>
      </c>
      <c r="N74" s="302">
        <f t="shared" si="70"/>
        <v>1.8000000000000529E-2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1.7829552143305198</v>
      </c>
      <c r="C77" s="299" t="str">
        <f>CONCATENATE("(",ROUND((B77/$H79)*100,1),")")</f>
        <v>(58.4)</v>
      </c>
      <c r="D77" s="302">
        <f>'Ind T6'!R27</f>
        <v>0.16833210460495771</v>
      </c>
      <c r="E77" s="299" t="str">
        <f>CONCATENATE("(",ROUND((D77/$H79)*100,1),")")</f>
        <v>(5.5)</v>
      </c>
      <c r="F77" s="302">
        <f>'Ind T6'!S27</f>
        <v>3.1290801961816696E-2</v>
      </c>
      <c r="G77" s="299" t="str">
        <f>CONCATENATE("(",ROUND((F77/$H79)*100,1),")")</f>
        <v>(1)</v>
      </c>
      <c r="H77" s="302">
        <f>SUM(B77,D77,F77)</f>
        <v>1.9825781208972943</v>
      </c>
      <c r="I77" s="299" t="str">
        <f>CONCATENATE("(",ROUND((H77/$H79)*100,1),")")</f>
        <v>(64.9)</v>
      </c>
      <c r="K77" s="302">
        <f>B82-B77</f>
        <v>-9.3373942092372042E-2</v>
      </c>
      <c r="L77" s="302">
        <f>D82-D77</f>
        <v>-5.3124856195296277E-3</v>
      </c>
      <c r="M77" s="302">
        <f>F82-F77</f>
        <v>1.3788482235966432E-4</v>
      </c>
      <c r="N77" s="302">
        <f>SUM(K77:M77)</f>
        <v>-9.8548542889542012E-2</v>
      </c>
    </row>
    <row r="78" spans="1:14" x14ac:dyDescent="0.2">
      <c r="A78" s="282" t="s">
        <v>365</v>
      </c>
      <c r="B78" s="302">
        <f>'Ind T6'!Q26</f>
        <v>0.82517301833090351</v>
      </c>
      <c r="C78" s="299" t="str">
        <f>CONCATENATE("(",ROUND((B78/$H79)*100,1),")")</f>
        <v>(27)</v>
      </c>
      <c r="D78" s="302">
        <f>'Ind T6'!R26</f>
        <v>0.19510213915082794</v>
      </c>
      <c r="E78" s="299" t="str">
        <f>CONCATENATE("(",ROUND((D78/$H79)*100,1),")")</f>
        <v>(6.4)</v>
      </c>
      <c r="F78" s="302">
        <f>'Ind T6'!S26</f>
        <v>5.114672162097595E-2</v>
      </c>
      <c r="G78" s="299" t="str">
        <f>CONCATENATE("(",ROUND((F78/$H79)*100,1),")")</f>
        <v>(1.7)</v>
      </c>
      <c r="H78" s="302">
        <f t="shared" ref="H78" si="71">SUM(B78,D78,F78)</f>
        <v>1.0714218791027075</v>
      </c>
      <c r="I78" s="299" t="str">
        <f>CONCATENATE("(",ROUND((H78/$H79)*100,1),")")</f>
        <v>(35.1)</v>
      </c>
      <c r="K78" s="302">
        <f t="shared" ref="K78:K79" si="72">B83-B78</f>
        <v>2.8565445052446292E-2</v>
      </c>
      <c r="L78" s="302">
        <f t="shared" ref="L78:L79" si="73">D83-D78</f>
        <v>-7.509382623943045E-3</v>
      </c>
      <c r="M78" s="302">
        <f t="shared" ref="M78:M79" si="74">F83-F78</f>
        <v>4.9248046103363835E-4</v>
      </c>
      <c r="N78" s="302">
        <f t="shared" ref="N78:N79" si="75">SUM(K78:M78)</f>
        <v>2.1548542889536886E-2</v>
      </c>
    </row>
    <row r="79" spans="1:14" x14ac:dyDescent="0.2">
      <c r="A79" s="282" t="s">
        <v>363</v>
      </c>
      <c r="B79" s="302">
        <f>SUM(B77:B78)</f>
        <v>2.6081282326614232</v>
      </c>
      <c r="C79" s="299" t="str">
        <f>CONCATENATE("(",ROUND((B79/$H79)*100,1),")")</f>
        <v>(85.4)</v>
      </c>
      <c r="D79" s="302">
        <f>SUM(D77:D78)</f>
        <v>0.36343424375578565</v>
      </c>
      <c r="E79" s="299" t="str">
        <f>CONCATENATE("(",ROUND((D79/$H79)*100,1),")")</f>
        <v>(11.9)</v>
      </c>
      <c r="F79" s="302">
        <f>SUM(F77:F78)</f>
        <v>8.2437523582792646E-2</v>
      </c>
      <c r="G79" s="299" t="str">
        <f>CONCATENATE("(",ROUND((F79/$H79)*100,1),")")</f>
        <v>(2.7)</v>
      </c>
      <c r="H79" s="302">
        <f>SUM(H77:H78)</f>
        <v>3.054000000000002</v>
      </c>
      <c r="I79" s="299" t="str">
        <f>CONCATENATE("(",ROUND((H79/$H79)*100,1),")")</f>
        <v>(100)</v>
      </c>
      <c r="K79" s="302">
        <f t="shared" si="72"/>
        <v>-6.4808497039925861E-2</v>
      </c>
      <c r="L79" s="302">
        <f t="shared" si="73"/>
        <v>-1.28218682434727E-2</v>
      </c>
      <c r="M79" s="302">
        <f t="shared" si="74"/>
        <v>6.3036528339330267E-4</v>
      </c>
      <c r="N79" s="302">
        <f t="shared" si="75"/>
        <v>-7.7000000000005259E-2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1.6895812722381478</v>
      </c>
      <c r="C82" s="299" t="str">
        <f>CONCATENATE("(",ROUND((B82/$H84)*100,1),")")</f>
        <v>(56.8)</v>
      </c>
      <c r="D82" s="302">
        <f>'Ind T6'!W27</f>
        <v>0.16301961898542808</v>
      </c>
      <c r="E82" s="299" t="str">
        <f>CONCATENATE("(",ROUND((D82/$H84)*100,1),")")</f>
        <v>(5.5)</v>
      </c>
      <c r="F82" s="302">
        <f>'Ind T6'!X27</f>
        <v>3.142868678417636E-2</v>
      </c>
      <c r="G82" s="299" t="str">
        <f>CONCATENATE("(",ROUND((F82/$H84)*100,1),")")</f>
        <v>(1.1)</v>
      </c>
      <c r="H82" s="302">
        <f>SUM(B82,D82,F82)</f>
        <v>1.8840295780077523</v>
      </c>
      <c r="I82" s="299" t="str">
        <f>CONCATENATE("(",ROUND((H82/$H84)*100,1),")")</f>
        <v>(63.3)</v>
      </c>
      <c r="K82" s="302">
        <f>B82-B72</f>
        <v>-0.10904916635763717</v>
      </c>
      <c r="L82" s="302">
        <f>D82-D72</f>
        <v>-4.8964084198292179E-3</v>
      </c>
      <c r="M82" s="302">
        <f>F82-F72</f>
        <v>4.0555625723773941E-4</v>
      </c>
      <c r="N82" s="302">
        <f>SUM(K82:M82)</f>
        <v>-0.11354001852022866</v>
      </c>
    </row>
    <row r="83" spans="1:14" x14ac:dyDescent="0.2">
      <c r="A83" s="282" t="s">
        <v>365</v>
      </c>
      <c r="B83" s="302">
        <f>'Ind T6'!V26</f>
        <v>0.8537384633833498</v>
      </c>
      <c r="C83" s="299" t="str">
        <f>CONCATENATE("(",ROUND((B83/$H84)*100,1),")")</f>
        <v>(28.7)</v>
      </c>
      <c r="D83" s="302">
        <f>'Ind T6'!W26</f>
        <v>0.1875927565268849</v>
      </c>
      <c r="E83" s="299" t="str">
        <f>CONCATENATE("(",ROUND((D83/$H84)*100,1),")")</f>
        <v>(6.3)</v>
      </c>
      <c r="F83" s="302">
        <f>'Ind T6'!X26</f>
        <v>5.1639202082009589E-2</v>
      </c>
      <c r="G83" s="299" t="str">
        <f>CONCATENATE("(",ROUND((F83/$H84)*100,1),")")</f>
        <v>(1.7)</v>
      </c>
      <c r="H83" s="302">
        <f t="shared" ref="H83" si="76">SUM(B83,D83,F83)</f>
        <v>1.0929704219922443</v>
      </c>
      <c r="I83" s="299" t="str">
        <f>CONCATENATE("(",ROUND((H83/$H84)*100,1),")")</f>
        <v>(36.7)</v>
      </c>
      <c r="K83" s="302">
        <f t="shared" ref="K83:K84" si="77">B83-B73</f>
        <v>6.0026335960495336E-2</v>
      </c>
      <c r="L83" s="302">
        <f t="shared" ref="L83:L84" si="78">D83-D73</f>
        <v>-7.4351757847405109E-3</v>
      </c>
      <c r="M83" s="302">
        <f t="shared" ref="M83:M84" si="79">F83-F73</f>
        <v>1.9488583444693536E-3</v>
      </c>
      <c r="N83" s="302">
        <f t="shared" ref="N83:N84" si="80">SUM(K83:M83)</f>
        <v>5.4540018520224179E-2</v>
      </c>
    </row>
    <row r="84" spans="1:14" x14ac:dyDescent="0.2">
      <c r="A84" s="282" t="s">
        <v>363</v>
      </c>
      <c r="B84" s="302">
        <f>SUM(B82:B83)</f>
        <v>2.5433197356214974</v>
      </c>
      <c r="C84" s="299" t="str">
        <f>CONCATENATE("(",ROUND((B84/$H84)*100,1),")")</f>
        <v>(85.4)</v>
      </c>
      <c r="D84" s="302">
        <f>SUM(D82:D83)</f>
        <v>0.35061237551231295</v>
      </c>
      <c r="E84" s="299" t="str">
        <f>CONCATENATE("(",ROUND((D84/$H84)*100,1),")")</f>
        <v>(11.8)</v>
      </c>
      <c r="F84" s="302">
        <f>SUM(F82:F83)</f>
        <v>8.3067888866185949E-2</v>
      </c>
      <c r="G84" s="299" t="str">
        <f>CONCATENATE("(",ROUND((F84/$H84)*100,1),")")</f>
        <v>(2.8)</v>
      </c>
      <c r="H84" s="302">
        <f>SUM(H82:H83)</f>
        <v>2.9769999999999968</v>
      </c>
      <c r="I84" s="299" t="str">
        <f>CONCATENATE("(",ROUND((H84/$H84)*100,1),")")</f>
        <v>(100)</v>
      </c>
      <c r="K84" s="302">
        <f t="shared" si="77"/>
        <v>-4.9022830397142059E-2</v>
      </c>
      <c r="L84" s="302">
        <f t="shared" si="78"/>
        <v>-1.2331584204569757E-2</v>
      </c>
      <c r="M84" s="302">
        <f t="shared" si="79"/>
        <v>2.3544146017070861E-3</v>
      </c>
      <c r="N84" s="302">
        <f t="shared" si="80"/>
        <v>-5.9000000000004729E-2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2.9737347934026381</v>
      </c>
      <c r="C93" s="299" t="str">
        <f>CONCATENATE("(",ROUND((B93/$H95)*100,1),")")</f>
        <v>(71.4)</v>
      </c>
      <c r="D93" s="302">
        <f>'Ind T6'!M36</f>
        <v>0.11350482173916528</v>
      </c>
      <c r="E93" s="299" t="str">
        <f>CONCATENATE("(",ROUND((D93/$H95)*100,1),")")</f>
        <v>(2.7)</v>
      </c>
      <c r="F93" s="302">
        <f>'Ind T6'!N36</f>
        <v>0.11176563495350191</v>
      </c>
      <c r="G93" s="299" t="str">
        <f>CONCATENATE("(",ROUND((F93/$H95)*100,1),")")</f>
        <v>(2.7)</v>
      </c>
      <c r="H93" s="302">
        <f>SUM(B93,D93,F93)</f>
        <v>3.1990052500953055</v>
      </c>
      <c r="I93" s="299" t="str">
        <f>CONCATENATE("(",ROUND((H93/$H95)*100,1),")")</f>
        <v>(76.8)</v>
      </c>
      <c r="K93" s="302">
        <f>B98-B93</f>
        <v>0.28169279068539499</v>
      </c>
      <c r="L93" s="302">
        <f>D98-D93</f>
        <v>1.6192749153089978E-2</v>
      </c>
      <c r="M93" s="302">
        <f>F98-F93</f>
        <v>1.2829384863058624E-2</v>
      </c>
      <c r="N93" s="302">
        <f>SUM(K93:M93)</f>
        <v>0.3107149247015436</v>
      </c>
    </row>
    <row r="94" spans="1:14" x14ac:dyDescent="0.2">
      <c r="A94" s="282" t="s">
        <v>365</v>
      </c>
      <c r="B94" s="302">
        <f>'Ind T6'!L35</f>
        <v>0.72295248555513103</v>
      </c>
      <c r="C94" s="299" t="str">
        <f>CONCATENATE("(",ROUND((B94/$H95)*100,1),")")</f>
        <v>(17.3)</v>
      </c>
      <c r="D94" s="302">
        <f>'Ind T6'!M35</f>
        <v>0.18517762449770397</v>
      </c>
      <c r="E94" s="299" t="str">
        <f>CONCATENATE("(",ROUND((D94/$H95)*100,1),")")</f>
        <v>(4.4)</v>
      </c>
      <c r="F94" s="302">
        <f>'Ind T6'!N35</f>
        <v>5.9864639851868497E-2</v>
      </c>
      <c r="G94" s="299" t="str">
        <f>CONCATENATE("(",ROUND((F94/$H95)*100,1),")")</f>
        <v>(1.4)</v>
      </c>
      <c r="H94" s="302">
        <f t="shared" ref="H94" si="81">SUM(B94,D94,F94)</f>
        <v>0.96799474990470347</v>
      </c>
      <c r="I94" s="299" t="str">
        <f>CONCATENATE("(",ROUND((H94/$H95)*100,1),")")</f>
        <v>(23.2)</v>
      </c>
      <c r="K94" s="302">
        <f t="shared" ref="K94:K95" si="82">B99-B94</f>
        <v>6.3768116151535992E-2</v>
      </c>
      <c r="L94" s="302">
        <f t="shared" ref="L94:L95" si="83">D99-D94</f>
        <v>1.6048435059884875E-2</v>
      </c>
      <c r="M94" s="302">
        <f t="shared" ref="M94:M95" si="84">F99-F94</f>
        <v>6.4685240870326274E-3</v>
      </c>
      <c r="N94" s="302">
        <f t="shared" ref="N94:N95" si="85">SUM(K94:M94)</f>
        <v>8.6285075298453501E-2</v>
      </c>
    </row>
    <row r="95" spans="1:14" x14ac:dyDescent="0.2">
      <c r="A95" s="282" t="s">
        <v>363</v>
      </c>
      <c r="B95" s="302">
        <f>SUM(B93:B94)</f>
        <v>3.6966872789577692</v>
      </c>
      <c r="C95" s="299" t="str">
        <f>CONCATENATE("(",ROUND((B95/$H95)*100,1),")")</f>
        <v>(88.7)</v>
      </c>
      <c r="D95" s="302">
        <f>SUM(D93:D94)</f>
        <v>0.29868244623686924</v>
      </c>
      <c r="E95" s="299" t="str">
        <f>CONCATENATE("(",ROUND((D95/$H95)*100,1),")")</f>
        <v>(7.2)</v>
      </c>
      <c r="F95" s="302">
        <f>SUM(F93:F94)</f>
        <v>0.17163027480537041</v>
      </c>
      <c r="G95" s="299" t="str">
        <f>CONCATENATE("(",ROUND((F95/$H95)*100,1),")")</f>
        <v>(4.1)</v>
      </c>
      <c r="H95" s="302">
        <f>SUM(H93:H94)</f>
        <v>4.1670000000000087</v>
      </c>
      <c r="I95" s="299" t="str">
        <f>CONCATENATE("(",ROUND((H95/$H95)*100,1),")")</f>
        <v>(100)</v>
      </c>
      <c r="K95" s="302">
        <f t="shared" si="82"/>
        <v>0.34546090683693054</v>
      </c>
      <c r="L95" s="302">
        <f t="shared" si="83"/>
        <v>3.2241184212974838E-2</v>
      </c>
      <c r="M95" s="302">
        <f t="shared" si="84"/>
        <v>1.9297908950091258E-2</v>
      </c>
      <c r="N95" s="302">
        <f t="shared" si="85"/>
        <v>0.39699999999999663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3.2554275840880331</v>
      </c>
      <c r="C98" s="299" t="str">
        <f>CONCATENATE("(",ROUND((B98/$H100)*100,1),")")</f>
        <v>(71.3)</v>
      </c>
      <c r="D98" s="302">
        <f>'Ind T6'!R36</f>
        <v>0.12969757089225525</v>
      </c>
      <c r="E98" s="299" t="str">
        <f>CONCATENATE("(",ROUND((D98/$H100)*100,1),")")</f>
        <v>(2.8)</v>
      </c>
      <c r="F98" s="302">
        <f>'Ind T6'!S36</f>
        <v>0.12459501981656053</v>
      </c>
      <c r="G98" s="299" t="str">
        <f>CONCATENATE("(",ROUND((F98/$H100)*100,1),")")</f>
        <v>(2.7)</v>
      </c>
      <c r="H98" s="302">
        <f>SUM(B98,D98,F98)</f>
        <v>3.5097201747968492</v>
      </c>
      <c r="I98" s="299" t="str">
        <f>CONCATENATE("(",ROUND((H98/$H100)*100,1),")")</f>
        <v>(76.9)</v>
      </c>
      <c r="K98" s="302">
        <f>B103-B98</f>
        <v>-0.25547464770313377</v>
      </c>
      <c r="L98" s="302">
        <f>D103-D98</f>
        <v>-1.7244256307512584E-3</v>
      </c>
      <c r="M98" s="302">
        <f>F103-F98</f>
        <v>-4.8935414507770281E-3</v>
      </c>
      <c r="N98" s="302">
        <f>SUM(K98:M98)</f>
        <v>-0.26209261478466206</v>
      </c>
    </row>
    <row r="99" spans="1:14" x14ac:dyDescent="0.2">
      <c r="A99" s="282" t="s">
        <v>365</v>
      </c>
      <c r="B99" s="302">
        <f>'Ind T6'!Q35</f>
        <v>0.78672060170666702</v>
      </c>
      <c r="C99" s="299" t="str">
        <f>CONCATENATE("(",ROUND((B99/$H100)*100,1),")")</f>
        <v>(17.2)</v>
      </c>
      <c r="D99" s="302">
        <f>'Ind T6'!R35</f>
        <v>0.20122605955758885</v>
      </c>
      <c r="E99" s="299" t="str">
        <f>CONCATENATE("(",ROUND((D99/$H100)*100,1),")")</f>
        <v>(4.4)</v>
      </c>
      <c r="F99" s="302">
        <f>'Ind T6'!S35</f>
        <v>6.6333163938901124E-2</v>
      </c>
      <c r="G99" s="299" t="str">
        <f>CONCATENATE("(",ROUND((F99/$H100)*100,1),")")</f>
        <v>(1.5)</v>
      </c>
      <c r="H99" s="302">
        <f t="shared" ref="H99" si="86">SUM(B99,D99,F99)</f>
        <v>1.0542798252031571</v>
      </c>
      <c r="I99" s="299" t="str">
        <f>CONCATENATE("(",ROUND((H99/$H100)*100,1),")")</f>
        <v>(23.1)</v>
      </c>
      <c r="K99" s="302">
        <f t="shared" ref="K99:K100" si="87">B104-B99</f>
        <v>-7.649816849929203E-2</v>
      </c>
      <c r="L99" s="302">
        <f t="shared" ref="L99:L100" si="88">D104-D99</f>
        <v>-1.7347855299742337E-2</v>
      </c>
      <c r="M99" s="302">
        <f t="shared" ref="M99:M100" si="89">F104-F99</f>
        <v>-2.0613614163203231E-3</v>
      </c>
      <c r="N99" s="302">
        <f t="shared" ref="N99:N100" si="90">SUM(K99:M99)</f>
        <v>-9.590738521535469E-2</v>
      </c>
    </row>
    <row r="100" spans="1:14" x14ac:dyDescent="0.2">
      <c r="A100" s="282" t="s">
        <v>363</v>
      </c>
      <c r="B100" s="302">
        <f>SUM(B98:B99)</f>
        <v>4.0421481857946997</v>
      </c>
      <c r="C100" s="299" t="str">
        <f>CONCATENATE("(",ROUND((B100/$H100)*100,1),")")</f>
        <v>(88.6)</v>
      </c>
      <c r="D100" s="302">
        <f>SUM(D98:D99)</f>
        <v>0.33092363044984408</v>
      </c>
      <c r="E100" s="299" t="str">
        <f>CONCATENATE("(",ROUND((D100/$H100)*100,1),")")</f>
        <v>(7.3)</v>
      </c>
      <c r="F100" s="302">
        <f>SUM(F98:F99)</f>
        <v>0.19092818375546167</v>
      </c>
      <c r="G100" s="299" t="str">
        <f>CONCATENATE("(",ROUND((F100/$H100)*100,1),")")</f>
        <v>(4.2)</v>
      </c>
      <c r="H100" s="302">
        <f>SUM(H98:H99)</f>
        <v>4.5640000000000063</v>
      </c>
      <c r="I100" s="299" t="str">
        <f>CONCATENATE("(",ROUND((H100/$H100)*100,1),")")</f>
        <v>(100)</v>
      </c>
      <c r="K100" s="302">
        <f t="shared" si="87"/>
        <v>-0.33197281620242514</v>
      </c>
      <c r="L100" s="302">
        <f t="shared" si="88"/>
        <v>-1.9072280930493568E-2</v>
      </c>
      <c r="M100" s="302">
        <f t="shared" si="89"/>
        <v>-6.9549028670973789E-3</v>
      </c>
      <c r="N100" s="302">
        <f t="shared" si="90"/>
        <v>-0.35800000000001608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2.9999529363848993</v>
      </c>
      <c r="C103" s="299" t="str">
        <f>CONCATENATE("(",ROUND((B103/$H105)*100,1),")")</f>
        <v>(71.3)</v>
      </c>
      <c r="D103" s="302">
        <f>'Ind T6'!W36</f>
        <v>0.127973145261504</v>
      </c>
      <c r="E103" s="299" t="str">
        <f>CONCATENATE("(",ROUND((D103/$H105)*100,1),")")</f>
        <v>(3)</v>
      </c>
      <c r="F103" s="302">
        <f>'Ind T6'!X36</f>
        <v>0.1197014783657835</v>
      </c>
      <c r="G103" s="299" t="str">
        <f>CONCATENATE("(",ROUND((F103/$H105)*100,1),")")</f>
        <v>(2.8)</v>
      </c>
      <c r="H103" s="302">
        <f>SUM(B103,D103,F103)</f>
        <v>3.2476275600121869</v>
      </c>
      <c r="I103" s="299" t="str">
        <f>CONCATENATE("(",ROUND((H103/$H105)*100,1),")")</f>
        <v>(77.2)</v>
      </c>
      <c r="K103" s="302">
        <f>B103-B93</f>
        <v>2.6218142982261217E-2</v>
      </c>
      <c r="L103" s="302">
        <f>D103-D93</f>
        <v>1.4468323522338719E-2</v>
      </c>
      <c r="M103" s="302">
        <f>F103-F93</f>
        <v>7.9358434122815957E-3</v>
      </c>
      <c r="N103" s="302">
        <f>SUM(K103:M103)</f>
        <v>4.8622309916881531E-2</v>
      </c>
    </row>
    <row r="104" spans="1:14" x14ac:dyDescent="0.2">
      <c r="A104" s="282" t="s">
        <v>365</v>
      </c>
      <c r="B104" s="302">
        <f>'Ind T6'!V35</f>
        <v>0.71022243320737499</v>
      </c>
      <c r="C104" s="299" t="str">
        <f>CONCATENATE("(",ROUND((B104/$H105)*100,1),")")</f>
        <v>(16.9)</v>
      </c>
      <c r="D104" s="302">
        <f>'Ind T6'!W35</f>
        <v>0.18387820425784651</v>
      </c>
      <c r="E104" s="299" t="str">
        <f>CONCATENATE("(",ROUND((D104/$H105)*100,1),")")</f>
        <v>(4.4)</v>
      </c>
      <c r="F104" s="302">
        <f>'Ind T6'!X35</f>
        <v>6.4271802522580801E-2</v>
      </c>
      <c r="G104" s="299" t="str">
        <f>CONCATENATE("(",ROUND((F104/$H105)*100,1),")")</f>
        <v>(1.5)</v>
      </c>
      <c r="H104" s="302">
        <f t="shared" ref="H104" si="91">SUM(B104,D104,F104)</f>
        <v>0.9583724399878023</v>
      </c>
      <c r="I104" s="299" t="str">
        <f>CONCATENATE("(",ROUND((H104/$H105)*100,1),")")</f>
        <v>(22.8)</v>
      </c>
      <c r="K104" s="302">
        <f t="shared" ref="K104:K105" si="92">B104-B94</f>
        <v>-1.2730052347756038E-2</v>
      </c>
      <c r="L104" s="302">
        <f t="shared" ref="L104:L105" si="93">D104-D94</f>
        <v>-1.2994202398574628E-3</v>
      </c>
      <c r="M104" s="302">
        <f t="shared" ref="M104:M105" si="94">F104-F94</f>
        <v>4.4071626707123043E-3</v>
      </c>
      <c r="N104" s="302">
        <f t="shared" ref="N104:N105" si="95">SUM(K104:M104)</f>
        <v>-9.6223099169011964E-3</v>
      </c>
    </row>
    <row r="105" spans="1:14" x14ac:dyDescent="0.2">
      <c r="A105" s="282" t="s">
        <v>363</v>
      </c>
      <c r="B105" s="302">
        <f>SUM(B103:B104)</f>
        <v>3.7101753695922746</v>
      </c>
      <c r="C105" s="299" t="str">
        <f>CONCATENATE("(",ROUND((B105/$H105)*100,1),")")</f>
        <v>(88.2)</v>
      </c>
      <c r="D105" s="302">
        <f>SUM(D103:D104)</f>
        <v>0.31185134951935051</v>
      </c>
      <c r="E105" s="299" t="str">
        <f>CONCATENATE("(",ROUND((D105/$H105)*100,1),")")</f>
        <v>(7.4)</v>
      </c>
      <c r="F105" s="302">
        <f>SUM(F103:F104)</f>
        <v>0.18397328088836429</v>
      </c>
      <c r="G105" s="299" t="str">
        <f>CONCATENATE("(",ROUND((F105/$H105)*100,1),")")</f>
        <v>(4.4)</v>
      </c>
      <c r="H105" s="302">
        <f>SUM(H103:H104)</f>
        <v>4.2059999999999889</v>
      </c>
      <c r="I105" s="299" t="str">
        <f>CONCATENATE("(",ROUND((H105/$H105)*100,1),")")</f>
        <v>(100)</v>
      </c>
      <c r="K105" s="302">
        <f t="shared" si="92"/>
        <v>1.3488090634505401E-2</v>
      </c>
      <c r="L105" s="302">
        <f t="shared" si="93"/>
        <v>1.316890328248127E-2</v>
      </c>
      <c r="M105" s="302">
        <f t="shared" si="94"/>
        <v>1.2343006082993879E-2</v>
      </c>
      <c r="N105" s="302">
        <f t="shared" si="95"/>
        <v>3.899999999998055E-2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6.7434448590351517</v>
      </c>
      <c r="C114" s="299" t="str">
        <f>CONCATENATE("(",ROUND((B114/$H116)*100,1),")")</f>
        <v>(70.4)</v>
      </c>
      <c r="D114" s="302">
        <f>'Ind T6'!M45</f>
        <v>0.37870918964054101</v>
      </c>
      <c r="E114" s="299" t="str">
        <f>CONCATENATE("(",ROUND((D114/$H116)*100,1),")")</f>
        <v>(4)</v>
      </c>
      <c r="F114" s="302">
        <f>'Ind T6'!N45</f>
        <v>0.39657041774295287</v>
      </c>
      <c r="G114" s="299" t="str">
        <f>CONCATENATE("(",ROUND((F114/$H116)*100,1),")")</f>
        <v>(4.1)</v>
      </c>
      <c r="H114" s="302">
        <f>SUM(B114,D114,F114)</f>
        <v>7.5187244664186457</v>
      </c>
      <c r="I114" s="299" t="str">
        <f>CONCATENATE("(",ROUND((H114/$H116)*100,1),")")</f>
        <v>(78.4)</v>
      </c>
      <c r="K114" s="302">
        <f>B119-B114</f>
        <v>-0.19466639950694997</v>
      </c>
      <c r="L114" s="302">
        <f>D119-D114</f>
        <v>-2.2934591854596009E-2</v>
      </c>
      <c r="M114" s="302">
        <f>F119-F114</f>
        <v>-2.0732548685756191E-2</v>
      </c>
      <c r="N114" s="302">
        <f>SUM(K114:M114)</f>
        <v>-0.23833354004730217</v>
      </c>
    </row>
    <row r="115" spans="1:14" x14ac:dyDescent="0.2">
      <c r="A115" s="282" t="s">
        <v>365</v>
      </c>
      <c r="B115" s="302">
        <f>'Ind T6'!L44</f>
        <v>1.4842296898855694</v>
      </c>
      <c r="C115" s="299" t="str">
        <f>CONCATENATE("(",ROUND((B115/$H116)*100,1),")")</f>
        <v>(15.5)</v>
      </c>
      <c r="D115" s="302">
        <f>'Ind T6'!M44</f>
        <v>0.43331595145648039</v>
      </c>
      <c r="E115" s="299" t="str">
        <f>CONCATENATE("(",ROUND((D115/$H116)*100,1),")")</f>
        <v>(4.5)</v>
      </c>
      <c r="F115" s="302">
        <f>'Ind T6'!N44</f>
        <v>0.14872989223931937</v>
      </c>
      <c r="G115" s="299" t="str">
        <f>CONCATENATE("(",ROUND((F115/$H116)*100,1),")")</f>
        <v>(1.6)</v>
      </c>
      <c r="H115" s="302">
        <f t="shared" ref="H115" si="96">SUM(B115,D115,F115)</f>
        <v>2.066275533581369</v>
      </c>
      <c r="I115" s="299" t="str">
        <f>CONCATENATE("(",ROUND((H115/$H116)*100,1),")")</f>
        <v>(21.6)</v>
      </c>
      <c r="K115" s="302">
        <f t="shared" ref="K115:K116" si="97">B120-B115</f>
        <v>-2.8143056865778115E-2</v>
      </c>
      <c r="L115" s="302">
        <f t="shared" ref="L115:L116" si="98">D120-D115</f>
        <v>-1.9463463132682823E-2</v>
      </c>
      <c r="M115" s="302">
        <f t="shared" ref="M115:M116" si="99">F120-F115</f>
        <v>-1.3059939954266936E-2</v>
      </c>
      <c r="N115" s="302">
        <f t="shared" ref="N115:N116" si="100">SUM(K115:M115)</f>
        <v>-6.0666459952727875E-2</v>
      </c>
    </row>
    <row r="116" spans="1:14" x14ac:dyDescent="0.2">
      <c r="A116" s="282" t="s">
        <v>363</v>
      </c>
      <c r="B116" s="302">
        <f>SUM(B114:B115)</f>
        <v>8.2276745489207208</v>
      </c>
      <c r="C116" s="299" t="str">
        <f>CONCATENATE("(",ROUND((B116/$H116)*100,1),")")</f>
        <v>(85.8)</v>
      </c>
      <c r="D116" s="302">
        <f>SUM(D114:D115)</f>
        <v>0.8120251410970214</v>
      </c>
      <c r="E116" s="299" t="str">
        <f>CONCATENATE("(",ROUND((D116/$H116)*100,1),")")</f>
        <v>(8.5)</v>
      </c>
      <c r="F116" s="302">
        <f>SUM(F114:F115)</f>
        <v>0.54530030998227219</v>
      </c>
      <c r="G116" s="299" t="str">
        <f>CONCATENATE("(",ROUND((F116/$H116)*100,1),")")</f>
        <v>(5.7)</v>
      </c>
      <c r="H116" s="302">
        <f>SUM(H114:H115)</f>
        <v>9.5850000000000151</v>
      </c>
      <c r="I116" s="299" t="str">
        <f>CONCATENATE("(",ROUND((H116/$H116)*100,1),")")</f>
        <v>(100)</v>
      </c>
      <c r="K116" s="302">
        <f t="shared" si="97"/>
        <v>-0.22280945637272787</v>
      </c>
      <c r="L116" s="302">
        <f t="shared" si="98"/>
        <v>-4.2398054987278888E-2</v>
      </c>
      <c r="M116" s="302">
        <f t="shared" si="99"/>
        <v>-3.3792488640023044E-2</v>
      </c>
      <c r="N116" s="302">
        <f t="shared" si="100"/>
        <v>-0.2990000000000298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6.5487784595282017</v>
      </c>
      <c r="C119" s="299" t="str">
        <f>CONCATENATE("(",ROUND((B119/$H121)*100,1),")")</f>
        <v>(70.5)</v>
      </c>
      <c r="D119" s="302">
        <f>'Ind T6'!R45</f>
        <v>0.355774597785945</v>
      </c>
      <c r="E119" s="299" t="str">
        <f>CONCATENATE("(",ROUND((D119/$H121)*100,1),")")</f>
        <v>(3.8)</v>
      </c>
      <c r="F119" s="302">
        <f>'Ind T6'!S45</f>
        <v>0.37583786905719668</v>
      </c>
      <c r="G119" s="299" t="str">
        <f>CONCATENATE("(",ROUND((F119/$H121)*100,1),")")</f>
        <v>(4)</v>
      </c>
      <c r="H119" s="302">
        <f>SUM(B119,D119,F119)</f>
        <v>7.2803909263713429</v>
      </c>
      <c r="I119" s="299" t="str">
        <f>CONCATENATE("(",ROUND((H119/$H121)*100,1),")")</f>
        <v>(78.4)</v>
      </c>
      <c r="K119" s="302">
        <f>B124-B119</f>
        <v>-0.35714849103250845</v>
      </c>
      <c r="L119" s="302">
        <f>D124-D119</f>
        <v>-1.5114290868799674E-2</v>
      </c>
      <c r="M119" s="302">
        <f>F124-F119</f>
        <v>-2.770858647642982E-3</v>
      </c>
      <c r="N119" s="302">
        <f>SUM(K119:M119)</f>
        <v>-0.37503364054895111</v>
      </c>
    </row>
    <row r="120" spans="1:14" x14ac:dyDescent="0.2">
      <c r="A120" s="282" t="s">
        <v>365</v>
      </c>
      <c r="B120" s="302">
        <f>'Ind T6'!Q44</f>
        <v>1.4560866330197912</v>
      </c>
      <c r="C120" s="299" t="str">
        <f>CONCATENATE("(",ROUND((B120/$H121)*100,1),")")</f>
        <v>(15.7)</v>
      </c>
      <c r="D120" s="302">
        <f>'Ind T6'!R44</f>
        <v>0.41385248832379756</v>
      </c>
      <c r="E120" s="299" t="str">
        <f>CONCATENATE("(",ROUND((D120/$H121)*100,1),")")</f>
        <v>(4.5)</v>
      </c>
      <c r="F120" s="302">
        <f>'Ind T6'!S44</f>
        <v>0.13566995228505244</v>
      </c>
      <c r="G120" s="299" t="str">
        <f>CONCATENATE("(",ROUND((F120/$H121)*100,1),")")</f>
        <v>(1.5)</v>
      </c>
      <c r="H120" s="302">
        <f t="shared" ref="H120" si="101">SUM(B120,D120,F120)</f>
        <v>2.0056090736286412</v>
      </c>
      <c r="I120" s="299" t="str">
        <f>CONCATENATE("(",ROUND((H120/$H121)*100,1),")")</f>
        <v>(21.6)</v>
      </c>
      <c r="K120" s="302">
        <f t="shared" ref="K120:K121" si="102">B125-B120</f>
        <v>-4.5008647981822358E-2</v>
      </c>
      <c r="L120" s="302">
        <f t="shared" ref="L120:L121" si="103">D125-D120</f>
        <v>-2.319574313307643E-2</v>
      </c>
      <c r="M120" s="302">
        <f t="shared" ref="M120:M121" si="104">F125-F120</f>
        <v>-1.1761968336141404E-2</v>
      </c>
      <c r="N120" s="302">
        <f t="shared" ref="N120:N121" si="105">SUM(K120:M120)</f>
        <v>-7.9966359451040192E-2</v>
      </c>
    </row>
    <row r="121" spans="1:14" x14ac:dyDescent="0.2">
      <c r="A121" s="282" t="s">
        <v>363</v>
      </c>
      <c r="B121" s="302">
        <f>SUM(B119:B120)</f>
        <v>8.0048650925479929</v>
      </c>
      <c r="C121" s="299" t="str">
        <f>CONCATENATE("(",ROUND((B121/$H121)*100,1),")")</f>
        <v>(86.2)</v>
      </c>
      <c r="D121" s="302">
        <f>SUM(D119:D120)</f>
        <v>0.76962708610974251</v>
      </c>
      <c r="E121" s="299" t="str">
        <f>CONCATENATE("(",ROUND((D121/$H121)*100,1),")")</f>
        <v>(8.3)</v>
      </c>
      <c r="F121" s="302">
        <f>SUM(F119:F120)</f>
        <v>0.51150782134224915</v>
      </c>
      <c r="G121" s="299" t="str">
        <f>CONCATENATE("(",ROUND((F121/$H121)*100,1),")")</f>
        <v>(5.5)</v>
      </c>
      <c r="H121" s="302">
        <f>SUM(H119:H120)</f>
        <v>9.2859999999999836</v>
      </c>
      <c r="I121" s="299" t="str">
        <f>CONCATENATE("(",ROUND((H121/$H121)*100,1),")")</f>
        <v>(100)</v>
      </c>
      <c r="K121" s="302">
        <f t="shared" si="102"/>
        <v>-0.40215713901433059</v>
      </c>
      <c r="L121" s="302">
        <f t="shared" si="103"/>
        <v>-3.8310034001876048E-2</v>
      </c>
      <c r="M121" s="302">
        <f t="shared" si="104"/>
        <v>-1.4532826983784441E-2</v>
      </c>
      <c r="N121" s="302">
        <f t="shared" si="105"/>
        <v>-0.45499999999999108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6.1916299684956932</v>
      </c>
      <c r="C124" s="299" t="str">
        <f>CONCATENATE("(",ROUND((B124/$H126)*100,1),")")</f>
        <v>(70.1)</v>
      </c>
      <c r="D124" s="302">
        <f>'Ind T6'!W45</f>
        <v>0.34066030691714533</v>
      </c>
      <c r="E124" s="299" t="str">
        <f>CONCATENATE("(",ROUND((D124/$H126)*100,1),")")</f>
        <v>(3.9)</v>
      </c>
      <c r="F124" s="302">
        <f>'Ind T6'!X45</f>
        <v>0.3730670104095537</v>
      </c>
      <c r="G124" s="299" t="str">
        <f>CONCATENATE("(",ROUND((F124/$H126)*100,1),")")</f>
        <v>(4.2)</v>
      </c>
      <c r="H124" s="302">
        <f>SUM(B124,D124,F124)</f>
        <v>6.9053572858223928</v>
      </c>
      <c r="I124" s="299" t="str">
        <f>CONCATENATE("(",ROUND((H124/$H126)*100,1),")")</f>
        <v>(78.2)</v>
      </c>
      <c r="K124" s="302">
        <f>B124-B114</f>
        <v>-0.55181489053945842</v>
      </c>
      <c r="L124" s="302">
        <f>D124-D114</f>
        <v>-3.8048882723395683E-2</v>
      </c>
      <c r="M124" s="302">
        <f>F124-F114</f>
        <v>-2.3503407333399173E-2</v>
      </c>
      <c r="N124" s="302">
        <f>SUM(K124:M124)</f>
        <v>-0.61336718059625328</v>
      </c>
    </row>
    <row r="125" spans="1:14" x14ac:dyDescent="0.2">
      <c r="A125" s="282" t="s">
        <v>365</v>
      </c>
      <c r="B125" s="302">
        <f>'Ind T6'!V44</f>
        <v>1.4110779850379689</v>
      </c>
      <c r="C125" s="299" t="str">
        <f>CONCATENATE("(",ROUND((B125/$H126)*100,1),")")</f>
        <v>(16)</v>
      </c>
      <c r="D125" s="302">
        <f>'Ind T6'!W44</f>
        <v>0.39065674519072113</v>
      </c>
      <c r="E125" s="299" t="str">
        <f>CONCATENATE("(",ROUND((D125/$H126)*100,1),")")</f>
        <v>(4.4)</v>
      </c>
      <c r="F125" s="302">
        <f>'Ind T6'!X44</f>
        <v>0.12390798394891103</v>
      </c>
      <c r="G125" s="299" t="str">
        <f>CONCATENATE("(",ROUND((F125/$H126)*100,1),")")</f>
        <v>(1.4)</v>
      </c>
      <c r="H125" s="302">
        <f t="shared" ref="H125" si="106">SUM(B125,D125,F125)</f>
        <v>1.9256427141776011</v>
      </c>
      <c r="I125" s="299" t="str">
        <f>CONCATENATE("(",ROUND((H125/$H126)*100,1),")")</f>
        <v>(21.8)</v>
      </c>
      <c r="K125" s="302">
        <f t="shared" ref="K125:K126" si="107">B125-B115</f>
        <v>-7.3151704847600474E-2</v>
      </c>
      <c r="L125" s="302">
        <f t="shared" ref="L125:L126" si="108">D125-D115</f>
        <v>-4.2659206265759253E-2</v>
      </c>
      <c r="M125" s="302">
        <f t="shared" ref="M125:M126" si="109">F125-F115</f>
        <v>-2.482190829040834E-2</v>
      </c>
      <c r="N125" s="302">
        <f t="shared" ref="N125:N126" si="110">SUM(K125:M125)</f>
        <v>-0.14063281940376807</v>
      </c>
    </row>
    <row r="126" spans="1:14" x14ac:dyDescent="0.2">
      <c r="A126" s="282" t="s">
        <v>363</v>
      </c>
      <c r="B126" s="302">
        <f>SUM(B124:B125)</f>
        <v>7.6027079535336624</v>
      </c>
      <c r="C126" s="299" t="str">
        <f>CONCATENATE("(",ROUND((B126/$H126)*100,1),")")</f>
        <v>(86.1)</v>
      </c>
      <c r="D126" s="302">
        <f>SUM(D124:D125)</f>
        <v>0.73131705210786646</v>
      </c>
      <c r="E126" s="299" t="str">
        <f>CONCATENATE("(",ROUND((D126/$H126)*100,1),")")</f>
        <v>(8.3)</v>
      </c>
      <c r="F126" s="302">
        <f>SUM(F124:F125)</f>
        <v>0.49697499435846471</v>
      </c>
      <c r="G126" s="299" t="str">
        <f>CONCATENATE("(",ROUND((F126/$H126)*100,1),")")</f>
        <v>(5.6)</v>
      </c>
      <c r="H126" s="302">
        <f>SUM(H124:H125)</f>
        <v>8.8309999999999942</v>
      </c>
      <c r="I126" s="299" t="str">
        <f>CONCATENATE("(",ROUND((H126/$H126)*100,1),")")</f>
        <v>(100)</v>
      </c>
      <c r="K126" s="302">
        <f t="shared" si="107"/>
        <v>-0.62496659538705845</v>
      </c>
      <c r="L126" s="302">
        <f t="shared" si="108"/>
        <v>-8.0708088989154936E-2</v>
      </c>
      <c r="M126" s="302">
        <f t="shared" si="109"/>
        <v>-4.8325315623807485E-2</v>
      </c>
      <c r="N126" s="302">
        <f t="shared" si="110"/>
        <v>-0.75400000000002088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0.2083289359496896</v>
      </c>
      <c r="C135" s="299" t="str">
        <f>CONCATENATE("(",ROUND((B135/$H137)*100,1),")")</f>
        <v>(68.8)</v>
      </c>
      <c r="D135" s="302">
        <f>'Ind T6'!M54</f>
        <v>3.5501649019159813E-3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0.21187910085160558</v>
      </c>
      <c r="I135" s="299" t="str">
        <f>CONCATENATE("(",ROUND((H135/$H137)*100,1),")")</f>
        <v>(69.9)</v>
      </c>
      <c r="K135" s="302">
        <f>B140-B135</f>
        <v>-8.4557182581314339E-3</v>
      </c>
      <c r="L135" s="302">
        <f>D140-D135</f>
        <v>-7.6184337065483571E-5</v>
      </c>
      <c r="M135" s="302">
        <f>F140-F135</f>
        <v>0</v>
      </c>
      <c r="N135" s="302">
        <f>SUM(K135:M135)</f>
        <v>-8.531902595196917E-3</v>
      </c>
    </row>
    <row r="136" spans="1:14" x14ac:dyDescent="0.2">
      <c r="A136" s="282" t="s">
        <v>365</v>
      </c>
      <c r="B136" s="302">
        <f>'Ind T6'!L53</f>
        <v>7.4448272868220616E-2</v>
      </c>
      <c r="C136" s="299" t="str">
        <f>CONCATENATE("(",ROUND((B136/$H137)*100,1),")")</f>
        <v>(24.6)</v>
      </c>
      <c r="D136" s="302">
        <f>'Ind T6'!M53</f>
        <v>1.6672626280173557E-2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9.1120899148394177E-2</v>
      </c>
      <c r="I136" s="299" t="str">
        <f>CONCATENATE("(",ROUND((H136/$H137)*100,1),")")</f>
        <v>(30.1)</v>
      </c>
      <c r="K136" s="302">
        <f t="shared" ref="K136:K137" si="112">B141-B136</f>
        <v>-1.8924650397161152E-3</v>
      </c>
      <c r="L136" s="302">
        <f t="shared" ref="L136:L137" si="113">D141-D136</f>
        <v>-5.756323650865057E-4</v>
      </c>
      <c r="M136" s="302">
        <f t="shared" ref="M136:M137" si="114">F141-F136</f>
        <v>0</v>
      </c>
      <c r="N136" s="302">
        <f t="shared" ref="N136:N137" si="115">SUM(K136:M136)</f>
        <v>-2.4680974048026209E-3</v>
      </c>
    </row>
    <row r="137" spans="1:14" x14ac:dyDescent="0.2">
      <c r="A137" s="282" t="s">
        <v>363</v>
      </c>
      <c r="B137" s="302">
        <f>SUM(B135:B136)</f>
        <v>0.28277720881791024</v>
      </c>
      <c r="C137" s="299" t="str">
        <f>CONCATENATE("(",ROUND((B137/$H137)*100,1),")")</f>
        <v>(93.3)</v>
      </c>
      <c r="D137" s="302">
        <f>SUM(D135:D136)</f>
        <v>2.0222791182089538E-2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0.30299999999999977</v>
      </c>
      <c r="I137" s="299" t="str">
        <f>CONCATENATE("(",ROUND((H137/$H137)*100,1),")")</f>
        <v>(100)</v>
      </c>
      <c r="K137" s="302">
        <f t="shared" si="112"/>
        <v>-1.0348183297847591E-2</v>
      </c>
      <c r="L137" s="302">
        <f t="shared" si="113"/>
        <v>-6.5181670215198884E-4</v>
      </c>
      <c r="M137" s="302">
        <f t="shared" si="114"/>
        <v>0</v>
      </c>
      <c r="N137" s="302">
        <f t="shared" si="115"/>
        <v>-1.099999999999958E-2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0.19987321769155816</v>
      </c>
      <c r="C140" s="299" t="str">
        <f>CONCATENATE("(",ROUND((B140/$H142)*100,1),")")</f>
        <v>(68.4)</v>
      </c>
      <c r="D140" s="302">
        <f>'Ind T6'!R54</f>
        <v>3.4739805648504977E-3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0.20334719825640865</v>
      </c>
      <c r="I140" s="299" t="str">
        <f>CONCATENATE("(",ROUND((H140/$H142)*100,1),")")</f>
        <v>(69.6)</v>
      </c>
      <c r="K140" s="302">
        <f>B145-B140</f>
        <v>-3.8755229000115299E-3</v>
      </c>
      <c r="L140" s="302">
        <f>D145-D140</f>
        <v>7.0233358619224869E-5</v>
      </c>
      <c r="M140" s="302">
        <f>F145-F140</f>
        <v>0</v>
      </c>
      <c r="N140" s="302">
        <f>SUM(K140:M140)</f>
        <v>-3.805289541392305E-3</v>
      </c>
    </row>
    <row r="141" spans="1:14" x14ac:dyDescent="0.2">
      <c r="A141" s="282" t="s">
        <v>365</v>
      </c>
      <c r="B141" s="302">
        <f>'Ind T6'!Q53</f>
        <v>7.2555807828504501E-2</v>
      </c>
      <c r="C141" s="299" t="str">
        <f>CONCATENATE("(",ROUND((B141/$H142)*100,1),")")</f>
        <v>(24.8)</v>
      </c>
      <c r="D141" s="302">
        <f>'Ind T6'!R53</f>
        <v>1.6096993915087052E-2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8.8652801743591553E-2</v>
      </c>
      <c r="I141" s="299" t="str">
        <f>CONCATENATE("(",ROUND((H141/$H142)*100,1),")")</f>
        <v>(30.4)</v>
      </c>
      <c r="K141" s="302">
        <f t="shared" ref="K141:K142" si="117">B146-B141</f>
        <v>9.1334846362921274E-4</v>
      </c>
      <c r="L141" s="302">
        <f t="shared" ref="L141:L142" si="118">D146-D141</f>
        <v>-1.0805892223722524E-4</v>
      </c>
      <c r="M141" s="302">
        <f t="shared" ref="M141:M142" si="119">F146-F141</f>
        <v>0</v>
      </c>
      <c r="N141" s="302">
        <f t="shared" ref="N141:N142" si="120">SUM(K141:M141)</f>
        <v>8.052895413919875E-4</v>
      </c>
    </row>
    <row r="142" spans="1:14" x14ac:dyDescent="0.2">
      <c r="A142" s="282" t="s">
        <v>363</v>
      </c>
      <c r="B142" s="302">
        <f>SUM(B140:B141)</f>
        <v>0.27242902552006265</v>
      </c>
      <c r="C142" s="299" t="str">
        <f>CONCATENATE("(",ROUND((B142/$H142)*100,1),")")</f>
        <v>(93.3)</v>
      </c>
      <c r="D142" s="302">
        <f>SUM(D140:D141)</f>
        <v>1.9570974479937549E-2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0.2920000000000002</v>
      </c>
      <c r="I142" s="299" t="str">
        <f>CONCATENATE("(",ROUND((H142/$H142)*100,1),")")</f>
        <v>(100)</v>
      </c>
      <c r="K142" s="302">
        <f t="shared" si="117"/>
        <v>-2.9621744363823033E-3</v>
      </c>
      <c r="L142" s="302">
        <f t="shared" si="118"/>
        <v>-3.782556361800124E-5</v>
      </c>
      <c r="M142" s="302">
        <f t="shared" si="119"/>
        <v>0</v>
      </c>
      <c r="N142" s="302">
        <f t="shared" si="120"/>
        <v>-3.0000000000003045E-3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0.19599769479154663</v>
      </c>
      <c r="C145" s="299" t="str">
        <f>CONCATENATE("(",ROUND((B145/$H147)*100,1),")")</f>
        <v>(67.8)</v>
      </c>
      <c r="D145" s="302">
        <f>'Ind T6'!W54</f>
        <v>3.5442139234697226E-3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0.19954190871501637</v>
      </c>
      <c r="I145" s="299" t="str">
        <f>CONCATENATE("(",ROUND((H145/$H147)*100,1),")")</f>
        <v>(69)</v>
      </c>
      <c r="K145" s="302">
        <f>B145-B135</f>
        <v>-1.2331241158142964E-2</v>
      </c>
      <c r="L145" s="302">
        <f>D145-D135</f>
        <v>-5.9509784462587027E-6</v>
      </c>
      <c r="M145" s="302">
        <f>F145-F135</f>
        <v>0</v>
      </c>
      <c r="N145" s="302">
        <f>SUM(K145:M145)</f>
        <v>-1.2337192136589223E-2</v>
      </c>
    </row>
    <row r="146" spans="1:14" x14ac:dyDescent="0.2">
      <c r="A146" s="282" t="s">
        <v>365</v>
      </c>
      <c r="B146" s="302">
        <f>'Ind T6'!V53</f>
        <v>7.3469156292133714E-2</v>
      </c>
      <c r="C146" s="299" t="str">
        <f>CONCATENATE("(",ROUND((B146/$H147)*100,1),")")</f>
        <v>(25.4)</v>
      </c>
      <c r="D146" s="302">
        <f>'Ind T6'!W53</f>
        <v>1.5988934992849826E-2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8.945809128498354E-2</v>
      </c>
      <c r="I146" s="299" t="str">
        <f>CONCATENATE("(",ROUND((H146/$H147)*100,1),")")</f>
        <v>(31)</v>
      </c>
      <c r="K146" s="302">
        <f t="shared" ref="K146:K147" si="122">B146-B136</f>
        <v>-9.791165760869025E-4</v>
      </c>
      <c r="L146" s="302">
        <f t="shared" ref="L146:L147" si="123">D146-D136</f>
        <v>-6.8369128732373094E-4</v>
      </c>
      <c r="M146" s="302">
        <f t="shared" ref="M146:M147" si="124">F146-F136</f>
        <v>0</v>
      </c>
      <c r="N146" s="302">
        <f t="shared" ref="N146:N147" si="125">SUM(K146:M146)</f>
        <v>-1.6628078634106334E-3</v>
      </c>
    </row>
    <row r="147" spans="1:14" x14ac:dyDescent="0.2">
      <c r="A147" s="282" t="s">
        <v>363</v>
      </c>
      <c r="B147" s="302">
        <f>SUM(B145:B146)</f>
        <v>0.26946685108368035</v>
      </c>
      <c r="C147" s="299" t="str">
        <f>CONCATENATE("(",ROUND((B147/$H147)*100,1),")")</f>
        <v>(93.2)</v>
      </c>
      <c r="D147" s="302">
        <f>SUM(D145:D146)</f>
        <v>1.9533148916319548E-2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0.28899999999999992</v>
      </c>
      <c r="I147" s="299" t="str">
        <f>CONCATENATE("(",ROUND((H147/$H147)*100,1),")")</f>
        <v>(100)</v>
      </c>
      <c r="K147" s="302">
        <f t="shared" si="122"/>
        <v>-1.3310357734229894E-2</v>
      </c>
      <c r="L147" s="302">
        <f t="shared" si="123"/>
        <v>-6.8964226576999008E-4</v>
      </c>
      <c r="M147" s="302">
        <f t="shared" si="124"/>
        <v>0</v>
      </c>
      <c r="N147" s="302">
        <f t="shared" si="125"/>
        <v>-1.3999999999999884E-2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0.70032967721576755</v>
      </c>
      <c r="C156" s="299" t="str">
        <f>CONCATENATE("(",ROUND((B156/$H158)*100,1),")")</f>
        <v>(55.4)</v>
      </c>
      <c r="D156" s="302">
        <f>'Ind T6'!M63</f>
        <v>0.22710540060491222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0.9274350778206798</v>
      </c>
      <c r="I156" s="299" t="str">
        <f>CONCATENATE("(",ROUND((H156/$H158)*100,1),")")</f>
        <v>(73.4)</v>
      </c>
      <c r="K156" s="302">
        <f>B161-B156</f>
        <v>1.4868697177196522E-2</v>
      </c>
      <c r="L156" s="302">
        <f>D161-D156</f>
        <v>7.4239364517152129E-3</v>
      </c>
      <c r="M156" s="302">
        <f>F161-F156</f>
        <v>0</v>
      </c>
      <c r="N156" s="302">
        <f>SUM(K156:M156)</f>
        <v>2.2292633628911734E-2</v>
      </c>
    </row>
    <row r="157" spans="1:14" x14ac:dyDescent="0.2">
      <c r="A157" s="282" t="s">
        <v>365</v>
      </c>
      <c r="B157" s="302">
        <f>'Ind T6'!L62</f>
        <v>0.21779671994266658</v>
      </c>
      <c r="C157" s="299" t="str">
        <f>CONCATENATE("(",ROUND((B157/$H158)*100,1),")")</f>
        <v>(17.2)</v>
      </c>
      <c r="D157" s="302">
        <f>'Ind T6'!M62</f>
        <v>0.11348668129227668</v>
      </c>
      <c r="E157" s="299" t="str">
        <f>CONCATENATE("(",ROUND((D157/$H158)*100,1),")")</f>
        <v>(9)</v>
      </c>
      <c r="F157" s="302">
        <f>'Ind T6'!N62</f>
        <v>5.2815209443776295E-3</v>
      </c>
      <c r="G157" s="299" t="str">
        <f>CONCATENATE("(",ROUND((F157/$H158)*100,1),")")</f>
        <v>(0.4)</v>
      </c>
      <c r="H157" s="302">
        <f t="shared" ref="H157" si="126">SUM(B157,D157,F157)</f>
        <v>0.33656492217932088</v>
      </c>
      <c r="I157" s="299" t="str">
        <f>CONCATENATE("(",ROUND((H157/$H158)*100,1),")")</f>
        <v>(26.6)</v>
      </c>
      <c r="K157" s="302">
        <f t="shared" ref="K157:K158" si="127">B162-B157</f>
        <v>1.5007648871437546E-2</v>
      </c>
      <c r="L157" s="302">
        <f t="shared" ref="L157:L158" si="128">D162-D157</f>
        <v>4.6736438287625776E-3</v>
      </c>
      <c r="M157" s="302">
        <f t="shared" ref="M157:M158" si="129">F162-F157</f>
        <v>2.6073670888635166E-5</v>
      </c>
      <c r="N157" s="302">
        <f t="shared" ref="N157:N158" si="130">SUM(K157:M157)</f>
        <v>1.9707366371088757E-2</v>
      </c>
    </row>
    <row r="158" spans="1:14" x14ac:dyDescent="0.2">
      <c r="A158" s="282" t="s">
        <v>363</v>
      </c>
      <c r="B158" s="302">
        <f>SUM(B156:B157)</f>
        <v>0.91812639715843414</v>
      </c>
      <c r="C158" s="299" t="str">
        <f>CONCATENATE("(",ROUND((B158/$H158)*100,1),")")</f>
        <v>(72.6)</v>
      </c>
      <c r="D158" s="302">
        <f>SUM(D156:D157)</f>
        <v>0.34059208189718893</v>
      </c>
      <c r="E158" s="299" t="str">
        <f>CONCATENATE("(",ROUND((D158/$H158)*100,1),")")</f>
        <v>(26.9)</v>
      </c>
      <c r="F158" s="302">
        <f>SUM(F156:F157)</f>
        <v>5.2815209443776295E-3</v>
      </c>
      <c r="G158" s="299" t="str">
        <f>CONCATENATE("(",ROUND((F158/$H158)*100,1),")")</f>
        <v>(0.4)</v>
      </c>
      <c r="H158" s="302">
        <f>SUM(H156:H157)</f>
        <v>1.2640000000000007</v>
      </c>
      <c r="I158" s="299" t="str">
        <f>CONCATENATE("(",ROUND((H158/$H158)*100,1),")")</f>
        <v>(100)</v>
      </c>
      <c r="K158" s="302">
        <f t="shared" si="127"/>
        <v>2.9876346048634095E-2</v>
      </c>
      <c r="L158" s="302">
        <f t="shared" si="128"/>
        <v>1.2097580280477749E-2</v>
      </c>
      <c r="M158" s="302">
        <f t="shared" si="129"/>
        <v>2.6073670888635166E-5</v>
      </c>
      <c r="N158" s="302">
        <f t="shared" si="130"/>
        <v>4.2000000000000481E-2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0.71519837439296408</v>
      </c>
      <c r="C161" s="299" t="str">
        <f>CONCATENATE("(",ROUND((B161/$H163)*100,1),")")</f>
        <v>(54.8)</v>
      </c>
      <c r="D161" s="302">
        <f>'Ind T6'!R63</f>
        <v>0.23452933705662743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0.94972771144959145</v>
      </c>
      <c r="I161" s="299" t="str">
        <f>CONCATENATE("(",ROUND((H161/$H163)*100,1),")")</f>
        <v>(72.7)</v>
      </c>
      <c r="K161" s="302">
        <f>B166-B161</f>
        <v>1.8634239843760114E-2</v>
      </c>
      <c r="L161" s="302">
        <f>D166-D161</f>
        <v>9.9024142666861437E-3</v>
      </c>
      <c r="M161" s="302">
        <f>F166-F161</f>
        <v>0</v>
      </c>
      <c r="N161" s="302">
        <f>SUM(K161:M161)</f>
        <v>2.8536654110446258E-2</v>
      </c>
    </row>
    <row r="162" spans="1:14" x14ac:dyDescent="0.2">
      <c r="A162" s="282" t="s">
        <v>365</v>
      </c>
      <c r="B162" s="302">
        <f>'Ind T6'!Q62</f>
        <v>0.23280436881410413</v>
      </c>
      <c r="C162" s="299" t="str">
        <f>CONCATENATE("(",ROUND((B162/$H163)*100,1),")")</f>
        <v>(17.8)</v>
      </c>
      <c r="D162" s="302">
        <f>'Ind T6'!R62</f>
        <v>0.11816032512103926</v>
      </c>
      <c r="E162" s="299" t="str">
        <f>CONCATENATE("(",ROUND((D162/$H163)*100,1),")")</f>
        <v>(9)</v>
      </c>
      <c r="F162" s="302">
        <f>'Ind T6'!S62</f>
        <v>5.3075946152662647E-3</v>
      </c>
      <c r="G162" s="299" t="str">
        <f>CONCATENATE("(",ROUND((F162/$H163)*100,1),")")</f>
        <v>(0.4)</v>
      </c>
      <c r="H162" s="302">
        <f t="shared" ref="H162" si="131">SUM(B162,D162,F162)</f>
        <v>0.35627228855040965</v>
      </c>
      <c r="I162" s="299" t="str">
        <f>CONCATENATE("(",ROUND((H162/$H163)*100,1),")")</f>
        <v>(27.3)</v>
      </c>
      <c r="K162" s="302">
        <f t="shared" ref="K162:K163" si="132">B167-B162</f>
        <v>2.7949700612878187E-2</v>
      </c>
      <c r="L162" s="302">
        <f t="shared" ref="L162:L163" si="133">D167-D162</f>
        <v>7.3804671913722947E-3</v>
      </c>
      <c r="M162" s="302">
        <f t="shared" ref="M162:M163" si="134">F167-F162</f>
        <v>1.331780853028328E-4</v>
      </c>
      <c r="N162" s="302">
        <f t="shared" ref="N162:N163" si="135">SUM(K162:M162)</f>
        <v>3.5463345889553313E-2</v>
      </c>
    </row>
    <row r="163" spans="1:14" x14ac:dyDescent="0.2">
      <c r="A163" s="282" t="s">
        <v>363</v>
      </c>
      <c r="B163" s="302">
        <f>SUM(B161:B162)</f>
        <v>0.94800274320706823</v>
      </c>
      <c r="C163" s="299" t="str">
        <f>CONCATENATE("(",ROUND((B163/$H163)*100,1),")")</f>
        <v>(72.6)</v>
      </c>
      <c r="D163" s="302">
        <f>SUM(D161:D162)</f>
        <v>0.35268966217766667</v>
      </c>
      <c r="E163" s="299" t="str">
        <f>CONCATENATE("(",ROUND((D163/$H163)*100,1),")")</f>
        <v>(27)</v>
      </c>
      <c r="F163" s="302">
        <f>SUM(F161:F162)</f>
        <v>5.3075946152662647E-3</v>
      </c>
      <c r="G163" s="299" t="str">
        <f>CONCATENATE("(",ROUND((F163/$H163)*100,1),")")</f>
        <v>(0.4)</v>
      </c>
      <c r="H163" s="302">
        <f>SUM(H161:H162)</f>
        <v>1.3060000000000012</v>
      </c>
      <c r="I163" s="299" t="str">
        <f>CONCATENATE("(",ROUND((H163/$H163)*100,1),")")</f>
        <v>(100)</v>
      </c>
      <c r="K163" s="302">
        <f t="shared" si="132"/>
        <v>4.6583940456638273E-2</v>
      </c>
      <c r="L163" s="302">
        <f t="shared" si="133"/>
        <v>1.7282881458058452E-2</v>
      </c>
      <c r="M163" s="302">
        <f t="shared" si="134"/>
        <v>1.331780853028328E-4</v>
      </c>
      <c r="N163" s="302">
        <f t="shared" si="135"/>
        <v>6.3999999999999557E-2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0.73383261423672419</v>
      </c>
      <c r="C166" s="299" t="str">
        <f>CONCATENATE("(",ROUND((B166/$H168)*100,1),")")</f>
        <v>(53.6)</v>
      </c>
      <c r="D166" s="302">
        <f>'Ind T6'!W63</f>
        <v>0.24443175132331357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0.97826436556003782</v>
      </c>
      <c r="I166" s="299" t="str">
        <f>CONCATENATE("(",ROUND((H166/$H168)*100,1),")")</f>
        <v>(71.4)</v>
      </c>
      <c r="K166" s="302">
        <f>B166-B156</f>
        <v>3.3502937020956636E-2</v>
      </c>
      <c r="L166" s="302">
        <f>D166-D156</f>
        <v>1.7326350718401357E-2</v>
      </c>
      <c r="M166" s="302">
        <f>F166-F156</f>
        <v>0</v>
      </c>
      <c r="N166" s="302">
        <f>SUM(K166:M166)</f>
        <v>5.0829287739357992E-2</v>
      </c>
    </row>
    <row r="167" spans="1:14" x14ac:dyDescent="0.2">
      <c r="A167" s="282" t="s">
        <v>365</v>
      </c>
      <c r="B167" s="302">
        <f>'Ind T6'!V62</f>
        <v>0.26075406942698232</v>
      </c>
      <c r="C167" s="299" t="str">
        <f>CONCATENATE("(",ROUND((B167/$H168)*100,1),")")</f>
        <v>(19)</v>
      </c>
      <c r="D167" s="302">
        <f>'Ind T6'!W62</f>
        <v>0.12554079231241155</v>
      </c>
      <c r="E167" s="299" t="str">
        <f>CONCATENATE("(",ROUND((D167/$H168)*100,1),")")</f>
        <v>(9.2)</v>
      </c>
      <c r="F167" s="302">
        <f>'Ind T6'!X62</f>
        <v>5.4407727005690975E-3</v>
      </c>
      <c r="G167" s="299" t="str">
        <f>CONCATENATE("(",ROUND((F167/$H168)*100,1),")")</f>
        <v>(0.4)</v>
      </c>
      <c r="H167" s="302">
        <f t="shared" ref="H167" si="136">SUM(B167,D167,F167)</f>
        <v>0.39173563443996295</v>
      </c>
      <c r="I167" s="299" t="str">
        <f>CONCATENATE("(",ROUND((H167/$H168)*100,1),")")</f>
        <v>(28.6)</v>
      </c>
      <c r="K167" s="302">
        <f t="shared" ref="K167:K168" si="137">B167-B157</f>
        <v>4.2957349484315732E-2</v>
      </c>
      <c r="L167" s="302">
        <f t="shared" ref="L167:L168" si="138">D167-D157</f>
        <v>1.2054111020134872E-2</v>
      </c>
      <c r="M167" s="302">
        <f t="shared" ref="M167:M168" si="139">F167-F157</f>
        <v>1.5925175619146796E-4</v>
      </c>
      <c r="N167" s="302">
        <f t="shared" ref="N167:N168" si="140">SUM(K167:M167)</f>
        <v>5.5170712260642074E-2</v>
      </c>
    </row>
    <row r="168" spans="1:14" x14ac:dyDescent="0.2">
      <c r="A168" s="282" t="s">
        <v>363</v>
      </c>
      <c r="B168" s="302">
        <f>SUM(B166:B167)</f>
        <v>0.99458668366370651</v>
      </c>
      <c r="C168" s="299" t="str">
        <f>CONCATENATE("(",ROUND((B168/$H168)*100,1),")")</f>
        <v>(72.6)</v>
      </c>
      <c r="D168" s="302">
        <f>SUM(D166:D167)</f>
        <v>0.36997254363572513</v>
      </c>
      <c r="E168" s="299" t="str">
        <f>CONCATENATE("(",ROUND((D168/$H168)*100,1),")")</f>
        <v>(27)</v>
      </c>
      <c r="F168" s="302">
        <f>SUM(F166:F167)</f>
        <v>5.4407727005690975E-3</v>
      </c>
      <c r="G168" s="299" t="str">
        <f>CONCATENATE("(",ROUND((F168/$H168)*100,1),")")</f>
        <v>(0.4)</v>
      </c>
      <c r="H168" s="302">
        <f>SUM(H166:H167)</f>
        <v>1.3700000000000008</v>
      </c>
      <c r="I168" s="299" t="str">
        <f>CONCATENATE("(",ROUND((H168/$H168)*100,1),")")</f>
        <v>(100)</v>
      </c>
      <c r="K168" s="302">
        <f t="shared" si="137"/>
        <v>7.6460286505272368E-2</v>
      </c>
      <c r="L168" s="302">
        <f t="shared" si="138"/>
        <v>2.9380461738536201E-2</v>
      </c>
      <c r="M168" s="302">
        <f t="shared" si="139"/>
        <v>1.5925175619146796E-4</v>
      </c>
      <c r="N168" s="302">
        <f t="shared" si="140"/>
        <v>0.10600000000000004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4.7282017720320582</v>
      </c>
      <c r="C177" s="299" t="str">
        <f>CONCATENATE("(",ROUND((B177/$H179)*100,1),")")</f>
        <v>(40.1)</v>
      </c>
      <c r="D177" s="302">
        <f>'Ind T6'!M72</f>
        <v>0.30067635021772537</v>
      </c>
      <c r="E177" s="299" t="str">
        <f>CONCATENATE("(",ROUND((D177/$H179)*100,1),")")</f>
        <v>(2.6)</v>
      </c>
      <c r="F177" s="302">
        <f>'Ind T6'!N72</f>
        <v>5.0932019183375257</v>
      </c>
      <c r="G177" s="299" t="str">
        <f>CONCATENATE("(",ROUND((F177/$H179)*100,1),")")</f>
        <v>(43.2)</v>
      </c>
      <c r="H177" s="302">
        <f>SUM(B177,D177,F177)</f>
        <v>10.12208004058731</v>
      </c>
      <c r="I177" s="299" t="str">
        <f>CONCATENATE("(",ROUND((H177/$H179)*100,1),")")</f>
        <v>(85.9)</v>
      </c>
      <c r="K177" s="302">
        <f>B182-B177</f>
        <v>-7.6148939218921186E-2</v>
      </c>
      <c r="L177" s="302">
        <f>D182-D177</f>
        <v>4.4278972606632272E-3</v>
      </c>
      <c r="M177" s="302">
        <f>F182-F177</f>
        <v>3.2675349267535125E-2</v>
      </c>
      <c r="N177" s="302">
        <f>SUM(K177:M177)</f>
        <v>-3.9045692690722833E-2</v>
      </c>
    </row>
    <row r="178" spans="1:14" x14ac:dyDescent="0.2">
      <c r="A178" s="282" t="s">
        <v>365</v>
      </c>
      <c r="B178" s="302">
        <f>'Ind T6'!L71</f>
        <v>0.86796850734774356</v>
      </c>
      <c r="C178" s="299" t="str">
        <f>CONCATENATE("(",ROUND((B178/$H179)*100,1),")")</f>
        <v>(7.4)</v>
      </c>
      <c r="D178" s="302">
        <f>'Ind T6'!M71</f>
        <v>0.54237963136537648</v>
      </c>
      <c r="E178" s="299" t="str">
        <f>CONCATENATE("(",ROUND((D178/$H179)*100,1),")")</f>
        <v>(4.6)</v>
      </c>
      <c r="F178" s="302">
        <f>'Ind T6'!N71</f>
        <v>0.24757182069958522</v>
      </c>
      <c r="G178" s="299" t="str">
        <f>CONCATENATE("(",ROUND((F178/$H179)*100,1),")")</f>
        <v>(2.1)</v>
      </c>
      <c r="H178" s="302">
        <f t="shared" ref="H178" si="141">SUM(B178,D178,F178)</f>
        <v>1.6579199594127052</v>
      </c>
      <c r="I178" s="299" t="str">
        <f>CONCATENATE("(",ROUND((H178/$H179)*100,1),")")</f>
        <v>(14.1)</v>
      </c>
      <c r="K178" s="302">
        <f t="shared" ref="K178:K179" si="142">B183-B178</f>
        <v>7.0008548607780607E-4</v>
      </c>
      <c r="L178" s="302">
        <f t="shared" ref="L178:L179" si="143">D183-D178</f>
        <v>4.0150883275460458E-3</v>
      </c>
      <c r="M178" s="302">
        <f t="shared" ref="M178:M179" si="144">F183-F178</f>
        <v>1.3305188770775522E-3</v>
      </c>
      <c r="N178" s="302">
        <f t="shared" ref="N178:N179" si="145">SUM(K178:M178)</f>
        <v>6.0456926907014041E-3</v>
      </c>
    </row>
    <row r="179" spans="1:14" x14ac:dyDescent="0.2">
      <c r="A179" s="282" t="s">
        <v>363</v>
      </c>
      <c r="B179" s="302">
        <f>SUM(B177:B178)</f>
        <v>5.5961702793798018</v>
      </c>
      <c r="C179" s="299" t="str">
        <f>CONCATENATE("(",ROUND((B179/$H179)*100,1),")")</f>
        <v>(47.5)</v>
      </c>
      <c r="D179" s="302">
        <f>SUM(D177:D178)</f>
        <v>0.8430559815831018</v>
      </c>
      <c r="E179" s="299" t="str">
        <f>CONCATENATE("(",ROUND((D179/$H179)*100,1),")")</f>
        <v>(7.2)</v>
      </c>
      <c r="F179" s="302">
        <f>SUM(F177:F178)</f>
        <v>5.3407737390371111</v>
      </c>
      <c r="G179" s="299" t="str">
        <f>CONCATENATE("(",ROUND((F179/$H179)*100,1),")")</f>
        <v>(45.3)</v>
      </c>
      <c r="H179" s="302">
        <f>SUM(H177:H178)</f>
        <v>11.780000000000015</v>
      </c>
      <c r="I179" s="299" t="str">
        <f>CONCATENATE("(",ROUND((H179/$H179)*100,1),")")</f>
        <v>(100)</v>
      </c>
      <c r="K179" s="302">
        <f t="shared" si="142"/>
        <v>-7.5448853732843268E-2</v>
      </c>
      <c r="L179" s="302">
        <f t="shared" si="143"/>
        <v>8.4429855882093285E-3</v>
      </c>
      <c r="M179" s="302">
        <f t="shared" si="144"/>
        <v>3.4005868144612705E-2</v>
      </c>
      <c r="N179" s="302">
        <f t="shared" si="145"/>
        <v>-3.3000000000021235E-2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4.652052832813137</v>
      </c>
      <c r="C182" s="299" t="str">
        <f>CONCATENATE("(",ROUND((B182/$H184)*100,1),")")</f>
        <v>(39.6)</v>
      </c>
      <c r="D182" s="302">
        <f>'Ind T6'!R72</f>
        <v>0.3051042474783886</v>
      </c>
      <c r="E182" s="299" t="str">
        <f>CONCATENATE("(",ROUND((D182/$H184)*100,1),")")</f>
        <v>(2.6)</v>
      </c>
      <c r="F182" s="302">
        <f>'Ind T6'!S72</f>
        <v>5.1258772676050608</v>
      </c>
      <c r="G182" s="299" t="str">
        <f>CONCATENATE("(",ROUND((F182/$H184)*100,1),")")</f>
        <v>(43.6)</v>
      </c>
      <c r="H182" s="302">
        <f>SUM(B182,D182,F182)</f>
        <v>10.083034347896586</v>
      </c>
      <c r="I182" s="299" t="str">
        <f>CONCATENATE("(",ROUND((H182/$H184)*100,1),")")</f>
        <v>(85.8)</v>
      </c>
      <c r="K182" s="302">
        <f>B187-B182</f>
        <v>-7.7076577711564731E-2</v>
      </c>
      <c r="L182" s="302">
        <f>D187-D182</f>
        <v>1.6009657212656458E-2</v>
      </c>
      <c r="M182" s="302">
        <f>F187-F182</f>
        <v>0.19468230932379527</v>
      </c>
      <c r="N182" s="302">
        <f>SUM(K182:M182)</f>
        <v>0.13361538882488699</v>
      </c>
    </row>
    <row r="183" spans="1:14" x14ac:dyDescent="0.2">
      <c r="A183" s="282" t="s">
        <v>365</v>
      </c>
      <c r="B183" s="302">
        <f>'Ind T6'!Q71</f>
        <v>0.86866859283382136</v>
      </c>
      <c r="C183" s="299" t="str">
        <f>CONCATENATE("(",ROUND((B183/$H184)*100,1),")")</f>
        <v>(7.4)</v>
      </c>
      <c r="D183" s="302">
        <f>'Ind T6'!R71</f>
        <v>0.54639471969292253</v>
      </c>
      <c r="E183" s="299" t="str">
        <f>CONCATENATE("(",ROUND((D183/$H184)*100,1),")")</f>
        <v>(4.7)</v>
      </c>
      <c r="F183" s="302">
        <f>'Ind T6'!S71</f>
        <v>0.24890233957666277</v>
      </c>
      <c r="G183" s="299" t="str">
        <f>CONCATENATE("(",ROUND((F183/$H184)*100,1),")")</f>
        <v>(2.1)</v>
      </c>
      <c r="H183" s="302">
        <f t="shared" ref="H183" si="146">SUM(B183,D183,F183)</f>
        <v>1.6639656521034067</v>
      </c>
      <c r="I183" s="299" t="str">
        <f>CONCATENATE("(",ROUND((H183/$H184)*100,1),")")</f>
        <v>(14.2)</v>
      </c>
      <c r="K183" s="302">
        <f t="shared" ref="K183:K184" si="147">B188-B183</f>
        <v>2.5541665262012736E-2</v>
      </c>
      <c r="L183" s="302">
        <f t="shared" ref="L183:L184" si="148">D188-D183</f>
        <v>2.2316854364277994E-2</v>
      </c>
      <c r="M183" s="302">
        <f t="shared" ref="M183:M184" si="149">F188-F183</f>
        <v>1.4526091548830916E-2</v>
      </c>
      <c r="N183" s="302">
        <f t="shared" ref="N183:N184" si="150">SUM(K183:M183)</f>
        <v>6.2384611175121646E-2</v>
      </c>
    </row>
    <row r="184" spans="1:14" x14ac:dyDescent="0.2">
      <c r="A184" s="282" t="s">
        <v>363</v>
      </c>
      <c r="B184" s="302">
        <f>SUM(B182:B183)</f>
        <v>5.5207214256469586</v>
      </c>
      <c r="C184" s="299" t="str">
        <f>CONCATENATE("(",ROUND((B184/$H184)*100,1),")")</f>
        <v>(47)</v>
      </c>
      <c r="D184" s="302">
        <f>SUM(D182:D183)</f>
        <v>0.85149896717131113</v>
      </c>
      <c r="E184" s="299" t="str">
        <f>CONCATENATE("(",ROUND((D184/$H184)*100,1),")")</f>
        <v>(7.2)</v>
      </c>
      <c r="F184" s="302">
        <f>SUM(F182:F183)</f>
        <v>5.3747796071817238</v>
      </c>
      <c r="G184" s="299" t="str">
        <f>CONCATENATE("(",ROUND((F184/$H184)*100,1),")")</f>
        <v>(45.8)</v>
      </c>
      <c r="H184" s="302">
        <f>SUM(H182:H183)</f>
        <v>11.746999999999993</v>
      </c>
      <c r="I184" s="299" t="str">
        <f>CONCATENATE("(",ROUND((H184/$H184)*100,1),")")</f>
        <v>(100)</v>
      </c>
      <c r="K184" s="302">
        <f t="shared" si="147"/>
        <v>-5.153491244955255E-2</v>
      </c>
      <c r="L184" s="302">
        <f t="shared" si="148"/>
        <v>3.8326511576934452E-2</v>
      </c>
      <c r="M184" s="302">
        <f t="shared" si="149"/>
        <v>0.20920840087262604</v>
      </c>
      <c r="N184" s="302">
        <f t="shared" si="150"/>
        <v>0.19600000000000795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4.5749762551015722</v>
      </c>
      <c r="C187" s="299" t="str">
        <f>CONCATENATE("(",ROUND((B187/$H189)*100,1),")")</f>
        <v>(38.3)</v>
      </c>
      <c r="D187" s="302">
        <f>'Ind T6'!W72</f>
        <v>0.32111390469104506</v>
      </c>
      <c r="E187" s="299" t="str">
        <f>CONCATENATE("(",ROUND((D187/$H189)*100,1),")")</f>
        <v>(2.7)</v>
      </c>
      <c r="F187" s="302">
        <f>'Ind T6'!X72</f>
        <v>5.3205595769288561</v>
      </c>
      <c r="G187" s="299" t="str">
        <f>CONCATENATE("(",ROUND((F187/$H189)*100,1),")")</f>
        <v>(44.5)</v>
      </c>
      <c r="H187" s="302">
        <f>SUM(B187,D187,F187)</f>
        <v>10.216649736721473</v>
      </c>
      <c r="I187" s="299" t="str">
        <f>CONCATENATE("(",ROUND((H187/$H189)*100,1),")")</f>
        <v>(85.5)</v>
      </c>
      <c r="K187" s="302">
        <f>B187-B177</f>
        <v>-0.15322551693048592</v>
      </c>
      <c r="L187" s="302">
        <f>D187-D177</f>
        <v>2.0437554473319686E-2</v>
      </c>
      <c r="M187" s="302">
        <f>F187-F177</f>
        <v>0.22735765859133039</v>
      </c>
      <c r="N187" s="302">
        <f>SUM(K187:M187)</f>
        <v>9.4569696134164161E-2</v>
      </c>
    </row>
    <row r="188" spans="1:14" x14ac:dyDescent="0.2">
      <c r="A188" s="282" t="s">
        <v>365</v>
      </c>
      <c r="B188" s="302">
        <f>'Ind T6'!V71</f>
        <v>0.8942102580958341</v>
      </c>
      <c r="C188" s="299" t="str">
        <f>CONCATENATE("(",ROUND((B188/$H189)*100,1),")")</f>
        <v>(7.5)</v>
      </c>
      <c r="D188" s="302">
        <f>'Ind T6'!W71</f>
        <v>0.56871157405720052</v>
      </c>
      <c r="E188" s="299" t="str">
        <f>CONCATENATE("(",ROUND((D188/$H189)*100,1),")")</f>
        <v>(4.8)</v>
      </c>
      <c r="F188" s="302">
        <f>'Ind T6'!X71</f>
        <v>0.26342843112549369</v>
      </c>
      <c r="G188" s="299" t="str">
        <f>CONCATENATE("(",ROUND((F188/$H189)*100,1),")")</f>
        <v>(2.2)</v>
      </c>
      <c r="H188" s="302">
        <f t="shared" ref="H188" si="151">SUM(B188,D188,F188)</f>
        <v>1.7263502632785284</v>
      </c>
      <c r="I188" s="299" t="str">
        <f>CONCATENATE("(",ROUND((H188/$H189)*100,1),")")</f>
        <v>(14.5)</v>
      </c>
      <c r="K188" s="302">
        <f t="shared" ref="K188:K189" si="152">B188-B178</f>
        <v>2.6241750748090542E-2</v>
      </c>
      <c r="L188" s="302">
        <f t="shared" ref="L188:L189" si="153">D188-D178</f>
        <v>2.633194269182404E-2</v>
      </c>
      <c r="M188" s="302">
        <f t="shared" ref="M188:M189" si="154">F188-F178</f>
        <v>1.5856610425908468E-2</v>
      </c>
      <c r="N188" s="302">
        <f t="shared" ref="N188:N189" si="155">SUM(K188:M188)</f>
        <v>6.843030386582305E-2</v>
      </c>
    </row>
    <row r="189" spans="1:14" x14ac:dyDescent="0.2">
      <c r="A189" s="282" t="s">
        <v>363</v>
      </c>
      <c r="B189" s="302">
        <f>SUM(B187:B188)</f>
        <v>5.469186513197406</v>
      </c>
      <c r="C189" s="299" t="str">
        <f>CONCATENATE("(",ROUND((B189/$H189)*100,1),")")</f>
        <v>(45.8)</v>
      </c>
      <c r="D189" s="302">
        <f>SUM(D187:D188)</f>
        <v>0.88982547874824558</v>
      </c>
      <c r="E189" s="299" t="str">
        <f>CONCATENATE("(",ROUND((D189/$H189)*100,1),")")</f>
        <v>(7.5)</v>
      </c>
      <c r="F189" s="302">
        <f>SUM(F187:F188)</f>
        <v>5.5839880080543498</v>
      </c>
      <c r="G189" s="299" t="str">
        <f>CONCATENATE("(",ROUND((F189/$H189)*100,1),")")</f>
        <v>(46.8)</v>
      </c>
      <c r="H189" s="302">
        <f>SUM(H187:H188)</f>
        <v>11.943000000000001</v>
      </c>
      <c r="I189" s="299" t="str">
        <f>CONCATENATE("(",ROUND((H189/$H189)*100,1),")")</f>
        <v>(100)</v>
      </c>
      <c r="K189" s="302">
        <f t="shared" si="152"/>
        <v>-0.12698376618239582</v>
      </c>
      <c r="L189" s="302">
        <f t="shared" si="153"/>
        <v>4.6769497165143781E-2</v>
      </c>
      <c r="M189" s="302">
        <f t="shared" si="154"/>
        <v>0.24321426901723875</v>
      </c>
      <c r="N189" s="302">
        <f t="shared" si="155"/>
        <v>0.16299999999998671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8.5342449772608493</v>
      </c>
      <c r="C198" s="299" t="str">
        <f>CONCATENATE("(",ROUND((B198/$H200)*100,1),")")</f>
        <v>(38.1)</v>
      </c>
      <c r="D198" s="302">
        <f>'Ind T6'!M81</f>
        <v>3.0724112422580396</v>
      </c>
      <c r="E198" s="299" t="str">
        <f>CONCATENATE("(",ROUND((D198/$H200)*100,1),")")</f>
        <v>(13.7)</v>
      </c>
      <c r="F198" s="302">
        <f>'Ind T6'!N81</f>
        <v>0.71018271104707731</v>
      </c>
      <c r="G198" s="299" t="str">
        <f>CONCATENATE("(",ROUND((F198/$H200)*100,1),")")</f>
        <v>(3.2)</v>
      </c>
      <c r="H198" s="302">
        <f>SUM(B198,D198,F198)</f>
        <v>12.316838930565966</v>
      </c>
      <c r="I198" s="299" t="str">
        <f>CONCATENATE("(",ROUND((H198/$H200)*100,1),")")</f>
        <v>(55)</v>
      </c>
      <c r="K198" s="302">
        <f>B203-B198</f>
        <v>0.12495825592349696</v>
      </c>
      <c r="L198" s="302">
        <f>D203-D198</f>
        <v>5.4959793167945747E-3</v>
      </c>
      <c r="M198" s="302">
        <f>F203-F198</f>
        <v>1.0289268585994327E-2</v>
      </c>
      <c r="N198" s="302">
        <f>SUM(K198:M198)</f>
        <v>0.14074350382628587</v>
      </c>
    </row>
    <row r="199" spans="1:14" x14ac:dyDescent="0.2">
      <c r="A199" s="282" t="s">
        <v>365</v>
      </c>
      <c r="B199" s="302">
        <f>'Ind T6'!L80</f>
        <v>4.1196572822229589</v>
      </c>
      <c r="C199" s="299" t="str">
        <f>CONCATENATE("(",ROUND((B199/$H200)*100,1),")")</f>
        <v>(18.4)</v>
      </c>
      <c r="D199" s="302">
        <f>'Ind T6'!M80</f>
        <v>5.3384227777530047</v>
      </c>
      <c r="E199" s="299" t="str">
        <f>CONCATENATE("(",ROUND((D199/$H200)*100,1),")")</f>
        <v>(23.8)</v>
      </c>
      <c r="F199" s="302">
        <f>'Ind T6'!N80</f>
        <v>0.62308100945805578</v>
      </c>
      <c r="G199" s="299" t="str">
        <f>CONCATENATE("(",ROUND((F199/$H200)*100,1),")")</f>
        <v>(2.8)</v>
      </c>
      <c r="H199" s="302">
        <f t="shared" ref="H199" si="156">SUM(B199,D199,F199)</f>
        <v>10.081161069434019</v>
      </c>
      <c r="I199" s="299" t="str">
        <f>CONCATENATE("(",ROUND((H199/$H200)*100,1),")")</f>
        <v>(45)</v>
      </c>
      <c r="K199" s="302">
        <f t="shared" ref="K199:K200" si="157">B204-B199</f>
        <v>0.18498723763071201</v>
      </c>
      <c r="L199" s="302">
        <f t="shared" ref="L199:L200" si="158">D204-D199</f>
        <v>-0.19296659260133886</v>
      </c>
      <c r="M199" s="302">
        <f t="shared" ref="M199:M200" si="159">F204-F199</f>
        <v>1.9235851144345006E-2</v>
      </c>
      <c r="N199" s="302">
        <f t="shared" ref="N199:N200" si="160">SUM(K199:M199)</f>
        <v>1.1256496173718156E-2</v>
      </c>
    </row>
    <row r="200" spans="1:14" x14ac:dyDescent="0.2">
      <c r="A200" s="282" t="s">
        <v>363</v>
      </c>
      <c r="B200" s="302">
        <f>SUM(B198:B199)</f>
        <v>12.653902259483807</v>
      </c>
      <c r="C200" s="299" t="str">
        <f>CONCATENATE("(",ROUND((B200/$H200)*100,1),")")</f>
        <v>(56.5)</v>
      </c>
      <c r="D200" s="302">
        <f>SUM(D198:D199)</f>
        <v>8.4108340200110447</v>
      </c>
      <c r="E200" s="299" t="str">
        <f>CONCATENATE("(",ROUND((D200/$H200)*100,1),")")</f>
        <v>(37.6)</v>
      </c>
      <c r="F200" s="302">
        <f>SUM(F198:F199)</f>
        <v>1.333263720505133</v>
      </c>
      <c r="G200" s="299" t="str">
        <f>CONCATENATE("(",ROUND((F200/$H200)*100,1),")")</f>
        <v>(6)</v>
      </c>
      <c r="H200" s="302">
        <f>SUM(H198:H199)</f>
        <v>22.397999999999985</v>
      </c>
      <c r="I200" s="299" t="str">
        <f>CONCATENATE("(",ROUND((H200/$H200)*100,1),")")</f>
        <v>(100)</v>
      </c>
      <c r="K200" s="302">
        <f t="shared" si="157"/>
        <v>0.30994549355420986</v>
      </c>
      <c r="L200" s="302">
        <f t="shared" si="158"/>
        <v>-0.18747061328454429</v>
      </c>
      <c r="M200" s="302">
        <f t="shared" si="159"/>
        <v>2.9525119730339444E-2</v>
      </c>
      <c r="N200" s="302">
        <f t="shared" si="160"/>
        <v>0.15200000000000502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8.6592032331843463</v>
      </c>
      <c r="C203" s="299" t="str">
        <f>CONCATENATE("(",ROUND((B203/$H205)*100,1),")")</f>
        <v>(38.4)</v>
      </c>
      <c r="D203" s="302">
        <f>'Ind T6'!R81</f>
        <v>3.0779072215748342</v>
      </c>
      <c r="E203" s="299" t="str">
        <f>CONCATENATE("(",ROUND((D203/$H205)*100,1),")")</f>
        <v>(13.6)</v>
      </c>
      <c r="F203" s="302">
        <f>'Ind T6'!S81</f>
        <v>0.72047197963307164</v>
      </c>
      <c r="G203" s="299" t="str">
        <f>CONCATENATE("(",ROUND((F203/$H205)*100,1),")")</f>
        <v>(3.2)</v>
      </c>
      <c r="H203" s="302">
        <f>SUM(B203,D203,F203)</f>
        <v>12.457582434392252</v>
      </c>
      <c r="I203" s="299" t="str">
        <f>CONCATENATE("(",ROUND((H203/$H205)*100,1),")")</f>
        <v>(55.2)</v>
      </c>
      <c r="K203" s="302">
        <f>B208-B203</f>
        <v>0.10974966545414233</v>
      </c>
      <c r="L203" s="302">
        <f>D208-D203</f>
        <v>3.2259035698286809E-2</v>
      </c>
      <c r="M203" s="302">
        <f>F208-F203</f>
        <v>1.5244011896340171E-2</v>
      </c>
      <c r="N203" s="302">
        <f>SUM(K203:M203)</f>
        <v>0.15725271304876931</v>
      </c>
    </row>
    <row r="204" spans="1:14" x14ac:dyDescent="0.2">
      <c r="A204" s="282" t="s">
        <v>365</v>
      </c>
      <c r="B204" s="302">
        <f>'Ind T6'!Q80</f>
        <v>4.3046445198536709</v>
      </c>
      <c r="C204" s="299" t="str">
        <f>CONCATENATE("(",ROUND((B204/$H205)*100,1),")")</f>
        <v>(19.1)</v>
      </c>
      <c r="D204" s="302">
        <f>'Ind T6'!R80</f>
        <v>5.1454561851516658</v>
      </c>
      <c r="E204" s="299" t="str">
        <f>CONCATENATE("(",ROUND((D204/$H205)*100,1),")")</f>
        <v>(22.8)</v>
      </c>
      <c r="F204" s="302">
        <f>'Ind T6'!S80</f>
        <v>0.64231686060240079</v>
      </c>
      <c r="G204" s="299" t="str">
        <f>CONCATENATE("(",ROUND((F204/$H205)*100,1),")")</f>
        <v>(2.8)</v>
      </c>
      <c r="H204" s="302">
        <f t="shared" ref="H204" si="161">SUM(B204,D204,F204)</f>
        <v>10.092417565607738</v>
      </c>
      <c r="I204" s="299" t="str">
        <f>CONCATENATE("(",ROUND((H204/$H205)*100,1),")")</f>
        <v>(44.8)</v>
      </c>
      <c r="K204" s="302">
        <f t="shared" ref="K204:K205" si="162">B209-B204</f>
        <v>0.34371304096926991</v>
      </c>
      <c r="L204" s="302">
        <f t="shared" ref="L204:L205" si="163">D209-D204</f>
        <v>-0.33817912231265179</v>
      </c>
      <c r="M204" s="302">
        <f t="shared" ref="M204:M205" si="164">F209-F204</f>
        <v>4.4213368294619748E-2</v>
      </c>
      <c r="N204" s="302">
        <f t="shared" ref="N204:N205" si="165">SUM(K204:M204)</f>
        <v>4.9747286951237868E-2</v>
      </c>
    </row>
    <row r="205" spans="1:14" x14ac:dyDescent="0.2">
      <c r="A205" s="282" t="s">
        <v>363</v>
      </c>
      <c r="B205" s="302">
        <f>SUM(B203:B204)</f>
        <v>12.963847753038017</v>
      </c>
      <c r="C205" s="299" t="str">
        <f>CONCATENATE("(",ROUND((B205/$H205)*100,1),")")</f>
        <v>(57.5)</v>
      </c>
      <c r="D205" s="302">
        <f>SUM(D203:D204)</f>
        <v>8.2233634067265005</v>
      </c>
      <c r="E205" s="299" t="str">
        <f>CONCATENATE("(",ROUND((D205/$H205)*100,1),")")</f>
        <v>(36.5)</v>
      </c>
      <c r="F205" s="302">
        <f>SUM(F203:F204)</f>
        <v>1.3627888402354724</v>
      </c>
      <c r="G205" s="299" t="str">
        <f>CONCATENATE("(",ROUND((F205/$H205)*100,1),")")</f>
        <v>(6)</v>
      </c>
      <c r="H205" s="302">
        <f>SUM(H203:H204)</f>
        <v>22.54999999999999</v>
      </c>
      <c r="I205" s="299" t="str">
        <f>CONCATENATE("(",ROUND((H205/$H205)*100,1),")")</f>
        <v>(100)</v>
      </c>
      <c r="K205" s="302">
        <f t="shared" si="162"/>
        <v>0.45346270642341224</v>
      </c>
      <c r="L205" s="302">
        <f t="shared" si="163"/>
        <v>-0.30592008661436587</v>
      </c>
      <c r="M205" s="302">
        <f t="shared" si="164"/>
        <v>5.9457380190959919E-2</v>
      </c>
      <c r="N205" s="302">
        <f t="shared" si="165"/>
        <v>0.20700000000000629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8.7689528986384886</v>
      </c>
      <c r="C208" s="299" t="str">
        <f>CONCATENATE("(",ROUND((B208/$H210)*100,1),")")</f>
        <v>(38.5)</v>
      </c>
      <c r="D208" s="302">
        <f>'Ind T6'!W81</f>
        <v>3.110166257273121</v>
      </c>
      <c r="E208" s="299" t="str">
        <f>CONCATENATE("(",ROUND((D208/$H210)*100,1),")")</f>
        <v>(13.7)</v>
      </c>
      <c r="F208" s="302">
        <f>'Ind T6'!X81</f>
        <v>0.73571599152941181</v>
      </c>
      <c r="G208" s="299" t="str">
        <f>CONCATENATE("(",ROUND((F208/$H210)*100,1),")")</f>
        <v>(3.2)</v>
      </c>
      <c r="H208" s="302">
        <f>SUM(B208,D208,F208)</f>
        <v>12.614835147441022</v>
      </c>
      <c r="I208" s="299" t="str">
        <f>CONCATENATE("(",ROUND((H208/$H210)*100,1),")")</f>
        <v>(55.4)</v>
      </c>
      <c r="K208" s="302">
        <f>B208-B198</f>
        <v>0.23470792137763929</v>
      </c>
      <c r="L208" s="302">
        <f>D208-D198</f>
        <v>3.7755015015081383E-2</v>
      </c>
      <c r="M208" s="302">
        <f>F208-F198</f>
        <v>2.5533280482334497E-2</v>
      </c>
      <c r="N208" s="302">
        <f>SUM(K208:M208)</f>
        <v>0.29799621687505518</v>
      </c>
    </row>
    <row r="209" spans="1:14" x14ac:dyDescent="0.2">
      <c r="A209" s="282" t="s">
        <v>365</v>
      </c>
      <c r="B209" s="302">
        <f>'Ind T6'!V80</f>
        <v>4.6483575608229408</v>
      </c>
      <c r="C209" s="299" t="str">
        <f>CONCATENATE("(",ROUND((B209/$H210)*100,1),")")</f>
        <v>(20.4)</v>
      </c>
      <c r="D209" s="302">
        <f>'Ind T6'!W80</f>
        <v>4.807277062839014</v>
      </c>
      <c r="E209" s="299" t="str">
        <f>CONCATENATE("(",ROUND((D209/$H210)*100,1),")")</f>
        <v>(21.1)</v>
      </c>
      <c r="F209" s="302">
        <f>'Ind T6'!X80</f>
        <v>0.68653022889702053</v>
      </c>
      <c r="G209" s="299" t="str">
        <f>CONCATENATE("(",ROUND((F209/$H210)*100,1),")")</f>
        <v>(3)</v>
      </c>
      <c r="H209" s="302">
        <f t="shared" ref="H209" si="166">SUM(B209,D209,F209)</f>
        <v>10.142164852558974</v>
      </c>
      <c r="I209" s="299" t="str">
        <f>CONCATENATE("(",ROUND((H209/$H210)*100,1),")")</f>
        <v>(44.6)</v>
      </c>
      <c r="K209" s="302">
        <f t="shared" ref="K209:K210" si="167">B209-B199</f>
        <v>0.52870027859998192</v>
      </c>
      <c r="L209" s="302">
        <f t="shared" ref="L209:L210" si="168">D209-D199</f>
        <v>-0.53114571491399065</v>
      </c>
      <c r="M209" s="302">
        <f t="shared" ref="M209:M210" si="169">F209-F199</f>
        <v>6.3449219438964755E-2</v>
      </c>
      <c r="N209" s="302">
        <f t="shared" ref="N209:N210" si="170">SUM(K209:M209)</f>
        <v>6.1003783124956024E-2</v>
      </c>
    </row>
    <row r="210" spans="1:14" x14ac:dyDescent="0.2">
      <c r="A210" s="282" t="s">
        <v>363</v>
      </c>
      <c r="B210" s="302">
        <f>SUM(B208:B209)</f>
        <v>13.417310459461429</v>
      </c>
      <c r="C210" s="299" t="str">
        <f>CONCATENATE("(",ROUND((B210/$H210)*100,1),")")</f>
        <v>(59)</v>
      </c>
      <c r="D210" s="302">
        <f>SUM(D208:D209)</f>
        <v>7.9174433201121346</v>
      </c>
      <c r="E210" s="299" t="str">
        <f>CONCATENATE("(",ROUND((D210/$H210)*100,1),")")</f>
        <v>(34.8)</v>
      </c>
      <c r="F210" s="302">
        <f>SUM(F208:F209)</f>
        <v>1.4222462204264323</v>
      </c>
      <c r="G210" s="299" t="str">
        <f>CONCATENATE("(",ROUND((F210/$H210)*100,1),")")</f>
        <v>(6.2)</v>
      </c>
      <c r="H210" s="302">
        <f>SUM(H208:H209)</f>
        <v>22.756999999999998</v>
      </c>
      <c r="I210" s="299" t="str">
        <f>CONCATENATE("(",ROUND((H210/$H210)*100,1),")")</f>
        <v>(100)</v>
      </c>
      <c r="K210" s="302">
        <f t="shared" si="167"/>
        <v>0.7634081999776221</v>
      </c>
      <c r="L210" s="302">
        <f t="shared" si="168"/>
        <v>-0.49339069989891016</v>
      </c>
      <c r="M210" s="302">
        <f t="shared" si="169"/>
        <v>8.8982499921299363E-2</v>
      </c>
      <c r="N210" s="302">
        <f t="shared" si="170"/>
        <v>0.35900000000001131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4.1647283213487514</v>
      </c>
      <c r="C219" s="299" t="str">
        <f>CONCATENATE("(",ROUND((B219/$H221)*100,1),")")</f>
        <v>(53.8)</v>
      </c>
      <c r="D219" s="302">
        <f>'Ind T6'!M90</f>
        <v>0.77092120426025623</v>
      </c>
      <c r="E219" s="299" t="str">
        <f>CONCATENATE("(",ROUND((D219/$H221)*100,1),")")</f>
        <v>(10)</v>
      </c>
      <c r="F219" s="302">
        <f>'Ind T6'!N90</f>
        <v>1.110512711465456</v>
      </c>
      <c r="G219" s="299" t="str">
        <f>CONCATENATE("(",ROUND((F219/$H221)*100,1),")")</f>
        <v>(14.3)</v>
      </c>
      <c r="H219" s="302">
        <f>SUM(B219,D219,F219)</f>
        <v>6.0461622370744639</v>
      </c>
      <c r="I219" s="299" t="str">
        <f>CONCATENATE("(",ROUND((H219/$H221)*100,1),")")</f>
        <v>(78.1)</v>
      </c>
      <c r="K219" s="302">
        <f>B224-B219</f>
        <v>0.15003251958590447</v>
      </c>
      <c r="L219" s="302">
        <f>D224-D219</f>
        <v>3.3002317407423654E-2</v>
      </c>
      <c r="M219" s="302">
        <f>F224-F219</f>
        <v>4.4245238659711861E-2</v>
      </c>
      <c r="N219" s="302">
        <f>SUM(K219:M219)</f>
        <v>0.22728007565303998</v>
      </c>
    </row>
    <row r="220" spans="1:14" x14ac:dyDescent="0.2">
      <c r="A220" s="282" t="s">
        <v>365</v>
      </c>
      <c r="B220" s="302">
        <f>'Ind T6'!L89</f>
        <v>0.99390065572636455</v>
      </c>
      <c r="C220" s="299" t="str">
        <f>CONCATENATE("(",ROUND((B220/$H221)*100,1),")")</f>
        <v>(12.8)</v>
      </c>
      <c r="D220" s="302">
        <f>'Ind T6'!M89</f>
        <v>0.66771574063717232</v>
      </c>
      <c r="E220" s="299" t="str">
        <f>CONCATENATE("(",ROUND((D220/$H221)*100,1),")")</f>
        <v>(8.6)</v>
      </c>
      <c r="F220" s="302">
        <f>'Ind T6'!N89</f>
        <v>3.3221366561991643E-2</v>
      </c>
      <c r="G220" s="299" t="str">
        <f>CONCATENATE("(",ROUND((F220/$H221)*100,1),")")</f>
        <v>(0.4)</v>
      </c>
      <c r="H220" s="302">
        <f t="shared" ref="H220" si="171">SUM(B220,D220,F220)</f>
        <v>1.6948377629255285</v>
      </c>
      <c r="I220" s="299" t="str">
        <f>CONCATENATE("(",ROUND((H220/$H221)*100,1),")")</f>
        <v>(21.9)</v>
      </c>
      <c r="K220" s="302">
        <f t="shared" ref="K220:K221" si="172">B225-B220</f>
        <v>7.778291853999475E-2</v>
      </c>
      <c r="L220" s="302">
        <f t="shared" ref="L220:L221" si="173">D225-D220</f>
        <v>6.2703444643303907E-2</v>
      </c>
      <c r="M220" s="302">
        <f t="shared" ref="M220:M221" si="174">F225-F220</f>
        <v>2.3356116368312974E-4</v>
      </c>
      <c r="N220" s="302">
        <f t="shared" ref="N220:N221" si="175">SUM(K220:M220)</f>
        <v>0.14071992434698177</v>
      </c>
    </row>
    <row r="221" spans="1:14" x14ac:dyDescent="0.2">
      <c r="A221" s="282" t="s">
        <v>363</v>
      </c>
      <c r="B221" s="302">
        <f>SUM(B219:B220)</f>
        <v>5.1586289770751161</v>
      </c>
      <c r="C221" s="299" t="str">
        <f>CONCATENATE("(",ROUND((B221/$H221)*100,1),")")</f>
        <v>(66.6)</v>
      </c>
      <c r="D221" s="302">
        <f>SUM(D219:D220)</f>
        <v>1.4386369448974285</v>
      </c>
      <c r="E221" s="299" t="str">
        <f>CONCATENATE("(",ROUND((D221/$H221)*100,1),")")</f>
        <v>(18.6)</v>
      </c>
      <c r="F221" s="302">
        <f>SUM(F219:F220)</f>
        <v>1.1437340780274476</v>
      </c>
      <c r="G221" s="299" t="str">
        <f>CONCATENATE("(",ROUND((F221/$H221)*100,1),")")</f>
        <v>(14.8)</v>
      </c>
      <c r="H221" s="302">
        <f>SUM(H219:H220)</f>
        <v>7.7409999999999926</v>
      </c>
      <c r="I221" s="299" t="str">
        <f>CONCATENATE("(",ROUND((H221/$H221)*100,1),")")</f>
        <v>(100)</v>
      </c>
      <c r="K221" s="302">
        <f t="shared" si="172"/>
        <v>0.22781543812589877</v>
      </c>
      <c r="L221" s="302">
        <f t="shared" si="173"/>
        <v>9.5705762050727561E-2</v>
      </c>
      <c r="M221" s="302">
        <f t="shared" si="174"/>
        <v>4.4478799823395088E-2</v>
      </c>
      <c r="N221" s="302">
        <f t="shared" si="175"/>
        <v>0.36800000000002142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4.3147608409346558</v>
      </c>
      <c r="C224" s="299" t="str">
        <f>CONCATENATE("(",ROUND((B224/$H226)*100,1),")")</f>
        <v>(53.2)</v>
      </c>
      <c r="D224" s="302">
        <f>'Ind T6'!R90</f>
        <v>0.80392352166767989</v>
      </c>
      <c r="E224" s="299" t="str">
        <f>CONCATENATE("(",ROUND((D224/$H226)*100,1),")")</f>
        <v>(9.9)</v>
      </c>
      <c r="F224" s="302">
        <f>'Ind T6'!S90</f>
        <v>1.1547579501251679</v>
      </c>
      <c r="G224" s="299" t="str">
        <f>CONCATENATE("(",ROUND((F224/$H226)*100,1),")")</f>
        <v>(14.2)</v>
      </c>
      <c r="H224" s="302">
        <f>SUM(B224,D224,F224)</f>
        <v>6.2734423127275036</v>
      </c>
      <c r="I224" s="299" t="str">
        <f>CONCATENATE("(",ROUND((H224/$H226)*100,1),")")</f>
        <v>(77.4)</v>
      </c>
      <c r="K224" s="302">
        <f>B229-B224</f>
        <v>-5.4844910348680109E-2</v>
      </c>
      <c r="L224" s="302">
        <f>D229-D224</f>
        <v>3.2075951009124637E-2</v>
      </c>
      <c r="M224" s="302">
        <f>F229-F224</f>
        <v>3.9166417619942218E-2</v>
      </c>
      <c r="N224" s="302">
        <f>SUM(K224:M224)</f>
        <v>1.6397458280386745E-2</v>
      </c>
    </row>
    <row r="225" spans="1:14" x14ac:dyDescent="0.2">
      <c r="A225" s="282" t="s">
        <v>365</v>
      </c>
      <c r="B225" s="302">
        <f>'Ind T6'!Q89</f>
        <v>1.0716835742663593</v>
      </c>
      <c r="C225" s="299" t="str">
        <f>CONCATENATE("(",ROUND((B225/$H226)*100,1),")")</f>
        <v>(13.2)</v>
      </c>
      <c r="D225" s="302">
        <f>'Ind T6'!R89</f>
        <v>0.73041918528047622</v>
      </c>
      <c r="E225" s="299" t="str">
        <f>CONCATENATE("(",ROUND((D225/$H226)*100,1),")")</f>
        <v>(9)</v>
      </c>
      <c r="F225" s="302">
        <f>'Ind T6'!S89</f>
        <v>3.3454927725674773E-2</v>
      </c>
      <c r="G225" s="299" t="str">
        <f>CONCATENATE("(",ROUND((F225/$H226)*100,1),")")</f>
        <v>(0.4)</v>
      </c>
      <c r="H225" s="302">
        <f t="shared" ref="H225" si="176">SUM(B225,D225,F225)</f>
        <v>1.8355576872725103</v>
      </c>
      <c r="I225" s="299" t="str">
        <f>CONCATENATE("(",ROUND((H225/$H226)*100,1),")")</f>
        <v>(22.6)</v>
      </c>
      <c r="K225" s="302">
        <f t="shared" ref="K225:K226" si="177">B230-B225</f>
        <v>5.548665492696947E-2</v>
      </c>
      <c r="L225" s="302">
        <f t="shared" ref="L225:L226" si="178">D230-D225</f>
        <v>6.775682555509821E-2</v>
      </c>
      <c r="M225" s="302">
        <f t="shared" ref="M225:M226" si="179">F230-F225</f>
        <v>-6.4093876247233589E-4</v>
      </c>
      <c r="N225" s="302">
        <f t="shared" ref="N225:N226" si="180">SUM(K225:M225)</f>
        <v>0.12260254171959534</v>
      </c>
    </row>
    <row r="226" spans="1:14" x14ac:dyDescent="0.2">
      <c r="A226" s="282" t="s">
        <v>363</v>
      </c>
      <c r="B226" s="302">
        <f>SUM(B224:B225)</f>
        <v>5.3864444152010149</v>
      </c>
      <c r="C226" s="299" t="str">
        <f>CONCATENATE("(",ROUND((B226/$H226)*100,1),")")</f>
        <v>(66.4)</v>
      </c>
      <c r="D226" s="302">
        <f>SUM(D224:D225)</f>
        <v>1.5343427069481561</v>
      </c>
      <c r="E226" s="299" t="str">
        <f>CONCATENATE("(",ROUND((D226/$H226)*100,1),")")</f>
        <v>(18.9)</v>
      </c>
      <c r="F226" s="302">
        <f>SUM(F224:F225)</f>
        <v>1.1882128778508427</v>
      </c>
      <c r="G226" s="299" t="str">
        <f>CONCATENATE("(",ROUND((F226/$H226)*100,1),")")</f>
        <v>(14.7)</v>
      </c>
      <c r="H226" s="302">
        <f>SUM(H224:H225)</f>
        <v>8.1090000000000142</v>
      </c>
      <c r="I226" s="299" t="str">
        <f>CONCATENATE("(",ROUND((H226/$H226)*100,1),")")</f>
        <v>(100)</v>
      </c>
      <c r="K226" s="302">
        <f t="shared" si="177"/>
        <v>6.4174457828958253E-4</v>
      </c>
      <c r="L226" s="302">
        <f t="shared" si="178"/>
        <v>9.9832776564222847E-2</v>
      </c>
      <c r="M226" s="302">
        <f t="shared" si="179"/>
        <v>3.8525478857469819E-2</v>
      </c>
      <c r="N226" s="302">
        <f t="shared" si="180"/>
        <v>0.13899999999998225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4.2599159305859757</v>
      </c>
      <c r="C229" s="299" t="str">
        <f>CONCATENATE("(",ROUND((B229/$H231)*100,1),")")</f>
        <v>(51.6)</v>
      </c>
      <c r="D229" s="302">
        <f>'Ind T6'!W90</f>
        <v>0.83599947267680452</v>
      </c>
      <c r="E229" s="299" t="str">
        <f>CONCATENATE("(",ROUND((D229/$H231)*100,1),")")</f>
        <v>(10.1)</v>
      </c>
      <c r="F229" s="302">
        <f>'Ind T6'!X90</f>
        <v>1.1939243677451101</v>
      </c>
      <c r="G229" s="299" t="str">
        <f>CONCATENATE("(",ROUND((F229/$H231)*100,1),")")</f>
        <v>(14.5)</v>
      </c>
      <c r="H229" s="302">
        <f>SUM(B229,D229,F229)</f>
        <v>6.2898397710078902</v>
      </c>
      <c r="I229" s="299" t="str">
        <f>CONCATENATE("(",ROUND((H229/$H231)*100,1),")")</f>
        <v>(76.3)</v>
      </c>
      <c r="K229" s="302">
        <f>B229-B219</f>
        <v>9.5187609237224358E-2</v>
      </c>
      <c r="L229" s="302">
        <f>D229-D219</f>
        <v>6.5078268416548291E-2</v>
      </c>
      <c r="M229" s="302">
        <f>F229-F219</f>
        <v>8.3411656279654078E-2</v>
      </c>
      <c r="N229" s="302">
        <f>SUM(K229:M229)</f>
        <v>0.24367753393342673</v>
      </c>
    </row>
    <row r="230" spans="1:14" x14ac:dyDescent="0.2">
      <c r="A230" s="282" t="s">
        <v>365</v>
      </c>
      <c r="B230" s="302">
        <f>'Ind T6'!V89</f>
        <v>1.1271702291933288</v>
      </c>
      <c r="C230" s="299" t="str">
        <f>CONCATENATE("(",ROUND((B230/$H231)*100,1),")")</f>
        <v>(13.7)</v>
      </c>
      <c r="D230" s="302">
        <f>'Ind T6'!W89</f>
        <v>0.79817601083557443</v>
      </c>
      <c r="E230" s="299" t="str">
        <f>CONCATENATE("(",ROUND((D230/$H231)*100,1),")")</f>
        <v>(9.7)</v>
      </c>
      <c r="F230" s="302">
        <f>'Ind T6'!X89</f>
        <v>3.2813988963202437E-2</v>
      </c>
      <c r="G230" s="299" t="str">
        <f>CONCATENATE("(",ROUND((F230/$H231)*100,1),")")</f>
        <v>(0.4)</v>
      </c>
      <c r="H230" s="302">
        <f t="shared" ref="H230" si="181">SUM(B230,D230,F230)</f>
        <v>1.9581602289921056</v>
      </c>
      <c r="I230" s="299" t="str">
        <f>CONCATENATE("(",ROUND((H230/$H231)*100,1),")")</f>
        <v>(23.7)</v>
      </c>
      <c r="K230" s="302">
        <f t="shared" ref="K230:K231" si="182">B230-B220</f>
        <v>0.13326957346696422</v>
      </c>
      <c r="L230" s="302">
        <f t="shared" ref="L230:L231" si="183">D230-D220</f>
        <v>0.13046027019840212</v>
      </c>
      <c r="M230" s="302">
        <f t="shared" ref="M230:M231" si="184">F230-F220</f>
        <v>-4.0737759878920615E-4</v>
      </c>
      <c r="N230" s="302">
        <f t="shared" ref="N230:N231" si="185">SUM(K230:M230)</f>
        <v>0.26332246606657711</v>
      </c>
    </row>
    <row r="231" spans="1:14" x14ac:dyDescent="0.2">
      <c r="A231" s="282" t="s">
        <v>363</v>
      </c>
      <c r="B231" s="302">
        <f>SUM(B229:B230)</f>
        <v>5.3870861597793045</v>
      </c>
      <c r="C231" s="299" t="str">
        <f>CONCATENATE("(",ROUND((B231/$H231)*100,1),")")</f>
        <v>(65.3)</v>
      </c>
      <c r="D231" s="302">
        <f>SUM(D229:D230)</f>
        <v>1.634175483512379</v>
      </c>
      <c r="E231" s="299" t="str">
        <f>CONCATENATE("(",ROUND((D231/$H231)*100,1),")")</f>
        <v>(19.8)</v>
      </c>
      <c r="F231" s="302">
        <f>SUM(F229:F230)</f>
        <v>1.2267383567083125</v>
      </c>
      <c r="G231" s="299" t="str">
        <f>CONCATENATE("(",ROUND((F231/$H231)*100,1),")")</f>
        <v>(14.9)</v>
      </c>
      <c r="H231" s="302">
        <f>SUM(H229:H230)</f>
        <v>8.2479999999999958</v>
      </c>
      <c r="I231" s="299" t="str">
        <f>CONCATENATE("(",ROUND((H231/$H231)*100,1),")")</f>
        <v>(100)</v>
      </c>
      <c r="K231" s="302">
        <f t="shared" si="182"/>
        <v>0.22845718270418836</v>
      </c>
      <c r="L231" s="302">
        <f t="shared" si="183"/>
        <v>0.19553853861495041</v>
      </c>
      <c r="M231" s="302">
        <f t="shared" si="184"/>
        <v>8.3004278680864907E-2</v>
      </c>
      <c r="N231" s="302">
        <f t="shared" si="185"/>
        <v>0.50700000000000367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2.5410717233208153</v>
      </c>
      <c r="C240" s="299" t="str">
        <f>CONCATENATE("(",ROUND((B240/$H242)*100,1),")")</f>
        <v>(20.9)</v>
      </c>
      <c r="D240" s="302">
        <f>'Ind T6'!M99</f>
        <v>2.7033679013135421</v>
      </c>
      <c r="E240" s="299" t="str">
        <f>CONCATENATE("(",ROUND((D240/$H242)*100,1),")")</f>
        <v>(22.3)</v>
      </c>
      <c r="F240" s="302">
        <f>'Ind T6'!N99</f>
        <v>0.24592940656466397</v>
      </c>
      <c r="G240" s="299" t="str">
        <f>CONCATENATE("(",ROUND((F240/$H242)*100,1),")")</f>
        <v>(2)</v>
      </c>
      <c r="H240" s="302">
        <f>SUM(B240,D240,F240)</f>
        <v>5.4903690311990214</v>
      </c>
      <c r="I240" s="299" t="str">
        <f>CONCATENATE("(",ROUND((H240/$H242)*100,1),")")</f>
        <v>(45.2)</v>
      </c>
      <c r="K240" s="302">
        <f>B245-B240</f>
        <v>0.14946497802182623</v>
      </c>
      <c r="L240" s="302">
        <f>D245-D240</f>
        <v>0.16652038792003232</v>
      </c>
      <c r="M240" s="302">
        <f>F245-F240</f>
        <v>8.14653294480297E-3</v>
      </c>
      <c r="N240" s="302">
        <f>SUM(K240:M240)</f>
        <v>0.3241318988866615</v>
      </c>
    </row>
    <row r="241" spans="1:14" x14ac:dyDescent="0.2">
      <c r="A241" s="282" t="s">
        <v>365</v>
      </c>
      <c r="B241" s="302">
        <f>'Ind T6'!L98</f>
        <v>2.1631317056252435</v>
      </c>
      <c r="C241" s="299" t="str">
        <f>CONCATENATE("(",ROUND((B241/$H242)*100,1),")")</f>
        <v>(17.8)</v>
      </c>
      <c r="D241" s="302">
        <f>'Ind T6'!M98</f>
        <v>4.1020044213688722</v>
      </c>
      <c r="E241" s="299" t="str">
        <f>CONCATENATE("(",ROUND((D241/$H242)*100,1),")")</f>
        <v>(33.8)</v>
      </c>
      <c r="F241" s="302">
        <f>'Ind T6'!N98</f>
        <v>0.38549484180686799</v>
      </c>
      <c r="G241" s="299" t="str">
        <f>CONCATENATE("(",ROUND((F241/$H242)*100,1),")")</f>
        <v>(3.2)</v>
      </c>
      <c r="H241" s="302">
        <f t="shared" ref="H241" si="186">SUM(B241,D241,F241)</f>
        <v>6.6506309688009839</v>
      </c>
      <c r="I241" s="299" t="str">
        <f>CONCATENATE("(",ROUND((H241/$H242)*100,1),")")</f>
        <v>(54.8)</v>
      </c>
      <c r="K241" s="302">
        <f t="shared" ref="K241:K242" si="187">B246-B241</f>
        <v>0.12604913372291859</v>
      </c>
      <c r="L241" s="302">
        <f t="shared" ref="L241:L242" si="188">D246-D241</f>
        <v>0.2210983466143448</v>
      </c>
      <c r="M241" s="302">
        <f t="shared" ref="M241:M242" si="189">F246-F241</f>
        <v>1.172062077606284E-2</v>
      </c>
      <c r="N241" s="302">
        <f t="shared" ref="N241:N242" si="190">SUM(K241:M241)</f>
        <v>0.35886810111332623</v>
      </c>
    </row>
    <row r="242" spans="1:14" x14ac:dyDescent="0.2">
      <c r="A242" s="282" t="s">
        <v>363</v>
      </c>
      <c r="B242" s="302">
        <f>SUM(B240:B241)</f>
        <v>4.7042034289460588</v>
      </c>
      <c r="C242" s="299" t="str">
        <f>CONCATENATE("(",ROUND((B242/$H242)*100,1),")")</f>
        <v>(38.7)</v>
      </c>
      <c r="D242" s="302">
        <f>SUM(D240:D241)</f>
        <v>6.8053723226824143</v>
      </c>
      <c r="E242" s="299" t="str">
        <f>CONCATENATE("(",ROUND((D242/$H242)*100,1),")")</f>
        <v>(56.1)</v>
      </c>
      <c r="F242" s="302">
        <f>SUM(F240:F241)</f>
        <v>0.63142424837153199</v>
      </c>
      <c r="G242" s="299" t="str">
        <f>CONCATENATE("(",ROUND((F242/$H242)*100,1),")")</f>
        <v>(5.2)</v>
      </c>
      <c r="H242" s="302">
        <f>SUM(H240:H241)</f>
        <v>12.141000000000005</v>
      </c>
      <c r="I242" s="299" t="str">
        <f>CONCATENATE("(",ROUND((H242/$H242)*100,1),")")</f>
        <v>(100)</v>
      </c>
      <c r="K242" s="302">
        <f t="shared" si="187"/>
        <v>0.27551411174474438</v>
      </c>
      <c r="L242" s="302">
        <f t="shared" si="188"/>
        <v>0.38761873453437712</v>
      </c>
      <c r="M242" s="302">
        <f t="shared" si="189"/>
        <v>1.9867153720865782E-2</v>
      </c>
      <c r="N242" s="302">
        <f t="shared" si="190"/>
        <v>0.68299999999998728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2.6905367013426416</v>
      </c>
      <c r="C245" s="299" t="str">
        <f>CONCATENATE("(",ROUND((B245/$H247)*100,1),")")</f>
        <v>(21)</v>
      </c>
      <c r="D245" s="302">
        <f>'Ind T6'!R99</f>
        <v>2.8698882892335744</v>
      </c>
      <c r="E245" s="299" t="str">
        <f>CONCATENATE("(",ROUND((D245/$H247)*100,1),")")</f>
        <v>(22.4)</v>
      </c>
      <c r="F245" s="302">
        <f>'Ind T6'!S99</f>
        <v>0.25407593950946694</v>
      </c>
      <c r="G245" s="299" t="str">
        <f>CONCATENATE("(",ROUND((F245/$H247)*100,1),")")</f>
        <v>(2)</v>
      </c>
      <c r="H245" s="302">
        <f>SUM(B245,D245,F245)</f>
        <v>5.8145009300856829</v>
      </c>
      <c r="I245" s="299" t="str">
        <f>CONCATENATE("(",ROUND((H245/$H247)*100,1),")")</f>
        <v>(45.3)</v>
      </c>
      <c r="K245" s="302">
        <f>B250-B245</f>
        <v>0.55917992103306524</v>
      </c>
      <c r="L245" s="302">
        <f>D250-D245</f>
        <v>0.53598742929310017</v>
      </c>
      <c r="M245" s="302">
        <f>F250-F245</f>
        <v>4.5821261314361372E-2</v>
      </c>
      <c r="N245" s="302">
        <f>SUM(K245:M245)</f>
        <v>1.1409886116405268</v>
      </c>
    </row>
    <row r="246" spans="1:14" x14ac:dyDescent="0.2">
      <c r="A246" s="282" t="s">
        <v>365</v>
      </c>
      <c r="B246" s="302">
        <f>'Ind T6'!Q98</f>
        <v>2.2891808393481621</v>
      </c>
      <c r="C246" s="299" t="str">
        <f>CONCATENATE("(",ROUND((B246/$H247)*100,1),")")</f>
        <v>(17.9)</v>
      </c>
      <c r="D246" s="302">
        <f>'Ind T6'!R98</f>
        <v>4.323102767983217</v>
      </c>
      <c r="E246" s="299" t="str">
        <f>CONCATENATE("(",ROUND((D246/$H247)*100,1),")")</f>
        <v>(33.7)</v>
      </c>
      <c r="F246" s="302">
        <f>'Ind T6'!S98</f>
        <v>0.39721546258293083</v>
      </c>
      <c r="G246" s="299" t="str">
        <f>CONCATENATE("(",ROUND((F246/$H247)*100,1),")")</f>
        <v>(3.1)</v>
      </c>
      <c r="H246" s="302">
        <f t="shared" ref="H246" si="191">SUM(B246,D246,F246)</f>
        <v>7.0094990699143107</v>
      </c>
      <c r="I246" s="299" t="str">
        <f>CONCATENATE("(",ROUND((H246/$H247)*100,1),")")</f>
        <v>(54.7)</v>
      </c>
      <c r="K246" s="302">
        <f t="shared" ref="K246:K247" si="192">B251-B246</f>
        <v>0.45672177012606818</v>
      </c>
      <c r="L246" s="302">
        <f t="shared" ref="L246:L247" si="193">D251-D246</f>
        <v>0.77235990443779112</v>
      </c>
      <c r="M246" s="302">
        <f t="shared" ref="M246:M247" si="194">F251-F246</f>
        <v>7.0929713795627902E-2</v>
      </c>
      <c r="N246" s="302">
        <f t="shared" ref="N246:N247" si="195">SUM(K246:M246)</f>
        <v>1.3000113883594873</v>
      </c>
    </row>
    <row r="247" spans="1:14" x14ac:dyDescent="0.2">
      <c r="A247" s="282" t="s">
        <v>363</v>
      </c>
      <c r="B247" s="302">
        <f>SUM(B245:B246)</f>
        <v>4.9797175406908032</v>
      </c>
      <c r="C247" s="299" t="str">
        <f>CONCATENATE("(",ROUND((B247/$H247)*100,1),")")</f>
        <v>(38.8)</v>
      </c>
      <c r="D247" s="302">
        <f>SUM(D245:D246)</f>
        <v>7.1929910572167914</v>
      </c>
      <c r="E247" s="299" t="str">
        <f>CONCATENATE("(",ROUND((D247/$H247)*100,1),")")</f>
        <v>(56.1)</v>
      </c>
      <c r="F247" s="302">
        <f>SUM(F245:F246)</f>
        <v>0.65129140209239778</v>
      </c>
      <c r="G247" s="299" t="str">
        <f>CONCATENATE("(",ROUND((F247/$H247)*100,1),")")</f>
        <v>(5.1)</v>
      </c>
      <c r="H247" s="302">
        <f>SUM(H245:H246)</f>
        <v>12.823999999999995</v>
      </c>
      <c r="I247" s="299" t="str">
        <f>CONCATENATE("(",ROUND((H247/$H247)*100,1),")")</f>
        <v>(100)</v>
      </c>
      <c r="K247" s="302">
        <f t="shared" si="192"/>
        <v>1.0159016911591339</v>
      </c>
      <c r="L247" s="302">
        <f t="shared" si="193"/>
        <v>1.3083473337308922</v>
      </c>
      <c r="M247" s="302">
        <f t="shared" si="194"/>
        <v>0.11675097510998922</v>
      </c>
      <c r="N247" s="302">
        <f t="shared" si="195"/>
        <v>2.4410000000000154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3.2497166223757068</v>
      </c>
      <c r="C250" s="299" t="str">
        <f>CONCATENATE("(",ROUND((B250/$H252)*100,1),")")</f>
        <v>(21.3)</v>
      </c>
      <c r="D250" s="302">
        <f>'Ind T6'!W99</f>
        <v>3.4058757185266746</v>
      </c>
      <c r="E250" s="299" t="str">
        <f>CONCATENATE("(",ROUND((D250/$H252)*100,1),")")</f>
        <v>(22.3)</v>
      </c>
      <c r="F250" s="302">
        <f>'Ind T6'!X99</f>
        <v>0.29989720082382831</v>
      </c>
      <c r="G250" s="299" t="str">
        <f>CONCATENATE("(",ROUND((F250/$H252)*100,1),")")</f>
        <v>(2)</v>
      </c>
      <c r="H250" s="302">
        <f>SUM(B250,D250,F250)</f>
        <v>6.9554895417262097</v>
      </c>
      <c r="I250" s="299" t="str">
        <f>CONCATENATE("(",ROUND((H250/$H252)*100,1),")")</f>
        <v>(45.6)</v>
      </c>
      <c r="K250" s="302">
        <f>B250-B240</f>
        <v>0.70864489905489148</v>
      </c>
      <c r="L250" s="302">
        <f>D250-D240</f>
        <v>0.70250781721313249</v>
      </c>
      <c r="M250" s="302">
        <f>F250-F240</f>
        <v>5.3967794259164342E-2</v>
      </c>
      <c r="N250" s="302">
        <f>SUM(K250:M250)</f>
        <v>1.4651205105271883</v>
      </c>
    </row>
    <row r="251" spans="1:14" x14ac:dyDescent="0.2">
      <c r="A251" s="282" t="s">
        <v>365</v>
      </c>
      <c r="B251" s="302">
        <f>'Ind T6'!V98</f>
        <v>2.7459026094742303</v>
      </c>
      <c r="C251" s="299" t="str">
        <f>CONCATENATE("(",ROUND((B251/$H252)*100,1),")")</f>
        <v>(18)</v>
      </c>
      <c r="D251" s="302">
        <f>'Ind T6'!W98</f>
        <v>5.0954626724210081</v>
      </c>
      <c r="E251" s="299" t="str">
        <f>CONCATENATE("(",ROUND((D251/$H252)*100,1),")")</f>
        <v>(33.4)</v>
      </c>
      <c r="F251" s="302">
        <f>'Ind T6'!X98</f>
        <v>0.46814517637855874</v>
      </c>
      <c r="G251" s="299" t="str">
        <f>CONCATENATE("(",ROUND((F251/$H252)*100,1),")")</f>
        <v>(3.1)</v>
      </c>
      <c r="H251" s="302">
        <f t="shared" ref="H251" si="196">SUM(B251,D251,F251)</f>
        <v>8.3095104582737971</v>
      </c>
      <c r="I251" s="299" t="str">
        <f>CONCATENATE("(",ROUND((H251/$H252)*100,1),")")</f>
        <v>(54.4)</v>
      </c>
      <c r="K251" s="302">
        <f t="shared" ref="K251:K252" si="197">B251-B241</f>
        <v>0.58277090384898678</v>
      </c>
      <c r="L251" s="302">
        <f t="shared" ref="L251:L252" si="198">D251-D241</f>
        <v>0.99345825105213592</v>
      </c>
      <c r="M251" s="302">
        <f t="shared" ref="M251:M252" si="199">F251-F241</f>
        <v>8.2650334571690742E-2</v>
      </c>
      <c r="N251" s="302">
        <f t="shared" ref="N251:N252" si="200">SUM(K251:M251)</f>
        <v>1.6588794894728134</v>
      </c>
    </row>
    <row r="252" spans="1:14" x14ac:dyDescent="0.2">
      <c r="A252" s="282" t="s">
        <v>363</v>
      </c>
      <c r="B252" s="302">
        <f>SUM(B250:B251)</f>
        <v>5.9956192318499371</v>
      </c>
      <c r="C252" s="299" t="str">
        <f>CONCATENATE("(",ROUND((B252/$H252)*100,1),")")</f>
        <v>(39.3)</v>
      </c>
      <c r="D252" s="302">
        <f>SUM(D250:D251)</f>
        <v>8.5013383909476836</v>
      </c>
      <c r="E252" s="299" t="str">
        <f>CONCATENATE("(",ROUND((D252/$H252)*100,1),")")</f>
        <v>(55.7)</v>
      </c>
      <c r="F252" s="302">
        <f>SUM(F250:F251)</f>
        <v>0.76804237720238699</v>
      </c>
      <c r="G252" s="299" t="str">
        <f>CONCATENATE("(",ROUND((F252/$H252)*100,1),")")</f>
        <v>(5)</v>
      </c>
      <c r="H252" s="302">
        <f>SUM(H250:H251)</f>
        <v>15.265000000000008</v>
      </c>
      <c r="I252" s="299" t="str">
        <f>CONCATENATE("(",ROUND((H252/$H252)*100,1),")")</f>
        <v>(100)</v>
      </c>
      <c r="K252" s="302">
        <f t="shared" si="197"/>
        <v>1.2914158029038783</v>
      </c>
      <c r="L252" s="302">
        <f t="shared" si="198"/>
        <v>1.6959660682652693</v>
      </c>
      <c r="M252" s="302">
        <f t="shared" si="199"/>
        <v>0.136618128830855</v>
      </c>
      <c r="N252" s="302">
        <f t="shared" si="200"/>
        <v>3.1240000000000023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0.17679955039278811</v>
      </c>
      <c r="C261" s="299" t="str">
        <f>CONCATENATE("(",ROUND((B261/$H263)*100,1),")")</f>
        <v>(16.6)</v>
      </c>
      <c r="D261" s="302">
        <f>'Ind T6'!M108</f>
        <v>0.10317197452028685</v>
      </c>
      <c r="E261" s="299" t="str">
        <f>CONCATENATE("(",ROUND((D261/$H263)*100,1),")")</f>
        <v>(9.7)</v>
      </c>
      <c r="F261" s="302">
        <f>'Ind T6'!N108</f>
        <v>0.38434394905694902</v>
      </c>
      <c r="G261" s="299" t="str">
        <f>CONCATENATE("(",ROUND((F261/$H263)*100,1),")")</f>
        <v>(36)</v>
      </c>
      <c r="H261" s="302">
        <f>SUM(B261,D261,F261)</f>
        <v>0.664315473970024</v>
      </c>
      <c r="I261" s="299" t="str">
        <f>CONCATENATE("(",ROUND((H261/$H263)*100,1),")")</f>
        <v>(62.2)</v>
      </c>
      <c r="K261" s="302">
        <f>B266-B261</f>
        <v>-4.3572512529972129E-3</v>
      </c>
      <c r="L261" s="302">
        <f>D266-D261</f>
        <v>2.7970315094807963E-3</v>
      </c>
      <c r="M261" s="302">
        <f>F266-F261</f>
        <v>-4.9842793038235023E-3</v>
      </c>
      <c r="N261" s="302">
        <f>SUM(K261:M261)</f>
        <v>-6.5444990473399189E-3</v>
      </c>
    </row>
    <row r="262" spans="1:14" x14ac:dyDescent="0.2">
      <c r="A262" s="282" t="s">
        <v>365</v>
      </c>
      <c r="B262" s="302">
        <f>'Ind T6'!L107</f>
        <v>0.10837392281523915</v>
      </c>
      <c r="C262" s="299" t="str">
        <f>CONCATENATE("(",ROUND((B262/$H263)*100,1),")")</f>
        <v>(10.1)</v>
      </c>
      <c r="D262" s="302">
        <f>'Ind T6'!M107</f>
        <v>0.14865567628037346</v>
      </c>
      <c r="E262" s="299" t="str">
        <f>CONCATENATE("(",ROUND((D262/$H263)*100,1),")")</f>
        <v>(13.9)</v>
      </c>
      <c r="F262" s="302">
        <f>'Ind T6'!N107</f>
        <v>0.14665492693436433</v>
      </c>
      <c r="G262" s="299" t="str">
        <f>CONCATENATE("(",ROUND((F262/$H263)*100,1),")")</f>
        <v>(13.7)</v>
      </c>
      <c r="H262" s="302">
        <f t="shared" ref="H262" si="201">SUM(B262,D262,F262)</f>
        <v>0.40368452602997695</v>
      </c>
      <c r="I262" s="299" t="str">
        <f>CONCATENATE("(",ROUND((H262/$H263)*100,1),")")</f>
        <v>(37.8)</v>
      </c>
      <c r="K262" s="302">
        <f t="shared" ref="K262:K263" si="202">B267-B262</f>
        <v>-2.2040911239397665E-3</v>
      </c>
      <c r="L262" s="302">
        <f t="shared" ref="L262:L263" si="203">D267-D262</f>
        <v>-8.4799130623577912E-4</v>
      </c>
      <c r="M262" s="302">
        <f t="shared" ref="M262:M263" si="204">F267-F262</f>
        <v>-4.4034185224845757E-3</v>
      </c>
      <c r="N262" s="302">
        <f t="shared" ref="N262:N263" si="205">SUM(K262:M262)</f>
        <v>-7.4555009526601212E-3</v>
      </c>
    </row>
    <row r="263" spans="1:14" x14ac:dyDescent="0.2">
      <c r="A263" s="282" t="s">
        <v>363</v>
      </c>
      <c r="B263" s="302">
        <f>SUM(B261:B262)</f>
        <v>0.28517347320802727</v>
      </c>
      <c r="C263" s="299" t="str">
        <f>CONCATENATE("(",ROUND((B263/$H263)*100,1),")")</f>
        <v>(26.7)</v>
      </c>
      <c r="D263" s="302">
        <f>SUM(D261:D262)</f>
        <v>0.25182765080066033</v>
      </c>
      <c r="E263" s="299" t="str">
        <f>CONCATENATE("(",ROUND((D263/$H263)*100,1),")")</f>
        <v>(23.6)</v>
      </c>
      <c r="F263" s="302">
        <f>SUM(F261:F262)</f>
        <v>0.53099887599131335</v>
      </c>
      <c r="G263" s="299" t="str">
        <f>CONCATENATE("(",ROUND((F263/$H263)*100,1),")")</f>
        <v>(49.7)</v>
      </c>
      <c r="H263" s="302">
        <f>SUM(H261:H262)</f>
        <v>1.0680000000000009</v>
      </c>
      <c r="I263" s="299" t="str">
        <f>CONCATENATE("(",ROUND((H263/$H263)*100,1),")")</f>
        <v>(100)</v>
      </c>
      <c r="K263" s="302">
        <f t="shared" si="202"/>
        <v>-6.5613423769370072E-3</v>
      </c>
      <c r="L263" s="302">
        <f t="shared" si="203"/>
        <v>1.9490402032449894E-3</v>
      </c>
      <c r="M263" s="302">
        <f t="shared" si="204"/>
        <v>-9.3876978263081057E-3</v>
      </c>
      <c r="N263" s="302">
        <f t="shared" si="205"/>
        <v>-1.4000000000000123E-2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0.17244229913979089</v>
      </c>
      <c r="C266" s="299" t="str">
        <f>CONCATENATE("(",ROUND((B266/$H268)*100,1),")")</f>
        <v>(16.4)</v>
      </c>
      <c r="D266" s="302">
        <f>'Ind T6'!R108</f>
        <v>0.10596900602976765</v>
      </c>
      <c r="E266" s="299" t="str">
        <f>CONCATENATE("(",ROUND((D266/$H268)*100,1),")")</f>
        <v>(10.1)</v>
      </c>
      <c r="F266" s="302">
        <f>'Ind T6'!S108</f>
        <v>0.37935966975312552</v>
      </c>
      <c r="G266" s="299" t="str">
        <f>CONCATENATE("(",ROUND((F266/$H268)*100,1),")")</f>
        <v>(36)</v>
      </c>
      <c r="H266" s="302">
        <f>SUM(B266,D266,F266)</f>
        <v>0.6577709749226841</v>
      </c>
      <c r="I266" s="299" t="str">
        <f>CONCATENATE("(",ROUND((H266/$H268)*100,1),")")</f>
        <v>(62.4)</v>
      </c>
      <c r="K266" s="302">
        <f>B271-B266</f>
        <v>1.0605144139706757E-3</v>
      </c>
      <c r="L266" s="302">
        <f>D271-D266</f>
        <v>9.0043589795988505E-3</v>
      </c>
      <c r="M266" s="302">
        <f>F271-F266</f>
        <v>1.0163901598820524E-2</v>
      </c>
      <c r="N266" s="302">
        <f>SUM(K266:M266)</f>
        <v>2.022877499239005E-2</v>
      </c>
    </row>
    <row r="267" spans="1:14" x14ac:dyDescent="0.2">
      <c r="A267" s="282" t="s">
        <v>365</v>
      </c>
      <c r="B267" s="302">
        <f>'Ind T6'!Q107</f>
        <v>0.10616983169129939</v>
      </c>
      <c r="C267" s="299" t="str">
        <f>CONCATENATE("(",ROUND((B267/$H268)*100,1),")")</f>
        <v>(10.1)</v>
      </c>
      <c r="D267" s="302">
        <f>'Ind T6'!R107</f>
        <v>0.14780768497413768</v>
      </c>
      <c r="E267" s="299" t="str">
        <f>CONCATENATE("(",ROUND((D267/$H268)*100,1),")")</f>
        <v>(14)</v>
      </c>
      <c r="F267" s="302">
        <f>'Ind T6'!S107</f>
        <v>0.14225150841187975</v>
      </c>
      <c r="G267" s="299" t="str">
        <f>CONCATENATE("(",ROUND((F267/$H268)*100,1),")")</f>
        <v>(13.5)</v>
      </c>
      <c r="H267" s="302">
        <f t="shared" ref="H267" si="206">SUM(B267,D267,F267)</f>
        <v>0.39622902507731683</v>
      </c>
      <c r="I267" s="299" t="str">
        <f>CONCATENATE("(",ROUND((H267/$H268)*100,1),")")</f>
        <v>(37.6)</v>
      </c>
      <c r="K267" s="302">
        <f t="shared" ref="K267:K268" si="207">B272-B267</f>
        <v>2.6814875509677955E-3</v>
      </c>
      <c r="L267" s="302">
        <f t="shared" ref="L267:L268" si="208">D272-D267</f>
        <v>2.8888262133999199E-3</v>
      </c>
      <c r="M267" s="302">
        <f t="shared" ref="M267:M268" si="209">F272-F267</f>
        <v>-3.7990887567593279E-3</v>
      </c>
      <c r="N267" s="302">
        <f t="shared" ref="N267:N268" si="210">SUM(K267:M267)</f>
        <v>1.7712250076083874E-3</v>
      </c>
    </row>
    <row r="268" spans="1:14" x14ac:dyDescent="0.2">
      <c r="A268" s="282" t="s">
        <v>363</v>
      </c>
      <c r="B268" s="302">
        <f>SUM(B266:B267)</f>
        <v>0.27861213083109027</v>
      </c>
      <c r="C268" s="299" t="str">
        <f>CONCATENATE("(",ROUND((B268/$H268)*100,1),")")</f>
        <v>(26.4)</v>
      </c>
      <c r="D268" s="302">
        <f>SUM(D266:D267)</f>
        <v>0.25377669100390532</v>
      </c>
      <c r="E268" s="299" t="str">
        <f>CONCATENATE("(",ROUND((D268/$H268)*100,1),")")</f>
        <v>(24.1)</v>
      </c>
      <c r="F268" s="302">
        <f>SUM(F266:F267)</f>
        <v>0.52161117816500524</v>
      </c>
      <c r="G268" s="299" t="str">
        <f>CONCATENATE("(",ROUND((F268/$H268)*100,1),")")</f>
        <v>(49.5)</v>
      </c>
      <c r="H268" s="302">
        <f>SUM(H266:H267)</f>
        <v>1.0540000000000009</v>
      </c>
      <c r="I268" s="299" t="str">
        <f>CONCATENATE("(",ROUND((H268/$H268)*100,1),")")</f>
        <v>(100)</v>
      </c>
      <c r="K268" s="302">
        <f t="shared" si="207"/>
        <v>3.7420019649384573E-3</v>
      </c>
      <c r="L268" s="302">
        <f t="shared" si="208"/>
        <v>1.1893185192998756E-2</v>
      </c>
      <c r="M268" s="302">
        <f t="shared" si="209"/>
        <v>6.3648128420612515E-3</v>
      </c>
      <c r="N268" s="302">
        <f t="shared" si="210"/>
        <v>2.1999999999998465E-2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0.17350281355376157</v>
      </c>
      <c r="C271" s="299" t="str">
        <f>CONCATENATE("(",ROUND((B271/$H273)*100,1),")")</f>
        <v>(16.1)</v>
      </c>
      <c r="D271" s="302">
        <f>'Ind T6'!W108</f>
        <v>0.1149733650093665</v>
      </c>
      <c r="E271" s="299" t="str">
        <f>CONCATENATE("(",ROUND((D271/$H273)*100,1),")")</f>
        <v>(10.7)</v>
      </c>
      <c r="F271" s="302">
        <f>'Ind T6'!X108</f>
        <v>0.38952357135194604</v>
      </c>
      <c r="G271" s="299" t="str">
        <f>CONCATENATE("(",ROUND((F271/$H273)*100,1),")")</f>
        <v>(36.2)</v>
      </c>
      <c r="H271" s="302">
        <f>SUM(B271,D271,F271)</f>
        <v>0.67799974991507406</v>
      </c>
      <c r="I271" s="299" t="str">
        <f>CONCATENATE("(",ROUND((H271/$H273)*100,1),")")</f>
        <v>(63)</v>
      </c>
      <c r="K271" s="302">
        <f>B271-B261</f>
        <v>-3.2967368390265372E-3</v>
      </c>
      <c r="L271" s="302">
        <f>D271-D261</f>
        <v>1.1801390489079647E-2</v>
      </c>
      <c r="M271" s="302">
        <f>F271-F261</f>
        <v>5.1796222949970216E-3</v>
      </c>
      <c r="N271" s="302">
        <f>SUM(K271:M271)</f>
        <v>1.3684275945050131E-2</v>
      </c>
    </row>
    <row r="272" spans="1:14" x14ac:dyDescent="0.2">
      <c r="A272" s="282" t="s">
        <v>365</v>
      </c>
      <c r="B272" s="302">
        <f>'Ind T6'!V107</f>
        <v>0.10885131924226718</v>
      </c>
      <c r="C272" s="299" t="str">
        <f>CONCATENATE("(",ROUND((B272/$H273)*100,1),")")</f>
        <v>(10.1)</v>
      </c>
      <c r="D272" s="302">
        <f>'Ind T6'!W107</f>
        <v>0.1506965111875376</v>
      </c>
      <c r="E272" s="299" t="str">
        <f>CONCATENATE("(",ROUND((D272/$H273)*100,1),")")</f>
        <v>(14)</v>
      </c>
      <c r="F272" s="302">
        <f>'Ind T6'!X107</f>
        <v>0.13845241965512042</v>
      </c>
      <c r="G272" s="299" t="str">
        <f>CONCATENATE("(",ROUND((F272/$H273)*100,1),")")</f>
        <v>(12.9)</v>
      </c>
      <c r="H272" s="302">
        <f t="shared" ref="H272" si="211">SUM(B272,D272,F272)</f>
        <v>0.39800025008492523</v>
      </c>
      <c r="I272" s="299" t="str">
        <f>CONCATENATE("(",ROUND((H272/$H273)*100,1),")")</f>
        <v>(37)</v>
      </c>
      <c r="K272" s="302">
        <f t="shared" ref="K272:K273" si="212">B272-B262</f>
        <v>4.7739642702802898E-4</v>
      </c>
      <c r="L272" s="302">
        <f t="shared" ref="L272:L273" si="213">D272-D262</f>
        <v>2.0408349071641407E-3</v>
      </c>
      <c r="M272" s="302">
        <f t="shared" ref="M272:M273" si="214">F272-F262</f>
        <v>-8.2025072792439035E-3</v>
      </c>
      <c r="N272" s="302">
        <f t="shared" ref="N272:N273" si="215">SUM(K272:M272)</f>
        <v>-5.6842759450517338E-3</v>
      </c>
    </row>
    <row r="273" spans="1:14" x14ac:dyDescent="0.2">
      <c r="A273" s="282" t="s">
        <v>363</v>
      </c>
      <c r="B273" s="302">
        <f>SUM(B271:B272)</f>
        <v>0.28235413279602872</v>
      </c>
      <c r="C273" s="299" t="str">
        <f>CONCATENATE("(",ROUND((B273/$H273)*100,1),")")</f>
        <v>(26.2)</v>
      </c>
      <c r="D273" s="302">
        <f>SUM(D271:D272)</f>
        <v>0.26566987619690408</v>
      </c>
      <c r="E273" s="299" t="str">
        <f>CONCATENATE("(",ROUND((D273/$H273)*100,1),")")</f>
        <v>(24.7)</v>
      </c>
      <c r="F273" s="302">
        <f>SUM(F271:F272)</f>
        <v>0.52797599100706649</v>
      </c>
      <c r="G273" s="299" t="str">
        <f>CONCATENATE("(",ROUND((F273/$H273)*100,1),")")</f>
        <v>(49.1)</v>
      </c>
      <c r="H273" s="302">
        <f>SUM(H271:H272)</f>
        <v>1.0759999999999992</v>
      </c>
      <c r="I273" s="299" t="str">
        <f>CONCATENATE("(",ROUND((H273/$H273)*100,1),")")</f>
        <v>(100)</v>
      </c>
      <c r="K273" s="302">
        <f t="shared" si="212"/>
        <v>-2.8193404119985499E-3</v>
      </c>
      <c r="L273" s="302">
        <f t="shared" si="213"/>
        <v>1.3842225396243746E-2</v>
      </c>
      <c r="M273" s="302">
        <f t="shared" si="214"/>
        <v>-3.0228849842468541E-3</v>
      </c>
      <c r="N273" s="302">
        <f t="shared" si="215"/>
        <v>7.9999999999983418E-3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2.2723352788289835</v>
      </c>
      <c r="C282" s="299" t="str">
        <f>CONCATENATE("(",ROUND((B282/$H284)*100,1),")")</f>
        <v>(54.6)</v>
      </c>
      <c r="D282" s="302">
        <f>'Ind T6'!M117</f>
        <v>0.12069587229976521</v>
      </c>
      <c r="E282" s="299" t="str">
        <f>CONCATENATE("(",ROUND((D282/$H284)*100,1),")")</f>
        <v>(2.9)</v>
      </c>
      <c r="F282" s="302">
        <f>'Ind T6'!N117</f>
        <v>0.57399282752139036</v>
      </c>
      <c r="G282" s="299" t="str">
        <f>CONCATENATE("(",ROUND((F282/$H284)*100,1),")")</f>
        <v>(13.8)</v>
      </c>
      <c r="H282" s="302">
        <f>SUM(B282,D282,F282)</f>
        <v>2.9670239786501389</v>
      </c>
      <c r="I282" s="299" t="str">
        <f>CONCATENATE("(",ROUND((H282/$H284)*100,1),")")</f>
        <v>(71.3)</v>
      </c>
      <c r="K282" s="302">
        <f>B287-B282</f>
        <v>0.11492417699136448</v>
      </c>
      <c r="L282" s="302">
        <f>D287-D282</f>
        <v>7.941354253430663E-3</v>
      </c>
      <c r="M282" s="302">
        <f>F287-F282</f>
        <v>4.7423030549077927E-2</v>
      </c>
      <c r="N282" s="302">
        <f>SUM(K282:M282)</f>
        <v>0.17028856179387308</v>
      </c>
    </row>
    <row r="283" spans="1:14" x14ac:dyDescent="0.2">
      <c r="A283" s="282" t="s">
        <v>365</v>
      </c>
      <c r="B283" s="302">
        <f>'Ind T6'!L116</f>
        <v>0.9100457070312119</v>
      </c>
      <c r="C283" s="299" t="str">
        <f>CONCATENATE("(",ROUND((B283/$H284)*100,1),")")</f>
        <v>(21.9)</v>
      </c>
      <c r="D283" s="302">
        <f>'Ind T6'!M116</f>
        <v>0.19300808662930918</v>
      </c>
      <c r="E283" s="299" t="str">
        <f>CONCATENATE("(",ROUND((D283/$H284)*100,1),")")</f>
        <v>(4.6)</v>
      </c>
      <c r="F283" s="302">
        <f>'Ind T6'!N116</f>
        <v>8.992222768932906E-2</v>
      </c>
      <c r="G283" s="299" t="str">
        <f>CONCATENATE("(",ROUND((F283/$H284)*100,1),")")</f>
        <v>(2.2)</v>
      </c>
      <c r="H283" s="302">
        <f t="shared" ref="H283" si="216">SUM(B283,D283,F283)</f>
        <v>1.1929760213498501</v>
      </c>
      <c r="I283" s="299" t="str">
        <f>CONCATENATE("(",ROUND((H283/$H284)*100,1),")")</f>
        <v>(28.7)</v>
      </c>
      <c r="K283" s="302">
        <f t="shared" ref="K283:K284" si="217">B288-B283</f>
        <v>7.5569921303440868E-2</v>
      </c>
      <c r="L283" s="302">
        <f t="shared" ref="L283:L284" si="218">D288-D283</f>
        <v>8.4107286328934383E-3</v>
      </c>
      <c r="M283" s="302">
        <f t="shared" ref="M283:M284" si="219">F288-F283</f>
        <v>6.7307882698038751E-3</v>
      </c>
      <c r="N283" s="302">
        <f t="shared" ref="N283:N284" si="220">SUM(K283:M283)</f>
        <v>9.0711438206138181E-2</v>
      </c>
    </row>
    <row r="284" spans="1:14" x14ac:dyDescent="0.2">
      <c r="A284" s="282" t="s">
        <v>363</v>
      </c>
      <c r="B284" s="302">
        <f>SUM(B282:B283)</f>
        <v>3.1823809858601955</v>
      </c>
      <c r="C284" s="299" t="str">
        <f>CONCATENATE("(",ROUND((B284/$H284)*100,1),")")</f>
        <v>(76.5)</v>
      </c>
      <c r="D284" s="302">
        <f>SUM(D282:D283)</f>
        <v>0.31370395892907438</v>
      </c>
      <c r="E284" s="299" t="str">
        <f>CONCATENATE("(",ROUND((D284/$H284)*100,1),")")</f>
        <v>(7.5)</v>
      </c>
      <c r="F284" s="302">
        <f>SUM(F282:F283)</f>
        <v>0.66391505521071936</v>
      </c>
      <c r="G284" s="299" t="str">
        <f>CONCATENATE("(",ROUND((F284/$H284)*100,1),")")</f>
        <v>(16)</v>
      </c>
      <c r="H284" s="302">
        <f>SUM(H282:H283)</f>
        <v>4.1599999999999895</v>
      </c>
      <c r="I284" s="299" t="str">
        <f>CONCATENATE("(",ROUND((H284/$H284)*100,1),")")</f>
        <v>(100)</v>
      </c>
      <c r="K284" s="302">
        <f t="shared" si="217"/>
        <v>0.19049409829480535</v>
      </c>
      <c r="L284" s="302">
        <f t="shared" si="218"/>
        <v>1.6352082886324115E-2</v>
      </c>
      <c r="M284" s="302">
        <f t="shared" si="219"/>
        <v>5.4153818818881816E-2</v>
      </c>
      <c r="N284" s="302">
        <f t="shared" si="220"/>
        <v>0.26100000000001128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2.3872594558203479</v>
      </c>
      <c r="C287" s="299" t="str">
        <f>CONCATENATE("(",ROUND((B287/$H289)*100,1),")")</f>
        <v>(54)</v>
      </c>
      <c r="D287" s="302">
        <f>'Ind T6'!R117</f>
        <v>0.12863722655319587</v>
      </c>
      <c r="E287" s="299" t="str">
        <f>CONCATENATE("(",ROUND((D287/$H289)*100,1),")")</f>
        <v>(2.9)</v>
      </c>
      <c r="F287" s="302">
        <f>'Ind T6'!S117</f>
        <v>0.62141585807046829</v>
      </c>
      <c r="G287" s="299" t="str">
        <f>CONCATENATE("(",ROUND((F287/$H289)*100,1),")")</f>
        <v>(14.1)</v>
      </c>
      <c r="H287" s="302">
        <f>SUM(B287,D287,F287)</f>
        <v>3.1373125404440123</v>
      </c>
      <c r="I287" s="299" t="str">
        <f>CONCATENATE("(",ROUND((H287/$H289)*100,1),")")</f>
        <v>(71)</v>
      </c>
      <c r="K287" s="302">
        <f>B292-B287</f>
        <v>0.10171037952052986</v>
      </c>
      <c r="L287" s="302">
        <f>D292-D287</f>
        <v>8.0377734449487703E-3</v>
      </c>
      <c r="M287" s="302">
        <f>F292-F287</f>
        <v>4.8104576075165939E-2</v>
      </c>
      <c r="N287" s="302">
        <f>SUM(K287:M287)</f>
        <v>0.15785272904064457</v>
      </c>
    </row>
    <row r="288" spans="1:14" x14ac:dyDescent="0.2">
      <c r="A288" s="282" t="s">
        <v>365</v>
      </c>
      <c r="B288" s="302">
        <f>'Ind T6'!Q116</f>
        <v>0.98561562833465277</v>
      </c>
      <c r="C288" s="299" t="str">
        <f>CONCATENATE("(",ROUND((B288/$H289)*100,1),")")</f>
        <v>(22.3)</v>
      </c>
      <c r="D288" s="302">
        <f>'Ind T6'!R116</f>
        <v>0.20141881526220262</v>
      </c>
      <c r="E288" s="299" t="str">
        <f>CONCATENATE("(",ROUND((D288/$H289)*100,1),")")</f>
        <v>(4.6)</v>
      </c>
      <c r="F288" s="302">
        <f>'Ind T6'!S116</f>
        <v>9.6653015959132935E-2</v>
      </c>
      <c r="G288" s="299" t="str">
        <f>CONCATENATE("(",ROUND((F288/$H289)*100,1),")")</f>
        <v>(2.2)</v>
      </c>
      <c r="H288" s="302">
        <f t="shared" ref="H288" si="221">SUM(B288,D288,F288)</f>
        <v>1.2836874595559884</v>
      </c>
      <c r="I288" s="299" t="str">
        <f>CONCATENATE("(",ROUND((H288/$H289)*100,1),")")</f>
        <v>(29)</v>
      </c>
      <c r="K288" s="302">
        <f t="shared" ref="K288:K289" si="222">B293-B288</f>
        <v>9.7846497394126319E-2</v>
      </c>
      <c r="L288" s="302">
        <f t="shared" ref="L288:L289" si="223">D293-D288</f>
        <v>3.6521428189403571E-3</v>
      </c>
      <c r="M288" s="302">
        <f t="shared" ref="M288:M289" si="224">F293-F288</f>
        <v>5.6486307462903923E-3</v>
      </c>
      <c r="N288" s="302">
        <f t="shared" ref="N288:N289" si="225">SUM(K288:M288)</f>
        <v>0.10714727095935707</v>
      </c>
    </row>
    <row r="289" spans="1:14" x14ac:dyDescent="0.2">
      <c r="A289" s="282" t="s">
        <v>363</v>
      </c>
      <c r="B289" s="302">
        <f>SUM(B287:B288)</f>
        <v>3.3728750841550008</v>
      </c>
      <c r="C289" s="299" t="str">
        <f>CONCATENATE("(",ROUND((B289/$H289)*100,1),")")</f>
        <v>(76.3)</v>
      </c>
      <c r="D289" s="302">
        <f>SUM(D287:D288)</f>
        <v>0.33005604181539849</v>
      </c>
      <c r="E289" s="299" t="str">
        <f>CONCATENATE("(",ROUND((D289/$H289)*100,1),")")</f>
        <v>(7.5)</v>
      </c>
      <c r="F289" s="302">
        <f>SUM(F287:F288)</f>
        <v>0.71806887402960118</v>
      </c>
      <c r="G289" s="299" t="str">
        <f>CONCATENATE("(",ROUND((F289/$H289)*100,1),")")</f>
        <v>(16.2)</v>
      </c>
      <c r="H289" s="302">
        <f>SUM(H287:H288)</f>
        <v>4.4210000000000012</v>
      </c>
      <c r="I289" s="299" t="str">
        <f>CONCATENATE("(",ROUND((H289/$H289)*100,1),")")</f>
        <v>(100)</v>
      </c>
      <c r="K289" s="302">
        <f t="shared" si="222"/>
        <v>0.19955687691465585</v>
      </c>
      <c r="L289" s="302">
        <f t="shared" si="223"/>
        <v>1.1689916263889155E-2</v>
      </c>
      <c r="M289" s="302">
        <f t="shared" si="224"/>
        <v>5.3753206821456345E-2</v>
      </c>
      <c r="N289" s="302">
        <f t="shared" si="225"/>
        <v>0.26500000000000135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2.4889698353408778</v>
      </c>
      <c r="C292" s="299" t="str">
        <f>CONCATENATE("(",ROUND((B292/$H294)*100,1),")")</f>
        <v>(53.1)</v>
      </c>
      <c r="D292" s="302">
        <f>'Ind T6'!W117</f>
        <v>0.13667499999814464</v>
      </c>
      <c r="E292" s="299" t="str">
        <f>CONCATENATE("(",ROUND((D292/$H294)*100,1),")")</f>
        <v>(2.9)</v>
      </c>
      <c r="F292" s="302">
        <f>'Ind T6'!X117</f>
        <v>0.66952043414563422</v>
      </c>
      <c r="G292" s="299" t="str">
        <f>CONCATENATE("(",ROUND((F292/$H294)*100,1),")")</f>
        <v>(14.3)</v>
      </c>
      <c r="H292" s="302">
        <f>SUM(B292,D292,F292)</f>
        <v>3.2951652694846567</v>
      </c>
      <c r="I292" s="299" t="str">
        <f>CONCATENATE("(",ROUND((H292/$H294)*100,1),")")</f>
        <v>(70.3)</v>
      </c>
      <c r="K292" s="302">
        <f>B292-B282</f>
        <v>0.21663455651189434</v>
      </c>
      <c r="L292" s="302">
        <f>D292-D282</f>
        <v>1.5979127698379433E-2</v>
      </c>
      <c r="M292" s="302">
        <f>F292-F282</f>
        <v>9.5527606624243866E-2</v>
      </c>
      <c r="N292" s="302">
        <f>SUM(K292:M292)</f>
        <v>0.32814129083451765</v>
      </c>
    </row>
    <row r="293" spans="1:14" x14ac:dyDescent="0.2">
      <c r="A293" s="282" t="s">
        <v>365</v>
      </c>
      <c r="B293" s="302">
        <f>'Ind T6'!V116</f>
        <v>1.0834621257287791</v>
      </c>
      <c r="C293" s="299" t="str">
        <f>CONCATENATE("(",ROUND((B293/$H294)*100,1),")")</f>
        <v>(23.1)</v>
      </c>
      <c r="D293" s="302">
        <f>'Ind T6'!W116</f>
        <v>0.20507095808114298</v>
      </c>
      <c r="E293" s="299" t="str">
        <f>CONCATENATE("(",ROUND((D293/$H294)*100,1),")")</f>
        <v>(4.4)</v>
      </c>
      <c r="F293" s="302">
        <f>'Ind T6'!X116</f>
        <v>0.10230164670542333</v>
      </c>
      <c r="G293" s="299" t="str">
        <f>CONCATENATE("(",ROUND((F293/$H294)*100,1),")")</f>
        <v>(2.2)</v>
      </c>
      <c r="H293" s="302">
        <f t="shared" ref="H293" si="226">SUM(B293,D293,F293)</f>
        <v>1.3908347305153455</v>
      </c>
      <c r="I293" s="299" t="str">
        <f>CONCATENATE("(",ROUND((H293/$H294)*100,1),")")</f>
        <v>(29.7)</v>
      </c>
      <c r="K293" s="302">
        <f t="shared" ref="K293:K294" si="227">B293-B283</f>
        <v>0.17341641869756719</v>
      </c>
      <c r="L293" s="302">
        <f t="shared" ref="L293:L294" si="228">D293-D283</f>
        <v>1.2062871451833795E-2</v>
      </c>
      <c r="M293" s="302">
        <f t="shared" ref="M293:M294" si="229">F293-F283</f>
        <v>1.2379419016094267E-2</v>
      </c>
      <c r="N293" s="302">
        <f t="shared" ref="N293:N294" si="230">SUM(K293:M293)</f>
        <v>0.19785870916549525</v>
      </c>
    </row>
    <row r="294" spans="1:14" x14ac:dyDescent="0.2">
      <c r="A294" s="282" t="s">
        <v>363</v>
      </c>
      <c r="B294" s="302">
        <f>SUM(B292:B293)</f>
        <v>3.5724319610696567</v>
      </c>
      <c r="C294" s="299" t="str">
        <f>CONCATENATE("(",ROUND((B294/$H294)*100,1),")")</f>
        <v>(76.2)</v>
      </c>
      <c r="D294" s="302">
        <f>SUM(D292:D293)</f>
        <v>0.34174595807928765</v>
      </c>
      <c r="E294" s="299" t="str">
        <f>CONCATENATE("(",ROUND((D294/$H294)*100,1),")")</f>
        <v>(7.3)</v>
      </c>
      <c r="F294" s="302">
        <f>SUM(F292:F293)</f>
        <v>0.77182208085105752</v>
      </c>
      <c r="G294" s="299" t="str">
        <f>CONCATENATE("(",ROUND((F294/$H294)*100,1),")")</f>
        <v>(16.5)</v>
      </c>
      <c r="H294" s="302">
        <f>SUM(H292:H293)</f>
        <v>4.6860000000000017</v>
      </c>
      <c r="I294" s="299" t="str">
        <f>CONCATENATE("(",ROUND((H294/$H294)*100,1),")")</f>
        <v>(100)</v>
      </c>
      <c r="K294" s="302">
        <f t="shared" si="227"/>
        <v>0.39005097520946119</v>
      </c>
      <c r="L294" s="302">
        <f t="shared" si="228"/>
        <v>2.804199915021327E-2</v>
      </c>
      <c r="M294" s="302">
        <f t="shared" si="229"/>
        <v>0.10790702564033816</v>
      </c>
      <c r="N294" s="302">
        <f t="shared" si="230"/>
        <v>0.52600000000001268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0.83171322759582222</v>
      </c>
      <c r="C303" s="299" t="str">
        <f>CONCATENATE("(",ROUND((B303/$H305)*100,1),")")</f>
        <v>(40.9)</v>
      </c>
      <c r="D303" s="302">
        <f>'Ind T6'!M126</f>
        <v>6.5184987961293475E-2</v>
      </c>
      <c r="E303" s="299" t="str">
        <f>CONCATENATE("(",ROUND((D303/$H305)*100,1),")")</f>
        <v>(3.2)</v>
      </c>
      <c r="F303" s="302">
        <f>'Ind T6'!N126</f>
        <v>0.14516904121661303</v>
      </c>
      <c r="G303" s="299" t="str">
        <f>CONCATENATE("(",ROUND((F303/$H305)*100,1),")")</f>
        <v>(7.1)</v>
      </c>
      <c r="H303" s="302">
        <f>SUM(B303,D303,F303)</f>
        <v>1.0420672567737288</v>
      </c>
      <c r="I303" s="299" t="str">
        <f>CONCATENATE("(",ROUND((H303/$H305)*100,1),")")</f>
        <v>(51.3)</v>
      </c>
      <c r="K303" s="302">
        <f>B308-B303</f>
        <v>-2.3966187754183021E-3</v>
      </c>
      <c r="L303" s="302">
        <f>D308-D303</f>
        <v>2.4814473363925921E-3</v>
      </c>
      <c r="M303" s="302">
        <f>F308-F303</f>
        <v>6.8790500143363631E-3</v>
      </c>
      <c r="N303" s="302">
        <f>SUM(K303:M303)</f>
        <v>6.963878575310653E-3</v>
      </c>
    </row>
    <row r="304" spans="1:14" x14ac:dyDescent="0.2">
      <c r="A304" s="282" t="s">
        <v>365</v>
      </c>
      <c r="B304" s="302">
        <f>'Ind T6'!L125</f>
        <v>0.6654396827558815</v>
      </c>
      <c r="C304" s="299" t="str">
        <f>CONCATENATE("(",ROUND((B304/$H305)*100,1),")")</f>
        <v>(32.7)</v>
      </c>
      <c r="D304" s="302">
        <f>'Ind T6'!M125</f>
        <v>0.29799674266891391</v>
      </c>
      <c r="E304" s="299" t="str">
        <f>CONCATENATE("(",ROUND((D304/$H305)*100,1),")")</f>
        <v>(14.7)</v>
      </c>
      <c r="F304" s="302">
        <f>'Ind T6'!N125</f>
        <v>2.7496317801477082E-2</v>
      </c>
      <c r="G304" s="299" t="str">
        <f>CONCATENATE("(",ROUND((F304/$H305)*100,1),")")</f>
        <v>(1.4)</v>
      </c>
      <c r="H304" s="302">
        <f t="shared" ref="H304" si="231">SUM(B304,D304,F304)</f>
        <v>0.99093274322627245</v>
      </c>
      <c r="I304" s="299" t="str">
        <f>CONCATENATE("(",ROUND((H304/$H305)*100,1),")")</f>
        <v>(48.7)</v>
      </c>
      <c r="K304" s="302">
        <f t="shared" ref="K304:K305" si="232">B309-B304</f>
        <v>-4.7425370592392158E-3</v>
      </c>
      <c r="L304" s="302">
        <f t="shared" ref="L304:L305" si="233">D309-D304</f>
        <v>-5.2646086702624051E-3</v>
      </c>
      <c r="M304" s="302">
        <f t="shared" ref="M304:M305" si="234">F309-F304</f>
        <v>1.043267154190973E-3</v>
      </c>
      <c r="N304" s="302">
        <f t="shared" ref="N304:N305" si="235">SUM(K304:M304)</f>
        <v>-8.9638785753106479E-3</v>
      </c>
    </row>
    <row r="305" spans="1:14" x14ac:dyDescent="0.2">
      <c r="A305" s="282" t="s">
        <v>363</v>
      </c>
      <c r="B305" s="302">
        <f>SUM(B303:B304)</f>
        <v>1.4971529103517036</v>
      </c>
      <c r="C305" s="299" t="str">
        <f>CONCATENATE("(",ROUND((B305/$H305)*100,1),")")</f>
        <v>(73.6)</v>
      </c>
      <c r="D305" s="302">
        <f>SUM(D303:D304)</f>
        <v>0.36318173063020737</v>
      </c>
      <c r="E305" s="299" t="str">
        <f>CONCATENATE("(",ROUND((D305/$H305)*100,1),")")</f>
        <v>(17.9)</v>
      </c>
      <c r="F305" s="302">
        <f>SUM(F303:F304)</f>
        <v>0.1726653590180901</v>
      </c>
      <c r="G305" s="299" t="str">
        <f>CONCATENATE("(",ROUND((F305/$H305)*100,1),")")</f>
        <v>(8.5)</v>
      </c>
      <c r="H305" s="302">
        <f>SUM(H303:H304)</f>
        <v>2.0330000000000013</v>
      </c>
      <c r="I305" s="299" t="str">
        <f>CONCATENATE("(",ROUND((H305/$H305)*100,1),")")</f>
        <v>(100)</v>
      </c>
      <c r="K305" s="302">
        <f t="shared" si="232"/>
        <v>-7.1391558346574069E-3</v>
      </c>
      <c r="L305" s="302">
        <f t="shared" si="233"/>
        <v>-2.7831613338697991E-3</v>
      </c>
      <c r="M305" s="302">
        <f t="shared" si="234"/>
        <v>7.922317168527343E-3</v>
      </c>
      <c r="N305" s="302">
        <f t="shared" si="235"/>
        <v>-1.999999999999863E-3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0.82931660882040392</v>
      </c>
      <c r="C308" s="299" t="str">
        <f>CONCATENATE("(",ROUND((B308/$H310)*100,1),")")</f>
        <v>(40.8)</v>
      </c>
      <c r="D308" s="302">
        <f>'Ind T6'!R126</f>
        <v>6.7666435297686067E-2</v>
      </c>
      <c r="E308" s="299" t="str">
        <f>CONCATENATE("(",ROUND((D308/$H310)*100,1),")")</f>
        <v>(3.3)</v>
      </c>
      <c r="F308" s="302">
        <f>'Ind T6'!S126</f>
        <v>0.15204809123094939</v>
      </c>
      <c r="G308" s="299" t="str">
        <f>CONCATENATE("(",ROUND((F308/$H310)*100,1),")")</f>
        <v>(7.5)</v>
      </c>
      <c r="H308" s="302">
        <f>SUM(B308,D308,F308)</f>
        <v>1.0490311353490394</v>
      </c>
      <c r="I308" s="299" t="str">
        <f>CONCATENATE("(",ROUND((H308/$H310)*100,1),")")</f>
        <v>(51.7)</v>
      </c>
      <c r="K308" s="302">
        <f>B313-B308</f>
        <v>-4.0469705825650681E-2</v>
      </c>
      <c r="L308" s="302">
        <f>D313-D308</f>
        <v>1.0840509102696821E-3</v>
      </c>
      <c r="M308" s="302">
        <f>F313-F308</f>
        <v>-1.6189451859283943E-3</v>
      </c>
      <c r="N308" s="302">
        <f>SUM(K308:M308)</f>
        <v>-4.1004600101309394E-2</v>
      </c>
    </row>
    <row r="309" spans="1:14" x14ac:dyDescent="0.2">
      <c r="A309" s="282" t="s">
        <v>365</v>
      </c>
      <c r="B309" s="302">
        <f>'Ind T6'!Q125</f>
        <v>0.66069714569664229</v>
      </c>
      <c r="C309" s="299" t="str">
        <f>CONCATENATE("(",ROUND((B309/$H310)*100,1),")")</f>
        <v>(32.5)</v>
      </c>
      <c r="D309" s="302">
        <f>'Ind T6'!R125</f>
        <v>0.2927321339986515</v>
      </c>
      <c r="E309" s="299" t="str">
        <f>CONCATENATE("(",ROUND((D309/$H310)*100,1),")")</f>
        <v>(14.4)</v>
      </c>
      <c r="F309" s="302">
        <f>'Ind T6'!S125</f>
        <v>2.8539584955668055E-2</v>
      </c>
      <c r="G309" s="299" t="str">
        <f>CONCATENATE("(",ROUND((F309/$H310)*100,1),")")</f>
        <v>(1.4)</v>
      </c>
      <c r="H309" s="302">
        <f t="shared" ref="H309" si="236">SUM(B309,D309,F309)</f>
        <v>0.98196886465096189</v>
      </c>
      <c r="I309" s="299" t="str">
        <f>CONCATENATE("(",ROUND((H309/$H310)*100,1),")")</f>
        <v>(48.3)</v>
      </c>
      <c r="K309" s="302">
        <f t="shared" ref="K309:K310" si="237">B314-B309</f>
        <v>-3.4265774882329847E-2</v>
      </c>
      <c r="L309" s="302">
        <f t="shared" ref="L309:L310" si="238">D314-D309</f>
        <v>-1.7730189164644028E-2</v>
      </c>
      <c r="M309" s="302">
        <f t="shared" ref="M309:M310" si="239">F314-F309</f>
        <v>-9.9943585171782465E-4</v>
      </c>
      <c r="N309" s="302">
        <f t="shared" ref="N309:N310" si="240">SUM(K309:M309)</f>
        <v>-5.2995399898691703E-2</v>
      </c>
    </row>
    <row r="310" spans="1:14" x14ac:dyDescent="0.2">
      <c r="A310" s="282" t="s">
        <v>363</v>
      </c>
      <c r="B310" s="302">
        <f>SUM(B308:B309)</f>
        <v>1.4900137545170462</v>
      </c>
      <c r="C310" s="299" t="str">
        <f>CONCATENATE("(",ROUND((B310/$H310)*100,1),")")</f>
        <v>(73.4)</v>
      </c>
      <c r="D310" s="302">
        <f>SUM(D308:D309)</f>
        <v>0.36039856929633757</v>
      </c>
      <c r="E310" s="299" t="str">
        <f>CONCATENATE("(",ROUND((D310/$H310)*100,1),")")</f>
        <v>(17.7)</v>
      </c>
      <c r="F310" s="302">
        <f>SUM(F308:F309)</f>
        <v>0.18058767618661745</v>
      </c>
      <c r="G310" s="299" t="str">
        <f>CONCATENATE("(",ROUND((F310/$H310)*100,1),")")</f>
        <v>(8.9)</v>
      </c>
      <c r="H310" s="302">
        <f>SUM(H308:H309)</f>
        <v>2.0310000000000015</v>
      </c>
      <c r="I310" s="299" t="str">
        <f>CONCATENATE("(",ROUND((H310/$H310)*100,1),")")</f>
        <v>(100)</v>
      </c>
      <c r="K310" s="302">
        <f t="shared" si="237"/>
        <v>-7.4735480707980528E-2</v>
      </c>
      <c r="L310" s="302">
        <f t="shared" si="238"/>
        <v>-1.6646138254374332E-2</v>
      </c>
      <c r="M310" s="302">
        <f t="shared" si="239"/>
        <v>-2.6183810376462224E-3</v>
      </c>
      <c r="N310" s="302">
        <f t="shared" si="240"/>
        <v>-9.4000000000001083E-2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0.78884690299475324</v>
      </c>
      <c r="C313" s="299" t="str">
        <f>CONCATENATE("(",ROUND((B313/$H315)*100,1),")")</f>
        <v>(40.7)</v>
      </c>
      <c r="D313" s="302">
        <f>'Ind T6'!W126</f>
        <v>6.8750486207955749E-2</v>
      </c>
      <c r="E313" s="299" t="str">
        <f>CONCATENATE("(",ROUND((D313/$H315)*100,1),")")</f>
        <v>(3.5)</v>
      </c>
      <c r="F313" s="302">
        <f>'Ind T6'!X126</f>
        <v>0.150429146045021</v>
      </c>
      <c r="G313" s="299" t="str">
        <f>CONCATENATE("(",ROUND((F313/$H315)*100,1),")")</f>
        <v>(7.8)</v>
      </c>
      <c r="H313" s="302">
        <f>SUM(B313,D313,F313)</f>
        <v>1.00802653524773</v>
      </c>
      <c r="I313" s="299" t="str">
        <f>CONCATENATE("(",ROUND((H313/$H315)*100,1),")")</f>
        <v>(52)</v>
      </c>
      <c r="K313" s="302">
        <f>B313-B303</f>
        <v>-4.2866324601068984E-2</v>
      </c>
      <c r="L313" s="302">
        <f>D313-D303</f>
        <v>3.5654982466622742E-3</v>
      </c>
      <c r="M313" s="302">
        <f>F313-F303</f>
        <v>5.2601048284079688E-3</v>
      </c>
      <c r="N313" s="302">
        <f>SUM(K313:M313)</f>
        <v>-3.4040721525998741E-2</v>
      </c>
    </row>
    <row r="314" spans="1:14" x14ac:dyDescent="0.2">
      <c r="A314" s="282" t="s">
        <v>365</v>
      </c>
      <c r="B314" s="302">
        <f>'Ind T6'!V125</f>
        <v>0.62643137081431244</v>
      </c>
      <c r="C314" s="299" t="str">
        <f>CONCATENATE("(",ROUND((B314/$H315)*100,1),")")</f>
        <v>(32.3)</v>
      </c>
      <c r="D314" s="302">
        <f>'Ind T6'!W125</f>
        <v>0.27500194483400747</v>
      </c>
      <c r="E314" s="299" t="str">
        <f>CONCATENATE("(",ROUND((D314/$H315)*100,1),")")</f>
        <v>(14.2)</v>
      </c>
      <c r="F314" s="302">
        <f>'Ind T6'!X125</f>
        <v>2.754014910395023E-2</v>
      </c>
      <c r="G314" s="299" t="str">
        <f>CONCATENATE("(",ROUND((F314/$H315)*100,1),")")</f>
        <v>(1.4)</v>
      </c>
      <c r="H314" s="302">
        <f t="shared" ref="H314" si="241">SUM(B314,D314,F314)</f>
        <v>0.92897346475227005</v>
      </c>
      <c r="I314" s="299" t="str">
        <f>CONCATENATE("(",ROUND((H314/$H315)*100,1),")")</f>
        <v>(48)</v>
      </c>
      <c r="K314" s="302">
        <f t="shared" ref="K314:K315" si="242">B314-B304</f>
        <v>-3.9008311941569063E-2</v>
      </c>
      <c r="L314" s="302">
        <f t="shared" ref="L314:L315" si="243">D314-D304</f>
        <v>-2.2994797834906433E-2</v>
      </c>
      <c r="M314" s="302">
        <f t="shared" ref="M314:M315" si="244">F314-F304</f>
        <v>4.3831302473148342E-5</v>
      </c>
      <c r="N314" s="302">
        <f t="shared" ref="N314:N315" si="245">SUM(K314:M314)</f>
        <v>-6.1959278474002344E-2</v>
      </c>
    </row>
    <row r="315" spans="1:14" x14ac:dyDescent="0.2">
      <c r="A315" s="282" t="s">
        <v>363</v>
      </c>
      <c r="B315" s="302">
        <f>SUM(B313:B314)</f>
        <v>1.4152782738090657</v>
      </c>
      <c r="C315" s="299" t="str">
        <f>CONCATENATE("(",ROUND((B315/$H315)*100,1),")")</f>
        <v>(73.1)</v>
      </c>
      <c r="D315" s="302">
        <f>SUM(D313:D314)</f>
        <v>0.34375243104196324</v>
      </c>
      <c r="E315" s="299" t="str">
        <f>CONCATENATE("(",ROUND((D315/$H315)*100,1),")")</f>
        <v>(17.7)</v>
      </c>
      <c r="F315" s="302">
        <f>SUM(F313:F314)</f>
        <v>0.17796929514897122</v>
      </c>
      <c r="G315" s="299" t="str">
        <f>CONCATENATE("(",ROUND((F315/$H315)*100,1),")")</f>
        <v>(9.2)</v>
      </c>
      <c r="H315" s="302">
        <f>SUM(H313:H314)</f>
        <v>1.9370000000000001</v>
      </c>
      <c r="I315" s="299" t="str">
        <f>CONCATENATE("(",ROUND((H315/$H315)*100,1),")")</f>
        <v>(100)</v>
      </c>
      <c r="K315" s="302">
        <f t="shared" si="242"/>
        <v>-8.1874636542637935E-2</v>
      </c>
      <c r="L315" s="302">
        <f t="shared" si="243"/>
        <v>-1.9429299588244131E-2</v>
      </c>
      <c r="M315" s="302">
        <f t="shared" si="244"/>
        <v>5.3039361308811206E-3</v>
      </c>
      <c r="N315" s="302">
        <f t="shared" si="245"/>
        <v>-9.6000000000000946E-2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1.4282408576904668</v>
      </c>
      <c r="C324" s="299" t="str">
        <f>CONCATENATE("(",ROUND((B324/$H326)*100,1),")")</f>
        <v>(31.2)</v>
      </c>
      <c r="D324" s="302">
        <f>'Ind T6'!M135</f>
        <v>0.47532965476912981</v>
      </c>
      <c r="E324" s="299" t="str">
        <f>CONCATENATE("(",ROUND((D324/$H326)*100,1),")")</f>
        <v>(10.4)</v>
      </c>
      <c r="F324" s="302">
        <f>'Ind T6'!N135</f>
        <v>0.32868635781994443</v>
      </c>
      <c r="G324" s="299" t="str">
        <f>CONCATENATE("(",ROUND((F324/$H326)*100,1),")")</f>
        <v>(7.2)</v>
      </c>
      <c r="H324" s="302">
        <f>SUM(B324,D324,F324)</f>
        <v>2.2322568702795413</v>
      </c>
      <c r="I324" s="299" t="str">
        <f>CONCATENATE("(",ROUND((H324/$H326)*100,1),")")</f>
        <v>(48.7)</v>
      </c>
      <c r="K324" s="302">
        <f>B329-B324</f>
        <v>9.3366697036196822E-3</v>
      </c>
      <c r="L324" s="302">
        <f>D329-D324</f>
        <v>4.374973094285417E-3</v>
      </c>
      <c r="M324" s="302">
        <f>F329-F324</f>
        <v>1.952425466735408E-2</v>
      </c>
      <c r="N324" s="302">
        <f>SUM(K324:M324)</f>
        <v>3.3235897465259179E-2</v>
      </c>
    </row>
    <row r="325" spans="1:14" x14ac:dyDescent="0.2">
      <c r="A325" s="282" t="s">
        <v>365</v>
      </c>
      <c r="B325" s="302">
        <f>'Ind T6'!L134</f>
        <v>1.2523229467822248</v>
      </c>
      <c r="C325" s="299" t="str">
        <f>CONCATENATE("(",ROUND((B325/$H326)*100,1),")")</f>
        <v>(27.3)</v>
      </c>
      <c r="D325" s="302">
        <f>'Ind T6'!M134</f>
        <v>0.92778007278483965</v>
      </c>
      <c r="E325" s="299" t="str">
        <f>CONCATENATE("(",ROUND((D325/$H326)*100,1),")")</f>
        <v>(20.3)</v>
      </c>
      <c r="F325" s="302">
        <f>'Ind T6'!N134</f>
        <v>0.16664011015339505</v>
      </c>
      <c r="G325" s="299" t="str">
        <f>CONCATENATE("(",ROUND((F325/$H326)*100,1),")")</f>
        <v>(3.6)</v>
      </c>
      <c r="H325" s="302">
        <f t="shared" ref="H325" si="246">SUM(B325,D325,F325)</f>
        <v>2.3467431297204593</v>
      </c>
      <c r="I325" s="299" t="str">
        <f>CONCATENATE("(",ROUND((H325/$H326)*100,1),")")</f>
        <v>(51.3)</v>
      </c>
      <c r="K325" s="302">
        <f t="shared" ref="K325:K326" si="247">B330-B325</f>
        <v>5.4122060836971686E-2</v>
      </c>
      <c r="L325" s="302">
        <f t="shared" ref="L325:L326" si="248">D330-D325</f>
        <v>-3.3891890015043669E-2</v>
      </c>
      <c r="M325" s="302">
        <f t="shared" ref="M325:M326" si="249">F330-F325</f>
        <v>3.5339317128083025E-3</v>
      </c>
      <c r="N325" s="302">
        <f t="shared" ref="N325:N326" si="250">SUM(K325:M325)</f>
        <v>2.376410253473632E-2</v>
      </c>
    </row>
    <row r="326" spans="1:14" x14ac:dyDescent="0.2">
      <c r="A326" s="282" t="s">
        <v>363</v>
      </c>
      <c r="B326" s="302">
        <f>SUM(B324:B325)</f>
        <v>2.6805638044726914</v>
      </c>
      <c r="C326" s="299" t="str">
        <f>CONCATENATE("(",ROUND((B326/$H326)*100,1),")")</f>
        <v>(58.5)</v>
      </c>
      <c r="D326" s="302">
        <f>SUM(D324:D325)</f>
        <v>1.4031097275539695</v>
      </c>
      <c r="E326" s="299" t="str">
        <f>CONCATENATE("(",ROUND((D326/$H326)*100,1),")")</f>
        <v>(30.6)</v>
      </c>
      <c r="F326" s="302">
        <f>SUM(F324:F325)</f>
        <v>0.49532646797333946</v>
      </c>
      <c r="G326" s="299" t="str">
        <f>CONCATENATE("(",ROUND((F326/$H326)*100,1),")")</f>
        <v>(10.8)</v>
      </c>
      <c r="H326" s="302">
        <f>SUM(H324:H325)</f>
        <v>4.5790000000000006</v>
      </c>
      <c r="I326" s="299" t="str">
        <f>CONCATENATE("(",ROUND((H326/$H326)*100,1),")")</f>
        <v>(100)</v>
      </c>
      <c r="K326" s="302">
        <f t="shared" si="247"/>
        <v>6.3458730540591368E-2</v>
      </c>
      <c r="L326" s="302">
        <f t="shared" si="248"/>
        <v>-2.9516916920758307E-2</v>
      </c>
      <c r="M326" s="302">
        <f t="shared" si="249"/>
        <v>2.3058186380162438E-2</v>
      </c>
      <c r="N326" s="302">
        <f t="shared" si="250"/>
        <v>5.6999999999995499E-2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1.4375775273940865</v>
      </c>
      <c r="C329" s="299" t="str">
        <f>CONCATENATE("(",ROUND((B329/$H331)*100,1),")")</f>
        <v>(31)</v>
      </c>
      <c r="D329" s="302">
        <f>'Ind T6'!R135</f>
        <v>0.47970462786341522</v>
      </c>
      <c r="E329" s="299" t="str">
        <f>CONCATENATE("(",ROUND((D329/$H331)*100,1),")")</f>
        <v>(10.3)</v>
      </c>
      <c r="F329" s="302">
        <f>'Ind T6'!S135</f>
        <v>0.34821061248729851</v>
      </c>
      <c r="G329" s="299" t="str">
        <f>CONCATENATE("(",ROUND((F329/$H331)*100,1),")")</f>
        <v>(7.5)</v>
      </c>
      <c r="H329" s="302">
        <f>SUM(B329,D329,F329)</f>
        <v>2.2654927677448002</v>
      </c>
      <c r="I329" s="299" t="str">
        <f>CONCATENATE("(",ROUND((H329/$H331)*100,1),")")</f>
        <v>(48.9)</v>
      </c>
      <c r="K329" s="302">
        <f>B334-B329</f>
        <v>0.23069706491111286</v>
      </c>
      <c r="L329" s="302">
        <f>D334-D329</f>
        <v>8.7137188564002932E-2</v>
      </c>
      <c r="M329" s="302">
        <f>F334-F329</f>
        <v>9.0853685832100517E-2</v>
      </c>
      <c r="N329" s="302">
        <f>SUM(K329:M329)</f>
        <v>0.40868793930721631</v>
      </c>
    </row>
    <row r="330" spans="1:14" x14ac:dyDescent="0.2">
      <c r="A330" s="282" t="s">
        <v>365</v>
      </c>
      <c r="B330" s="302">
        <f>'Ind T6'!Q134</f>
        <v>1.3064450076191965</v>
      </c>
      <c r="C330" s="299" t="str">
        <f>CONCATENATE("(",ROUND((B330/$H331)*100,1),")")</f>
        <v>(28.2)</v>
      </c>
      <c r="D330" s="302">
        <f>'Ind T6'!R134</f>
        <v>0.89388818276979598</v>
      </c>
      <c r="E330" s="299" t="str">
        <f>CONCATENATE("(",ROUND((D330/$H331)*100,1),")")</f>
        <v>(19.3)</v>
      </c>
      <c r="F330" s="302">
        <f>'Ind T6'!S134</f>
        <v>0.17017404186620336</v>
      </c>
      <c r="G330" s="299" t="str">
        <f>CONCATENATE("(",ROUND((F330/$H331)*100,1),")")</f>
        <v>(3.7)</v>
      </c>
      <c r="H330" s="302">
        <f t="shared" ref="H330" si="251">SUM(B330,D330,F330)</f>
        <v>2.3705072322551954</v>
      </c>
      <c r="I330" s="299" t="str">
        <f>CONCATENATE("(",ROUND((H330/$H331)*100,1),")")</f>
        <v>(51.1)</v>
      </c>
      <c r="K330" s="302">
        <f t="shared" ref="K330:K331" si="252">B335-B330</f>
        <v>0.31750823153720353</v>
      </c>
      <c r="L330" s="302">
        <f t="shared" ref="L330:L331" si="253">D335-D330</f>
        <v>5.6003285658677626E-2</v>
      </c>
      <c r="M330" s="302">
        <f t="shared" ref="M330:M331" si="254">F335-F330</f>
        <v>2.8800543496904141E-2</v>
      </c>
      <c r="N330" s="302">
        <f t="shared" ref="N330:N331" si="255">SUM(K330:M330)</f>
        <v>0.4023120606927853</v>
      </c>
    </row>
    <row r="331" spans="1:14" x14ac:dyDescent="0.2">
      <c r="A331" s="282" t="s">
        <v>363</v>
      </c>
      <c r="B331" s="302">
        <f>SUM(B329:B330)</f>
        <v>2.7440225350132827</v>
      </c>
      <c r="C331" s="299" t="str">
        <f>CONCATENATE("(",ROUND((B331/$H331)*100,1),")")</f>
        <v>(59.2)</v>
      </c>
      <c r="D331" s="302">
        <f>SUM(D329:D330)</f>
        <v>1.3735928106332111</v>
      </c>
      <c r="E331" s="299" t="str">
        <f>CONCATENATE("(",ROUND((D331/$H331)*100,1),")")</f>
        <v>(29.6)</v>
      </c>
      <c r="F331" s="302">
        <f>SUM(F329:F330)</f>
        <v>0.51838465435350189</v>
      </c>
      <c r="G331" s="299" t="str">
        <f>CONCATENATE("(",ROUND((F331/$H331)*100,1),")")</f>
        <v>(11.2)</v>
      </c>
      <c r="H331" s="302">
        <f>SUM(H329:H330)</f>
        <v>4.6359999999999957</v>
      </c>
      <c r="I331" s="299" t="str">
        <f>CONCATENATE("(",ROUND((H331/$H331)*100,1),")")</f>
        <v>(100)</v>
      </c>
      <c r="K331" s="302">
        <f t="shared" si="252"/>
        <v>0.54820529644831684</v>
      </c>
      <c r="L331" s="302">
        <f t="shared" si="253"/>
        <v>0.1431404742226805</v>
      </c>
      <c r="M331" s="302">
        <f t="shared" si="254"/>
        <v>0.1196542293290046</v>
      </c>
      <c r="N331" s="302">
        <f t="shared" si="255"/>
        <v>0.81100000000000194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1.6682745923051994</v>
      </c>
      <c r="C334" s="299" t="str">
        <f>CONCATENATE("(",ROUND((B334/$H336)*100,1),")")</f>
        <v>(30.6)</v>
      </c>
      <c r="D334" s="302">
        <f>'Ind T6'!W135</f>
        <v>0.56684181642741815</v>
      </c>
      <c r="E334" s="299" t="str">
        <f>CONCATENATE("(",ROUND((D334/$H336)*100,1),")")</f>
        <v>(10.4)</v>
      </c>
      <c r="F334" s="302">
        <f>'Ind T6'!X135</f>
        <v>0.43906429831939903</v>
      </c>
      <c r="G334" s="299" t="str">
        <f>CONCATENATE("(",ROUND((F334/$H336)*100,1),")")</f>
        <v>(8.1)</v>
      </c>
      <c r="H334" s="302">
        <f>SUM(B334,D334,F334)</f>
        <v>2.6741807070520167</v>
      </c>
      <c r="I334" s="299" t="str">
        <f>CONCATENATE("(",ROUND((H334/$H336)*100,1),")")</f>
        <v>(49.1)</v>
      </c>
      <c r="K334" s="302">
        <f>B334-B324</f>
        <v>0.24003373461473254</v>
      </c>
      <c r="L334" s="302">
        <f>D334-D324</f>
        <v>9.1512161658288349E-2</v>
      </c>
      <c r="M334" s="302">
        <f>F334-F324</f>
        <v>0.1103779404994546</v>
      </c>
      <c r="N334" s="302">
        <f>SUM(K334:M334)</f>
        <v>0.44192383677247549</v>
      </c>
    </row>
    <row r="335" spans="1:14" x14ac:dyDescent="0.2">
      <c r="A335" s="282" t="s">
        <v>365</v>
      </c>
      <c r="B335" s="302">
        <f>'Ind T6'!V134</f>
        <v>1.6239532391564</v>
      </c>
      <c r="C335" s="299" t="str">
        <f>CONCATENATE("(",ROUND((B335/$H336)*100,1),")")</f>
        <v>(29.8)</v>
      </c>
      <c r="D335" s="302">
        <f>'Ind T6'!W134</f>
        <v>0.94989146842847361</v>
      </c>
      <c r="E335" s="299" t="str">
        <f>CONCATENATE("(",ROUND((D335/$H336)*100,1),")")</f>
        <v>(17.4)</v>
      </c>
      <c r="F335" s="302">
        <f>'Ind T6'!X134</f>
        <v>0.1989745853631075</v>
      </c>
      <c r="G335" s="299" t="str">
        <f>CONCATENATE("(",ROUND((F335/$H336)*100,1),")")</f>
        <v>(3.7)</v>
      </c>
      <c r="H335" s="302">
        <f>SUM(B335,D335,F335)</f>
        <v>2.7728192929479811</v>
      </c>
      <c r="I335" s="299" t="str">
        <f>CONCATENATE("(",ROUND((H335/$H336)*100,1),")")</f>
        <v>(50.9)</v>
      </c>
      <c r="K335" s="302">
        <f t="shared" ref="K335:K336" si="256">B335-B325</f>
        <v>0.37163029237417522</v>
      </c>
      <c r="L335" s="302">
        <f t="shared" ref="L335:L336" si="257">D335-D325</f>
        <v>2.2111395643633958E-2</v>
      </c>
      <c r="M335" s="302">
        <f t="shared" ref="M335:M336" si="258">F335-F325</f>
        <v>3.2334475209712443E-2</v>
      </c>
      <c r="N335" s="302">
        <f t="shared" ref="N335:N336" si="259">SUM(K335:M335)</f>
        <v>0.42607616322752162</v>
      </c>
    </row>
    <row r="336" spans="1:14" x14ac:dyDescent="0.2">
      <c r="A336" s="282" t="s">
        <v>363</v>
      </c>
      <c r="B336" s="302">
        <f>SUM(B334:B335)</f>
        <v>3.2922278314615996</v>
      </c>
      <c r="C336" s="299" t="str">
        <f>CONCATENATE("(",ROUND((B336/$H336)*100,1),")")</f>
        <v>(60.4)</v>
      </c>
      <c r="D336" s="302">
        <f>SUM(D334:D335)</f>
        <v>1.5167332848558917</v>
      </c>
      <c r="E336" s="299" t="str">
        <f>CONCATENATE("(",ROUND((D336/$H336)*100,1),")")</f>
        <v>(27.8)</v>
      </c>
      <c r="F336" s="302">
        <f>SUM(F334:F335)</f>
        <v>0.6380388836825065</v>
      </c>
      <c r="G336" s="299" t="str">
        <f>CONCATENATE("(",ROUND((F336/$H336)*100,1),")")</f>
        <v>(11.7)</v>
      </c>
      <c r="H336" s="302">
        <f>SUM(H334:H335)</f>
        <v>5.4469999999999974</v>
      </c>
      <c r="I336" s="299" t="str">
        <f>CONCATENATE("(",ROUND((H336/$H336)*100,1),")")</f>
        <v>(100)</v>
      </c>
      <c r="K336" s="302">
        <f t="shared" si="256"/>
        <v>0.6116640269889082</v>
      </c>
      <c r="L336" s="302">
        <f t="shared" si="257"/>
        <v>0.1136235573019222</v>
      </c>
      <c r="M336" s="302">
        <f t="shared" si="258"/>
        <v>0.14271241570916704</v>
      </c>
      <c r="N336" s="302">
        <f t="shared" si="259"/>
        <v>0.86799999999999744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4.271986157491293</v>
      </c>
      <c r="C345" s="299" t="str">
        <f>CONCATENATE("(",ROUND((B345/$H347)*100,1),")")</f>
        <v>(37.9)</v>
      </c>
      <c r="D345" s="302">
        <f>'Ind T6'!M144</f>
        <v>0.65780244783412123</v>
      </c>
      <c r="E345" s="299" t="str">
        <f>CONCATENATE("(",ROUND((D345/$H347)*100,1),")")</f>
        <v>(5.8)</v>
      </c>
      <c r="F345" s="302">
        <f>'Ind T6'!N144</f>
        <v>1.9382110778284116</v>
      </c>
      <c r="G345" s="299" t="str">
        <f>CONCATENATE("(",ROUND((F345/$H347)*100,1),")")</f>
        <v>(17.2)</v>
      </c>
      <c r="H345" s="302">
        <f>SUM(B345,D345,F345)</f>
        <v>6.8679996831538261</v>
      </c>
      <c r="I345" s="299" t="str">
        <f>CONCATENATE("(",ROUND((H345/$H347)*100,1),")")</f>
        <v>(60.9)</v>
      </c>
      <c r="K345" s="302">
        <f>B350-B345</f>
        <v>0.12077182339823622</v>
      </c>
      <c r="L345" s="302">
        <f>D350-D345</f>
        <v>4.6586003961837874E-2</v>
      </c>
      <c r="M345" s="302">
        <f>F350-F345</f>
        <v>8.3236479477466929E-2</v>
      </c>
      <c r="N345" s="302">
        <f>SUM(K345:M345)</f>
        <v>0.25059430683754103</v>
      </c>
    </row>
    <row r="346" spans="1:14" x14ac:dyDescent="0.2">
      <c r="A346" s="282" t="s">
        <v>365</v>
      </c>
      <c r="B346" s="302">
        <f>'Ind T6'!L143</f>
        <v>2.2662192620589736</v>
      </c>
      <c r="C346" s="299" t="str">
        <f>CONCATENATE("(",ROUND((B346/$H347)*100,1),")")</f>
        <v>(20.1)</v>
      </c>
      <c r="D346" s="302">
        <f>'Ind T6'!M143</f>
        <v>1.6259624153739349</v>
      </c>
      <c r="E346" s="299" t="str">
        <f>CONCATENATE("(",ROUND((D346/$H347)*100,1),")")</f>
        <v>(14.4)</v>
      </c>
      <c r="F346" s="302">
        <f>'Ind T6'!N143</f>
        <v>0.51081863941327266</v>
      </c>
      <c r="G346" s="299" t="str">
        <f>CONCATENATE("(",ROUND((F346/$H347)*100,1),")")</f>
        <v>(4.5)</v>
      </c>
      <c r="H346" s="302">
        <f t="shared" ref="H346" si="260">SUM(B346,D346,F346)</f>
        <v>4.4030003168461818</v>
      </c>
      <c r="I346" s="299" t="str">
        <f>CONCATENATE("(",ROUND((H346/$H347)*100,1),")")</f>
        <v>(39.1)</v>
      </c>
      <c r="K346" s="302">
        <f t="shared" ref="K346:K347" si="261">B351-B346</f>
        <v>0.11489346823652413</v>
      </c>
      <c r="L346" s="302">
        <f t="shared" ref="L346:L347" si="262">D351-D346</f>
        <v>9.4156939170586096E-2</v>
      </c>
      <c r="M346" s="302">
        <f t="shared" ref="M346:M347" si="263">F351-F346</f>
        <v>3.5355285755348964E-2</v>
      </c>
      <c r="N346" s="302">
        <f t="shared" ref="N346:N347" si="264">SUM(K346:M346)</f>
        <v>0.24440569316245919</v>
      </c>
    </row>
    <row r="347" spans="1:14" x14ac:dyDescent="0.2">
      <c r="A347" s="282" t="s">
        <v>363</v>
      </c>
      <c r="B347" s="302">
        <f>SUM(B345:B346)</f>
        <v>6.5382054195502661</v>
      </c>
      <c r="C347" s="299" t="str">
        <f>CONCATENATE("(",ROUND((B347/$H347)*100,1),")")</f>
        <v>(58)</v>
      </c>
      <c r="D347" s="302">
        <f>SUM(D345:D346)</f>
        <v>2.2837648632080563</v>
      </c>
      <c r="E347" s="299" t="str">
        <f>CONCATENATE("(",ROUND((D347/$H347)*100,1),")")</f>
        <v>(20.3)</v>
      </c>
      <c r="F347" s="302">
        <f>SUM(F345:F346)</f>
        <v>2.4490297172416842</v>
      </c>
      <c r="G347" s="299" t="str">
        <f>CONCATENATE("(",ROUND((F347/$H347)*100,1),")")</f>
        <v>(21.7)</v>
      </c>
      <c r="H347" s="302">
        <f>SUM(H345:H346)</f>
        <v>11.271000000000008</v>
      </c>
      <c r="I347" s="299" t="str">
        <f>CONCATENATE("(",ROUND((H347/$H347)*100,1),")")</f>
        <v>(100)</v>
      </c>
      <c r="K347" s="302">
        <f t="shared" si="261"/>
        <v>0.2356652916347608</v>
      </c>
      <c r="L347" s="302">
        <f t="shared" si="262"/>
        <v>0.14074294313242364</v>
      </c>
      <c r="M347" s="302">
        <f t="shared" si="263"/>
        <v>0.11859176523281612</v>
      </c>
      <c r="N347" s="302">
        <f t="shared" si="264"/>
        <v>0.49500000000000055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4.3927579808895292</v>
      </c>
      <c r="C350" s="299" t="str">
        <f>CONCATENATE("(",ROUND((B350/$H352)*100,1),")")</f>
        <v>(37.3)</v>
      </c>
      <c r="D350" s="302">
        <f>'Ind T6'!R144</f>
        <v>0.7043884517959591</v>
      </c>
      <c r="E350" s="299" t="str">
        <f>CONCATENATE("(",ROUND((D350/$H352)*100,1),")")</f>
        <v>(6)</v>
      </c>
      <c r="F350" s="302">
        <f>'Ind T6'!S144</f>
        <v>2.0214475573058786</v>
      </c>
      <c r="G350" s="299" t="str">
        <f>CONCATENATE("(",ROUND((F350/$H352)*100,1),")")</f>
        <v>(17.2)</v>
      </c>
      <c r="H350" s="302">
        <f>SUM(B350,D350,F350)</f>
        <v>7.1185939899913659</v>
      </c>
      <c r="I350" s="299" t="str">
        <f>CONCATENATE("(",ROUND((H350/$H352)*100,1),")")</f>
        <v>(60.5)</v>
      </c>
      <c r="K350" s="302">
        <f>B355-B350</f>
        <v>0.1997863724150406</v>
      </c>
      <c r="L350" s="302">
        <f>D355-D350</f>
        <v>8.132860649719087E-2</v>
      </c>
      <c r="M350" s="302">
        <f>F355-F350</f>
        <v>0.145909118457626</v>
      </c>
      <c r="N350" s="302">
        <f>SUM(K350:M350)</f>
        <v>0.42702409736985747</v>
      </c>
    </row>
    <row r="351" spans="1:14" x14ac:dyDescent="0.2">
      <c r="A351" s="282" t="s">
        <v>365</v>
      </c>
      <c r="B351" s="302">
        <f>'Ind T6'!Q143</f>
        <v>2.3811127302954977</v>
      </c>
      <c r="C351" s="299" t="str">
        <f>CONCATENATE("(",ROUND((B351/$H352)*100,1),")")</f>
        <v>(20.2)</v>
      </c>
      <c r="D351" s="302">
        <f>'Ind T6'!R143</f>
        <v>1.720119354544521</v>
      </c>
      <c r="E351" s="299" t="str">
        <f>CONCATENATE("(",ROUND((D351/$H352)*100,1),")")</f>
        <v>(14.6)</v>
      </c>
      <c r="F351" s="302">
        <f>'Ind T6'!S143</f>
        <v>0.54617392516862162</v>
      </c>
      <c r="G351" s="299" t="str">
        <f>CONCATENATE("(",ROUND((F351/$H352)*100,1),")")</f>
        <v>(4.6)</v>
      </c>
      <c r="H351" s="302">
        <f t="shared" ref="H351" si="265">SUM(B351,D351,F351)</f>
        <v>4.6474060100086403</v>
      </c>
      <c r="I351" s="299" t="str">
        <f>CONCATENATE("(",ROUND((H351/$H352)*100,1),")")</f>
        <v>(39.5)</v>
      </c>
      <c r="K351" s="302">
        <f t="shared" ref="K351:K352" si="266">B356-B351</f>
        <v>0.18298950876178921</v>
      </c>
      <c r="L351" s="302">
        <f t="shared" ref="L351:L352" si="267">D356-D351</f>
        <v>0.14329805099544068</v>
      </c>
      <c r="M351" s="302">
        <f t="shared" ref="M351:M352" si="268">F356-F351</f>
        <v>6.3688342872903925E-2</v>
      </c>
      <c r="N351" s="302">
        <f t="shared" ref="N351:N352" si="269">SUM(K351:M351)</f>
        <v>0.38997590263013382</v>
      </c>
    </row>
    <row r="352" spans="1:14" x14ac:dyDescent="0.2">
      <c r="A352" s="282" t="s">
        <v>363</v>
      </c>
      <c r="B352" s="302">
        <f>SUM(B350:B351)</f>
        <v>6.7738707111850269</v>
      </c>
      <c r="C352" s="299" t="str">
        <f>CONCATENATE("(",ROUND((B352/$H352)*100,1),")")</f>
        <v>(57.6)</v>
      </c>
      <c r="D352" s="302">
        <f>SUM(D350:D351)</f>
        <v>2.4245078063404799</v>
      </c>
      <c r="E352" s="299" t="str">
        <f>CONCATENATE("(",ROUND((D352/$H352)*100,1),")")</f>
        <v>(20.6)</v>
      </c>
      <c r="F352" s="302">
        <f>SUM(F350:F351)</f>
        <v>2.5676214824745003</v>
      </c>
      <c r="G352" s="299" t="str">
        <f>CONCATENATE("(",ROUND((F352/$H352)*100,1),")")</f>
        <v>(21.8)</v>
      </c>
      <c r="H352" s="302">
        <f>SUM(H350:H351)</f>
        <v>11.766000000000005</v>
      </c>
      <c r="I352" s="299" t="str">
        <f>CONCATENATE("(",ROUND((H352/$H352)*100,1),")")</f>
        <v>(100)</v>
      </c>
      <c r="K352" s="302">
        <f t="shared" si="266"/>
        <v>0.38277588117682981</v>
      </c>
      <c r="L352" s="302">
        <f t="shared" si="267"/>
        <v>0.22462665749263167</v>
      </c>
      <c r="M352" s="302">
        <f t="shared" si="268"/>
        <v>0.20959746133052981</v>
      </c>
      <c r="N352" s="302">
        <f t="shared" si="269"/>
        <v>0.81699999999999129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4.5925443533045698</v>
      </c>
      <c r="C355" s="299" t="str">
        <f>CONCATENATE("(",ROUND((B355/$H357)*100,1),")")</f>
        <v>(36.5)</v>
      </c>
      <c r="D355" s="302">
        <f>'Ind T6'!W144</f>
        <v>0.78571705829314997</v>
      </c>
      <c r="E355" s="299" t="str">
        <f>CONCATENATE("(",ROUND((D355/$H357)*100,1),")")</f>
        <v>(6.2)</v>
      </c>
      <c r="F355" s="302">
        <f>'Ind T6'!X144</f>
        <v>2.1673566757635045</v>
      </c>
      <c r="G355" s="299" t="str">
        <f>CONCATENATE("(",ROUND((F355/$H357)*100,1),")")</f>
        <v>(17.2)</v>
      </c>
      <c r="H355" s="302">
        <f>SUM(B355,D355,F355)</f>
        <v>7.5456180873612242</v>
      </c>
      <c r="I355" s="299" t="str">
        <f>CONCATENATE("(",ROUND((H355/$H357)*100,1),")")</f>
        <v>(60)</v>
      </c>
      <c r="K355" s="302">
        <f>B355-B345</f>
        <v>0.32055819581327682</v>
      </c>
      <c r="L355" s="302">
        <f>D355-D345</f>
        <v>0.12791461045902874</v>
      </c>
      <c r="M355" s="302">
        <f>F355-F345</f>
        <v>0.22914559793509293</v>
      </c>
      <c r="N355" s="302">
        <f>SUM(K355:M355)</f>
        <v>0.67761840420739849</v>
      </c>
    </row>
    <row r="356" spans="1:14" x14ac:dyDescent="0.2">
      <c r="A356" s="282" t="s">
        <v>365</v>
      </c>
      <c r="B356" s="302">
        <f>'Ind T6'!V143</f>
        <v>2.564102239057287</v>
      </c>
      <c r="C356" s="299" t="str">
        <f>CONCATENATE("(",ROUND((B356/$H357)*100,1),")")</f>
        <v>(20.4)</v>
      </c>
      <c r="D356" s="302">
        <f>'Ind T6'!W143</f>
        <v>1.8634174055399617</v>
      </c>
      <c r="E356" s="299" t="str">
        <f>CONCATENATE("(",ROUND((D356/$H357)*100,1),")")</f>
        <v>(14.8)</v>
      </c>
      <c r="F356" s="302">
        <f>'Ind T6'!X143</f>
        <v>0.60986226804152555</v>
      </c>
      <c r="G356" s="299" t="str">
        <f>CONCATENATE("(",ROUND((F356/$H357)*100,1),")")</f>
        <v>(4.8)</v>
      </c>
      <c r="H356" s="302">
        <f t="shared" ref="H356" si="270">SUM(B356,D356,F356)</f>
        <v>5.0373819126387742</v>
      </c>
      <c r="I356" s="299" t="str">
        <f>CONCATENATE("(",ROUND((H356/$H357)*100,1),")")</f>
        <v>(40)</v>
      </c>
      <c r="K356" s="302">
        <f t="shared" ref="K356:K357" si="271">B356-B346</f>
        <v>0.29788297699831334</v>
      </c>
      <c r="L356" s="302">
        <f t="shared" ref="L356:L357" si="272">D356-D346</f>
        <v>0.23745499016602678</v>
      </c>
      <c r="M356" s="302">
        <f t="shared" ref="M356:M357" si="273">F356-F346</f>
        <v>9.9043628628252889E-2</v>
      </c>
      <c r="N356" s="302">
        <f t="shared" ref="N356:N357" si="274">SUM(K356:M356)</f>
        <v>0.63438159579259301</v>
      </c>
    </row>
    <row r="357" spans="1:14" x14ac:dyDescent="0.2">
      <c r="A357" s="282" t="s">
        <v>363</v>
      </c>
      <c r="B357" s="302">
        <f>SUM(B355:B356)</f>
        <v>7.1566465923618567</v>
      </c>
      <c r="C357" s="299" t="str">
        <f>CONCATENATE("(",ROUND((B357/$H357)*100,1),")")</f>
        <v>(56.9)</v>
      </c>
      <c r="D357" s="302">
        <f>SUM(D355:D356)</f>
        <v>2.6491344638331116</v>
      </c>
      <c r="E357" s="299" t="str">
        <f>CONCATENATE("(",ROUND((D357/$H357)*100,1),")")</f>
        <v>(21.1)</v>
      </c>
      <c r="F357" s="302">
        <f>SUM(F355:F356)</f>
        <v>2.7772189438050301</v>
      </c>
      <c r="G357" s="299" t="str">
        <f>CONCATENATE("(",ROUND((F357/$H357)*100,1),")")</f>
        <v>(22.1)</v>
      </c>
      <c r="H357" s="302">
        <f>SUM(H355:H356)</f>
        <v>12.582999999999998</v>
      </c>
      <c r="I357" s="299" t="str">
        <f>CONCATENATE("(",ROUND((H357/$H357)*100,1),")")</f>
        <v>(100)</v>
      </c>
      <c r="K357" s="302">
        <f t="shared" si="271"/>
        <v>0.61844117281159061</v>
      </c>
      <c r="L357" s="302">
        <f t="shared" si="272"/>
        <v>0.3653696006250553</v>
      </c>
      <c r="M357" s="302">
        <f t="shared" si="273"/>
        <v>0.32818922656334593</v>
      </c>
      <c r="N357" s="302">
        <f t="shared" si="274"/>
        <v>1.3119999999999918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3.9409984909015146</v>
      </c>
      <c r="C366" s="299" t="str">
        <f>CONCATENATE("(",ROUND((B366/$H368)*100,1),")")</f>
        <v>(39.1)</v>
      </c>
      <c r="D366" s="302">
        <f>'Ind T6'!M153</f>
        <v>1.388347946165557</v>
      </c>
      <c r="E366" s="299" t="str">
        <f>CONCATENATE("(",ROUND((D366/$H368)*100,1),")")</f>
        <v>(13.8)</v>
      </c>
      <c r="F366" s="302">
        <f>'Ind T6'!N153</f>
        <v>0.37993558390508364</v>
      </c>
      <c r="G366" s="299" t="str">
        <f>CONCATENATE("(",ROUND((F366/$H368)*100,1),")")</f>
        <v>(3.8)</v>
      </c>
      <c r="H366" s="302">
        <f>SUM(B366,D366,F366)</f>
        <v>5.7092820209721555</v>
      </c>
      <c r="I366" s="299" t="str">
        <f>CONCATENATE("(",ROUND((H366/$H368)*100,1),")")</f>
        <v>(56.7)</v>
      </c>
      <c r="K366" s="302">
        <f>B371-B366</f>
        <v>0.28423431927946297</v>
      </c>
      <c r="L366" s="302">
        <f>D371-D366</f>
        <v>9.71024607346469E-2</v>
      </c>
      <c r="M366" s="302">
        <f>F371-F366</f>
        <v>2.1049000930066952E-2</v>
      </c>
      <c r="N366" s="302">
        <f>SUM(K366:M366)</f>
        <v>0.40238578094417682</v>
      </c>
    </row>
    <row r="367" spans="1:14" x14ac:dyDescent="0.2">
      <c r="A367" s="282" t="s">
        <v>365</v>
      </c>
      <c r="B367" s="302">
        <f>'Ind T6'!L152</f>
        <v>2.0176995762108549</v>
      </c>
      <c r="C367" s="299" t="str">
        <f>CONCATENATE("(",ROUND((B367/$H368)*100,1),")")</f>
        <v>(20)</v>
      </c>
      <c r="D367" s="302">
        <f>'Ind T6'!M152</f>
        <v>1.9008027288007705</v>
      </c>
      <c r="E367" s="299" t="str">
        <f>CONCATENATE("(",ROUND((D367/$H368)*100,1),")")</f>
        <v>(18.9)</v>
      </c>
      <c r="F367" s="302">
        <f>'Ind T6'!N152</f>
        <v>0.44821567401620144</v>
      </c>
      <c r="G367" s="299" t="str">
        <f>CONCATENATE("(",ROUND((F367/$H368)*100,1),")")</f>
        <v>(4.4)</v>
      </c>
      <c r="H367" s="302">
        <f t="shared" ref="H367" si="275">SUM(B367,D367,F367)</f>
        <v>4.3667179790278272</v>
      </c>
      <c r="I367" s="299" t="str">
        <f>CONCATENATE("(",ROUND((H367/$H368)*100,1),")")</f>
        <v>(43.3)</v>
      </c>
      <c r="K367" s="302">
        <f t="shared" ref="K367:K368" si="276">B372-B367</f>
        <v>0.18449404051941443</v>
      </c>
      <c r="L367" s="302">
        <f t="shared" ref="L367:L368" si="277">D372-D367</f>
        <v>9.8806647529939395E-2</v>
      </c>
      <c r="M367" s="302">
        <f t="shared" ref="M367:M368" si="278">F372-F367</f>
        <v>2.4313531006486033E-2</v>
      </c>
      <c r="N367" s="302">
        <f t="shared" ref="N367:N368" si="279">SUM(K367:M367)</f>
        <v>0.30761421905583985</v>
      </c>
    </row>
    <row r="368" spans="1:14" x14ac:dyDescent="0.2">
      <c r="A368" s="282" t="s">
        <v>363</v>
      </c>
      <c r="B368" s="302">
        <f>SUM(B366:B367)</f>
        <v>5.958698067112369</v>
      </c>
      <c r="C368" s="299" t="str">
        <f>CONCATENATE("(",ROUND((B368/$H368)*100,1),")")</f>
        <v>(59.1)</v>
      </c>
      <c r="D368" s="302">
        <f>SUM(D366:D367)</f>
        <v>3.2891506749663275</v>
      </c>
      <c r="E368" s="299" t="str">
        <f>CONCATENATE("(",ROUND((D368/$H368)*100,1),")")</f>
        <v>(32.6)</v>
      </c>
      <c r="F368" s="302">
        <f>SUM(F366:F367)</f>
        <v>0.82815125792128508</v>
      </c>
      <c r="G368" s="299" t="str">
        <f>CONCATENATE("(",ROUND((F368/$H368)*100,1),")")</f>
        <v>(8.2)</v>
      </c>
      <c r="H368" s="302">
        <f>SUM(H366:H367)</f>
        <v>10.075999999999983</v>
      </c>
      <c r="I368" s="299" t="str">
        <f>CONCATENATE("(",ROUND((H368/$H368)*100,1),")")</f>
        <v>(100)</v>
      </c>
      <c r="K368" s="302">
        <f t="shared" si="276"/>
        <v>0.46872835979887739</v>
      </c>
      <c r="L368" s="302">
        <f t="shared" si="277"/>
        <v>0.19590910826458607</v>
      </c>
      <c r="M368" s="302">
        <f t="shared" si="278"/>
        <v>4.536253193655293E-2</v>
      </c>
      <c r="N368" s="302">
        <f t="shared" si="279"/>
        <v>0.7100000000000164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4.2252328101809775</v>
      </c>
      <c r="C371" s="299" t="str">
        <f>CONCATENATE("(",ROUND((B371/$H373)*100,1),")")</f>
        <v>(39.2)</v>
      </c>
      <c r="D371" s="302">
        <f>'Ind T6'!R153</f>
        <v>1.4854504069002039</v>
      </c>
      <c r="E371" s="299" t="str">
        <f>CONCATENATE("(",ROUND((D371/$H373)*100,1),")")</f>
        <v>(13.8)</v>
      </c>
      <c r="F371" s="302">
        <f>'Ind T6'!S153</f>
        <v>0.40098458483515059</v>
      </c>
      <c r="G371" s="299" t="str">
        <f>CONCATENATE("(",ROUND((F371/$H373)*100,1),")")</f>
        <v>(3.7)</v>
      </c>
      <c r="H371" s="302">
        <f>SUM(B371,D371,F371)</f>
        <v>6.1116678019163313</v>
      </c>
      <c r="I371" s="299" t="str">
        <f>CONCATENATE("(",ROUND((H371/$H373)*100,1),")")</f>
        <v>(56.7)</v>
      </c>
      <c r="K371" s="302">
        <f>B376-B371</f>
        <v>0.30176637387852789</v>
      </c>
      <c r="L371" s="302">
        <f>D376-D371</f>
        <v>9.1514842421062115E-2</v>
      </c>
      <c r="M371" s="302">
        <f>F376-F371</f>
        <v>2.9902264185038774E-2</v>
      </c>
      <c r="N371" s="302">
        <f>SUM(K371:M371)</f>
        <v>0.42318348048462878</v>
      </c>
    </row>
    <row r="372" spans="1:14" x14ac:dyDescent="0.2">
      <c r="A372" s="282" t="s">
        <v>365</v>
      </c>
      <c r="B372" s="302">
        <f>'Ind T6'!Q152</f>
        <v>2.2021936167302694</v>
      </c>
      <c r="C372" s="299" t="str">
        <f>CONCATENATE("(",ROUND((B372/$H373)*100,1),")")</f>
        <v>(20.4)</v>
      </c>
      <c r="D372" s="302">
        <f>'Ind T6'!R152</f>
        <v>1.9996093763307099</v>
      </c>
      <c r="E372" s="299" t="str">
        <f>CONCATENATE("(",ROUND((D372/$H373)*100,1),")")</f>
        <v>(18.5)</v>
      </c>
      <c r="F372" s="302">
        <f>'Ind T6'!S152</f>
        <v>0.47252920502268747</v>
      </c>
      <c r="G372" s="299" t="str">
        <f>CONCATENATE("(",ROUND((F372/$H373)*100,1),")")</f>
        <v>(4.4)</v>
      </c>
      <c r="H372" s="302">
        <f t="shared" ref="H372" si="280">SUM(B372,D372,F372)</f>
        <v>4.6743321980836665</v>
      </c>
      <c r="I372" s="299" t="str">
        <f>CONCATENATE("(",ROUND((H372/$H373)*100,1),")")</f>
        <v>(43.3)</v>
      </c>
      <c r="K372" s="302">
        <f t="shared" ref="K372:K373" si="281">B377-B372</f>
        <v>0.20992456835726125</v>
      </c>
      <c r="L372" s="302">
        <f t="shared" ref="L372:L373" si="282">D377-D372</f>
        <v>6.9588043233981045E-2</v>
      </c>
      <c r="M372" s="302">
        <f t="shared" ref="M372:M373" si="283">F377-F372</f>
        <v>3.8303907924123304E-2</v>
      </c>
      <c r="N372" s="302">
        <f t="shared" ref="N372:N373" si="284">SUM(K372:M372)</f>
        <v>0.3178165195153656</v>
      </c>
    </row>
    <row r="373" spans="1:14" x14ac:dyDescent="0.2">
      <c r="A373" s="282" t="s">
        <v>363</v>
      </c>
      <c r="B373" s="302">
        <f>SUM(B371:B372)</f>
        <v>6.4274264269112464</v>
      </c>
      <c r="C373" s="299" t="str">
        <f>CONCATENATE("(",ROUND((B373/$H373)*100,1),")")</f>
        <v>(59.6)</v>
      </c>
      <c r="D373" s="302">
        <f>SUM(D371:D372)</f>
        <v>3.4850597832309136</v>
      </c>
      <c r="E373" s="299" t="str">
        <f>CONCATENATE("(",ROUND((D373/$H373)*100,1),")")</f>
        <v>(32.3)</v>
      </c>
      <c r="F373" s="302">
        <f>SUM(F371:F372)</f>
        <v>0.87351378985783801</v>
      </c>
      <c r="G373" s="299" t="str">
        <f>CONCATENATE("(",ROUND((F373/$H373)*100,1),")")</f>
        <v>(8.1)</v>
      </c>
      <c r="H373" s="302">
        <f>SUM(H371:H372)</f>
        <v>10.785999999999998</v>
      </c>
      <c r="I373" s="299" t="str">
        <f>CONCATENATE("(",ROUND((H373/$H373)*100,1),")")</f>
        <v>(100)</v>
      </c>
      <c r="K373" s="302">
        <f t="shared" si="281"/>
        <v>0.51169094223578959</v>
      </c>
      <c r="L373" s="302">
        <f t="shared" si="282"/>
        <v>0.16110288565504316</v>
      </c>
      <c r="M373" s="302">
        <f t="shared" si="283"/>
        <v>6.8206172109162133E-2</v>
      </c>
      <c r="N373" s="302">
        <f t="shared" si="284"/>
        <v>0.74099999999999488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4.5269991840595054</v>
      </c>
      <c r="C376" s="299" t="str">
        <f>CONCATENATE("(",ROUND((B376/$H378)*100,1),")")</f>
        <v>(39.3)</v>
      </c>
      <c r="D376" s="302">
        <f>'Ind T6'!W153</f>
        <v>1.576965249321266</v>
      </c>
      <c r="E376" s="299" t="str">
        <f>CONCATENATE("(",ROUND((D376/$H378)*100,1),")")</f>
        <v>(13.7)</v>
      </c>
      <c r="F376" s="302">
        <f>'Ind T6'!X153</f>
        <v>0.43088684902018937</v>
      </c>
      <c r="G376" s="299" t="str">
        <f>CONCATENATE("(",ROUND((F376/$H378)*100,1),")")</f>
        <v>(3.7)</v>
      </c>
      <c r="H376" s="302">
        <f>SUM(B376,D376,F376)</f>
        <v>6.534851282400961</v>
      </c>
      <c r="I376" s="299" t="str">
        <f>CONCATENATE("(",ROUND((H376/$H378)*100,1),")")</f>
        <v>(56.7)</v>
      </c>
      <c r="K376" s="302">
        <f>B376-B366</f>
        <v>0.58600069315799086</v>
      </c>
      <c r="L376" s="302">
        <f>D376-D366</f>
        <v>0.18861730315570902</v>
      </c>
      <c r="M376" s="302">
        <f>F376-F366</f>
        <v>5.0951265115105726E-2</v>
      </c>
      <c r="N376" s="302">
        <f>SUM(K376:M376)</f>
        <v>0.8255692614288056</v>
      </c>
    </row>
    <row r="377" spans="1:14" x14ac:dyDescent="0.2">
      <c r="A377" s="282" t="s">
        <v>365</v>
      </c>
      <c r="B377" s="302">
        <f>'Ind T6'!V152</f>
        <v>2.4121181850875306</v>
      </c>
      <c r="C377" s="299" t="str">
        <f>CONCATENATE("(",ROUND((B377/$H378)*100,1),")")</f>
        <v>(20.9)</v>
      </c>
      <c r="D377" s="302">
        <f>'Ind T6'!W152</f>
        <v>2.0691974195646909</v>
      </c>
      <c r="E377" s="299" t="str">
        <f>CONCATENATE("(",ROUND((D377/$H378)*100,1),")")</f>
        <v>(18)</v>
      </c>
      <c r="F377" s="302">
        <f>'Ind T6'!X152</f>
        <v>0.51083311294681077</v>
      </c>
      <c r="G377" s="299" t="str">
        <f>CONCATENATE("(",ROUND((F377/$H378)*100,1),")")</f>
        <v>(4.4)</v>
      </c>
      <c r="H377" s="302">
        <f t="shared" ref="H377" si="285">SUM(B377,D377,F377)</f>
        <v>4.9921487175990329</v>
      </c>
      <c r="I377" s="299" t="str">
        <f>CONCATENATE("(",ROUND((H377/$H378)*100,1),")")</f>
        <v>(43.3)</v>
      </c>
      <c r="K377" s="302">
        <f t="shared" ref="K377:K378" si="286">B377-B367</f>
        <v>0.39441860887667568</v>
      </c>
      <c r="L377" s="302">
        <f t="shared" ref="L377:L378" si="287">D377-D367</f>
        <v>0.16839469076392044</v>
      </c>
      <c r="M377" s="302">
        <f t="shared" ref="M377:M378" si="288">F377-F367</f>
        <v>6.2617438930609337E-2</v>
      </c>
      <c r="N377" s="302">
        <f t="shared" ref="N377:N378" si="289">SUM(K377:M377)</f>
        <v>0.62543073857120546</v>
      </c>
    </row>
    <row r="378" spans="1:14" x14ac:dyDescent="0.2">
      <c r="A378" s="282" t="s">
        <v>363</v>
      </c>
      <c r="B378" s="302">
        <f>SUM(B376:B377)</f>
        <v>6.939117369147036</v>
      </c>
      <c r="C378" s="299" t="str">
        <f>CONCATENATE("(",ROUND((B378/$H378)*100,1),")")</f>
        <v>(60.2)</v>
      </c>
      <c r="D378" s="302">
        <f>SUM(D376:D377)</f>
        <v>3.6461626688859567</v>
      </c>
      <c r="E378" s="299" t="str">
        <f>CONCATENATE("(",ROUND((D378/$H378)*100,1),")")</f>
        <v>(31.6)</v>
      </c>
      <c r="F378" s="302">
        <f>SUM(F376:F377)</f>
        <v>0.94171996196700014</v>
      </c>
      <c r="G378" s="299" t="str">
        <f>CONCATENATE("(",ROUND((F378/$H378)*100,1),")")</f>
        <v>(8.2)</v>
      </c>
      <c r="H378" s="302">
        <f>SUM(H376:H377)</f>
        <v>11.526999999999994</v>
      </c>
      <c r="I378" s="299" t="str">
        <f>CONCATENATE("(",ROUND((H378/$H378)*100,1),")")</f>
        <v>(100)</v>
      </c>
      <c r="K378" s="302">
        <f t="shared" si="286"/>
        <v>0.98041930203466698</v>
      </c>
      <c r="L378" s="302">
        <f t="shared" si="287"/>
        <v>0.35701199391962923</v>
      </c>
      <c r="M378" s="302">
        <f t="shared" si="288"/>
        <v>0.11356870404571506</v>
      </c>
      <c r="N378" s="302">
        <f t="shared" si="289"/>
        <v>1.4510000000000112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2.2863392747771774</v>
      </c>
      <c r="C387" s="299" t="str">
        <f>CONCATENATE("(",ROUND((B387/$H389)*100,1),")")</f>
        <v>(35.2)</v>
      </c>
      <c r="D387" s="302">
        <f>'Ind T6'!M162</f>
        <v>0.32291142827270225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2.6092507030498795</v>
      </c>
      <c r="I387" s="299" t="str">
        <f>CONCATENATE("(",ROUND((H387/$H389)*100,1),")")</f>
        <v>(40.2)</v>
      </c>
      <c r="K387" s="302">
        <f>B392-B387</f>
        <v>-1.0143056176755483E-2</v>
      </c>
      <c r="L387" s="302">
        <f>D392-D387</f>
        <v>2.2872997431455766E-2</v>
      </c>
      <c r="M387" s="302">
        <f>F392-F387</f>
        <v>0</v>
      </c>
      <c r="N387" s="302">
        <f>SUM(K387:M387)</f>
        <v>1.2729941254700283E-2</v>
      </c>
    </row>
    <row r="388" spans="1:14" x14ac:dyDescent="0.2">
      <c r="A388" s="282" t="s">
        <v>365</v>
      </c>
      <c r="B388" s="302">
        <f>'Ind T6'!L161</f>
        <v>2.0117752827907562</v>
      </c>
      <c r="C388" s="299" t="str">
        <f>CONCATENATE("(",ROUND((B388/$H389)*100,1),")")</f>
        <v>(31)</v>
      </c>
      <c r="D388" s="302">
        <f>'Ind T6'!M161</f>
        <v>1.7571271381641698</v>
      </c>
      <c r="E388" s="299" t="str">
        <f>CONCATENATE("(",ROUND((D388/$H389)*100,1),")")</f>
        <v>(27)</v>
      </c>
      <c r="F388" s="302">
        <f>'Ind T6'!N161</f>
        <v>0.11784687599518835</v>
      </c>
      <c r="G388" s="299" t="str">
        <f>CONCATENATE("(",ROUND((F388/$H389)*100,1),")")</f>
        <v>(1.8)</v>
      </c>
      <c r="H388" s="302">
        <f t="shared" ref="H388" si="290">SUM(B388,D388,F388)</f>
        <v>3.8867492969501143</v>
      </c>
      <c r="I388" s="299" t="str">
        <f>CONCATENATE("(",ROUND((H388/$H389)*100,1),")")</f>
        <v>(59.8)</v>
      </c>
      <c r="K388" s="302">
        <f t="shared" ref="K388:K389" si="291">B393-B388</f>
        <v>3.2355801577774734E-2</v>
      </c>
      <c r="L388" s="302">
        <f t="shared" ref="L388:L389" si="292">D393-D388</f>
        <v>3.1873106563170994E-2</v>
      </c>
      <c r="M388" s="302">
        <f t="shared" ref="M388:M389" si="293">F393-F388</f>
        <v>2.0411506043591932E-3</v>
      </c>
      <c r="N388" s="302">
        <f t="shared" ref="N388:N389" si="294">SUM(K388:M388)</f>
        <v>6.6270058745304922E-2</v>
      </c>
    </row>
    <row r="389" spans="1:14" x14ac:dyDescent="0.2">
      <c r="A389" s="282" t="s">
        <v>363</v>
      </c>
      <c r="B389" s="302">
        <f>SUM(B387:B388)</f>
        <v>4.2981145575679331</v>
      </c>
      <c r="C389" s="299" t="str">
        <f>CONCATENATE("(",ROUND((B389/$H389)*100,1),")")</f>
        <v>(66.2)</v>
      </c>
      <c r="D389" s="302">
        <f>SUM(D387:D388)</f>
        <v>2.0800385664368721</v>
      </c>
      <c r="E389" s="299" t="str">
        <f>CONCATENATE("(",ROUND((D389/$H389)*100,1),")")</f>
        <v>(32)</v>
      </c>
      <c r="F389" s="302">
        <f>SUM(F387:F388)</f>
        <v>0.11784687599518835</v>
      </c>
      <c r="G389" s="299" t="str">
        <f>CONCATENATE("(",ROUND((F389/$H389)*100,1),")")</f>
        <v>(1.8)</v>
      </c>
      <c r="H389" s="302">
        <f>SUM(H387:H388)</f>
        <v>6.4959999999999933</v>
      </c>
      <c r="I389" s="299" t="str">
        <f>CONCATENATE("(",ROUND((H389/$H389)*100,1),")")</f>
        <v>(100)</v>
      </c>
      <c r="K389" s="302">
        <f t="shared" si="291"/>
        <v>2.2212745401019696E-2</v>
      </c>
      <c r="L389" s="302">
        <f t="shared" si="292"/>
        <v>5.4746103994626427E-2</v>
      </c>
      <c r="M389" s="302">
        <f t="shared" si="293"/>
        <v>2.0411506043591932E-3</v>
      </c>
      <c r="N389" s="302">
        <f t="shared" si="294"/>
        <v>7.9000000000005316E-2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2.2761962186004219</v>
      </c>
      <c r="C392" s="299" t="str">
        <f>CONCATENATE("(",ROUND((B392/$H394)*100,1),")")</f>
        <v>(34.6)</v>
      </c>
      <c r="D392" s="302">
        <f>'Ind T6'!R162</f>
        <v>0.34578442570415802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2.6219806443045801</v>
      </c>
      <c r="I392" s="299" t="str">
        <f>CONCATENATE("(",ROUND((H392/$H394)*100,1),")")</f>
        <v>(39.9)</v>
      </c>
      <c r="K392" s="302">
        <f>B397-B392</f>
        <v>-9.6249772928955757E-3</v>
      </c>
      <c r="L392" s="302">
        <f>D397-D392</f>
        <v>5.0206770016683999E-2</v>
      </c>
      <c r="M392" s="302">
        <f>F397-F392</f>
        <v>0</v>
      </c>
      <c r="N392" s="302">
        <f>SUM(K392:M392)</f>
        <v>4.0581792723788424E-2</v>
      </c>
    </row>
    <row r="393" spans="1:14" x14ac:dyDescent="0.2">
      <c r="A393" s="282" t="s">
        <v>365</v>
      </c>
      <c r="B393" s="302">
        <f>'Ind T6'!Q161</f>
        <v>2.044131084368531</v>
      </c>
      <c r="C393" s="299" t="str">
        <f>CONCATENATE("(",ROUND((B393/$H394)*100,1),")")</f>
        <v>(31.1)</v>
      </c>
      <c r="D393" s="302">
        <f>'Ind T6'!R161</f>
        <v>1.7890002447273408</v>
      </c>
      <c r="E393" s="299" t="str">
        <f>CONCATENATE("(",ROUND((D393/$H394)*100,1),")")</f>
        <v>(27.2)</v>
      </c>
      <c r="F393" s="302">
        <f>'Ind T6'!S161</f>
        <v>0.11988802659954755</v>
      </c>
      <c r="G393" s="299" t="str">
        <f>CONCATENATE("(",ROUND((F393/$H394)*100,1),")")</f>
        <v>(1.8)</v>
      </c>
      <c r="H393" s="302">
        <f t="shared" ref="H393" si="295">SUM(B393,D393,F393)</f>
        <v>3.9530193556954192</v>
      </c>
      <c r="I393" s="299" t="str">
        <f>CONCATENATE("(",ROUND((H393/$H394)*100,1),")")</f>
        <v>(60.1)</v>
      </c>
      <c r="K393" s="302">
        <f t="shared" ref="K393:K394" si="296">B398-B393</f>
        <v>7.7841465840307045E-2</v>
      </c>
      <c r="L393" s="302">
        <f t="shared" ref="L393:L394" si="297">D398-D393</f>
        <v>6.8934036202844995E-2</v>
      </c>
      <c r="M393" s="302">
        <f t="shared" ref="M393:M394" si="298">F398-F393</f>
        <v>5.642705233068937E-3</v>
      </c>
      <c r="N393" s="302">
        <f t="shared" ref="N393:N394" si="299">SUM(K393:M393)</f>
        <v>0.15241820727622096</v>
      </c>
    </row>
    <row r="394" spans="1:14" x14ac:dyDescent="0.2">
      <c r="A394" s="282" t="s">
        <v>363</v>
      </c>
      <c r="B394" s="302">
        <f>SUM(B392:B393)</f>
        <v>4.3203273029689528</v>
      </c>
      <c r="C394" s="299" t="str">
        <f>CONCATENATE("(",ROUND((B394/$H394)*100,1),")")</f>
        <v>(65.7)</v>
      </c>
      <c r="D394" s="302">
        <f>SUM(D392:D393)</f>
        <v>2.1347846704314986</v>
      </c>
      <c r="E394" s="299" t="str">
        <f>CONCATENATE("(",ROUND((D394/$H394)*100,1),")")</f>
        <v>(32.5)</v>
      </c>
      <c r="F394" s="302">
        <f>SUM(F392:F393)</f>
        <v>0.11988802659954755</v>
      </c>
      <c r="G394" s="299" t="str">
        <f>CONCATENATE("(",ROUND((F394/$H394)*100,1),")")</f>
        <v>(1.8)</v>
      </c>
      <c r="H394" s="302">
        <f>SUM(H392:H393)</f>
        <v>6.5749999999999993</v>
      </c>
      <c r="I394" s="299" t="str">
        <f>CONCATENATE("(",ROUND((H394/$H394)*100,1),")")</f>
        <v>(100)</v>
      </c>
      <c r="K394" s="302">
        <f t="shared" si="296"/>
        <v>6.8216488547411025E-2</v>
      </c>
      <c r="L394" s="302">
        <f t="shared" si="297"/>
        <v>0.11914080621952916</v>
      </c>
      <c r="M394" s="302">
        <f t="shared" si="298"/>
        <v>5.642705233068937E-3</v>
      </c>
      <c r="N394" s="302">
        <f t="shared" si="299"/>
        <v>0.19300000000000911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2.2665712413075263</v>
      </c>
      <c r="C397" s="299" t="str">
        <f>CONCATENATE("(",ROUND((B397/$H399)*100,1),")")</f>
        <v>(33.5)</v>
      </c>
      <c r="D397" s="302">
        <f>'Ind T6'!W162</f>
        <v>0.39599119572084202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2.6625624370283685</v>
      </c>
      <c r="I397" s="299" t="str">
        <f>CONCATENATE("(",ROUND((H397/$H399)*100,1),")")</f>
        <v>(39.3)</v>
      </c>
      <c r="K397" s="302">
        <f>B397-B387</f>
        <v>-1.9768033469651058E-2</v>
      </c>
      <c r="L397" s="302">
        <f>D397-D387</f>
        <v>7.3079767448139765E-2</v>
      </c>
      <c r="M397" s="302">
        <f>F397-F387</f>
        <v>0</v>
      </c>
      <c r="N397" s="302">
        <f>SUM(K397:M397)</f>
        <v>5.3311733978488707E-2</v>
      </c>
    </row>
    <row r="398" spans="1:14" x14ac:dyDescent="0.2">
      <c r="A398" s="282" t="s">
        <v>365</v>
      </c>
      <c r="B398" s="302">
        <f>'Ind T6'!V161</f>
        <v>2.121972550208838</v>
      </c>
      <c r="C398" s="299" t="str">
        <f>CONCATENATE("(",ROUND((B398/$H399)*100,1),")")</f>
        <v>(31.4)</v>
      </c>
      <c r="D398" s="302">
        <f>'Ind T6'!W161</f>
        <v>1.8579342809301858</v>
      </c>
      <c r="E398" s="299" t="str">
        <f>CONCATENATE("(",ROUND((D398/$H399)*100,1),")")</f>
        <v>(27.5)</v>
      </c>
      <c r="F398" s="302">
        <f>'Ind T6'!X161</f>
        <v>0.12553073183261648</v>
      </c>
      <c r="G398" s="299" t="str">
        <f>CONCATENATE("(",ROUND((F398/$H399)*100,1),")")</f>
        <v>(1.9)</v>
      </c>
      <c r="H398" s="302">
        <f t="shared" ref="H398" si="300">SUM(B398,D398,F398)</f>
        <v>4.1054375629716402</v>
      </c>
      <c r="I398" s="299" t="str">
        <f>CONCATENATE("(",ROUND((H398/$H399)*100,1),")")</f>
        <v>(60.7)</v>
      </c>
      <c r="K398" s="302">
        <f t="shared" ref="K398:K399" si="301">B398-B388</f>
        <v>0.11019726741808178</v>
      </c>
      <c r="L398" s="302">
        <f t="shared" ref="L398:L399" si="302">D398-D388</f>
        <v>0.10080714276601599</v>
      </c>
      <c r="M398" s="302">
        <f t="shared" ref="M398:M399" si="303">F398-F388</f>
        <v>7.6838558374281302E-3</v>
      </c>
      <c r="N398" s="302">
        <f t="shared" ref="N398:N399" si="304">SUM(K398:M398)</f>
        <v>0.21868826602152591</v>
      </c>
    </row>
    <row r="399" spans="1:14" x14ac:dyDescent="0.2">
      <c r="A399" s="282" t="s">
        <v>363</v>
      </c>
      <c r="B399" s="302">
        <f>SUM(B397:B398)</f>
        <v>4.3885437915163639</v>
      </c>
      <c r="C399" s="299" t="str">
        <f>CONCATENATE("(",ROUND((B399/$H399)*100,1),")")</f>
        <v>(64.8)</v>
      </c>
      <c r="D399" s="302">
        <f>SUM(D397:D398)</f>
        <v>2.2539254766510277</v>
      </c>
      <c r="E399" s="299" t="str">
        <f>CONCATENATE("(",ROUND((D399/$H399)*100,1),")")</f>
        <v>(33.3)</v>
      </c>
      <c r="F399" s="302">
        <f>SUM(F397:F398)</f>
        <v>0.12553073183261648</v>
      </c>
      <c r="G399" s="299" t="str">
        <f>CONCATENATE("(",ROUND((F399/$H399)*100,1),")")</f>
        <v>(1.9)</v>
      </c>
      <c r="H399" s="302">
        <f>SUM(H397:H398)</f>
        <v>6.7680000000000087</v>
      </c>
      <c r="I399" s="299" t="str">
        <f>CONCATENATE("(",ROUND((H399/$H399)*100,1),")")</f>
        <v>(100)</v>
      </c>
      <c r="K399" s="302">
        <f t="shared" si="301"/>
        <v>9.0429233948430721E-2</v>
      </c>
      <c r="L399" s="302">
        <f t="shared" si="302"/>
        <v>0.17388691021415559</v>
      </c>
      <c r="M399" s="302">
        <f t="shared" si="303"/>
        <v>7.6838558374281302E-3</v>
      </c>
      <c r="N399" s="302">
        <f t="shared" si="304"/>
        <v>0.27200000000001445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2.5190814525843592</v>
      </c>
      <c r="C408" s="299" t="str">
        <f>CONCATENATE("(",ROUND((B408/$H410)*100,1),")")</f>
        <v>(19.4)</v>
      </c>
      <c r="D408" s="302">
        <f>'Ind T6'!M171</f>
        <v>0.73726533353258283</v>
      </c>
      <c r="E408" s="299" t="str">
        <f>CONCATENATE("(",ROUND((D408/$H410)*100,1),")")</f>
        <v>(5.7)</v>
      </c>
      <c r="F408" s="302">
        <f>'Ind T6'!N171</f>
        <v>0.40423759609727994</v>
      </c>
      <c r="G408" s="299" t="str">
        <f>CONCATENATE("(",ROUND((F408/$H410)*100,1),")")</f>
        <v>(3.1)</v>
      </c>
      <c r="H408" s="302">
        <f>SUM(B408,D408,F408)</f>
        <v>3.6605843822142221</v>
      </c>
      <c r="I408" s="299" t="str">
        <f>CONCATENATE("(",ROUND((H408/$H410)*100,1),")")</f>
        <v>(28.2)</v>
      </c>
      <c r="K408" s="302">
        <f>B413-B408</f>
        <v>4.0856911265413576E-2</v>
      </c>
      <c r="L408" s="302">
        <f>D413-D408</f>
        <v>3.2065879518630158E-2</v>
      </c>
      <c r="M408" s="302">
        <f>F413-F408</f>
        <v>2.0029787155884771E-2</v>
      </c>
      <c r="N408" s="302">
        <f>SUM(K408:M408)</f>
        <v>9.2952577939928505E-2</v>
      </c>
    </row>
    <row r="409" spans="1:14" x14ac:dyDescent="0.2">
      <c r="A409" s="282" t="s">
        <v>365</v>
      </c>
      <c r="B409" s="302">
        <f>'Ind T6'!L170</f>
        <v>4.0611071361977604</v>
      </c>
      <c r="C409" s="299" t="str">
        <f>CONCATENATE("(",ROUND((B409/$H410)*100,1),")")</f>
        <v>(31.3)</v>
      </c>
      <c r="D409" s="302">
        <f>'Ind T6'!M170</f>
        <v>4.7646249609442579</v>
      </c>
      <c r="E409" s="299" t="str">
        <f>CONCATENATE("(",ROUND((D409/$H410)*100,1),")")</f>
        <v>(36.7)</v>
      </c>
      <c r="F409" s="302">
        <f>'Ind T6'!N170</f>
        <v>0.50668352064375954</v>
      </c>
      <c r="G409" s="299" t="str">
        <f>CONCATENATE("(",ROUND((F409/$H410)*100,1),")")</f>
        <v>(3.9)</v>
      </c>
      <c r="H409" s="302">
        <f t="shared" ref="H409" si="305">SUM(B409,D409,F409)</f>
        <v>9.3324156177857791</v>
      </c>
      <c r="I409" s="299" t="str">
        <f>CONCATENATE("(",ROUND((H409/$H410)*100,1),")")</f>
        <v>(71.8)</v>
      </c>
      <c r="K409" s="302">
        <f t="shared" ref="K409:K410" si="306">B414-B409</f>
        <v>0.21342598493456055</v>
      </c>
      <c r="L409" s="302">
        <f t="shared" ref="L409:L410" si="307">D414-D409</f>
        <v>3.5769533306271306E-2</v>
      </c>
      <c r="M409" s="302">
        <f t="shared" ref="M409:M410" si="308">F414-F409</f>
        <v>2.0851903819234296E-2</v>
      </c>
      <c r="N409" s="302">
        <f t="shared" ref="N409:N410" si="309">SUM(K409:M409)</f>
        <v>0.27004742206006616</v>
      </c>
    </row>
    <row r="410" spans="1:14" x14ac:dyDescent="0.2">
      <c r="A410" s="282" t="s">
        <v>363</v>
      </c>
      <c r="B410" s="302">
        <f>SUM(B408:B409)</f>
        <v>6.5801885887821197</v>
      </c>
      <c r="C410" s="299" t="str">
        <f>CONCATENATE("(",ROUND((B410/$H410)*100,1),")")</f>
        <v>(50.6)</v>
      </c>
      <c r="D410" s="302">
        <f>SUM(D408:D409)</f>
        <v>5.5018902944768406</v>
      </c>
      <c r="E410" s="299" t="str">
        <f>CONCATENATE("(",ROUND((D410/$H410)*100,1),")")</f>
        <v>(42.3)</v>
      </c>
      <c r="F410" s="302">
        <f>SUM(F408:F409)</f>
        <v>0.91092111674103948</v>
      </c>
      <c r="G410" s="299" t="str">
        <f>CONCATENATE("(",ROUND((F410/$H410)*100,1),")")</f>
        <v>(7)</v>
      </c>
      <c r="H410" s="302">
        <f>SUM(H408:H409)</f>
        <v>12.993000000000002</v>
      </c>
      <c r="I410" s="299" t="str">
        <f>CONCATENATE("(",ROUND((H410/$H410)*100,1),")")</f>
        <v>(100)</v>
      </c>
      <c r="K410" s="302">
        <f t="shared" si="306"/>
        <v>0.25428289619997457</v>
      </c>
      <c r="L410" s="302">
        <f t="shared" si="307"/>
        <v>6.7835412824901908E-2</v>
      </c>
      <c r="M410" s="302">
        <f t="shared" si="308"/>
        <v>4.0881690975119067E-2</v>
      </c>
      <c r="N410" s="302">
        <f t="shared" si="309"/>
        <v>0.36299999999999555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2.5599383638497728</v>
      </c>
      <c r="C413" s="299" t="str">
        <f>CONCATENATE("(",ROUND((B413/$H415)*100,1),")")</f>
        <v>(19.2)</v>
      </c>
      <c r="D413" s="302">
        <f>'Ind T6'!R171</f>
        <v>0.76933121305121299</v>
      </c>
      <c r="E413" s="299" t="str">
        <f>CONCATENATE("(",ROUND((D413/$H415)*100,1),")")</f>
        <v>(5.8)</v>
      </c>
      <c r="F413" s="302">
        <f>'Ind T6'!S171</f>
        <v>0.42426738325316471</v>
      </c>
      <c r="G413" s="299" t="str">
        <f>CONCATENATE("(",ROUND((F413/$H415)*100,1),")")</f>
        <v>(3.2)</v>
      </c>
      <c r="H413" s="302">
        <f>SUM(B413,D413,F413)</f>
        <v>3.7535369601541504</v>
      </c>
      <c r="I413" s="299" t="str">
        <f>CONCATENATE("(",ROUND((H413/$H415)*100,1),")")</f>
        <v>(28.1)</v>
      </c>
      <c r="K413" s="302">
        <f>B418-B413</f>
        <v>0.10530281415783671</v>
      </c>
      <c r="L413" s="302">
        <f>D418-D413</f>
        <v>7.0188916367211251E-2</v>
      </c>
      <c r="M413" s="302">
        <f>F418-F413</f>
        <v>4.2852907956705044E-2</v>
      </c>
      <c r="N413" s="302">
        <f>SUM(K413:M413)</f>
        <v>0.21834463848175301</v>
      </c>
    </row>
    <row r="414" spans="1:14" x14ac:dyDescent="0.2">
      <c r="A414" s="282" t="s">
        <v>365</v>
      </c>
      <c r="B414" s="302">
        <f>'Ind T6'!Q170</f>
        <v>4.274533121132321</v>
      </c>
      <c r="C414" s="299" t="str">
        <f>CONCATENATE("(",ROUND((B414/$H415)*100,1),")")</f>
        <v>(32)</v>
      </c>
      <c r="D414" s="302">
        <f>'Ind T6'!R170</f>
        <v>4.8003944942505292</v>
      </c>
      <c r="E414" s="299" t="str">
        <f>CONCATENATE("(",ROUND((D414/$H415)*100,1),")")</f>
        <v>(35.9)</v>
      </c>
      <c r="F414" s="302">
        <f>'Ind T6'!S170</f>
        <v>0.52753542446299384</v>
      </c>
      <c r="G414" s="299" t="str">
        <f>CONCATENATE("(",ROUND((F414/$H415)*100,1),")")</f>
        <v>(3.9)</v>
      </c>
      <c r="H414" s="302">
        <f t="shared" ref="H414" si="310">SUM(B414,D414,F414)</f>
        <v>9.6024630398458442</v>
      </c>
      <c r="I414" s="299" t="str">
        <f>CONCATENATE("(",ROUND((H414/$H415)*100,1),")")</f>
        <v>(71.9)</v>
      </c>
      <c r="K414" s="302">
        <f t="shared" ref="K414:K415" si="311">B419-B414</f>
        <v>0.50289051946486119</v>
      </c>
      <c r="L414" s="302">
        <f t="shared" ref="L414:L415" si="312">D419-D414</f>
        <v>0.10405491927318344</v>
      </c>
      <c r="M414" s="302">
        <f t="shared" ref="M414:M415" si="313">F419-F414</f>
        <v>3.6709922780170601E-2</v>
      </c>
      <c r="N414" s="302">
        <f t="shared" ref="N414:N415" si="314">SUM(K414:M414)</f>
        <v>0.64365536151821523</v>
      </c>
    </row>
    <row r="415" spans="1:14" x14ac:dyDescent="0.2">
      <c r="A415" s="282" t="s">
        <v>363</v>
      </c>
      <c r="B415" s="302">
        <f>SUM(B413:B414)</f>
        <v>6.8344714849820942</v>
      </c>
      <c r="C415" s="299" t="str">
        <f>CONCATENATE("(",ROUND((B415/$H415)*100,1),")")</f>
        <v>(51.2)</v>
      </c>
      <c r="D415" s="302">
        <f>SUM(D413:D414)</f>
        <v>5.5697257073017425</v>
      </c>
      <c r="E415" s="299" t="str">
        <f>CONCATENATE("(",ROUND((D415/$H415)*100,1),")")</f>
        <v>(41.7)</v>
      </c>
      <c r="F415" s="302">
        <f>SUM(F413:F414)</f>
        <v>0.95180280771615855</v>
      </c>
      <c r="G415" s="299" t="str">
        <f>CONCATENATE("(",ROUND((F415/$H415)*100,1),")")</f>
        <v>(7.1)</v>
      </c>
      <c r="H415" s="302">
        <f>SUM(H413:H414)</f>
        <v>13.355999999999995</v>
      </c>
      <c r="I415" s="299" t="str">
        <f>CONCATENATE("(",ROUND((H415/$H415)*100,1),")")</f>
        <v>(100)</v>
      </c>
      <c r="K415" s="302">
        <f t="shared" si="311"/>
        <v>0.60819333362269745</v>
      </c>
      <c r="L415" s="302">
        <f t="shared" si="312"/>
        <v>0.17424383564039481</v>
      </c>
      <c r="M415" s="302">
        <f t="shared" si="313"/>
        <v>7.9562830736875534E-2</v>
      </c>
      <c r="N415" s="302">
        <f t="shared" si="314"/>
        <v>0.86199999999996779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2.6652411780076095</v>
      </c>
      <c r="C418" s="299" t="str">
        <f>CONCATENATE("(",ROUND((B418/$H420)*100,1),")")</f>
        <v>(18.7)</v>
      </c>
      <c r="D418" s="302">
        <f>'Ind T6'!W171</f>
        <v>0.83952012941842424</v>
      </c>
      <c r="E418" s="299" t="str">
        <f>CONCATENATE("(",ROUND((D418/$H420)*100,1),")")</f>
        <v>(5.9)</v>
      </c>
      <c r="F418" s="302">
        <f>'Ind T6'!X171</f>
        <v>0.46712029120986975</v>
      </c>
      <c r="G418" s="299" t="str">
        <f>CONCATENATE("(",ROUND((F418/$H420)*100,1),")")</f>
        <v>(3.3)</v>
      </c>
      <c r="H418" s="302">
        <f>SUM(B418,D418,F418)</f>
        <v>3.9718815986359033</v>
      </c>
      <c r="I418" s="299" t="str">
        <f>CONCATENATE("(",ROUND((H418/$H420)*100,1),")")</f>
        <v>(27.9)</v>
      </c>
      <c r="K418" s="302">
        <f>B418-B408</f>
        <v>0.14615972542325029</v>
      </c>
      <c r="L418" s="302">
        <f>D418-D408</f>
        <v>0.10225479588584141</v>
      </c>
      <c r="M418" s="302">
        <f>F418-F408</f>
        <v>6.2882695112589815E-2</v>
      </c>
      <c r="N418" s="302">
        <f>SUM(K418:M418)</f>
        <v>0.31129721642168151</v>
      </c>
    </row>
    <row r="419" spans="1:14" x14ac:dyDescent="0.2">
      <c r="A419" s="282" t="s">
        <v>365</v>
      </c>
      <c r="B419" s="302">
        <f>'Ind T6'!V170</f>
        <v>4.7774236405971822</v>
      </c>
      <c r="C419" s="299" t="str">
        <f>CONCATENATE("(",ROUND((B419/$H420)*100,1),")")</f>
        <v>(33.6)</v>
      </c>
      <c r="D419" s="302">
        <f>'Ind T6'!W170</f>
        <v>4.9044494135237127</v>
      </c>
      <c r="E419" s="299" t="str">
        <f>CONCATENATE("(",ROUND((D419/$H420)*100,1),")")</f>
        <v>(34.5)</v>
      </c>
      <c r="F419" s="302">
        <f>'Ind T6'!X170</f>
        <v>0.56424534724316444</v>
      </c>
      <c r="G419" s="299" t="str">
        <f>CONCATENATE("(",ROUND((F419/$H420)*100,1),")")</f>
        <v>(4)</v>
      </c>
      <c r="H419" s="302">
        <f t="shared" ref="H419" si="315">SUM(B419,D419,F419)</f>
        <v>10.246118401364059</v>
      </c>
      <c r="I419" s="299" t="str">
        <f>CONCATENATE("(",ROUND((H419/$H420)*100,1),")")</f>
        <v>(72.1)</v>
      </c>
      <c r="K419" s="302">
        <f t="shared" ref="K419:K420" si="316">B419-B409</f>
        <v>0.71631650439942174</v>
      </c>
      <c r="L419" s="302">
        <f t="shared" ref="L419:L420" si="317">D419-D409</f>
        <v>0.13982445257945475</v>
      </c>
      <c r="M419" s="302">
        <f t="shared" ref="M419:M420" si="318">F419-F409</f>
        <v>5.7561826599404897E-2</v>
      </c>
      <c r="N419" s="302">
        <f t="shared" ref="N419:N420" si="319">SUM(K419:M419)</f>
        <v>0.91370278357828139</v>
      </c>
    </row>
    <row r="420" spans="1:14" x14ac:dyDescent="0.2">
      <c r="A420" s="282" t="s">
        <v>363</v>
      </c>
      <c r="B420" s="302">
        <f>SUM(B418:B419)</f>
        <v>7.4426648186047917</v>
      </c>
      <c r="C420" s="299" t="str">
        <f>CONCATENATE("(",ROUND((B420/$H420)*100,1),")")</f>
        <v>(52.3)</v>
      </c>
      <c r="D420" s="302">
        <f>SUM(D418:D419)</f>
        <v>5.7439695429421374</v>
      </c>
      <c r="E420" s="299" t="str">
        <f>CONCATENATE("(",ROUND((D420/$H420)*100,1),")")</f>
        <v>(40.4)</v>
      </c>
      <c r="F420" s="302">
        <f>SUM(F418:F419)</f>
        <v>1.0313656384530341</v>
      </c>
      <c r="G420" s="299" t="str">
        <f>CONCATENATE("(",ROUND((F420/$H420)*100,1),")")</f>
        <v>(7.3)</v>
      </c>
      <c r="H420" s="302">
        <f>SUM(H418:H419)</f>
        <v>14.217999999999963</v>
      </c>
      <c r="I420" s="299" t="str">
        <f>CONCATENATE("(",ROUND((H420/$H420)*100,1),")")</f>
        <v>(100)</v>
      </c>
      <c r="K420" s="302">
        <f t="shared" si="316"/>
        <v>0.86247622982267202</v>
      </c>
      <c r="L420" s="302">
        <f t="shared" si="317"/>
        <v>0.24207924846529671</v>
      </c>
      <c r="M420" s="302">
        <f t="shared" si="318"/>
        <v>0.1204445217119946</v>
      </c>
      <c r="N420" s="302">
        <f t="shared" si="319"/>
        <v>1.2249999999999632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2.779712061886185</v>
      </c>
      <c r="C429" s="299" t="str">
        <f>CONCATENATE("(",ROUND((B429/$H431)*100,1),")")</f>
        <v>(13.5)</v>
      </c>
      <c r="D429" s="302">
        <f>'Ind T6'!M180</f>
        <v>0.83470676871350324</v>
      </c>
      <c r="E429" s="299" t="str">
        <f>CONCATENATE("(",ROUND((D429/$H431)*100,1),")")</f>
        <v>(4.1)</v>
      </c>
      <c r="F429" s="302">
        <f>'Ind T6'!N180</f>
        <v>0.72919545411954068</v>
      </c>
      <c r="G429" s="299" t="str">
        <f>CONCATENATE("(",ROUND((F429/$H431)*100,1),")")</f>
        <v>(3.5)</v>
      </c>
      <c r="H429" s="302">
        <f>SUM(B429,D429,F429)</f>
        <v>4.3436142847192292</v>
      </c>
      <c r="I429" s="299" t="str">
        <f>CONCATENATE("(",ROUND((H429/$H431)*100,1),")")</f>
        <v>(21.1)</v>
      </c>
      <c r="K429" s="302">
        <f>B434-B429</f>
        <v>0.17707324591625095</v>
      </c>
      <c r="L429" s="302">
        <f>D434-D429</f>
        <v>7.472326427362519E-2</v>
      </c>
      <c r="M429" s="302">
        <f>F434-F429</f>
        <v>7.4164668015285207E-3</v>
      </c>
      <c r="N429" s="302">
        <f>SUM(K429:M429)</f>
        <v>0.25921297699140466</v>
      </c>
    </row>
    <row r="430" spans="1:14" x14ac:dyDescent="0.2">
      <c r="A430" s="282" t="s">
        <v>365</v>
      </c>
      <c r="B430" s="302">
        <f>'Ind T6'!L179</f>
        <v>8.3036678504386394</v>
      </c>
      <c r="C430" s="299" t="str">
        <f>CONCATENATE("(",ROUND((B430/$H431)*100,1),")")</f>
        <v>(40.3)</v>
      </c>
      <c r="D430" s="302">
        <f>'Ind T6'!M179</f>
        <v>7.2730194765931175</v>
      </c>
      <c r="E430" s="299" t="str">
        <f>CONCATENATE("(",ROUND((D430/$H431)*100,1),")")</f>
        <v>(35.3)</v>
      </c>
      <c r="F430" s="302">
        <f>'Ind T6'!N179</f>
        <v>0.66769838824904615</v>
      </c>
      <c r="G430" s="299" t="str">
        <f>CONCATENATE("(",ROUND((F430/$H431)*100,1),")")</f>
        <v>(3.2)</v>
      </c>
      <c r="H430" s="302">
        <f t="shared" ref="H430" si="320">SUM(B430,D430,F430)</f>
        <v>16.244385715280803</v>
      </c>
      <c r="I430" s="299" t="str">
        <f>CONCATENATE("(",ROUND((H430/$H431)*100,1),")")</f>
        <v>(78.9)</v>
      </c>
      <c r="K430" s="302">
        <f t="shared" ref="K430:K431" si="321">B435-B430</f>
        <v>0.77124943369807397</v>
      </c>
      <c r="L430" s="302">
        <f t="shared" ref="L430:L431" si="322">D435-D430</f>
        <v>0.21984799576130243</v>
      </c>
      <c r="M430" s="302">
        <f t="shared" ref="M430:M431" si="323">F435-F430</f>
        <v>8.3689593549161279E-2</v>
      </c>
      <c r="N430" s="302">
        <f t="shared" ref="N430:N431" si="324">SUM(K430:M430)</f>
        <v>1.0747870230085377</v>
      </c>
    </row>
    <row r="431" spans="1:14" x14ac:dyDescent="0.2">
      <c r="A431" s="282" t="s">
        <v>363</v>
      </c>
      <c r="B431" s="302">
        <f>SUM(B429:B430)</f>
        <v>11.083379912324824</v>
      </c>
      <c r="C431" s="299" t="str">
        <f>CONCATENATE("(",ROUND((B431/$H431)*100,1),")")</f>
        <v>(53.8)</v>
      </c>
      <c r="D431" s="302">
        <f>SUM(D429:D430)</f>
        <v>8.1077262453066208</v>
      </c>
      <c r="E431" s="299" t="str">
        <f>CONCATENATE("(",ROUND((D431/$H431)*100,1),")")</f>
        <v>(39.4)</v>
      </c>
      <c r="F431" s="302">
        <f>SUM(F429:F430)</f>
        <v>1.3968938423685868</v>
      </c>
      <c r="G431" s="299" t="str">
        <f>CONCATENATE("(",ROUND((F431/$H431)*100,1),")")</f>
        <v>(6.8)</v>
      </c>
      <c r="H431" s="302">
        <f>SUM(H429:H430)</f>
        <v>20.588000000000033</v>
      </c>
      <c r="I431" s="299" t="str">
        <f>CONCATENATE("(",ROUND((H431/$H431)*100,1),")")</f>
        <v>(100)</v>
      </c>
      <c r="K431" s="302">
        <f t="shared" si="321"/>
        <v>0.94832267961432493</v>
      </c>
      <c r="L431" s="302">
        <f t="shared" si="322"/>
        <v>0.29457126003492817</v>
      </c>
      <c r="M431" s="302">
        <f t="shared" si="323"/>
        <v>9.1106060350689688E-2</v>
      </c>
      <c r="N431" s="302">
        <f t="shared" si="324"/>
        <v>1.3339999999999428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2.956785307802436</v>
      </c>
      <c r="C434" s="299" t="str">
        <f>CONCATENATE("(",ROUND((B434/$H436)*100,1),")")</f>
        <v>(13.5)</v>
      </c>
      <c r="D434" s="302">
        <f>'Ind T6'!R180</f>
        <v>0.90943003298712843</v>
      </c>
      <c r="E434" s="299" t="str">
        <f>CONCATENATE("(",ROUND((D434/$H436)*100,1),")")</f>
        <v>(4.1)</v>
      </c>
      <c r="F434" s="302">
        <f>'Ind T6'!S180</f>
        <v>0.7366119209210692</v>
      </c>
      <c r="G434" s="299" t="str">
        <f>CONCATENATE("(",ROUND((F434/$H436)*100,1),")")</f>
        <v>(3.4)</v>
      </c>
      <c r="H434" s="302">
        <f>SUM(B434,D434,F434)</f>
        <v>4.6028272617106341</v>
      </c>
      <c r="I434" s="299" t="str">
        <f>CONCATENATE("(",ROUND((H434/$H436)*100,1),")")</f>
        <v>(21)</v>
      </c>
      <c r="K434" s="302">
        <f>B439-B434</f>
        <v>0.19736881921363025</v>
      </c>
      <c r="L434" s="302">
        <f>D439-D434</f>
        <v>9.7684452718289516E-2</v>
      </c>
      <c r="M434" s="302">
        <f>F439-F434</f>
        <v>-3.1654473855605714E-2</v>
      </c>
      <c r="N434" s="302">
        <f>SUM(K434:M434)</f>
        <v>0.26339879807631406</v>
      </c>
    </row>
    <row r="435" spans="1:14" x14ac:dyDescent="0.2">
      <c r="A435" s="282" t="s">
        <v>365</v>
      </c>
      <c r="B435" s="302">
        <f>'Ind T6'!Q179</f>
        <v>9.0749172841367134</v>
      </c>
      <c r="C435" s="299" t="str">
        <f>CONCATENATE("(",ROUND((B435/$H436)*100,1),")")</f>
        <v>(41.4)</v>
      </c>
      <c r="D435" s="302">
        <f>'Ind T6'!R179</f>
        <v>7.49286747235442</v>
      </c>
      <c r="E435" s="299" t="str">
        <f>CONCATENATE("(",ROUND((D435/$H436)*100,1),")")</f>
        <v>(34.2)</v>
      </c>
      <c r="F435" s="302">
        <f>'Ind T6'!S179</f>
        <v>0.75138798179820743</v>
      </c>
      <c r="G435" s="299" t="str">
        <f>CONCATENATE("(",ROUND((F435/$H436)*100,1),")")</f>
        <v>(3.4)</v>
      </c>
      <c r="H435" s="302">
        <f t="shared" ref="H435" si="325">SUM(B435,D435,F435)</f>
        <v>17.319172738289339</v>
      </c>
      <c r="I435" s="299" t="str">
        <f>CONCATENATE("(",ROUND((H435/$H436)*100,1),")")</f>
        <v>(79)</v>
      </c>
      <c r="K435" s="302">
        <f t="shared" ref="K435:K436" si="326">B440-B435</f>
        <v>1.1219466862684762</v>
      </c>
      <c r="L435" s="302">
        <f t="shared" ref="L435:L436" si="327">D440-D435</f>
        <v>-8.0829367217184256E-2</v>
      </c>
      <c r="M435" s="302">
        <f t="shared" ref="M435:M436" si="328">F440-F435</f>
        <v>0.1154838828724396</v>
      </c>
      <c r="N435" s="302">
        <f t="shared" ref="N435:N436" si="329">SUM(K435:M435)</f>
        <v>1.1566012019237315</v>
      </c>
    </row>
    <row r="436" spans="1:14" x14ac:dyDescent="0.2">
      <c r="A436" s="282" t="s">
        <v>363</v>
      </c>
      <c r="B436" s="302">
        <f>SUM(B434:B435)</f>
        <v>12.031702591939149</v>
      </c>
      <c r="C436" s="299" t="str">
        <f>CONCATENATE("(",ROUND((B436/$H436)*100,1),")")</f>
        <v>(54.9)</v>
      </c>
      <c r="D436" s="302">
        <f>SUM(D434:D435)</f>
        <v>8.402297505341549</v>
      </c>
      <c r="E436" s="299" t="str">
        <f>CONCATENATE("(",ROUND((D436/$H436)*100,1),")")</f>
        <v>(38.3)</v>
      </c>
      <c r="F436" s="302">
        <f>SUM(F434:F435)</f>
        <v>1.4879999027192765</v>
      </c>
      <c r="G436" s="299" t="str">
        <f>CONCATENATE("(",ROUND((F436/$H436)*100,1),")")</f>
        <v>(6.8)</v>
      </c>
      <c r="H436" s="302">
        <f>SUM(H434:H435)</f>
        <v>21.921999999999972</v>
      </c>
      <c r="I436" s="299" t="str">
        <f>CONCATENATE("(",ROUND((H436/$H436)*100,1),")")</f>
        <v>(100)</v>
      </c>
      <c r="K436" s="302">
        <f t="shared" si="326"/>
        <v>1.3193155054821073</v>
      </c>
      <c r="L436" s="302">
        <f t="shared" si="327"/>
        <v>1.6855085501104483E-2</v>
      </c>
      <c r="M436" s="302">
        <f t="shared" si="328"/>
        <v>8.3829409016833889E-2</v>
      </c>
      <c r="N436" s="302">
        <f t="shared" si="329"/>
        <v>1.4200000000000457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3.1541541270160662</v>
      </c>
      <c r="C439" s="299" t="str">
        <f>CONCATENATE("(",ROUND((B439/$H441)*100,1),")")</f>
        <v>(13.5)</v>
      </c>
      <c r="D439" s="302">
        <f>'Ind T6'!W180</f>
        <v>1.007114485705418</v>
      </c>
      <c r="E439" s="299" t="str">
        <f>CONCATENATE("(",ROUND((D439/$H441)*100,1),")")</f>
        <v>(4.3)</v>
      </c>
      <c r="F439" s="302">
        <f>'Ind T6'!X180</f>
        <v>0.70495744706546348</v>
      </c>
      <c r="G439" s="299" t="str">
        <f>CONCATENATE("(",ROUND((F439/$H441)*100,1),")")</f>
        <v>(3)</v>
      </c>
      <c r="H439" s="302">
        <f>SUM(B439,D439,F439)</f>
        <v>4.8662260597869471</v>
      </c>
      <c r="I439" s="299" t="str">
        <f>CONCATENATE("(",ROUND((H439/$H441)*100,1),")")</f>
        <v>(20.8)</v>
      </c>
      <c r="K439" s="302">
        <f>B439-B429</f>
        <v>0.37444206512988121</v>
      </c>
      <c r="L439" s="302">
        <f>D439-D429</f>
        <v>0.17240771699191471</v>
      </c>
      <c r="M439" s="302">
        <f>F439-F429</f>
        <v>-2.4238007054077193E-2</v>
      </c>
      <c r="N439" s="302">
        <f>SUM(K439:M439)</f>
        <v>0.52261177506771872</v>
      </c>
    </row>
    <row r="440" spans="1:14" x14ac:dyDescent="0.2">
      <c r="A440" s="282" t="s">
        <v>365</v>
      </c>
      <c r="B440" s="302">
        <f>'Ind T6'!V179</f>
        <v>10.19686397040519</v>
      </c>
      <c r="C440" s="299" t="str">
        <f>CONCATENATE("(",ROUND((B440/$H441)*100,1),")")</f>
        <v>(43.7)</v>
      </c>
      <c r="D440" s="302">
        <f>'Ind T6'!W179</f>
        <v>7.4120381051372357</v>
      </c>
      <c r="E440" s="299" t="str">
        <f>CONCATENATE("(",ROUND((D440/$H441)*100,1),")")</f>
        <v>(31.8)</v>
      </c>
      <c r="F440" s="302">
        <f>'Ind T6'!X179</f>
        <v>0.86687186467064703</v>
      </c>
      <c r="G440" s="299" t="str">
        <f>CONCATENATE("(",ROUND((F440/$H441)*100,1),")")</f>
        <v>(3.7)</v>
      </c>
      <c r="H440" s="302">
        <f t="shared" ref="H440" si="330">SUM(B440,D440,F440)</f>
        <v>18.47577394021307</v>
      </c>
      <c r="I440" s="299" t="str">
        <f>CONCATENATE("(",ROUND((H440/$H441)*100,1),")")</f>
        <v>(79.2)</v>
      </c>
      <c r="K440" s="302">
        <f t="shared" ref="K440:K441" si="331">B440-B430</f>
        <v>1.8931961199665501</v>
      </c>
      <c r="L440" s="302">
        <f t="shared" ref="L440:L441" si="332">D440-D430</f>
        <v>0.13901862854411817</v>
      </c>
      <c r="M440" s="302">
        <f t="shared" ref="M440:M441" si="333">F440-F430</f>
        <v>0.19917347642160088</v>
      </c>
      <c r="N440" s="302">
        <f t="shared" ref="N440:N441" si="334">SUM(K440:M440)</f>
        <v>2.2313882249322692</v>
      </c>
    </row>
    <row r="441" spans="1:14" x14ac:dyDescent="0.2">
      <c r="A441" s="282" t="s">
        <v>363</v>
      </c>
      <c r="B441" s="302">
        <f>SUM(B439:B440)</f>
        <v>13.351018097421257</v>
      </c>
      <c r="C441" s="299" t="str">
        <f>CONCATENATE("(",ROUND((B441/$H441)*100,1),")")</f>
        <v>(57.2)</v>
      </c>
      <c r="D441" s="302">
        <f>SUM(D439:D440)</f>
        <v>8.4191525908426534</v>
      </c>
      <c r="E441" s="299" t="str">
        <f>CONCATENATE("(",ROUND((D441/$H441)*100,1),")")</f>
        <v>(36.1)</v>
      </c>
      <c r="F441" s="302">
        <f>SUM(F439:F440)</f>
        <v>1.5718293117361104</v>
      </c>
      <c r="G441" s="299" t="str">
        <f>CONCATENATE("(",ROUND((F441/$H441)*100,1),")")</f>
        <v>(6.7)</v>
      </c>
      <c r="H441" s="302">
        <f>SUM(H439:H440)</f>
        <v>23.342000000000017</v>
      </c>
      <c r="I441" s="299" t="str">
        <f>CONCATENATE("(",ROUND((H441/$H441)*100,1),")")</f>
        <v>(100)</v>
      </c>
      <c r="K441" s="302">
        <f t="shared" si="331"/>
        <v>2.2676381850964322</v>
      </c>
      <c r="L441" s="302">
        <f t="shared" si="332"/>
        <v>0.31142634553603266</v>
      </c>
      <c r="M441" s="302">
        <f t="shared" si="333"/>
        <v>0.17493546936752358</v>
      </c>
      <c r="N441" s="302">
        <f t="shared" si="334"/>
        <v>2.7539999999999885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0.90675833921154514</v>
      </c>
      <c r="C450" s="299" t="str">
        <f>CONCATENATE("(",ROUND((B450/$H452)*100,1),")")</f>
        <v>(18.6)</v>
      </c>
      <c r="D450" s="302">
        <f>'Ind T6'!M189</f>
        <v>0.69480658347333235</v>
      </c>
      <c r="E450" s="299" t="str">
        <f>CONCATENATE("(",ROUND((D450/$H452)*100,1),")")</f>
        <v>(14.2)</v>
      </c>
      <c r="F450" s="302">
        <f>'Ind T6'!N189</f>
        <v>0.85138179958094296</v>
      </c>
      <c r="G450" s="299" t="str">
        <f>CONCATENATE("(",ROUND((F450/$H452)*100,1),")")</f>
        <v>(17.4)</v>
      </c>
      <c r="H450" s="302">
        <f>SUM(B450,D450,F450)</f>
        <v>2.4529467222658203</v>
      </c>
      <c r="I450" s="299" t="str">
        <f>CONCATENATE("(",ROUND((H450/$H452)*100,1),")")</f>
        <v>(50.3)</v>
      </c>
      <c r="K450" s="302">
        <f>B455-B450</f>
        <v>-4.8788579549842837E-2</v>
      </c>
      <c r="L450" s="302">
        <f>D455-D450</f>
        <v>-1.5710211193090795E-2</v>
      </c>
      <c r="M450" s="302">
        <f>F455-F450</f>
        <v>-0.12801172302893926</v>
      </c>
      <c r="N450" s="302">
        <f>SUM(K450:M450)</f>
        <v>-0.19251051377187289</v>
      </c>
    </row>
    <row r="451" spans="1:14" x14ac:dyDescent="0.2">
      <c r="A451" s="282" t="s">
        <v>365</v>
      </c>
      <c r="B451" s="302">
        <f>'Ind T6'!L188</f>
        <v>0.81985876931653323</v>
      </c>
      <c r="C451" s="299" t="str">
        <f>CONCATENATE("(",ROUND((B451/$H452)*100,1),")")</f>
        <v>(16.8)</v>
      </c>
      <c r="D451" s="302">
        <f>'Ind T6'!M188</f>
        <v>1.2140591368372127</v>
      </c>
      <c r="E451" s="299" t="str">
        <f>CONCATENATE("(",ROUND((D451/$H452)*100,1),")")</f>
        <v>(24.9)</v>
      </c>
      <c r="F451" s="302">
        <f>'Ind T6'!N188</f>
        <v>0.39413537158043183</v>
      </c>
      <c r="G451" s="299" t="str">
        <f>CONCATENATE("(",ROUND((F451/$H452)*100,1),")")</f>
        <v>(8.1)</v>
      </c>
      <c r="H451" s="302">
        <f t="shared" ref="H451" si="335">SUM(B451,D451,F451)</f>
        <v>2.4280532777341777</v>
      </c>
      <c r="I451" s="299" t="str">
        <f>CONCATENATE("(",ROUND((H451/$H452)*100,1),")")</f>
        <v>(49.7)</v>
      </c>
      <c r="K451" s="302">
        <f t="shared" ref="K451:K452" si="336">B456-B451</f>
        <v>-9.4773642587093199E-2</v>
      </c>
      <c r="L451" s="302">
        <f t="shared" ref="L451:L452" si="337">D456-D451</f>
        <v>-6.6754050666439024E-2</v>
      </c>
      <c r="M451" s="302">
        <f t="shared" ref="M451:M452" si="338">F456-F451</f>
        <v>-7.5961792974590103E-2</v>
      </c>
      <c r="N451" s="302">
        <f t="shared" ref="N451:N452" si="339">SUM(K451:M451)</f>
        <v>-0.23748948622812233</v>
      </c>
    </row>
    <row r="452" spans="1:14" x14ac:dyDescent="0.2">
      <c r="A452" s="282" t="s">
        <v>363</v>
      </c>
      <c r="B452" s="302">
        <f>SUM(B450:B451)</f>
        <v>1.7266171085280784</v>
      </c>
      <c r="C452" s="299" t="str">
        <f>CONCATENATE("(",ROUND((B452/$H452)*100,1),")")</f>
        <v>(35.4)</v>
      </c>
      <c r="D452" s="302">
        <f>SUM(D450:D451)</f>
        <v>1.908865720310545</v>
      </c>
      <c r="E452" s="299" t="str">
        <f>CONCATENATE("(",ROUND((D452/$H452)*100,1),")")</f>
        <v>(39.1)</v>
      </c>
      <c r="F452" s="302">
        <f>SUM(F450:F451)</f>
        <v>1.2455171711613748</v>
      </c>
      <c r="G452" s="299" t="str">
        <f>CONCATENATE("(",ROUND((F452/$H452)*100,1),")")</f>
        <v>(25.5)</v>
      </c>
      <c r="H452" s="302">
        <f>SUM(H450:H451)</f>
        <v>4.8809999999999985</v>
      </c>
      <c r="I452" s="299" t="str">
        <f>CONCATENATE("(",ROUND((H452/$H452)*100,1),")")</f>
        <v>(100)</v>
      </c>
      <c r="K452" s="302">
        <f t="shared" si="336"/>
        <v>-0.14356222213693592</v>
      </c>
      <c r="L452" s="302">
        <f t="shared" si="337"/>
        <v>-8.246426185952993E-2</v>
      </c>
      <c r="M452" s="302">
        <f t="shared" si="338"/>
        <v>-0.20397351600352942</v>
      </c>
      <c r="N452" s="302">
        <f t="shared" si="339"/>
        <v>-0.42999999999999527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0.8579697596617023</v>
      </c>
      <c r="C455" s="299" t="str">
        <f>CONCATENATE("(",ROUND((B455/$H457)*100,1),")")</f>
        <v>(19.3)</v>
      </c>
      <c r="D455" s="302">
        <f>'Ind T6'!R189</f>
        <v>0.67909637228024156</v>
      </c>
      <c r="E455" s="299" t="str">
        <f>CONCATENATE("(",ROUND((D455/$H457)*100,1),")")</f>
        <v>(15.3)</v>
      </c>
      <c r="F455" s="302">
        <f>'Ind T6'!S189</f>
        <v>0.72337007655200369</v>
      </c>
      <c r="G455" s="299" t="str">
        <f>CONCATENATE("(",ROUND((F455/$H457)*100,1),")")</f>
        <v>(16.3)</v>
      </c>
      <c r="H455" s="302">
        <f>SUM(B455,D455,F455)</f>
        <v>2.2604362084939478</v>
      </c>
      <c r="I455" s="299" t="str">
        <f>CONCATENATE("(",ROUND((H455/$H457)*100,1),")")</f>
        <v>(50.8)</v>
      </c>
      <c r="K455" s="302">
        <f>B460-B455</f>
        <v>9.3219895734398373E-2</v>
      </c>
      <c r="L455" s="302">
        <f>D460-D455</f>
        <v>9.9881059860364552E-2</v>
      </c>
      <c r="M455" s="302">
        <f>F460-F455</f>
        <v>7.4836521487244401E-2</v>
      </c>
      <c r="N455" s="302">
        <f>SUM(K455:M455)</f>
        <v>0.26793747708200732</v>
      </c>
    </row>
    <row r="456" spans="1:14" x14ac:dyDescent="0.2">
      <c r="A456" s="282" t="s">
        <v>365</v>
      </c>
      <c r="B456" s="302">
        <f>'Ind T6'!Q188</f>
        <v>0.72508512672944003</v>
      </c>
      <c r="C456" s="299" t="str">
        <f>CONCATENATE("(",ROUND((B456/$H457)*100,1),")")</f>
        <v>(16.3)</v>
      </c>
      <c r="D456" s="302">
        <f>'Ind T6'!R188</f>
        <v>1.1473050861707736</v>
      </c>
      <c r="E456" s="299" t="str">
        <f>CONCATENATE("(",ROUND((D456/$H457)*100,1),")")</f>
        <v>(25.8)</v>
      </c>
      <c r="F456" s="302">
        <f>'Ind T6'!S188</f>
        <v>0.31817357860584172</v>
      </c>
      <c r="G456" s="299" t="str">
        <f>CONCATENATE("(",ROUND((F456/$H457)*100,1),")")</f>
        <v>(7.1)</v>
      </c>
      <c r="H456" s="302">
        <f t="shared" ref="H456" si="340">SUM(B456,D456,F456)</f>
        <v>2.1905637915060554</v>
      </c>
      <c r="I456" s="299" t="str">
        <f>CONCATENATE("(",ROUND((H456/$H457)*100,1),")")</f>
        <v>(49.2)</v>
      </c>
      <c r="K456" s="302">
        <f t="shared" ref="K456:K457" si="341">B461-B456</f>
        <v>2.3478828848472522E-2</v>
      </c>
      <c r="L456" s="302">
        <f t="shared" ref="L456:L457" si="342">D461-D456</f>
        <v>0.11057014262481557</v>
      </c>
      <c r="M456" s="302">
        <f t="shared" ref="M456:M457" si="343">F461-F456</f>
        <v>4.2013551444698483E-2</v>
      </c>
      <c r="N456" s="302">
        <f t="shared" ref="N456:N457" si="344">SUM(K456:M456)</f>
        <v>0.17606252291798657</v>
      </c>
    </row>
    <row r="457" spans="1:14" x14ac:dyDescent="0.2">
      <c r="A457" s="282" t="s">
        <v>363</v>
      </c>
      <c r="B457" s="302">
        <f>SUM(B455:B456)</f>
        <v>1.5830548863911424</v>
      </c>
      <c r="C457" s="299" t="str">
        <f>CONCATENATE("(",ROUND((B457/$H457)*100,1),")")</f>
        <v>(35.6)</v>
      </c>
      <c r="D457" s="302">
        <f>SUM(D455:D456)</f>
        <v>1.8264014584510151</v>
      </c>
      <c r="E457" s="299" t="str">
        <f>CONCATENATE("(",ROUND((D457/$H457)*100,1),")")</f>
        <v>(41)</v>
      </c>
      <c r="F457" s="302">
        <f>SUM(F455:F456)</f>
        <v>1.0415436551578454</v>
      </c>
      <c r="G457" s="299" t="str">
        <f>CONCATENATE("(",ROUND((F457/$H457)*100,1),")")</f>
        <v>(23.4)</v>
      </c>
      <c r="H457" s="302">
        <f>SUM(H455:H456)</f>
        <v>4.4510000000000032</v>
      </c>
      <c r="I457" s="299" t="str">
        <f>CONCATENATE("(",ROUND((H457/$H457)*100,1),")")</f>
        <v>(100)</v>
      </c>
      <c r="K457" s="302">
        <f t="shared" si="341"/>
        <v>0.11669872458287078</v>
      </c>
      <c r="L457" s="302">
        <f t="shared" si="342"/>
        <v>0.21045120248518012</v>
      </c>
      <c r="M457" s="302">
        <f t="shared" si="343"/>
        <v>0.11685007293194283</v>
      </c>
      <c r="N457" s="302">
        <f t="shared" si="344"/>
        <v>0.44399999999999373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0.95118965539610068</v>
      </c>
      <c r="C460" s="299" t="str">
        <f>CONCATENATE("(",ROUND((B460/$H462)*100,1),")")</f>
        <v>(19.4)</v>
      </c>
      <c r="D460" s="302">
        <f>'Ind T6'!W189</f>
        <v>0.77897743214060611</v>
      </c>
      <c r="E460" s="299" t="str">
        <f>CONCATENATE("(",ROUND((D460/$H462)*100,1),")")</f>
        <v>(15.9)</v>
      </c>
      <c r="F460" s="302">
        <f>'Ind T6'!X189</f>
        <v>0.79820659803924809</v>
      </c>
      <c r="G460" s="299" t="str">
        <f>CONCATENATE("(",ROUND((F460/$H462)*100,1),")")</f>
        <v>(16.3)</v>
      </c>
      <c r="H460" s="302">
        <f>SUM(B460,D460,F460)</f>
        <v>2.5283736855759549</v>
      </c>
      <c r="I460" s="299" t="str">
        <f>CONCATENATE("(",ROUND((H460/$H462)*100,1),")")</f>
        <v>(51.7)</v>
      </c>
      <c r="K460" s="302">
        <f>B460-B450</f>
        <v>4.4431316184555536E-2</v>
      </c>
      <c r="L460" s="302">
        <f>D460-D450</f>
        <v>8.4170848667273757E-2</v>
      </c>
      <c r="M460" s="302">
        <f>F460-F450</f>
        <v>-5.3175201541694861E-2</v>
      </c>
      <c r="N460" s="302">
        <f>SUM(K460:M460)</f>
        <v>7.5426963310134432E-2</v>
      </c>
    </row>
    <row r="461" spans="1:14" x14ac:dyDescent="0.2">
      <c r="A461" s="282" t="s">
        <v>365</v>
      </c>
      <c r="B461" s="302">
        <f>'Ind T6'!V188</f>
        <v>0.74856395557791255</v>
      </c>
      <c r="C461" s="299" t="str">
        <f>CONCATENATE("(",ROUND((B461/$H462)*100,1),")")</f>
        <v>(15.3)</v>
      </c>
      <c r="D461" s="302">
        <f>'Ind T6'!W188</f>
        <v>1.2578752287955892</v>
      </c>
      <c r="E461" s="299" t="str">
        <f>CONCATENATE("(",ROUND((D461/$H462)*100,1),")")</f>
        <v>(25.7)</v>
      </c>
      <c r="F461" s="302">
        <f>'Ind T6'!X188</f>
        <v>0.36018713005054021</v>
      </c>
      <c r="G461" s="299" t="str">
        <f>CONCATENATE("(",ROUND((F461/$H462)*100,1),")")</f>
        <v>(7.4)</v>
      </c>
      <c r="H461" s="302">
        <f t="shared" ref="H461" si="345">SUM(B461,D461,F461)</f>
        <v>2.366626314424042</v>
      </c>
      <c r="I461" s="299" t="str">
        <f>CONCATENATE("(",ROUND((H461/$H462)*100,1),")")</f>
        <v>(48.3)</v>
      </c>
      <c r="K461" s="302">
        <f t="shared" ref="K461:K462" si="346">B461-B451</f>
        <v>-7.1294813738620677E-2</v>
      </c>
      <c r="L461" s="302">
        <f t="shared" ref="L461:L462" si="347">D461-D451</f>
        <v>4.3816091958376546E-2</v>
      </c>
      <c r="M461" s="302">
        <f t="shared" ref="M461:M462" si="348">F461-F451</f>
        <v>-3.3948241529891621E-2</v>
      </c>
      <c r="N461" s="302">
        <f t="shared" ref="N461:N462" si="349">SUM(K461:M461)</f>
        <v>-6.1426963310135752E-2</v>
      </c>
    </row>
    <row r="462" spans="1:14" x14ac:dyDescent="0.2">
      <c r="A462" s="282" t="s">
        <v>363</v>
      </c>
      <c r="B462" s="302">
        <f>SUM(B460:B461)</f>
        <v>1.6997536109740132</v>
      </c>
      <c r="C462" s="299" t="str">
        <f>CONCATENATE("(",ROUND((B462/$H462)*100,1),")")</f>
        <v>(34.7)</v>
      </c>
      <c r="D462" s="302">
        <f>SUM(D460:D461)</f>
        <v>2.0368526609361952</v>
      </c>
      <c r="E462" s="299" t="str">
        <f>CONCATENATE("(",ROUND((D462/$H462)*100,1),")")</f>
        <v>(41.6)</v>
      </c>
      <c r="F462" s="302">
        <f>SUM(F460:F461)</f>
        <v>1.1583937280897882</v>
      </c>
      <c r="G462" s="299" t="str">
        <f>CONCATENATE("(",ROUND((F462/$H462)*100,1),")")</f>
        <v>(23.7)</v>
      </c>
      <c r="H462" s="302">
        <f>SUM(H460:H461)</f>
        <v>4.8949999999999969</v>
      </c>
      <c r="I462" s="299" t="str">
        <f>CONCATENATE("(",ROUND((H462/$H462)*100,1),")")</f>
        <v>(100)</v>
      </c>
      <c r="K462" s="302">
        <f t="shared" si="346"/>
        <v>-2.6863497554065141E-2</v>
      </c>
      <c r="L462" s="302">
        <f t="shared" si="347"/>
        <v>0.12798694062565019</v>
      </c>
      <c r="M462" s="302">
        <f t="shared" si="348"/>
        <v>-8.7123443071586593E-2</v>
      </c>
      <c r="N462" s="302">
        <f t="shared" si="349"/>
        <v>1.3999999999998458E-2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1.053524400665083</v>
      </c>
      <c r="C471" s="299" t="str">
        <f>CONCATENATE("(",ROUND((B471/$H473)*100,1),")")</f>
        <v>(20.4)</v>
      </c>
      <c r="D471" s="302">
        <f>'Ind T6'!M198</f>
        <v>0.45433573848479825</v>
      </c>
      <c r="E471" s="299" t="str">
        <f>CONCATENATE("(",ROUND((D471/$H473)*100,1),")")</f>
        <v>(8.8)</v>
      </c>
      <c r="F471" s="302">
        <f>'Ind T6'!N198</f>
        <v>0.27086427704140786</v>
      </c>
      <c r="G471" s="299" t="str">
        <f>CONCATENATE("(",ROUND((F471/$H473)*100,1),")")</f>
        <v>(5.2)</v>
      </c>
      <c r="H471" s="302">
        <f>SUM(B471,D471,F471)</f>
        <v>1.7787244161912892</v>
      </c>
      <c r="I471" s="299" t="str">
        <f>CONCATENATE("(",ROUND((H471/$H473)*100,1),")")</f>
        <v>(34.4)</v>
      </c>
      <c r="K471" s="302">
        <f>B476-B471</f>
        <v>1.5478249468376948E-3</v>
      </c>
      <c r="L471" s="302">
        <f>D476-D471</f>
        <v>-1.5396514021875418E-2</v>
      </c>
      <c r="M471" s="302">
        <f>F476-F471</f>
        <v>9.8960800070158061E-5</v>
      </c>
      <c r="N471" s="302">
        <f>SUM(K471:M471)</f>
        <v>-1.3749728274967565E-2</v>
      </c>
    </row>
    <row r="472" spans="1:14" x14ac:dyDescent="0.2">
      <c r="A472" s="282" t="s">
        <v>365</v>
      </c>
      <c r="B472" s="302">
        <f>'Ind T6'!L197</f>
        <v>1.1917627304867173</v>
      </c>
      <c r="C472" s="299" t="str">
        <f>CONCATENATE("(",ROUND((B472/$H473)*100,1),")")</f>
        <v>(23.1)</v>
      </c>
      <c r="D472" s="302">
        <f>'Ind T6'!M197</f>
        <v>1.0002067654572837</v>
      </c>
      <c r="E472" s="299" t="str">
        <f>CONCATENATE("(",ROUND((D472/$H473)*100,1),")")</f>
        <v>(19.4)</v>
      </c>
      <c r="F472" s="302">
        <f>'Ind T6'!N197</f>
        <v>1.1963060878647087</v>
      </c>
      <c r="G472" s="299" t="str">
        <f>CONCATENATE("(",ROUND((F472/$H473)*100,1),")")</f>
        <v>(23.2)</v>
      </c>
      <c r="H472" s="302">
        <f t="shared" ref="H472" si="350">SUM(B472,D472,F472)</f>
        <v>3.3882755838087095</v>
      </c>
      <c r="I472" s="299" t="str">
        <f>CONCATENATE("(",ROUND((H472/$H473)*100,1),")")</f>
        <v>(65.6)</v>
      </c>
      <c r="K472" s="302">
        <f t="shared" ref="K472:K473" si="351">B477-B472</f>
        <v>-7.2298604740163697E-2</v>
      </c>
      <c r="L472" s="302">
        <f t="shared" ref="L472:L473" si="352">D477-D472</f>
        <v>-4.4209203914263862E-2</v>
      </c>
      <c r="M472" s="302">
        <f t="shared" ref="M472:M473" si="353">F477-F472</f>
        <v>-3.2742463070603023E-2</v>
      </c>
      <c r="N472" s="302">
        <f t="shared" ref="N472:N473" si="354">SUM(K472:M472)</f>
        <v>-0.14925027172503058</v>
      </c>
    </row>
    <row r="473" spans="1:14" x14ac:dyDescent="0.2">
      <c r="A473" s="282" t="s">
        <v>363</v>
      </c>
      <c r="B473" s="302">
        <f>SUM(B471:B472)</f>
        <v>2.2452871311518003</v>
      </c>
      <c r="C473" s="299" t="str">
        <f>CONCATENATE("(",ROUND((B473/$H473)*100,1),")")</f>
        <v>(43.5)</v>
      </c>
      <c r="D473" s="302">
        <f>SUM(D471:D472)</f>
        <v>1.4545425039420818</v>
      </c>
      <c r="E473" s="299" t="str">
        <f>CONCATENATE("(",ROUND((D473/$H473)*100,1),")")</f>
        <v>(28.2)</v>
      </c>
      <c r="F473" s="302">
        <f>SUM(F471:F472)</f>
        <v>1.4671703649061165</v>
      </c>
      <c r="G473" s="299" t="str">
        <f>CONCATENATE("(",ROUND((F473/$H473)*100,1),")")</f>
        <v>(28.4)</v>
      </c>
      <c r="H473" s="302">
        <f>SUM(H471:H472)</f>
        <v>5.1669999999999989</v>
      </c>
      <c r="I473" s="299" t="str">
        <f>CONCATENATE("(",ROUND((H473/$H473)*100,1),")")</f>
        <v>(100)</v>
      </c>
      <c r="K473" s="302">
        <f t="shared" si="351"/>
        <v>-7.075077979332578E-2</v>
      </c>
      <c r="L473" s="302">
        <f t="shared" si="352"/>
        <v>-5.9605717936139113E-2</v>
      </c>
      <c r="M473" s="302">
        <f t="shared" si="353"/>
        <v>-3.2643502270532698E-2</v>
      </c>
      <c r="N473" s="302">
        <f t="shared" si="354"/>
        <v>-0.16299999999999759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1.0550722256119207</v>
      </c>
      <c r="C476" s="299" t="str">
        <f>CONCATENATE("(",ROUND((B476/$H478)*100,1),")")</f>
        <v>(21.1)</v>
      </c>
      <c r="D476" s="302">
        <f>'Ind T6'!R198</f>
        <v>0.43893922446292283</v>
      </c>
      <c r="E476" s="299" t="str">
        <f>CONCATENATE("(",ROUND((D476/$H478)*100,1),")")</f>
        <v>(8.8)</v>
      </c>
      <c r="F476" s="302">
        <f>'Ind T6'!S198</f>
        <v>0.27096323784147802</v>
      </c>
      <c r="G476" s="299" t="str">
        <f>CONCATENATE("(",ROUND((F476/$H478)*100,1),")")</f>
        <v>(5.4)</v>
      </c>
      <c r="H476" s="302">
        <f>SUM(B476,D476,F476)</f>
        <v>1.7649746879163217</v>
      </c>
      <c r="I476" s="299" t="str">
        <f>CONCATENATE("(",ROUND((H476/$H478)*100,1),")")</f>
        <v>(35.3)</v>
      </c>
      <c r="K476" s="302">
        <f>B481-B476</f>
        <v>5.7475171840836614E-2</v>
      </c>
      <c r="L476" s="302">
        <f>D481-D476</f>
        <v>4.2766427417644803E-3</v>
      </c>
      <c r="M476" s="302">
        <f>F481-F476</f>
        <v>1.3620327519779207E-2</v>
      </c>
      <c r="N476" s="302">
        <f>SUM(K476:M476)</f>
        <v>7.5372142102380302E-2</v>
      </c>
    </row>
    <row r="477" spans="1:14" x14ac:dyDescent="0.2">
      <c r="A477" s="282" t="s">
        <v>365</v>
      </c>
      <c r="B477" s="302">
        <f>'Ind T6'!Q197</f>
        <v>1.1194641257465536</v>
      </c>
      <c r="C477" s="299" t="str">
        <f>CONCATENATE("(",ROUND((B477/$H478)*100,1),")")</f>
        <v>(22.4)</v>
      </c>
      <c r="D477" s="302">
        <f>'Ind T6'!R197</f>
        <v>0.95599756154301985</v>
      </c>
      <c r="E477" s="299" t="str">
        <f>CONCATENATE("(",ROUND((D477/$H478)*100,1),")")</f>
        <v>(19.1)</v>
      </c>
      <c r="F477" s="302">
        <f>'Ind T6'!S197</f>
        <v>1.1635636247941057</v>
      </c>
      <c r="G477" s="299" t="str">
        <f>CONCATENATE("(",ROUND((F477/$H478)*100,1),")")</f>
        <v>(23.3)</v>
      </c>
      <c r="H477" s="302">
        <f t="shared" ref="H477" si="355">SUM(B477,D477,F477)</f>
        <v>3.2390253120836792</v>
      </c>
      <c r="I477" s="299" t="str">
        <f>CONCATENATE("(",ROUND((H477/$H478)*100,1),")")</f>
        <v>(64.7)</v>
      </c>
      <c r="K477" s="302">
        <f t="shared" ref="K477:K478" si="356">B482-B477</f>
        <v>-4.3972915826092862E-2</v>
      </c>
      <c r="L477" s="302">
        <f t="shared" ref="L477:L478" si="357">D482-D477</f>
        <v>-2.4621113114800086E-2</v>
      </c>
      <c r="M477" s="302">
        <f t="shared" ref="M477:M478" si="358">F482-F477</f>
        <v>-1.0778113161490799E-2</v>
      </c>
      <c r="N477" s="302">
        <f t="shared" ref="N477:N478" si="359">SUM(K477:M477)</f>
        <v>-7.9372142102383747E-2</v>
      </c>
    </row>
    <row r="478" spans="1:14" x14ac:dyDescent="0.2">
      <c r="A478" s="282" t="s">
        <v>363</v>
      </c>
      <c r="B478" s="302">
        <f>SUM(B476:B477)</f>
        <v>2.1745363513584746</v>
      </c>
      <c r="C478" s="299" t="str">
        <f>CONCATENATE("(",ROUND((B478/$H478)*100,1),")")</f>
        <v>(43.5)</v>
      </c>
      <c r="D478" s="302">
        <f>SUM(D476:D477)</f>
        <v>1.3949367860059427</v>
      </c>
      <c r="E478" s="299" t="str">
        <f>CONCATENATE("(",ROUND((D478/$H478)*100,1),")")</f>
        <v>(27.9)</v>
      </c>
      <c r="F478" s="302">
        <f>SUM(F476:F477)</f>
        <v>1.4345268626355838</v>
      </c>
      <c r="G478" s="299" t="str">
        <f>CONCATENATE("(",ROUND((F478/$H478)*100,1),")")</f>
        <v>(28.7)</v>
      </c>
      <c r="H478" s="302">
        <f>SUM(H476:H477)</f>
        <v>5.0040000000000013</v>
      </c>
      <c r="I478" s="299" t="str">
        <f>CONCATENATE("(",ROUND((H478/$H478)*100,1),")")</f>
        <v>(100)</v>
      </c>
      <c r="K478" s="302">
        <f t="shared" si="356"/>
        <v>1.350225601474353E-2</v>
      </c>
      <c r="L478" s="302">
        <f t="shared" si="357"/>
        <v>-2.034447037303555E-2</v>
      </c>
      <c r="M478" s="302">
        <f t="shared" si="358"/>
        <v>2.842214358288242E-3</v>
      </c>
      <c r="N478" s="302">
        <f t="shared" si="359"/>
        <v>-4.0000000000037783E-3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1.1125473974527573</v>
      </c>
      <c r="C481" s="299" t="str">
        <f>CONCATENATE("(",ROUND((B481/$H483)*100,1),")")</f>
        <v>(22.3)</v>
      </c>
      <c r="D481" s="302">
        <f>'Ind T6'!W198</f>
        <v>0.44321586720468731</v>
      </c>
      <c r="E481" s="299" t="str">
        <f>CONCATENATE("(",ROUND((D481/$H483)*100,1),")")</f>
        <v>(8.9)</v>
      </c>
      <c r="F481" s="302">
        <f>'Ind T6'!X198</f>
        <v>0.28458356536125723</v>
      </c>
      <c r="G481" s="299" t="str">
        <f>CONCATENATE("(",ROUND((F481/$H483)*100,1),")")</f>
        <v>(5.7)</v>
      </c>
      <c r="H481" s="302">
        <f>SUM(B481,D481,F481)</f>
        <v>1.8403468300187018</v>
      </c>
      <c r="I481" s="299" t="str">
        <f>CONCATENATE("(",ROUND((H481/$H483)*100,1),")")</f>
        <v>(36.8)</v>
      </c>
      <c r="K481" s="302">
        <f>B481-B471</f>
        <v>5.9022996787674309E-2</v>
      </c>
      <c r="L481" s="302">
        <f>D481-D471</f>
        <v>-1.1119871280110938E-2</v>
      </c>
      <c r="M481" s="302">
        <f>F481-F471</f>
        <v>1.3719288319849365E-2</v>
      </c>
      <c r="N481" s="302">
        <f>SUM(K481:M481)</f>
        <v>6.1622413827412736E-2</v>
      </c>
    </row>
    <row r="482" spans="1:14" x14ac:dyDescent="0.2">
      <c r="A482" s="282" t="s">
        <v>365</v>
      </c>
      <c r="B482" s="302">
        <f>'Ind T6'!V197</f>
        <v>1.0754912099204608</v>
      </c>
      <c r="C482" s="299" t="str">
        <f>CONCATENATE("(",ROUND((B482/$H483)*100,1),")")</f>
        <v>(21.5)</v>
      </c>
      <c r="D482" s="302">
        <f>'Ind T6'!W197</f>
        <v>0.93137644842821976</v>
      </c>
      <c r="E482" s="299" t="str">
        <f>CONCATENATE("(",ROUND((D482/$H483)*100,1),")")</f>
        <v>(18.6)</v>
      </c>
      <c r="F482" s="302">
        <f>'Ind T6'!X197</f>
        <v>1.1527855116326149</v>
      </c>
      <c r="G482" s="299" t="str">
        <f>CONCATENATE("(",ROUND((F482/$H483)*100,1),")")</f>
        <v>(23.1)</v>
      </c>
      <c r="H482" s="302">
        <f t="shared" ref="H482" si="360">SUM(B482,D482,F482)</f>
        <v>3.1596531699812953</v>
      </c>
      <c r="I482" s="299" t="str">
        <f>CONCATENATE("(",ROUND((H482/$H483)*100,1),")")</f>
        <v>(63.2)</v>
      </c>
      <c r="K482" s="302">
        <f t="shared" ref="K482:K483" si="361">B482-B472</f>
        <v>-0.11627152056625656</v>
      </c>
      <c r="L482" s="302">
        <f t="shared" ref="L482:L483" si="362">D482-D472</f>
        <v>-6.8830317029063948E-2</v>
      </c>
      <c r="M482" s="302">
        <f t="shared" ref="M482:M483" si="363">F482-F472</f>
        <v>-4.3520576232093822E-2</v>
      </c>
      <c r="N482" s="302">
        <f t="shared" ref="N482:N483" si="364">SUM(K482:M482)</f>
        <v>-0.22862241382741433</v>
      </c>
    </row>
    <row r="483" spans="1:14" x14ac:dyDescent="0.2">
      <c r="A483" s="282" t="s">
        <v>363</v>
      </c>
      <c r="B483" s="302">
        <f>SUM(B481:B482)</f>
        <v>2.1880386073732181</v>
      </c>
      <c r="C483" s="299" t="str">
        <f>CONCATENATE("(",ROUND((B483/$H483)*100,1),")")</f>
        <v>(43.8)</v>
      </c>
      <c r="D483" s="302">
        <f>SUM(D481:D482)</f>
        <v>1.3745923156329072</v>
      </c>
      <c r="E483" s="299" t="str">
        <f>CONCATENATE("(",ROUND((D483/$H483)*100,1),")")</f>
        <v>(27.5)</v>
      </c>
      <c r="F483" s="302">
        <f>SUM(F481:F482)</f>
        <v>1.4373690769938721</v>
      </c>
      <c r="G483" s="299" t="str">
        <f>CONCATENATE("(",ROUND((F483/$H483)*100,1),")")</f>
        <v>(28.7)</v>
      </c>
      <c r="H483" s="302">
        <f>SUM(H481:H482)</f>
        <v>4.9999999999999973</v>
      </c>
      <c r="I483" s="299" t="str">
        <f>CONCATENATE("(",ROUND((H483/$H483)*100,1),")")</f>
        <v>(100)</v>
      </c>
      <c r="K483" s="302">
        <f t="shared" si="361"/>
        <v>-5.724852377858225E-2</v>
      </c>
      <c r="L483" s="302">
        <f t="shared" si="362"/>
        <v>-7.9950188309174663E-2</v>
      </c>
      <c r="M483" s="302">
        <f t="shared" si="363"/>
        <v>-2.9801287912244456E-2</v>
      </c>
      <c r="N483" s="302">
        <f t="shared" si="364"/>
        <v>-0.16700000000000137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Worcestershire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0.44625039596206506</v>
      </c>
      <c r="C8" s="300">
        <v>0.30222300738453584</v>
      </c>
      <c r="D8" s="300">
        <v>0.24476839104986822</v>
      </c>
      <c r="E8" s="300">
        <f>SUM(B8:D8)</f>
        <v>0.9932417943964692</v>
      </c>
      <c r="F8" s="300"/>
      <c r="G8" s="300">
        <v>0.32973062751758847</v>
      </c>
      <c r="H8" s="300">
        <v>0.22004994444174295</v>
      </c>
      <c r="I8" s="300">
        <v>0.34812550442572288</v>
      </c>
      <c r="J8" s="300">
        <f>SUM(G8:I8)</f>
        <v>0.89790607638505426</v>
      </c>
      <c r="K8" s="300"/>
      <c r="L8" s="300">
        <v>0.43653558711353085</v>
      </c>
      <c r="M8" s="300">
        <v>2.1090693278718212E-2</v>
      </c>
      <c r="N8" s="300">
        <v>0.32398228337338436</v>
      </c>
      <c r="O8" s="300">
        <f>SUM(L8:N8)</f>
        <v>0.78160856376563337</v>
      </c>
      <c r="P8" s="300"/>
      <c r="Q8" s="300">
        <v>0.45335221076898619</v>
      </c>
      <c r="R8" s="300">
        <v>2.126709455537799E-2</v>
      </c>
      <c r="S8" s="300">
        <v>0.34131093212501945</v>
      </c>
      <c r="T8" s="300">
        <f>SUM(Q8:S8)</f>
        <v>0.81593023744938364</v>
      </c>
      <c r="U8" s="300"/>
      <c r="V8" s="300">
        <v>0.45026668342716014</v>
      </c>
      <c r="W8" s="300">
        <v>1.9603870805671757E-2</v>
      </c>
      <c r="X8" s="300">
        <v>0.34944677642244376</v>
      </c>
      <c r="Y8" s="300">
        <f>SUM(V8:X8)</f>
        <v>0.81931733065527568</v>
      </c>
    </row>
    <row r="9" spans="1:25" x14ac:dyDescent="0.2">
      <c r="A9" s="260" t="s">
        <v>364</v>
      </c>
      <c r="B9" s="300">
        <v>1.2436774775148276</v>
      </c>
      <c r="C9" s="300">
        <v>0.30808572333680045</v>
      </c>
      <c r="D9" s="300">
        <v>1.4649950047518976</v>
      </c>
      <c r="E9" s="300">
        <f t="shared" ref="E9:E10" si="0">SUM(B9:D9)</f>
        <v>3.0167582056035256</v>
      </c>
      <c r="F9" s="300"/>
      <c r="G9" s="300">
        <v>1.3691887244826257</v>
      </c>
      <c r="H9" s="300">
        <v>0.16053710743314739</v>
      </c>
      <c r="I9" s="300">
        <v>0.93636809169917468</v>
      </c>
      <c r="J9" s="300">
        <f t="shared" ref="J9:J10" si="1">SUM(G9:I9)</f>
        <v>2.4660939236149479</v>
      </c>
      <c r="K9" s="300"/>
      <c r="L9" s="300">
        <v>0.77148085462972138</v>
      </c>
      <c r="M9" s="300">
        <v>1.9524552688523052E-2</v>
      </c>
      <c r="N9" s="300">
        <v>0.80238602891612099</v>
      </c>
      <c r="O9" s="300">
        <f t="shared" ref="O9:O10" si="2">SUM(L9:N9)</f>
        <v>1.5933914362343655</v>
      </c>
      <c r="P9" s="300"/>
      <c r="Q9" s="300">
        <v>0.82827552648442848</v>
      </c>
      <c r="R9" s="300">
        <v>2.0437159157823494E-2</v>
      </c>
      <c r="S9" s="300">
        <v>0.80835707690836323</v>
      </c>
      <c r="T9" s="300">
        <f t="shared" ref="T9:T10" si="3">SUM(Q9:S9)</f>
        <v>1.6570697625506152</v>
      </c>
      <c r="U9" s="300"/>
      <c r="V9" s="300">
        <v>0.89254660467902613</v>
      </c>
      <c r="W9" s="300">
        <v>2.0433664278957413E-2</v>
      </c>
      <c r="X9" s="300">
        <v>0.74370240038673963</v>
      </c>
      <c r="Y9" s="300">
        <f t="shared" ref="Y9:Y10" si="4">SUM(V9:X9)</f>
        <v>1.6566826693447232</v>
      </c>
    </row>
    <row r="10" spans="1:25" x14ac:dyDescent="0.2">
      <c r="A10" s="264" t="s">
        <v>363</v>
      </c>
      <c r="B10" s="301">
        <f>SUM(B8:B9)</f>
        <v>1.6899278734768926</v>
      </c>
      <c r="C10" s="301">
        <f t="shared" ref="C10:D10" si="5">SUM(C8:C9)</f>
        <v>0.61030873072133629</v>
      </c>
      <c r="D10" s="301">
        <f t="shared" si="5"/>
        <v>1.7097633958017657</v>
      </c>
      <c r="E10" s="301">
        <f t="shared" si="0"/>
        <v>4.0099999999999945</v>
      </c>
      <c r="F10" s="301"/>
      <c r="G10" s="301">
        <f>SUM(G8:G9)</f>
        <v>1.6989193520002142</v>
      </c>
      <c r="H10" s="301">
        <f t="shared" ref="H10" si="6">SUM(H8:H9)</f>
        <v>0.38058705187489034</v>
      </c>
      <c r="I10" s="301">
        <f t="shared" ref="I10" si="7">SUM(I8:I9)</f>
        <v>1.2844935961248976</v>
      </c>
      <c r="J10" s="301">
        <f t="shared" si="1"/>
        <v>3.3640000000000017</v>
      </c>
      <c r="K10" s="301"/>
      <c r="L10" s="301">
        <f>SUM(L8:L9)</f>
        <v>1.2080164417432522</v>
      </c>
      <c r="M10" s="301">
        <f t="shared" ref="M10" si="8">SUM(M8:M9)</f>
        <v>4.0615245967241267E-2</v>
      </c>
      <c r="N10" s="301">
        <f t="shared" ref="N10" si="9">SUM(N8:N9)</f>
        <v>1.1263683122895054</v>
      </c>
      <c r="O10" s="301">
        <f t="shared" si="2"/>
        <v>2.3749999999999991</v>
      </c>
      <c r="P10" s="301"/>
      <c r="Q10" s="301">
        <f>SUM(Q8:Q9)</f>
        <v>1.2816277372534146</v>
      </c>
      <c r="R10" s="301">
        <f t="shared" ref="R10" si="10">SUM(R8:R9)</f>
        <v>4.1704253713201481E-2</v>
      </c>
      <c r="S10" s="301">
        <f t="shared" ref="S10" si="11">SUM(S8:S9)</f>
        <v>1.1496680090333826</v>
      </c>
      <c r="T10" s="301">
        <f t="shared" si="3"/>
        <v>2.472999999999999</v>
      </c>
      <c r="U10" s="301"/>
      <c r="V10" s="301">
        <f>SUM(V8:V9)</f>
        <v>1.3428132881061863</v>
      </c>
      <c r="W10" s="301">
        <f t="shared" ref="W10" si="12">SUM(W8:W9)</f>
        <v>4.0037535084629171E-2</v>
      </c>
      <c r="X10" s="301">
        <f t="shared" ref="X10" si="13">SUM(X8:X9)</f>
        <v>1.0931491768091834</v>
      </c>
      <c r="Y10" s="301">
        <f t="shared" si="4"/>
        <v>2.4759999999999991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4.8695652173783004E-3</v>
      </c>
      <c r="C17" s="300">
        <v>7.1936758893977179E-4</v>
      </c>
      <c r="D17" s="300">
        <v>5.5335968380037852E-5</v>
      </c>
      <c r="E17" s="300">
        <f>SUM(B17:D17)</f>
        <v>5.6442687746981104E-3</v>
      </c>
      <c r="F17" s="300"/>
      <c r="G17" s="300">
        <v>7.399027839205331E-3</v>
      </c>
      <c r="H17" s="300">
        <v>3.4467520989884277E-3</v>
      </c>
      <c r="I17" s="300">
        <v>4.595669465406511E-5</v>
      </c>
      <c r="J17" s="300">
        <f>SUM(G17:I17)</f>
        <v>1.0891736632847824E-2</v>
      </c>
      <c r="K17" s="300"/>
      <c r="L17" s="300">
        <v>1.5331658291637415E-2</v>
      </c>
      <c r="M17" s="300">
        <v>2.3517587939807017E-3</v>
      </c>
      <c r="N17" s="300">
        <v>0</v>
      </c>
      <c r="O17" s="300">
        <f>SUM(L17:N17)</f>
        <v>1.7683417085618117E-2</v>
      </c>
      <c r="P17" s="300"/>
      <c r="Q17" s="300">
        <v>1.1879262158043202E-2</v>
      </c>
      <c r="R17" s="300">
        <v>1.8781442146481846E-3</v>
      </c>
      <c r="S17" s="300">
        <v>0</v>
      </c>
      <c r="T17" s="300">
        <f>SUM(Q17:S17)</f>
        <v>1.3757406372691386E-2</v>
      </c>
      <c r="U17" s="300"/>
      <c r="V17" s="300">
        <v>8.2220294884611401E-3</v>
      </c>
      <c r="W17" s="300">
        <v>1.4050303555877234E-3</v>
      </c>
      <c r="X17" s="300">
        <v>0</v>
      </c>
      <c r="Y17" s="300">
        <f>SUM(V17:X17)</f>
        <v>9.6270598440488641E-3</v>
      </c>
    </row>
    <row r="18" spans="1:25" x14ac:dyDescent="0.2">
      <c r="A18" s="260" t="s">
        <v>364</v>
      </c>
      <c r="B18" s="300">
        <v>3.3810276679998537E-2</v>
      </c>
      <c r="C18" s="300">
        <v>1.1067193675966169E-4</v>
      </c>
      <c r="D18" s="300">
        <v>4.4434782608543777E-2</v>
      </c>
      <c r="E18" s="300">
        <f t="shared" ref="E18:E19" si="14">SUM(B18:D18)</f>
        <v>7.8355731225301983E-2</v>
      </c>
      <c r="F18" s="300"/>
      <c r="G18" s="300">
        <v>5.9513919575478864E-2</v>
      </c>
      <c r="H18" s="300">
        <v>8.7317719841010003E-4</v>
      </c>
      <c r="I18" s="300">
        <v>3.2721166593263198E-2</v>
      </c>
      <c r="J18" s="300">
        <f t="shared" ref="J18:J19" si="15">SUM(G18:I18)</f>
        <v>9.3108263367152166E-2</v>
      </c>
      <c r="K18" s="300"/>
      <c r="L18" s="300">
        <v>8.8824120602816178E-2</v>
      </c>
      <c r="M18" s="300">
        <v>1.4924623115654954E-3</v>
      </c>
      <c r="N18" s="300">
        <v>0</v>
      </c>
      <c r="O18" s="300">
        <f t="shared" ref="O18:O19" si="16">SUM(L18:N18)</f>
        <v>9.0316582914381674E-2</v>
      </c>
      <c r="P18" s="300"/>
      <c r="Q18" s="300">
        <v>6.9068753493158289E-2</v>
      </c>
      <c r="R18" s="300">
        <v>1.1738401341503128E-3</v>
      </c>
      <c r="S18" s="300">
        <v>0</v>
      </c>
      <c r="T18" s="300">
        <f t="shared" ref="T18:T19" si="17">SUM(Q18:S18)</f>
        <v>7.02425936273086E-2</v>
      </c>
      <c r="U18" s="300"/>
      <c r="V18" s="300">
        <v>4.9436253252222159E-2</v>
      </c>
      <c r="W18" s="300">
        <v>9.3668690372891597E-4</v>
      </c>
      <c r="X18" s="300">
        <v>0</v>
      </c>
      <c r="Y18" s="300">
        <f t="shared" ref="Y18:Y19" si="18">SUM(V18:X18)</f>
        <v>5.0372940155951076E-2</v>
      </c>
    </row>
    <row r="19" spans="1:25" x14ac:dyDescent="0.2">
      <c r="A19" s="264" t="s">
        <v>363</v>
      </c>
      <c r="B19" s="301">
        <f>SUM(B17:B18)</f>
        <v>3.8679841897376839E-2</v>
      </c>
      <c r="C19" s="301">
        <f t="shared" ref="C19" si="19">SUM(C17:C18)</f>
        <v>8.300395256994335E-4</v>
      </c>
      <c r="D19" s="301">
        <f t="shared" ref="D19" si="20">SUM(D17:D18)</f>
        <v>4.4490118576923816E-2</v>
      </c>
      <c r="E19" s="301">
        <f t="shared" si="14"/>
        <v>8.4000000000000088E-2</v>
      </c>
      <c r="F19" s="301"/>
      <c r="G19" s="301">
        <f>SUM(G17:G18)</f>
        <v>6.691294741468419E-2</v>
      </c>
      <c r="H19" s="301">
        <f t="shared" ref="H19" si="21">SUM(H17:H18)</f>
        <v>4.3199292973985278E-3</v>
      </c>
      <c r="I19" s="301">
        <f t="shared" ref="I19" si="22">SUM(I17:I18)</f>
        <v>3.2767123287917262E-2</v>
      </c>
      <c r="J19" s="301">
        <f t="shared" si="15"/>
        <v>0.10399999999999998</v>
      </c>
      <c r="K19" s="301"/>
      <c r="L19" s="301">
        <f>SUM(L17:L18)</f>
        <v>0.1041557788944536</v>
      </c>
      <c r="M19" s="301">
        <f t="shared" ref="M19" si="23">SUM(M17:M18)</f>
        <v>3.8442211055461969E-3</v>
      </c>
      <c r="N19" s="301">
        <f t="shared" ref="N19" si="24">SUM(N17:N18)</f>
        <v>0</v>
      </c>
      <c r="O19" s="301">
        <f t="shared" si="16"/>
        <v>0.10799999999999979</v>
      </c>
      <c r="P19" s="301"/>
      <c r="Q19" s="301">
        <f>SUM(Q17:Q18)</f>
        <v>8.0948015651201494E-2</v>
      </c>
      <c r="R19" s="301">
        <f t="shared" ref="R19" si="25">SUM(R17:R18)</f>
        <v>3.0519843487984977E-3</v>
      </c>
      <c r="S19" s="301">
        <f t="shared" ref="S19" si="26">SUM(S17:S18)</f>
        <v>0</v>
      </c>
      <c r="T19" s="301">
        <f t="shared" si="17"/>
        <v>8.3999999999999991E-2</v>
      </c>
      <c r="U19" s="301"/>
      <c r="V19" s="301">
        <f>SUM(V17:V18)</f>
        <v>5.7658282740683298E-2</v>
      </c>
      <c r="W19" s="301">
        <f t="shared" ref="W19" si="27">SUM(W17:W18)</f>
        <v>2.3417172593166394E-3</v>
      </c>
      <c r="X19" s="301">
        <f t="shared" ref="X19" si="28">SUM(X17:X18)</f>
        <v>0</v>
      </c>
      <c r="Y19" s="301">
        <f t="shared" si="18"/>
        <v>5.9999999999999935E-2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0.98672269559929859</v>
      </c>
      <c r="C26" s="300">
        <v>0.26191629329011051</v>
      </c>
      <c r="D26" s="300">
        <v>6.8914299034593118E-2</v>
      </c>
      <c r="E26" s="300">
        <f>SUM(B26:D26)</f>
        <v>1.3175532879240022</v>
      </c>
      <c r="F26" s="300"/>
      <c r="G26" s="300">
        <v>0.76647765005949864</v>
      </c>
      <c r="H26" s="300">
        <v>0.20192917683004949</v>
      </c>
      <c r="I26" s="300">
        <v>5.394850807101944E-2</v>
      </c>
      <c r="J26" s="300">
        <f>SUM(G26:I26)</f>
        <v>1.0223553349605676</v>
      </c>
      <c r="K26" s="300"/>
      <c r="L26" s="300">
        <v>0.79371212742285446</v>
      </c>
      <c r="M26" s="300">
        <v>0.19502793231162541</v>
      </c>
      <c r="N26" s="300">
        <v>4.9690343737540235E-2</v>
      </c>
      <c r="O26" s="300">
        <f>SUM(L26:N26)</f>
        <v>1.0384304034720202</v>
      </c>
      <c r="P26" s="300"/>
      <c r="Q26" s="300">
        <v>0.82517301833090351</v>
      </c>
      <c r="R26" s="300">
        <v>0.19510213915082794</v>
      </c>
      <c r="S26" s="300">
        <v>5.114672162097595E-2</v>
      </c>
      <c r="T26" s="300">
        <f>SUM(Q26:S26)</f>
        <v>1.0714218791027075</v>
      </c>
      <c r="U26" s="300"/>
      <c r="V26" s="300">
        <v>0.8537384633833498</v>
      </c>
      <c r="W26" s="300">
        <v>0.1875927565268849</v>
      </c>
      <c r="X26" s="300">
        <v>5.1639202082009589E-2</v>
      </c>
      <c r="Y26" s="300">
        <f>SUM(V26:X26)</f>
        <v>1.0929704219922443</v>
      </c>
    </row>
    <row r="27" spans="1:25" x14ac:dyDescent="0.2">
      <c r="A27" s="260" t="s">
        <v>364</v>
      </c>
      <c r="B27" s="300">
        <v>2.4539574214593753</v>
      </c>
      <c r="C27" s="300">
        <v>0.14957654554545455</v>
      </c>
      <c r="D27" s="300">
        <v>0.12891274507116246</v>
      </c>
      <c r="E27" s="300">
        <f t="shared" ref="E27:E28" si="29">SUM(B27:D27)</f>
        <v>2.7324467120759923</v>
      </c>
      <c r="F27" s="300"/>
      <c r="G27" s="300">
        <v>1.8785990363364768</v>
      </c>
      <c r="H27" s="300">
        <v>0.14122599558972224</v>
      </c>
      <c r="I27" s="300">
        <v>1.9819633113231778E-2</v>
      </c>
      <c r="J27" s="300">
        <f t="shared" ref="J27:J28" si="30">SUM(G27:I27)</f>
        <v>2.0396446650394306</v>
      </c>
      <c r="K27" s="300"/>
      <c r="L27" s="300">
        <v>1.798630438595785</v>
      </c>
      <c r="M27" s="300">
        <v>0.1679160274052573</v>
      </c>
      <c r="N27" s="300">
        <v>3.1023130526938621E-2</v>
      </c>
      <c r="O27" s="300">
        <f t="shared" ref="O27:O28" si="31">SUM(L27:N27)</f>
        <v>1.9975695965279809</v>
      </c>
      <c r="P27" s="300"/>
      <c r="Q27" s="300">
        <v>1.7829552143305198</v>
      </c>
      <c r="R27" s="300">
        <v>0.16833210460495771</v>
      </c>
      <c r="S27" s="300">
        <v>3.1290801961816696E-2</v>
      </c>
      <c r="T27" s="300">
        <f t="shared" ref="T27:T28" si="32">SUM(Q27:S27)</f>
        <v>1.9825781208972943</v>
      </c>
      <c r="U27" s="300"/>
      <c r="V27" s="300">
        <v>1.6895812722381478</v>
      </c>
      <c r="W27" s="300">
        <v>0.16301961898542808</v>
      </c>
      <c r="X27" s="300">
        <v>3.142868678417636E-2</v>
      </c>
      <c r="Y27" s="300">
        <f t="shared" ref="Y27:Y28" si="33">SUM(V27:X27)</f>
        <v>1.8840295780077523</v>
      </c>
    </row>
    <row r="28" spans="1:25" x14ac:dyDescent="0.2">
      <c r="A28" s="264" t="s">
        <v>363</v>
      </c>
      <c r="B28" s="301">
        <f>SUM(B26:B27)</f>
        <v>3.4406801170586738</v>
      </c>
      <c r="C28" s="301">
        <f t="shared" ref="C28" si="34">SUM(C26:C27)</f>
        <v>0.41149283883556509</v>
      </c>
      <c r="D28" s="301">
        <f t="shared" ref="D28" si="35">SUM(D26:D27)</f>
        <v>0.19782704410575558</v>
      </c>
      <c r="E28" s="301">
        <f t="shared" si="29"/>
        <v>4.0499999999999945</v>
      </c>
      <c r="F28" s="301"/>
      <c r="G28" s="301">
        <f>SUM(G26:G27)</f>
        <v>2.6450766863959756</v>
      </c>
      <c r="H28" s="301">
        <f t="shared" ref="H28" si="36">SUM(H26:H27)</f>
        <v>0.34315517241977173</v>
      </c>
      <c r="I28" s="301">
        <f t="shared" ref="I28" si="37">SUM(I26:I27)</f>
        <v>7.3768141184251221E-2</v>
      </c>
      <c r="J28" s="301">
        <f t="shared" si="30"/>
        <v>3.0619999999999985</v>
      </c>
      <c r="K28" s="301"/>
      <c r="L28" s="301">
        <f>SUM(L26:L27)</f>
        <v>2.5923425660186394</v>
      </c>
      <c r="M28" s="301">
        <f t="shared" ref="M28" si="38">SUM(M26:M27)</f>
        <v>0.3629439597168827</v>
      </c>
      <c r="N28" s="301">
        <f t="shared" ref="N28" si="39">SUM(N26:N27)</f>
        <v>8.0713474264478863E-2</v>
      </c>
      <c r="O28" s="301">
        <f t="shared" si="31"/>
        <v>3.0360000000000014</v>
      </c>
      <c r="P28" s="301"/>
      <c r="Q28" s="301">
        <f>SUM(Q26:Q27)</f>
        <v>2.6081282326614232</v>
      </c>
      <c r="R28" s="301">
        <f t="shared" ref="R28" si="40">SUM(R26:R27)</f>
        <v>0.36343424375578565</v>
      </c>
      <c r="S28" s="301">
        <f t="shared" ref="S28" si="41">SUM(S26:S27)</f>
        <v>8.2437523582792646E-2</v>
      </c>
      <c r="T28" s="301">
        <f t="shared" si="32"/>
        <v>3.0540000000000016</v>
      </c>
      <c r="U28" s="301"/>
      <c r="V28" s="301">
        <f>SUM(V26:V27)</f>
        <v>2.5433197356214974</v>
      </c>
      <c r="W28" s="301">
        <f t="shared" ref="W28" si="42">SUM(W26:W27)</f>
        <v>0.35061237551231295</v>
      </c>
      <c r="X28" s="301">
        <f t="shared" ref="X28" si="43">SUM(X26:X27)</f>
        <v>8.3067888866185949E-2</v>
      </c>
      <c r="Y28" s="301">
        <f t="shared" si="33"/>
        <v>2.9769999999999959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0.58553374033560124</v>
      </c>
      <c r="C35" s="300">
        <v>0.1693286288003269</v>
      </c>
      <c r="D35" s="300">
        <v>2.2772673460767605E-2</v>
      </c>
      <c r="E35" s="300">
        <f>SUM(B35:D35)</f>
        <v>0.7776350425966958</v>
      </c>
      <c r="F35" s="300"/>
      <c r="G35" s="300">
        <v>0.64365020106373982</v>
      </c>
      <c r="H35" s="300">
        <v>0.16963591621117446</v>
      </c>
      <c r="I35" s="300">
        <v>8.8128363644978766E-2</v>
      </c>
      <c r="J35" s="300">
        <f>SUM(G35:I35)</f>
        <v>0.90141448091989307</v>
      </c>
      <c r="K35" s="300"/>
      <c r="L35" s="300">
        <v>0.72295248555513103</v>
      </c>
      <c r="M35" s="300">
        <v>0.18517762449770397</v>
      </c>
      <c r="N35" s="300">
        <v>5.9864639851868497E-2</v>
      </c>
      <c r="O35" s="300">
        <f>SUM(L35:N35)</f>
        <v>0.96799474990470347</v>
      </c>
      <c r="P35" s="300"/>
      <c r="Q35" s="300">
        <v>0.78672060170666702</v>
      </c>
      <c r="R35" s="300">
        <v>0.20122605955758885</v>
      </c>
      <c r="S35" s="300">
        <v>6.6333163938901124E-2</v>
      </c>
      <c r="T35" s="300">
        <f>SUM(Q35:S35)</f>
        <v>1.0542798252031571</v>
      </c>
      <c r="U35" s="300"/>
      <c r="V35" s="300">
        <v>0.71022243320737499</v>
      </c>
      <c r="W35" s="300">
        <v>0.18387820425784651</v>
      </c>
      <c r="X35" s="300">
        <v>6.4271802522580801E-2</v>
      </c>
      <c r="Y35" s="300">
        <f>SUM(V35:X35)</f>
        <v>0.9583724399878023</v>
      </c>
    </row>
    <row r="36" spans="1:25" x14ac:dyDescent="0.2">
      <c r="A36" s="260" t="s">
        <v>364</v>
      </c>
      <c r="B36" s="300">
        <v>2.6831212423669162</v>
      </c>
      <c r="C36" s="300">
        <v>7.2113465958199854E-2</v>
      </c>
      <c r="D36" s="300">
        <v>0.1831302490781897</v>
      </c>
      <c r="E36" s="300">
        <f t="shared" ref="E36:E37" si="44">SUM(B36:D36)</f>
        <v>2.9383649574033059</v>
      </c>
      <c r="F36" s="300"/>
      <c r="G36" s="300">
        <v>3.2337293879928328</v>
      </c>
      <c r="H36" s="300">
        <v>7.8376087870546327E-2</v>
      </c>
      <c r="I36" s="300">
        <v>0.25848004321672929</v>
      </c>
      <c r="J36" s="300">
        <f t="shared" ref="J36:J37" si="45">SUM(G36:I36)</f>
        <v>3.5705855190801086</v>
      </c>
      <c r="K36" s="300"/>
      <c r="L36" s="300">
        <v>2.9737347934026381</v>
      </c>
      <c r="M36" s="300">
        <v>0.11350482173916528</v>
      </c>
      <c r="N36" s="300">
        <v>0.11176563495350191</v>
      </c>
      <c r="O36" s="300">
        <f t="shared" ref="O36:O37" si="46">SUM(L36:N36)</f>
        <v>3.1990052500953055</v>
      </c>
      <c r="P36" s="300"/>
      <c r="Q36" s="300">
        <v>3.2554275840880331</v>
      </c>
      <c r="R36" s="300">
        <v>0.12969757089225525</v>
      </c>
      <c r="S36" s="300">
        <v>0.12459501981656053</v>
      </c>
      <c r="T36" s="300">
        <f t="shared" ref="T36:T37" si="47">SUM(Q36:S36)</f>
        <v>3.5097201747968492</v>
      </c>
      <c r="U36" s="300"/>
      <c r="V36" s="300">
        <v>2.9999529363848993</v>
      </c>
      <c r="W36" s="300">
        <v>0.127973145261504</v>
      </c>
      <c r="X36" s="300">
        <v>0.1197014783657835</v>
      </c>
      <c r="Y36" s="300">
        <f t="shared" ref="Y36:Y37" si="48">SUM(V36:X36)</f>
        <v>3.2476275600121869</v>
      </c>
    </row>
    <row r="37" spans="1:25" x14ac:dyDescent="0.2">
      <c r="A37" s="264" t="s">
        <v>363</v>
      </c>
      <c r="B37" s="301">
        <f>SUM(B35:B36)</f>
        <v>3.2686549827025173</v>
      </c>
      <c r="C37" s="301">
        <f t="shared" ref="C37" si="49">SUM(C35:C36)</f>
        <v>0.24144209475852674</v>
      </c>
      <c r="D37" s="301">
        <f t="shared" ref="D37" si="50">SUM(D35:D36)</f>
        <v>0.20590292253895731</v>
      </c>
      <c r="E37" s="301">
        <f t="shared" si="44"/>
        <v>3.7160000000000011</v>
      </c>
      <c r="F37" s="301"/>
      <c r="G37" s="301">
        <f>SUM(G35:G36)</f>
        <v>3.8773795890565728</v>
      </c>
      <c r="H37" s="301">
        <f t="shared" ref="H37" si="51">SUM(H35:H36)</f>
        <v>0.2480120040817208</v>
      </c>
      <c r="I37" s="301">
        <f t="shared" ref="I37" si="52">SUM(I35:I36)</f>
        <v>0.34660840686170807</v>
      </c>
      <c r="J37" s="301">
        <f t="shared" si="45"/>
        <v>4.4720000000000013</v>
      </c>
      <c r="K37" s="301"/>
      <c r="L37" s="301">
        <f>SUM(L35:L36)</f>
        <v>3.6966872789577692</v>
      </c>
      <c r="M37" s="301">
        <f t="shared" ref="M37" si="53">SUM(M35:M36)</f>
        <v>0.29868244623686924</v>
      </c>
      <c r="N37" s="301">
        <f t="shared" ref="N37" si="54">SUM(N35:N36)</f>
        <v>0.17163027480537041</v>
      </c>
      <c r="O37" s="301">
        <f t="shared" si="46"/>
        <v>4.1670000000000087</v>
      </c>
      <c r="P37" s="301"/>
      <c r="Q37" s="301">
        <f>SUM(Q35:Q36)</f>
        <v>4.0421481857946997</v>
      </c>
      <c r="R37" s="301">
        <f t="shared" ref="R37" si="55">SUM(R35:R36)</f>
        <v>0.33092363044984408</v>
      </c>
      <c r="S37" s="301">
        <f t="shared" ref="S37" si="56">SUM(S35:S36)</f>
        <v>0.19092818375546167</v>
      </c>
      <c r="T37" s="301">
        <f t="shared" si="47"/>
        <v>4.5640000000000054</v>
      </c>
      <c r="U37" s="301"/>
      <c r="V37" s="301">
        <f>SUM(V35:V36)</f>
        <v>3.7101753695922746</v>
      </c>
      <c r="W37" s="301">
        <f t="shared" ref="W37" si="57">SUM(W35:W36)</f>
        <v>0.31185134951935051</v>
      </c>
      <c r="X37" s="301">
        <f t="shared" ref="X37" si="58">SUM(X35:X36)</f>
        <v>0.18397328088836429</v>
      </c>
      <c r="Y37" s="301">
        <f t="shared" si="48"/>
        <v>4.2059999999999889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1.4860075987052814</v>
      </c>
      <c r="C44" s="300">
        <v>0.37077378696579844</v>
      </c>
      <c r="D44" s="300">
        <v>0.1111428835626137</v>
      </c>
      <c r="E44" s="300">
        <f>SUM(B44:D44)</f>
        <v>1.9679242692336936</v>
      </c>
      <c r="F44" s="300"/>
      <c r="G44" s="300">
        <v>1.4158265386801665</v>
      </c>
      <c r="H44" s="300">
        <v>0.41194894590347386</v>
      </c>
      <c r="I44" s="300">
        <v>0.1442730507799255</v>
      </c>
      <c r="J44" s="300">
        <f>SUM(G44:I44)</f>
        <v>1.9720485353635657</v>
      </c>
      <c r="K44" s="300"/>
      <c r="L44" s="300">
        <v>1.4842296898855694</v>
      </c>
      <c r="M44" s="300">
        <v>0.43331595145648039</v>
      </c>
      <c r="N44" s="300">
        <v>0.14872989223931937</v>
      </c>
      <c r="O44" s="300">
        <f>SUM(L44:N44)</f>
        <v>2.066275533581369</v>
      </c>
      <c r="P44" s="300"/>
      <c r="Q44" s="300">
        <v>1.4560866330197912</v>
      </c>
      <c r="R44" s="300">
        <v>0.41385248832379756</v>
      </c>
      <c r="S44" s="300">
        <v>0.13566995228505244</v>
      </c>
      <c r="T44" s="300">
        <f>SUM(Q44:S44)</f>
        <v>2.0056090736286412</v>
      </c>
      <c r="U44" s="300"/>
      <c r="V44" s="300">
        <v>1.4110779850379689</v>
      </c>
      <c r="W44" s="300">
        <v>0.39065674519072113</v>
      </c>
      <c r="X44" s="300">
        <v>0.12390798394891103</v>
      </c>
      <c r="Y44" s="300">
        <f>SUM(V44:X44)</f>
        <v>1.9256427141776011</v>
      </c>
    </row>
    <row r="45" spans="1:25" x14ac:dyDescent="0.2">
      <c r="A45" s="260" t="s">
        <v>364</v>
      </c>
      <c r="B45" s="300">
        <v>8.1829065459043466</v>
      </c>
      <c r="C45" s="300">
        <v>0.16981467627876101</v>
      </c>
      <c r="D45" s="300">
        <v>0.85635450858319095</v>
      </c>
      <c r="E45" s="300">
        <f t="shared" ref="E45:E46" si="59">SUM(B45:D45)</f>
        <v>9.2090757307662994</v>
      </c>
      <c r="F45" s="300"/>
      <c r="G45" s="300">
        <v>7.3306496762468374</v>
      </c>
      <c r="H45" s="300">
        <v>0.24143316030881842</v>
      </c>
      <c r="I45" s="300">
        <v>0.43186862808079196</v>
      </c>
      <c r="J45" s="300">
        <f t="shared" ref="J45:J46" si="60">SUM(G45:I45)</f>
        <v>8.0039514646364474</v>
      </c>
      <c r="K45" s="300"/>
      <c r="L45" s="300">
        <v>6.7434448590351517</v>
      </c>
      <c r="M45" s="300">
        <v>0.37870918964054101</v>
      </c>
      <c r="N45" s="300">
        <v>0.39657041774295287</v>
      </c>
      <c r="O45" s="300">
        <f t="shared" ref="O45:O46" si="61">SUM(L45:N45)</f>
        <v>7.5187244664186457</v>
      </c>
      <c r="P45" s="300"/>
      <c r="Q45" s="300">
        <v>6.5487784595282017</v>
      </c>
      <c r="R45" s="300">
        <v>0.355774597785945</v>
      </c>
      <c r="S45" s="300">
        <v>0.37583786905719668</v>
      </c>
      <c r="T45" s="300">
        <f t="shared" ref="T45:T46" si="62">SUM(Q45:S45)</f>
        <v>7.2803909263713429</v>
      </c>
      <c r="U45" s="300"/>
      <c r="V45" s="300">
        <v>6.1916299684956932</v>
      </c>
      <c r="W45" s="300">
        <v>0.34066030691714533</v>
      </c>
      <c r="X45" s="300">
        <v>0.3730670104095537</v>
      </c>
      <c r="Y45" s="300">
        <f t="shared" ref="Y45:Y46" si="63">SUM(V45:X45)</f>
        <v>6.9053572858223928</v>
      </c>
    </row>
    <row r="46" spans="1:25" x14ac:dyDescent="0.2">
      <c r="A46" s="264" t="s">
        <v>363</v>
      </c>
      <c r="B46" s="301">
        <f>SUM(B44:B45)</f>
        <v>9.6689141446096283</v>
      </c>
      <c r="C46" s="301">
        <f t="shared" ref="C46" si="64">SUM(C44:C45)</f>
        <v>0.54058846324455945</v>
      </c>
      <c r="D46" s="301">
        <f t="shared" ref="D46" si="65">SUM(D44:D45)</f>
        <v>0.96749739214580466</v>
      </c>
      <c r="E46" s="301">
        <f t="shared" si="59"/>
        <v>11.176999999999992</v>
      </c>
      <c r="F46" s="301"/>
      <c r="G46" s="301">
        <f>SUM(G44:G45)</f>
        <v>8.7464762149270037</v>
      </c>
      <c r="H46" s="301">
        <f t="shared" ref="H46" si="66">SUM(H44:H45)</f>
        <v>0.65338210621229231</v>
      </c>
      <c r="I46" s="301">
        <f t="shared" ref="I46" si="67">SUM(I44:I45)</f>
        <v>0.57614167886071743</v>
      </c>
      <c r="J46" s="301">
        <f t="shared" si="60"/>
        <v>9.9760000000000133</v>
      </c>
      <c r="K46" s="301"/>
      <c r="L46" s="301">
        <f>SUM(L44:L45)</f>
        <v>8.2276745489207208</v>
      </c>
      <c r="M46" s="301">
        <f t="shared" ref="M46" si="68">SUM(M44:M45)</f>
        <v>0.8120251410970214</v>
      </c>
      <c r="N46" s="301">
        <f t="shared" ref="N46" si="69">SUM(N44:N45)</f>
        <v>0.54530030998227219</v>
      </c>
      <c r="O46" s="301">
        <f t="shared" si="61"/>
        <v>9.5850000000000133</v>
      </c>
      <c r="P46" s="301"/>
      <c r="Q46" s="301">
        <f>SUM(Q44:Q45)</f>
        <v>8.0048650925479929</v>
      </c>
      <c r="R46" s="301">
        <f t="shared" ref="R46" si="70">SUM(R44:R45)</f>
        <v>0.76962708610974251</v>
      </c>
      <c r="S46" s="301">
        <f t="shared" ref="S46" si="71">SUM(S44:S45)</f>
        <v>0.51150782134224915</v>
      </c>
      <c r="T46" s="301">
        <f t="shared" si="62"/>
        <v>9.2859999999999854</v>
      </c>
      <c r="U46" s="301"/>
      <c r="V46" s="301">
        <f>SUM(V44:V45)</f>
        <v>7.6027079535336624</v>
      </c>
      <c r="W46" s="301">
        <f t="shared" ref="W46" si="72">SUM(W44:W45)</f>
        <v>0.73131705210786646</v>
      </c>
      <c r="X46" s="301">
        <f t="shared" ref="X46" si="73">SUM(X44:X45)</f>
        <v>0.49697499435846471</v>
      </c>
      <c r="Y46" s="301">
        <f t="shared" si="63"/>
        <v>8.8309999999999924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6.2931225053826992E-2</v>
      </c>
      <c r="C53" s="300">
        <v>1.6515658581773347E-2</v>
      </c>
      <c r="D53" s="300">
        <v>2.5253300583683015E-5</v>
      </c>
      <c r="E53" s="300">
        <f>SUM(B53:D53)</f>
        <v>7.9472136936184032E-2</v>
      </c>
      <c r="F53" s="300"/>
      <c r="G53" s="300">
        <v>7.0857375790128838E-2</v>
      </c>
      <c r="H53" s="300">
        <v>1.5436121235375983E-2</v>
      </c>
      <c r="I53" s="300">
        <v>2.6568194897760339E-5</v>
      </c>
      <c r="J53" s="300">
        <f>SUM(G53:I53)</f>
        <v>8.6320065220402573E-2</v>
      </c>
      <c r="K53" s="300"/>
      <c r="L53" s="300">
        <v>7.4448272868220616E-2</v>
      </c>
      <c r="M53" s="300">
        <v>1.6672626280173557E-2</v>
      </c>
      <c r="N53" s="300">
        <v>0</v>
      </c>
      <c r="O53" s="300">
        <f>SUM(L53:N53)</f>
        <v>9.1120899148394177E-2</v>
      </c>
      <c r="P53" s="300"/>
      <c r="Q53" s="300">
        <v>7.2555807828504501E-2</v>
      </c>
      <c r="R53" s="300">
        <v>1.6096993915087052E-2</v>
      </c>
      <c r="S53" s="300">
        <v>0</v>
      </c>
      <c r="T53" s="300">
        <f>SUM(Q53:S53)</f>
        <v>8.8652801743591553E-2</v>
      </c>
      <c r="U53" s="300"/>
      <c r="V53" s="300">
        <v>7.3469156292133714E-2</v>
      </c>
      <c r="W53" s="300">
        <v>1.5988934992849826E-2</v>
      </c>
      <c r="X53" s="300">
        <v>0</v>
      </c>
      <c r="Y53" s="300">
        <f>SUM(V53:X53)</f>
        <v>8.945809128498354E-2</v>
      </c>
    </row>
    <row r="54" spans="1:25" x14ac:dyDescent="0.2">
      <c r="A54" s="260" t="s">
        <v>364</v>
      </c>
      <c r="B54" s="300">
        <v>0.22717869204755864</v>
      </c>
      <c r="C54" s="300">
        <v>5.1516733190441911E-3</v>
      </c>
      <c r="D54" s="300">
        <v>1.7197497697212964E-2</v>
      </c>
      <c r="E54" s="300">
        <f t="shared" ref="E54:E55" si="74">SUM(B54:D54)</f>
        <v>0.2495278630638158</v>
      </c>
      <c r="F54" s="300"/>
      <c r="G54" s="300">
        <v>0.18616334164703477</v>
      </c>
      <c r="H54" s="300">
        <v>4.5165931325627543E-3</v>
      </c>
      <c r="I54" s="300">
        <v>0</v>
      </c>
      <c r="J54" s="300">
        <f t="shared" ref="J54:J55" si="75">SUM(G54:I54)</f>
        <v>0.19067993477959752</v>
      </c>
      <c r="K54" s="300"/>
      <c r="L54" s="300">
        <v>0.2083289359496896</v>
      </c>
      <c r="M54" s="300">
        <v>3.5501649019159813E-3</v>
      </c>
      <c r="N54" s="300">
        <v>0</v>
      </c>
      <c r="O54" s="300">
        <f t="shared" ref="O54:O55" si="76">SUM(L54:N54)</f>
        <v>0.21187910085160558</v>
      </c>
      <c r="P54" s="300"/>
      <c r="Q54" s="300">
        <v>0.19987321769155816</v>
      </c>
      <c r="R54" s="300">
        <v>3.4739805648504977E-3</v>
      </c>
      <c r="S54" s="300">
        <v>0</v>
      </c>
      <c r="T54" s="300">
        <f t="shared" ref="T54:T55" si="77">SUM(Q54:S54)</f>
        <v>0.20334719825640865</v>
      </c>
      <c r="U54" s="300"/>
      <c r="V54" s="300">
        <v>0.19599769479154663</v>
      </c>
      <c r="W54" s="300">
        <v>3.5442139234697226E-3</v>
      </c>
      <c r="X54" s="300">
        <v>0</v>
      </c>
      <c r="Y54" s="300">
        <f t="shared" ref="Y54:Y55" si="78">SUM(V54:X54)</f>
        <v>0.19954190871501637</v>
      </c>
    </row>
    <row r="55" spans="1:25" x14ac:dyDescent="0.2">
      <c r="A55" s="264" t="s">
        <v>363</v>
      </c>
      <c r="B55" s="301">
        <f>SUM(B53:B54)</f>
        <v>0.29010991710138562</v>
      </c>
      <c r="C55" s="301">
        <f t="shared" ref="C55" si="79">SUM(C53:C54)</f>
        <v>2.1667331900817537E-2</v>
      </c>
      <c r="D55" s="301">
        <f t="shared" ref="D55" si="80">SUM(D53:D54)</f>
        <v>1.7222750997796646E-2</v>
      </c>
      <c r="E55" s="301">
        <f t="shared" si="74"/>
        <v>0.32899999999999979</v>
      </c>
      <c r="F55" s="301"/>
      <c r="G55" s="301">
        <f>SUM(G53:G54)</f>
        <v>0.25702071743716359</v>
      </c>
      <c r="H55" s="301">
        <f t="shared" ref="H55" si="81">SUM(H53:H54)</f>
        <v>1.9952714367938738E-2</v>
      </c>
      <c r="I55" s="301">
        <f t="shared" ref="I55" si="82">SUM(I53:I54)</f>
        <v>2.6568194897760339E-5</v>
      </c>
      <c r="J55" s="301">
        <f t="shared" si="75"/>
        <v>0.27700000000000008</v>
      </c>
      <c r="K55" s="301"/>
      <c r="L55" s="301">
        <f>SUM(L53:L54)</f>
        <v>0.28277720881791024</v>
      </c>
      <c r="M55" s="301">
        <f t="shared" ref="M55" si="83">SUM(M53:M54)</f>
        <v>2.0222791182089538E-2</v>
      </c>
      <c r="N55" s="301">
        <f t="shared" ref="N55" si="84">SUM(N53:N54)</f>
        <v>0</v>
      </c>
      <c r="O55" s="301">
        <f t="shared" si="76"/>
        <v>0.30299999999999977</v>
      </c>
      <c r="P55" s="301"/>
      <c r="Q55" s="301">
        <f>SUM(Q53:Q54)</f>
        <v>0.27242902552006265</v>
      </c>
      <c r="R55" s="301">
        <f t="shared" ref="R55" si="85">SUM(R53:R54)</f>
        <v>1.9570974479937549E-2</v>
      </c>
      <c r="S55" s="301">
        <f t="shared" ref="S55" si="86">SUM(S53:S54)</f>
        <v>0</v>
      </c>
      <c r="T55" s="301">
        <f t="shared" si="77"/>
        <v>0.2920000000000002</v>
      </c>
      <c r="U55" s="301"/>
      <c r="V55" s="301">
        <f>SUM(V53:V54)</f>
        <v>0.26946685108368035</v>
      </c>
      <c r="W55" s="301">
        <f t="shared" ref="W55" si="87">SUM(W53:W54)</f>
        <v>1.9533148916319548E-2</v>
      </c>
      <c r="X55" s="301">
        <f t="shared" ref="X55" si="88">SUM(X53:X54)</f>
        <v>0</v>
      </c>
      <c r="Y55" s="301">
        <f t="shared" si="78"/>
        <v>0.28899999999999992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0.21690828880787366</v>
      </c>
      <c r="C62" s="300">
        <v>9.5629527964637154E-2</v>
      </c>
      <c r="D62" s="300">
        <v>4.7163962551107289E-2</v>
      </c>
      <c r="E62" s="300">
        <f>SUM(B62:D62)</f>
        <v>0.35970177932361808</v>
      </c>
      <c r="F62" s="300"/>
      <c r="G62" s="300">
        <v>0.25101114244792339</v>
      </c>
      <c r="H62" s="300">
        <v>0.1034980812806994</v>
      </c>
      <c r="I62" s="300">
        <v>0</v>
      </c>
      <c r="J62" s="300">
        <f>SUM(G62:I62)</f>
        <v>0.35450922372862281</v>
      </c>
      <c r="K62" s="300"/>
      <c r="L62" s="300">
        <v>0.21779671994266658</v>
      </c>
      <c r="M62" s="300">
        <v>0.11348668129227668</v>
      </c>
      <c r="N62" s="300">
        <v>5.2815209443776295E-3</v>
      </c>
      <c r="O62" s="300">
        <f>SUM(L62:N62)</f>
        <v>0.33656492217932088</v>
      </c>
      <c r="P62" s="300"/>
      <c r="Q62" s="300">
        <v>0.23280436881410413</v>
      </c>
      <c r="R62" s="300">
        <v>0.11816032512103926</v>
      </c>
      <c r="S62" s="300">
        <v>5.3075946152662647E-3</v>
      </c>
      <c r="T62" s="300">
        <f>SUM(Q62:S62)</f>
        <v>0.35627228855040965</v>
      </c>
      <c r="U62" s="300"/>
      <c r="V62" s="300">
        <v>0.26075406942698232</v>
      </c>
      <c r="W62" s="300">
        <v>0.12554079231241155</v>
      </c>
      <c r="X62" s="300">
        <v>5.4407727005690975E-3</v>
      </c>
      <c r="Y62" s="300">
        <f>SUM(V62:X62)</f>
        <v>0.39173563443996295</v>
      </c>
    </row>
    <row r="63" spans="1:25" x14ac:dyDescent="0.2">
      <c r="A63" s="260" t="s">
        <v>364</v>
      </c>
      <c r="B63" s="300">
        <v>1.1379837262891466</v>
      </c>
      <c r="C63" s="300">
        <v>2.5572668006743866E-2</v>
      </c>
      <c r="D63" s="300">
        <v>3.8741826380487114E-2</v>
      </c>
      <c r="E63" s="300">
        <f t="shared" ref="E63:E64" si="89">SUM(B63:D63)</f>
        <v>1.2022982206763775</v>
      </c>
      <c r="F63" s="300"/>
      <c r="G63" s="300">
        <v>0.89073743584781739</v>
      </c>
      <c r="H63" s="300">
        <v>6.8726247168312951E-2</v>
      </c>
      <c r="I63" s="300">
        <v>4.6027093255246343E-2</v>
      </c>
      <c r="J63" s="300">
        <f t="shared" ref="J63:J64" si="90">SUM(G63:I63)</f>
        <v>1.0054907762713767</v>
      </c>
      <c r="K63" s="300"/>
      <c r="L63" s="300">
        <v>0.70032967721576755</v>
      </c>
      <c r="M63" s="300">
        <v>0.22710540060491222</v>
      </c>
      <c r="N63" s="300">
        <v>0</v>
      </c>
      <c r="O63" s="300">
        <f t="shared" ref="O63:O64" si="91">SUM(L63:N63)</f>
        <v>0.9274350778206798</v>
      </c>
      <c r="P63" s="300"/>
      <c r="Q63" s="300">
        <v>0.71519837439296408</v>
      </c>
      <c r="R63" s="300">
        <v>0.23452933705662743</v>
      </c>
      <c r="S63" s="300">
        <v>0</v>
      </c>
      <c r="T63" s="300">
        <f t="shared" ref="T63:T64" si="92">SUM(Q63:S63)</f>
        <v>0.94972771144959145</v>
      </c>
      <c r="U63" s="300"/>
      <c r="V63" s="300">
        <v>0.73383261423672419</v>
      </c>
      <c r="W63" s="300">
        <v>0.24443175132331357</v>
      </c>
      <c r="X63" s="300">
        <v>0</v>
      </c>
      <c r="Y63" s="300">
        <f t="shared" ref="Y63:Y64" si="93">SUM(V63:X63)</f>
        <v>0.97826436556003782</v>
      </c>
    </row>
    <row r="64" spans="1:25" x14ac:dyDescent="0.2">
      <c r="A64" s="264" t="s">
        <v>363</v>
      </c>
      <c r="B64" s="301">
        <f>SUM(B62:B63)</f>
        <v>1.3548920150970203</v>
      </c>
      <c r="C64" s="301">
        <f t="shared" ref="C64" si="94">SUM(C62:C63)</f>
        <v>0.12120219597138102</v>
      </c>
      <c r="D64" s="301">
        <f t="shared" ref="D64" si="95">SUM(D62:D63)</f>
        <v>8.5905788931594396E-2</v>
      </c>
      <c r="E64" s="301">
        <f t="shared" si="89"/>
        <v>1.5619999999999956</v>
      </c>
      <c r="F64" s="301"/>
      <c r="G64" s="301">
        <f>SUM(G62:G63)</f>
        <v>1.1417485782957408</v>
      </c>
      <c r="H64" s="301">
        <f t="shared" ref="H64" si="96">SUM(H62:H63)</f>
        <v>0.17222432844901236</v>
      </c>
      <c r="I64" s="301">
        <f t="shared" ref="I64" si="97">SUM(I62:I63)</f>
        <v>4.6027093255246343E-2</v>
      </c>
      <c r="J64" s="301">
        <f t="shared" si="90"/>
        <v>1.3599999999999994</v>
      </c>
      <c r="K64" s="301"/>
      <c r="L64" s="301">
        <f>SUM(L62:L63)</f>
        <v>0.91812639715843414</v>
      </c>
      <c r="M64" s="301">
        <f t="shared" ref="M64" si="98">SUM(M62:M63)</f>
        <v>0.34059208189718893</v>
      </c>
      <c r="N64" s="301">
        <f t="shared" ref="N64" si="99">SUM(N62:N63)</f>
        <v>5.2815209443776295E-3</v>
      </c>
      <c r="O64" s="301">
        <f t="shared" si="91"/>
        <v>1.2640000000000009</v>
      </c>
      <c r="P64" s="301"/>
      <c r="Q64" s="301">
        <f>SUM(Q62:Q63)</f>
        <v>0.94800274320706823</v>
      </c>
      <c r="R64" s="301">
        <f t="shared" ref="R64" si="100">SUM(R62:R63)</f>
        <v>0.35268966217766667</v>
      </c>
      <c r="S64" s="301">
        <f t="shared" ref="S64" si="101">SUM(S62:S63)</f>
        <v>5.3075946152662647E-3</v>
      </c>
      <c r="T64" s="301">
        <f t="shared" si="92"/>
        <v>1.3060000000000012</v>
      </c>
      <c r="U64" s="301"/>
      <c r="V64" s="301">
        <f>SUM(V62:V63)</f>
        <v>0.99458668366370651</v>
      </c>
      <c r="W64" s="301">
        <f t="shared" ref="W64" si="102">SUM(W62:W63)</f>
        <v>0.36997254363572513</v>
      </c>
      <c r="X64" s="301">
        <f t="shared" ref="X64" si="103">SUM(X62:X63)</f>
        <v>5.4407727005690975E-3</v>
      </c>
      <c r="Y64" s="301">
        <f t="shared" si="93"/>
        <v>1.3700000000000008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0.74324293347226644</v>
      </c>
      <c r="C71" s="300">
        <v>0.57379342312770265</v>
      </c>
      <c r="D71" s="300">
        <v>0.2576261187675839</v>
      </c>
      <c r="E71" s="300">
        <f>SUM(B71:D71)</f>
        <v>1.5746624753675529</v>
      </c>
      <c r="F71" s="300"/>
      <c r="G71" s="300">
        <v>0.9017814669904709</v>
      </c>
      <c r="H71" s="300">
        <v>0.50870319108641593</v>
      </c>
      <c r="I71" s="300">
        <v>0.24622534648773192</v>
      </c>
      <c r="J71" s="300">
        <f>SUM(G71:I71)</f>
        <v>1.6567100045646188</v>
      </c>
      <c r="K71" s="300"/>
      <c r="L71" s="300">
        <v>0.86796850734774356</v>
      </c>
      <c r="M71" s="300">
        <v>0.54237963136537648</v>
      </c>
      <c r="N71" s="300">
        <v>0.24757182069958522</v>
      </c>
      <c r="O71" s="300">
        <f>SUM(L71:N71)</f>
        <v>1.6579199594127052</v>
      </c>
      <c r="P71" s="300"/>
      <c r="Q71" s="300">
        <v>0.86866859283382136</v>
      </c>
      <c r="R71" s="300">
        <v>0.54639471969292253</v>
      </c>
      <c r="S71" s="300">
        <v>0.24890233957666277</v>
      </c>
      <c r="T71" s="300">
        <f>SUM(Q71:S71)</f>
        <v>1.6639656521034067</v>
      </c>
      <c r="U71" s="300"/>
      <c r="V71" s="300">
        <v>0.8942102580958341</v>
      </c>
      <c r="W71" s="300">
        <v>0.56871157405720052</v>
      </c>
      <c r="X71" s="300">
        <v>0.26342843112549369</v>
      </c>
      <c r="Y71" s="300">
        <f>SUM(V71:X71)</f>
        <v>1.7263502632785284</v>
      </c>
    </row>
    <row r="72" spans="1:25" x14ac:dyDescent="0.2">
      <c r="A72" s="260" t="s">
        <v>364</v>
      </c>
      <c r="B72" s="300">
        <v>5.2314379140555687</v>
      </c>
      <c r="C72" s="300">
        <v>0.38425019805334143</v>
      </c>
      <c r="D72" s="300">
        <v>2.7996494125235278</v>
      </c>
      <c r="E72" s="300">
        <f t="shared" ref="E72:E73" si="104">SUM(B72:D72)</f>
        <v>8.415337524632438</v>
      </c>
      <c r="F72" s="300"/>
      <c r="G72" s="300">
        <v>5.1936599073890743</v>
      </c>
      <c r="H72" s="300">
        <v>0.22643212556269054</v>
      </c>
      <c r="I72" s="300">
        <v>5.4121979624835843</v>
      </c>
      <c r="J72" s="300">
        <f t="shared" ref="J72:J73" si="105">SUM(G72:I72)</f>
        <v>10.83228999543535</v>
      </c>
      <c r="K72" s="300"/>
      <c r="L72" s="300">
        <v>4.7282017720320582</v>
      </c>
      <c r="M72" s="300">
        <v>0.30067635021772537</v>
      </c>
      <c r="N72" s="300">
        <v>5.0932019183375257</v>
      </c>
      <c r="O72" s="300">
        <f t="shared" ref="O72:O73" si="106">SUM(L72:N72)</f>
        <v>10.12208004058731</v>
      </c>
      <c r="P72" s="300"/>
      <c r="Q72" s="300">
        <v>4.652052832813137</v>
      </c>
      <c r="R72" s="300">
        <v>0.3051042474783886</v>
      </c>
      <c r="S72" s="300">
        <v>5.1258772676050608</v>
      </c>
      <c r="T72" s="300">
        <f t="shared" ref="T72:T73" si="107">SUM(Q72:S72)</f>
        <v>10.083034347896586</v>
      </c>
      <c r="U72" s="300"/>
      <c r="V72" s="300">
        <v>4.5749762551015722</v>
      </c>
      <c r="W72" s="300">
        <v>0.32111390469104506</v>
      </c>
      <c r="X72" s="300">
        <v>5.3205595769288561</v>
      </c>
      <c r="Y72" s="300">
        <f t="shared" ref="Y72:Y73" si="108">SUM(V72:X72)</f>
        <v>10.216649736721473</v>
      </c>
    </row>
    <row r="73" spans="1:25" x14ac:dyDescent="0.2">
      <c r="A73" s="264" t="s">
        <v>363</v>
      </c>
      <c r="B73" s="301">
        <f>SUM(B71:B72)</f>
        <v>5.9746808475278348</v>
      </c>
      <c r="C73" s="301">
        <f t="shared" ref="C73" si="109">SUM(C71:C72)</f>
        <v>0.95804362118104414</v>
      </c>
      <c r="D73" s="301">
        <f t="shared" ref="D73" si="110">SUM(D71:D72)</f>
        <v>3.0572755312911117</v>
      </c>
      <c r="E73" s="301">
        <f t="shared" si="104"/>
        <v>9.9899999999999913</v>
      </c>
      <c r="F73" s="301"/>
      <c r="G73" s="301">
        <f>SUM(G71:G72)</f>
        <v>6.0954413743795453</v>
      </c>
      <c r="H73" s="301">
        <f t="shared" ref="H73" si="111">SUM(H71:H72)</f>
        <v>0.73513531664910647</v>
      </c>
      <c r="I73" s="301">
        <f t="shared" ref="I73" si="112">SUM(I71:I72)</f>
        <v>5.6584233089713161</v>
      </c>
      <c r="J73" s="301">
        <f t="shared" si="105"/>
        <v>12.488999999999969</v>
      </c>
      <c r="K73" s="301"/>
      <c r="L73" s="301">
        <f>SUM(L71:L72)</f>
        <v>5.5961702793798018</v>
      </c>
      <c r="M73" s="301">
        <f t="shared" ref="M73" si="113">SUM(M71:M72)</f>
        <v>0.8430559815831018</v>
      </c>
      <c r="N73" s="301">
        <f t="shared" ref="N73" si="114">SUM(N71:N72)</f>
        <v>5.3407737390371111</v>
      </c>
      <c r="O73" s="301">
        <f t="shared" si="106"/>
        <v>11.780000000000015</v>
      </c>
      <c r="P73" s="301"/>
      <c r="Q73" s="301">
        <f>SUM(Q71:Q72)</f>
        <v>5.5207214256469586</v>
      </c>
      <c r="R73" s="301">
        <f t="shared" ref="R73" si="115">SUM(R71:R72)</f>
        <v>0.85149896717131113</v>
      </c>
      <c r="S73" s="301">
        <f t="shared" ref="S73" si="116">SUM(S71:S72)</f>
        <v>5.3747796071817238</v>
      </c>
      <c r="T73" s="301">
        <f t="shared" si="107"/>
        <v>11.746999999999993</v>
      </c>
      <c r="U73" s="301"/>
      <c r="V73" s="301">
        <f>SUM(V71:V72)</f>
        <v>5.469186513197406</v>
      </c>
      <c r="W73" s="301">
        <f t="shared" ref="W73" si="117">SUM(W71:W72)</f>
        <v>0.88982547874824558</v>
      </c>
      <c r="X73" s="301">
        <f t="shared" ref="X73" si="118">SUM(X71:X72)</f>
        <v>5.5839880080543498</v>
      </c>
      <c r="Y73" s="301">
        <f t="shared" si="108"/>
        <v>11.943000000000001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4.2296067821971279</v>
      </c>
      <c r="C80" s="300">
        <v>6.0276051985735837</v>
      </c>
      <c r="D80" s="300">
        <v>0.3100722775403017</v>
      </c>
      <c r="E80" s="300">
        <f>SUM(B80:D80)</f>
        <v>10.567284258311014</v>
      </c>
      <c r="F80" s="300"/>
      <c r="G80" s="300">
        <v>4.1445682615711599</v>
      </c>
      <c r="H80" s="300">
        <v>5.3553630378502337</v>
      </c>
      <c r="I80" s="300">
        <v>0.30927063213947109</v>
      </c>
      <c r="J80" s="300">
        <f>SUM(G80:I80)</f>
        <v>9.8092019315608656</v>
      </c>
      <c r="K80" s="300"/>
      <c r="L80" s="300">
        <v>4.1196572822229589</v>
      </c>
      <c r="M80" s="300">
        <v>5.3384227777530047</v>
      </c>
      <c r="N80" s="300">
        <v>0.62308100945805578</v>
      </c>
      <c r="O80" s="300">
        <f>SUM(L80:N80)</f>
        <v>10.081161069434019</v>
      </c>
      <c r="P80" s="300"/>
      <c r="Q80" s="300">
        <v>4.3046445198536709</v>
      </c>
      <c r="R80" s="300">
        <v>5.1454561851516658</v>
      </c>
      <c r="S80" s="300">
        <v>0.64231686060240079</v>
      </c>
      <c r="T80" s="300">
        <f>SUM(Q80:S80)</f>
        <v>10.092417565607738</v>
      </c>
      <c r="U80" s="300"/>
      <c r="V80" s="300">
        <v>4.6483575608229408</v>
      </c>
      <c r="W80" s="300">
        <v>4.807277062839014</v>
      </c>
      <c r="X80" s="300">
        <v>0.68653022889702053</v>
      </c>
      <c r="Y80" s="300">
        <f>SUM(V80:X80)</f>
        <v>10.142164852558974</v>
      </c>
    </row>
    <row r="81" spans="1:25" x14ac:dyDescent="0.2">
      <c r="A81" s="260" t="s">
        <v>364</v>
      </c>
      <c r="B81" s="300">
        <v>9.4147832109057195</v>
      </c>
      <c r="C81" s="300">
        <v>2.7537258602211554</v>
      </c>
      <c r="D81" s="300">
        <v>1.3742066705621141</v>
      </c>
      <c r="E81" s="300">
        <f t="shared" ref="E81:E82" si="119">SUM(B81:D81)</f>
        <v>13.542715741688989</v>
      </c>
      <c r="F81" s="300"/>
      <c r="G81" s="300">
        <v>8.895363257186915</v>
      </c>
      <c r="H81" s="300">
        <v>2.5052780948252575</v>
      </c>
      <c r="I81" s="300">
        <v>1.4611567164269343</v>
      </c>
      <c r="J81" s="300">
        <f t="shared" ref="J81:J82" si="120">SUM(G81:I81)</f>
        <v>12.861798068439107</v>
      </c>
      <c r="K81" s="300"/>
      <c r="L81" s="300">
        <v>8.5342449772608493</v>
      </c>
      <c r="M81" s="300">
        <v>3.0724112422580396</v>
      </c>
      <c r="N81" s="300">
        <v>0.71018271104707731</v>
      </c>
      <c r="O81" s="300">
        <f t="shared" ref="O81:O82" si="121">SUM(L81:N81)</f>
        <v>12.316838930565966</v>
      </c>
      <c r="P81" s="300"/>
      <c r="Q81" s="300">
        <v>8.6592032331843463</v>
      </c>
      <c r="R81" s="300">
        <v>3.0779072215748342</v>
      </c>
      <c r="S81" s="300">
        <v>0.72047197963307164</v>
      </c>
      <c r="T81" s="300">
        <f t="shared" ref="T81:T82" si="122">SUM(Q81:S81)</f>
        <v>12.457582434392252</v>
      </c>
      <c r="U81" s="300"/>
      <c r="V81" s="300">
        <v>8.7689528986384886</v>
      </c>
      <c r="W81" s="300">
        <v>3.110166257273121</v>
      </c>
      <c r="X81" s="300">
        <v>0.73571599152941181</v>
      </c>
      <c r="Y81" s="300">
        <f t="shared" ref="Y81:Y82" si="123">SUM(V81:X81)</f>
        <v>12.614835147441022</v>
      </c>
    </row>
    <row r="82" spans="1:25" x14ac:dyDescent="0.2">
      <c r="A82" s="264" t="s">
        <v>363</v>
      </c>
      <c r="B82" s="301">
        <f>SUM(B80:B81)</f>
        <v>13.644389993102848</v>
      </c>
      <c r="C82" s="301">
        <f t="shared" ref="C82" si="124">SUM(C80:C81)</f>
        <v>8.7813310587947395</v>
      </c>
      <c r="D82" s="301">
        <f t="shared" ref="D82" si="125">SUM(D80:D81)</f>
        <v>1.6842789481024159</v>
      </c>
      <c r="E82" s="301">
        <f t="shared" si="119"/>
        <v>24.110000000000007</v>
      </c>
      <c r="F82" s="301"/>
      <c r="G82" s="301">
        <f>SUM(G80:G81)</f>
        <v>13.039931518758074</v>
      </c>
      <c r="H82" s="301">
        <f t="shared" ref="H82" si="126">SUM(H80:H81)</f>
        <v>7.8606411326754912</v>
      </c>
      <c r="I82" s="301">
        <f t="shared" ref="I82" si="127">SUM(I80:I81)</f>
        <v>1.7704273485664055</v>
      </c>
      <c r="J82" s="301">
        <f t="shared" si="120"/>
        <v>22.670999999999967</v>
      </c>
      <c r="K82" s="301"/>
      <c r="L82" s="301">
        <f>SUM(L80:L81)</f>
        <v>12.653902259483807</v>
      </c>
      <c r="M82" s="301">
        <f t="shared" ref="M82" si="128">SUM(M80:M81)</f>
        <v>8.4108340200110447</v>
      </c>
      <c r="N82" s="301">
        <f t="shared" ref="N82" si="129">SUM(N80:N81)</f>
        <v>1.333263720505133</v>
      </c>
      <c r="O82" s="301">
        <f t="shared" si="121"/>
        <v>22.397999999999985</v>
      </c>
      <c r="P82" s="301"/>
      <c r="Q82" s="301">
        <f>SUM(Q80:Q81)</f>
        <v>12.963847753038017</v>
      </c>
      <c r="R82" s="301">
        <f t="shared" ref="R82" si="130">SUM(R80:R81)</f>
        <v>8.2233634067265005</v>
      </c>
      <c r="S82" s="301">
        <f t="shared" ref="S82" si="131">SUM(S80:S81)</f>
        <v>1.3627888402354724</v>
      </c>
      <c r="T82" s="301">
        <f t="shared" si="122"/>
        <v>22.54999999999999</v>
      </c>
      <c r="U82" s="301"/>
      <c r="V82" s="301">
        <f>SUM(V80:V81)</f>
        <v>13.417310459461429</v>
      </c>
      <c r="W82" s="301">
        <f t="shared" ref="W82" si="132">SUM(W80:W81)</f>
        <v>7.9174433201121346</v>
      </c>
      <c r="X82" s="301">
        <f t="shared" ref="X82" si="133">SUM(X80:X81)</f>
        <v>1.4222462204264323</v>
      </c>
      <c r="Y82" s="301">
        <f t="shared" si="123"/>
        <v>22.756999999999998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0.91998700294371472</v>
      </c>
      <c r="C89" s="300">
        <v>0.52860644103348076</v>
      </c>
      <c r="D89" s="300">
        <v>5.6787686945993378E-2</v>
      </c>
      <c r="E89" s="300">
        <f>SUM(B89:D89)</f>
        <v>1.5053811309231888</v>
      </c>
      <c r="F89" s="300"/>
      <c r="G89" s="300">
        <v>1.1035167220173419</v>
      </c>
      <c r="H89" s="300">
        <v>0.66734729191936326</v>
      </c>
      <c r="I89" s="300">
        <v>0.126772218327902</v>
      </c>
      <c r="J89" s="300">
        <f>SUM(G89:I89)</f>
        <v>1.8976362322646072</v>
      </c>
      <c r="K89" s="300"/>
      <c r="L89" s="300">
        <v>0.99390065572636455</v>
      </c>
      <c r="M89" s="300">
        <v>0.66771574063717232</v>
      </c>
      <c r="N89" s="300">
        <v>3.3221366561991643E-2</v>
      </c>
      <c r="O89" s="300">
        <f>SUM(L89:N89)</f>
        <v>1.6948377629255285</v>
      </c>
      <c r="P89" s="300"/>
      <c r="Q89" s="300">
        <v>1.0716835742663593</v>
      </c>
      <c r="R89" s="300">
        <v>0.73041918528047622</v>
      </c>
      <c r="S89" s="300">
        <v>3.3454927725674773E-2</v>
      </c>
      <c r="T89" s="300">
        <f>SUM(Q89:S89)</f>
        <v>1.8355576872725103</v>
      </c>
      <c r="U89" s="300"/>
      <c r="V89" s="300">
        <v>1.1271702291933288</v>
      </c>
      <c r="W89" s="300">
        <v>0.79817601083557443</v>
      </c>
      <c r="X89" s="300">
        <v>3.2813988963202437E-2</v>
      </c>
      <c r="Y89" s="300">
        <f>SUM(V89:X89)</f>
        <v>1.9581602289921056</v>
      </c>
    </row>
    <row r="90" spans="1:25" x14ac:dyDescent="0.2">
      <c r="A90" s="260" t="s">
        <v>364</v>
      </c>
      <c r="B90" s="300">
        <v>4.4389703822969642</v>
      </c>
      <c r="C90" s="300">
        <v>0.40298519415127076</v>
      </c>
      <c r="D90" s="300">
        <v>1.0196632926285749</v>
      </c>
      <c r="E90" s="300">
        <f t="shared" ref="E90:E91" si="134">SUM(B90:D90)</f>
        <v>5.8616188690768105</v>
      </c>
      <c r="F90" s="300"/>
      <c r="G90" s="300">
        <v>4.257331098888824</v>
      </c>
      <c r="H90" s="300">
        <v>0.49164023337313983</v>
      </c>
      <c r="I90" s="300">
        <v>1.4573924354734316</v>
      </c>
      <c r="J90" s="300">
        <f t="shared" ref="J90:J91" si="135">SUM(G90:I90)</f>
        <v>6.2063637677353949</v>
      </c>
      <c r="K90" s="300"/>
      <c r="L90" s="300">
        <v>4.1647283213487514</v>
      </c>
      <c r="M90" s="300">
        <v>0.77092120426025623</v>
      </c>
      <c r="N90" s="300">
        <v>1.110512711465456</v>
      </c>
      <c r="O90" s="300">
        <f t="shared" ref="O90:O91" si="136">SUM(L90:N90)</f>
        <v>6.0461622370744639</v>
      </c>
      <c r="P90" s="300"/>
      <c r="Q90" s="300">
        <v>4.3147608409346558</v>
      </c>
      <c r="R90" s="300">
        <v>0.80392352166767989</v>
      </c>
      <c r="S90" s="300">
        <v>1.1547579501251679</v>
      </c>
      <c r="T90" s="300">
        <f t="shared" ref="T90:T91" si="137">SUM(Q90:S90)</f>
        <v>6.2734423127275036</v>
      </c>
      <c r="U90" s="300"/>
      <c r="V90" s="300">
        <v>4.2599159305859757</v>
      </c>
      <c r="W90" s="300">
        <v>0.83599947267680452</v>
      </c>
      <c r="X90" s="300">
        <v>1.1939243677451101</v>
      </c>
      <c r="Y90" s="300">
        <f t="shared" ref="Y90:Y91" si="138">SUM(V90:X90)</f>
        <v>6.2898397710078902</v>
      </c>
    </row>
    <row r="91" spans="1:25" x14ac:dyDescent="0.2">
      <c r="A91" s="264" t="s">
        <v>363</v>
      </c>
      <c r="B91" s="301">
        <f>SUM(B89:B90)</f>
        <v>5.3589573852406787</v>
      </c>
      <c r="C91" s="301">
        <f t="shared" ref="C91" si="139">SUM(C89:C90)</f>
        <v>0.93159163518475152</v>
      </c>
      <c r="D91" s="301">
        <f t="shared" ref="D91" si="140">SUM(D89:D90)</f>
        <v>1.0764509795745683</v>
      </c>
      <c r="E91" s="301">
        <f t="shared" si="134"/>
        <v>7.3669999999999991</v>
      </c>
      <c r="F91" s="301"/>
      <c r="G91" s="301">
        <f>SUM(G89:G90)</f>
        <v>5.3608478209061659</v>
      </c>
      <c r="H91" s="301">
        <f t="shared" ref="H91" si="141">SUM(H89:H90)</f>
        <v>1.158987525292503</v>
      </c>
      <c r="I91" s="301">
        <f t="shared" ref="I91" si="142">SUM(I89:I90)</f>
        <v>1.5841646538013336</v>
      </c>
      <c r="J91" s="301">
        <f t="shared" si="135"/>
        <v>8.1040000000000028</v>
      </c>
      <c r="K91" s="301"/>
      <c r="L91" s="301">
        <f>SUM(L89:L90)</f>
        <v>5.1586289770751161</v>
      </c>
      <c r="M91" s="301">
        <f t="shared" ref="M91" si="143">SUM(M89:M90)</f>
        <v>1.4386369448974285</v>
      </c>
      <c r="N91" s="301">
        <f t="shared" ref="N91" si="144">SUM(N89:N90)</f>
        <v>1.1437340780274476</v>
      </c>
      <c r="O91" s="301">
        <f t="shared" si="136"/>
        <v>7.7409999999999926</v>
      </c>
      <c r="P91" s="301"/>
      <c r="Q91" s="301">
        <f>SUM(Q89:Q90)</f>
        <v>5.3864444152010149</v>
      </c>
      <c r="R91" s="301">
        <f t="shared" ref="R91" si="145">SUM(R89:R90)</f>
        <v>1.5343427069481561</v>
      </c>
      <c r="S91" s="301">
        <f t="shared" ref="S91" si="146">SUM(S89:S90)</f>
        <v>1.1882128778508427</v>
      </c>
      <c r="T91" s="301">
        <f t="shared" si="137"/>
        <v>8.1090000000000142</v>
      </c>
      <c r="U91" s="301"/>
      <c r="V91" s="301">
        <f>SUM(V89:V90)</f>
        <v>5.3870861597793045</v>
      </c>
      <c r="W91" s="301">
        <f t="shared" ref="W91" si="147">SUM(W89:W90)</f>
        <v>1.634175483512379</v>
      </c>
      <c r="X91" s="301">
        <f t="shared" ref="X91" si="148">SUM(X89:X90)</f>
        <v>1.2267383567083125</v>
      </c>
      <c r="Y91" s="301">
        <f t="shared" si="138"/>
        <v>8.2479999999999958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1.6086084070693363</v>
      </c>
      <c r="C98" s="300">
        <v>3.2726247663659751</v>
      </c>
      <c r="D98" s="300">
        <v>0.31976610664129623</v>
      </c>
      <c r="E98" s="300">
        <f>SUM(B98:D98)</f>
        <v>5.2009992800766076</v>
      </c>
      <c r="F98" s="300"/>
      <c r="G98" s="300">
        <v>1.877176961934427</v>
      </c>
      <c r="H98" s="300">
        <v>4.2519253565609008</v>
      </c>
      <c r="I98" s="300">
        <v>0.21925287622817316</v>
      </c>
      <c r="J98" s="300">
        <f>SUM(G98:I98)</f>
        <v>6.3483551947235011</v>
      </c>
      <c r="K98" s="300"/>
      <c r="L98" s="300">
        <v>2.1631317056252435</v>
      </c>
      <c r="M98" s="300">
        <v>4.1020044213688722</v>
      </c>
      <c r="N98" s="300">
        <v>0.38549484180686799</v>
      </c>
      <c r="O98" s="300">
        <f>SUM(L98:N98)</f>
        <v>6.6506309688009839</v>
      </c>
      <c r="P98" s="300"/>
      <c r="Q98" s="300">
        <v>2.2891808393481621</v>
      </c>
      <c r="R98" s="300">
        <v>4.323102767983217</v>
      </c>
      <c r="S98" s="300">
        <v>0.39721546258293083</v>
      </c>
      <c r="T98" s="300">
        <f>SUM(Q98:S98)</f>
        <v>7.0094990699143107</v>
      </c>
      <c r="U98" s="300"/>
      <c r="V98" s="300">
        <v>2.7459026094742303</v>
      </c>
      <c r="W98" s="300">
        <v>5.0954626724210081</v>
      </c>
      <c r="X98" s="300">
        <v>0.46814517637855874</v>
      </c>
      <c r="Y98" s="300">
        <f>SUM(V98:X98)</f>
        <v>8.3095104582737971</v>
      </c>
    </row>
    <row r="99" spans="1:25" x14ac:dyDescent="0.2">
      <c r="A99" s="260" t="s">
        <v>364</v>
      </c>
      <c r="B99" s="300">
        <v>2.1104800077114558</v>
      </c>
      <c r="C99" s="300">
        <v>2.1673101960846788</v>
      </c>
      <c r="D99" s="300">
        <v>0.3162105161272416</v>
      </c>
      <c r="E99" s="300">
        <f t="shared" ref="E99:E100" si="149">SUM(B99:D99)</f>
        <v>4.5940007199233763</v>
      </c>
      <c r="F99" s="300"/>
      <c r="G99" s="300">
        <v>2.6027070966562218</v>
      </c>
      <c r="H99" s="300">
        <v>2.5504721414231217</v>
      </c>
      <c r="I99" s="300">
        <v>0.35546556719715178</v>
      </c>
      <c r="J99" s="300">
        <f t="shared" ref="J99:J100" si="150">SUM(G99:I99)</f>
        <v>5.5086448052764956</v>
      </c>
      <c r="K99" s="300"/>
      <c r="L99" s="300">
        <v>2.5410717233208153</v>
      </c>
      <c r="M99" s="300">
        <v>2.7033679013135421</v>
      </c>
      <c r="N99" s="300">
        <v>0.24592940656466397</v>
      </c>
      <c r="O99" s="300">
        <f t="shared" ref="O99:O100" si="151">SUM(L99:N99)</f>
        <v>5.4903690311990214</v>
      </c>
      <c r="P99" s="300"/>
      <c r="Q99" s="300">
        <v>2.6905367013426416</v>
      </c>
      <c r="R99" s="300">
        <v>2.8698882892335744</v>
      </c>
      <c r="S99" s="300">
        <v>0.25407593950946694</v>
      </c>
      <c r="T99" s="300">
        <f t="shared" ref="T99:T100" si="152">SUM(Q99:S99)</f>
        <v>5.8145009300856829</v>
      </c>
      <c r="U99" s="300"/>
      <c r="V99" s="300">
        <v>3.2497166223757068</v>
      </c>
      <c r="W99" s="300">
        <v>3.4058757185266746</v>
      </c>
      <c r="X99" s="300">
        <v>0.29989720082382831</v>
      </c>
      <c r="Y99" s="300">
        <f t="shared" ref="Y99:Y100" si="153">SUM(V99:X99)</f>
        <v>6.9554895417262097</v>
      </c>
    </row>
    <row r="100" spans="1:25" x14ac:dyDescent="0.2">
      <c r="A100" s="264" t="s">
        <v>363</v>
      </c>
      <c r="B100" s="301">
        <f>SUM(B98:B99)</f>
        <v>3.7190884147807921</v>
      </c>
      <c r="C100" s="301">
        <f t="shared" ref="C100" si="154">SUM(C98:C99)</f>
        <v>5.4399349624506534</v>
      </c>
      <c r="D100" s="301">
        <f t="shared" ref="D100" si="155">SUM(D98:D99)</f>
        <v>0.63597662276853784</v>
      </c>
      <c r="E100" s="301">
        <f t="shared" si="149"/>
        <v>9.7949999999999839</v>
      </c>
      <c r="F100" s="301"/>
      <c r="G100" s="301">
        <f>SUM(G98:G99)</f>
        <v>4.479884058590649</v>
      </c>
      <c r="H100" s="301">
        <f t="shared" ref="H100" si="156">SUM(H98:H99)</f>
        <v>6.8023974979840229</v>
      </c>
      <c r="I100" s="301">
        <f t="shared" ref="I100" si="157">SUM(I98:I99)</f>
        <v>0.57471844342532497</v>
      </c>
      <c r="J100" s="301">
        <f t="shared" si="150"/>
        <v>11.856999999999998</v>
      </c>
      <c r="K100" s="301"/>
      <c r="L100" s="301">
        <f>SUM(L98:L99)</f>
        <v>4.7042034289460588</v>
      </c>
      <c r="M100" s="301">
        <f t="shared" ref="M100" si="158">SUM(M98:M99)</f>
        <v>6.8053723226824143</v>
      </c>
      <c r="N100" s="301">
        <f t="shared" ref="N100" si="159">SUM(N98:N99)</f>
        <v>0.63142424837153199</v>
      </c>
      <c r="O100" s="301">
        <f t="shared" si="151"/>
        <v>12.141000000000005</v>
      </c>
      <c r="P100" s="301"/>
      <c r="Q100" s="301">
        <f>SUM(Q98:Q99)</f>
        <v>4.9797175406908032</v>
      </c>
      <c r="R100" s="301">
        <f t="shared" ref="R100" si="160">SUM(R98:R99)</f>
        <v>7.1929910572167914</v>
      </c>
      <c r="S100" s="301">
        <f t="shared" ref="S100" si="161">SUM(S98:S99)</f>
        <v>0.65129140209239778</v>
      </c>
      <c r="T100" s="301">
        <f t="shared" si="152"/>
        <v>12.823999999999991</v>
      </c>
      <c r="U100" s="301"/>
      <c r="V100" s="301">
        <f>SUM(V98:V99)</f>
        <v>5.9956192318499371</v>
      </c>
      <c r="W100" s="301">
        <f t="shared" ref="W100" si="162">SUM(W98:W99)</f>
        <v>8.5013383909476836</v>
      </c>
      <c r="X100" s="301">
        <f t="shared" ref="X100" si="163">SUM(X98:X99)</f>
        <v>0.76804237720238699</v>
      </c>
      <c r="Y100" s="301">
        <f t="shared" si="153"/>
        <v>15.265000000000008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0.16902518432384003</v>
      </c>
      <c r="C107" s="300">
        <v>0.16093869604891206</v>
      </c>
      <c r="D107" s="300">
        <v>8.33259879059913E-2</v>
      </c>
      <c r="E107" s="300">
        <f>SUM(B107:D107)</f>
        <v>0.41328986827874337</v>
      </c>
      <c r="F107" s="300"/>
      <c r="G107" s="300">
        <v>0.10117065824067514</v>
      </c>
      <c r="H107" s="300">
        <v>0.11926785189332792</v>
      </c>
      <c r="I107" s="300">
        <v>0.11325771378323478</v>
      </c>
      <c r="J107" s="300">
        <f>SUM(G107:I107)</f>
        <v>0.33369622391723786</v>
      </c>
      <c r="K107" s="300"/>
      <c r="L107" s="300">
        <v>0.10837392281523915</v>
      </c>
      <c r="M107" s="300">
        <v>0.14865567628037346</v>
      </c>
      <c r="N107" s="300">
        <v>0.14665492693436433</v>
      </c>
      <c r="O107" s="300">
        <f>SUM(L107:N107)</f>
        <v>0.40368452602997695</v>
      </c>
      <c r="P107" s="300"/>
      <c r="Q107" s="300">
        <v>0.10616983169129939</v>
      </c>
      <c r="R107" s="300">
        <v>0.14780768497413768</v>
      </c>
      <c r="S107" s="300">
        <v>0.14225150841187975</v>
      </c>
      <c r="T107" s="300">
        <f>SUM(Q107:S107)</f>
        <v>0.39622902507731683</v>
      </c>
      <c r="U107" s="300"/>
      <c r="V107" s="300">
        <v>0.10885131924226718</v>
      </c>
      <c r="W107" s="300">
        <v>0.1506965111875376</v>
      </c>
      <c r="X107" s="300">
        <v>0.13845241965512042</v>
      </c>
      <c r="Y107" s="300">
        <f>SUM(V107:X107)</f>
        <v>0.39800025008492523</v>
      </c>
    </row>
    <row r="108" spans="1:25" x14ac:dyDescent="0.2">
      <c r="A108" s="260" t="s">
        <v>364</v>
      </c>
      <c r="B108" s="300">
        <v>0.27915963880028782</v>
      </c>
      <c r="C108" s="300">
        <v>6.3549250269002058E-2</v>
      </c>
      <c r="D108" s="300">
        <v>0.30500124265196543</v>
      </c>
      <c r="E108" s="300">
        <f t="shared" ref="E108:E109" si="164">SUM(B108:D108)</f>
        <v>0.64771013172125524</v>
      </c>
      <c r="F108" s="300"/>
      <c r="G108" s="300">
        <v>0.17168961210681238</v>
      </c>
      <c r="H108" s="300">
        <v>0.10945129297519418</v>
      </c>
      <c r="I108" s="300">
        <v>0.29416287100075467</v>
      </c>
      <c r="J108" s="300">
        <f t="shared" ref="J108:J109" si="165">SUM(G108:I108)</f>
        <v>0.57530377608276129</v>
      </c>
      <c r="K108" s="300"/>
      <c r="L108" s="300">
        <v>0.17679955039278811</v>
      </c>
      <c r="M108" s="300">
        <v>0.10317197452028685</v>
      </c>
      <c r="N108" s="300">
        <v>0.38434394905694902</v>
      </c>
      <c r="O108" s="300">
        <f t="shared" ref="O108:O109" si="166">SUM(L108:N108)</f>
        <v>0.664315473970024</v>
      </c>
      <c r="P108" s="300"/>
      <c r="Q108" s="300">
        <v>0.17244229913979089</v>
      </c>
      <c r="R108" s="300">
        <v>0.10596900602976765</v>
      </c>
      <c r="S108" s="300">
        <v>0.37935966975312552</v>
      </c>
      <c r="T108" s="300">
        <f t="shared" ref="T108:T109" si="167">SUM(Q108:S108)</f>
        <v>0.6577709749226841</v>
      </c>
      <c r="U108" s="300"/>
      <c r="V108" s="300">
        <v>0.17350281355376157</v>
      </c>
      <c r="W108" s="300">
        <v>0.1149733650093665</v>
      </c>
      <c r="X108" s="300">
        <v>0.38952357135194604</v>
      </c>
      <c r="Y108" s="300">
        <f t="shared" ref="Y108:Y109" si="168">SUM(V108:X108)</f>
        <v>0.67799974991507406</v>
      </c>
    </row>
    <row r="109" spans="1:25" x14ac:dyDescent="0.2">
      <c r="A109" s="264" t="s">
        <v>363</v>
      </c>
      <c r="B109" s="301">
        <f>SUM(B107:B108)</f>
        <v>0.44818482312412788</v>
      </c>
      <c r="C109" s="301">
        <f t="shared" ref="C109" si="169">SUM(C107:C108)</f>
        <v>0.22448794631791413</v>
      </c>
      <c r="D109" s="301">
        <f t="shared" ref="D109" si="170">SUM(D107:D108)</f>
        <v>0.3883272305579567</v>
      </c>
      <c r="E109" s="301">
        <f t="shared" si="164"/>
        <v>1.0609999999999986</v>
      </c>
      <c r="F109" s="301"/>
      <c r="G109" s="301">
        <f>SUM(G107:G108)</f>
        <v>0.2728602703474875</v>
      </c>
      <c r="H109" s="301">
        <f t="shared" ref="H109" si="171">SUM(H107:H108)</f>
        <v>0.2287191448685221</v>
      </c>
      <c r="I109" s="301">
        <f t="shared" ref="I109" si="172">SUM(I107:I108)</f>
        <v>0.40742058478398946</v>
      </c>
      <c r="J109" s="301">
        <f t="shared" si="165"/>
        <v>0.90899999999999903</v>
      </c>
      <c r="K109" s="301"/>
      <c r="L109" s="301">
        <f>SUM(L107:L108)</f>
        <v>0.28517347320802727</v>
      </c>
      <c r="M109" s="301">
        <f t="shared" ref="M109" si="173">SUM(M107:M108)</f>
        <v>0.25182765080066033</v>
      </c>
      <c r="N109" s="301">
        <f t="shared" ref="N109" si="174">SUM(N107:N108)</f>
        <v>0.53099887599131335</v>
      </c>
      <c r="O109" s="301">
        <f t="shared" si="166"/>
        <v>1.0680000000000009</v>
      </c>
      <c r="P109" s="301"/>
      <c r="Q109" s="301">
        <f>SUM(Q107:Q108)</f>
        <v>0.27861213083109027</v>
      </c>
      <c r="R109" s="301">
        <f t="shared" ref="R109" si="175">SUM(R107:R108)</f>
        <v>0.25377669100390532</v>
      </c>
      <c r="S109" s="301">
        <f t="shared" ref="S109" si="176">SUM(S107:S108)</f>
        <v>0.52161117816500524</v>
      </c>
      <c r="T109" s="301">
        <f t="shared" si="167"/>
        <v>1.0540000000000007</v>
      </c>
      <c r="U109" s="301"/>
      <c r="V109" s="301">
        <f>SUM(V107:V108)</f>
        <v>0.28235413279602872</v>
      </c>
      <c r="W109" s="301">
        <f t="shared" ref="W109" si="177">SUM(W107:W108)</f>
        <v>0.26566987619690408</v>
      </c>
      <c r="X109" s="301">
        <f t="shared" ref="X109" si="178">SUM(X107:X108)</f>
        <v>0.52797599100706649</v>
      </c>
      <c r="Y109" s="301">
        <f t="shared" si="168"/>
        <v>1.0759999999999992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0.71961590519062546</v>
      </c>
      <c r="C116" s="300">
        <v>0.3487318589536943</v>
      </c>
      <c r="D116" s="300">
        <v>6.0453259075588968E-2</v>
      </c>
      <c r="E116" s="300">
        <f>SUM(B116:D116)</f>
        <v>1.1288010232199088</v>
      </c>
      <c r="F116" s="300"/>
      <c r="G116" s="300">
        <v>0.77261456166827969</v>
      </c>
      <c r="H116" s="300">
        <v>0.23067028399610329</v>
      </c>
      <c r="I116" s="300">
        <v>2.5386515816282235E-2</v>
      </c>
      <c r="J116" s="300">
        <f>SUM(G116:I116)</f>
        <v>1.0286713614806653</v>
      </c>
      <c r="K116" s="300"/>
      <c r="L116" s="300">
        <v>0.9100457070312119</v>
      </c>
      <c r="M116" s="300">
        <v>0.19300808662930918</v>
      </c>
      <c r="N116" s="300">
        <v>8.992222768932906E-2</v>
      </c>
      <c r="O116" s="300">
        <f>SUM(L116:N116)</f>
        <v>1.1929760213498501</v>
      </c>
      <c r="P116" s="300"/>
      <c r="Q116" s="300">
        <v>0.98561562833465277</v>
      </c>
      <c r="R116" s="300">
        <v>0.20141881526220262</v>
      </c>
      <c r="S116" s="300">
        <v>9.6653015959132935E-2</v>
      </c>
      <c r="T116" s="300">
        <f>SUM(Q116:S116)</f>
        <v>1.2836874595559884</v>
      </c>
      <c r="U116" s="300"/>
      <c r="V116" s="300">
        <v>1.0834621257287791</v>
      </c>
      <c r="W116" s="300">
        <v>0.20507095808114298</v>
      </c>
      <c r="X116" s="300">
        <v>0.10230164670542333</v>
      </c>
      <c r="Y116" s="300">
        <f>SUM(V116:X116)</f>
        <v>1.3908347305153455</v>
      </c>
    </row>
    <row r="117" spans="1:25" x14ac:dyDescent="0.2">
      <c r="A117" s="260" t="s">
        <v>364</v>
      </c>
      <c r="B117" s="300">
        <v>2.1933667065931846</v>
      </c>
      <c r="C117" s="300">
        <v>6.1533853576753048E-2</v>
      </c>
      <c r="D117" s="300">
        <v>0.3242984166101579</v>
      </c>
      <c r="E117" s="300">
        <f t="shared" ref="E117:E118" si="179">SUM(B117:D117)</f>
        <v>2.5791989767800958</v>
      </c>
      <c r="F117" s="300"/>
      <c r="G117" s="300">
        <v>2.5065075040599254</v>
      </c>
      <c r="H117" s="300">
        <v>0.12212314322906095</v>
      </c>
      <c r="I117" s="300">
        <v>0.29769799123035484</v>
      </c>
      <c r="J117" s="300">
        <f t="shared" ref="J117:J118" si="180">SUM(G117:I117)</f>
        <v>2.9263286385193412</v>
      </c>
      <c r="K117" s="300"/>
      <c r="L117" s="300">
        <v>2.2723352788289835</v>
      </c>
      <c r="M117" s="300">
        <v>0.12069587229976521</v>
      </c>
      <c r="N117" s="300">
        <v>0.57399282752139036</v>
      </c>
      <c r="O117" s="300">
        <f t="shared" ref="O117:O118" si="181">SUM(L117:N117)</f>
        <v>2.9670239786501389</v>
      </c>
      <c r="P117" s="300"/>
      <c r="Q117" s="300">
        <v>2.3872594558203479</v>
      </c>
      <c r="R117" s="300">
        <v>0.12863722655319587</v>
      </c>
      <c r="S117" s="300">
        <v>0.62141585807046829</v>
      </c>
      <c r="T117" s="300">
        <f t="shared" ref="T117:T118" si="182">SUM(Q117:S117)</f>
        <v>3.1373125404440123</v>
      </c>
      <c r="U117" s="300"/>
      <c r="V117" s="300">
        <v>2.4889698353408778</v>
      </c>
      <c r="W117" s="300">
        <v>0.13667499999814464</v>
      </c>
      <c r="X117" s="300">
        <v>0.66952043414563422</v>
      </c>
      <c r="Y117" s="300">
        <f t="shared" ref="Y117:Y118" si="183">SUM(V117:X117)</f>
        <v>3.2951652694846567</v>
      </c>
    </row>
    <row r="118" spans="1:25" x14ac:dyDescent="0.2">
      <c r="A118" s="264" t="s">
        <v>363</v>
      </c>
      <c r="B118" s="301">
        <f>SUM(B116:B117)</f>
        <v>2.9129826117838098</v>
      </c>
      <c r="C118" s="301">
        <f t="shared" ref="C118" si="184">SUM(C116:C117)</f>
        <v>0.41026571253044736</v>
      </c>
      <c r="D118" s="301">
        <f t="shared" ref="D118" si="185">SUM(D116:D117)</f>
        <v>0.38475167568574686</v>
      </c>
      <c r="E118" s="301">
        <f t="shared" si="179"/>
        <v>3.7080000000000042</v>
      </c>
      <c r="F118" s="301"/>
      <c r="G118" s="301">
        <f>SUM(G116:G117)</f>
        <v>3.2791220657282052</v>
      </c>
      <c r="H118" s="301">
        <f t="shared" ref="H118" si="186">SUM(H116:H117)</f>
        <v>0.35279342722516427</v>
      </c>
      <c r="I118" s="301">
        <f t="shared" ref="I118" si="187">SUM(I116:I117)</f>
        <v>0.32308450704663705</v>
      </c>
      <c r="J118" s="301">
        <f t="shared" si="180"/>
        <v>3.9550000000000063</v>
      </c>
      <c r="K118" s="301"/>
      <c r="L118" s="301">
        <f>SUM(L116:L117)</f>
        <v>3.1823809858601955</v>
      </c>
      <c r="M118" s="301">
        <f t="shared" ref="M118" si="188">SUM(M116:M117)</f>
        <v>0.31370395892907438</v>
      </c>
      <c r="N118" s="301">
        <f t="shared" ref="N118" si="189">SUM(N116:N117)</f>
        <v>0.66391505521071936</v>
      </c>
      <c r="O118" s="301">
        <f t="shared" si="181"/>
        <v>4.1599999999999895</v>
      </c>
      <c r="P118" s="301"/>
      <c r="Q118" s="301">
        <f>SUM(Q116:Q117)</f>
        <v>3.3728750841550008</v>
      </c>
      <c r="R118" s="301">
        <f t="shared" ref="R118" si="190">SUM(R116:R117)</f>
        <v>0.33005604181539849</v>
      </c>
      <c r="S118" s="301">
        <f t="shared" ref="S118" si="191">SUM(S116:S117)</f>
        <v>0.71806887402960118</v>
      </c>
      <c r="T118" s="301">
        <f t="shared" si="182"/>
        <v>4.4210000000000003</v>
      </c>
      <c r="U118" s="301"/>
      <c r="V118" s="301">
        <f>SUM(V116:V117)</f>
        <v>3.5724319610696567</v>
      </c>
      <c r="W118" s="301">
        <f t="shared" ref="W118" si="192">SUM(W116:W117)</f>
        <v>0.34174595807928765</v>
      </c>
      <c r="X118" s="301">
        <f t="shared" ref="X118" si="193">SUM(X116:X117)</f>
        <v>0.77182208085105752</v>
      </c>
      <c r="Y118" s="301">
        <f t="shared" si="183"/>
        <v>4.6860000000000017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0.96663668754256837</v>
      </c>
      <c r="C125" s="300">
        <v>0.36868678524621373</v>
      </c>
      <c r="D125" s="300">
        <v>0.14968981668011361</v>
      </c>
      <c r="E125" s="300">
        <f>SUM(B125:D125)</f>
        <v>1.4850132894688959</v>
      </c>
      <c r="F125" s="300"/>
      <c r="G125" s="300">
        <v>0.69879993106975224</v>
      </c>
      <c r="H125" s="300">
        <v>0.25301674180676514</v>
      </c>
      <c r="I125" s="300">
        <v>2.2191425207595511E-2</v>
      </c>
      <c r="J125" s="300">
        <f>SUM(G125:I125)</f>
        <v>0.97400809808411293</v>
      </c>
      <c r="K125" s="300"/>
      <c r="L125" s="300">
        <v>0.6654396827558815</v>
      </c>
      <c r="M125" s="300">
        <v>0.29799674266891391</v>
      </c>
      <c r="N125" s="300">
        <v>2.7496317801477082E-2</v>
      </c>
      <c r="O125" s="300">
        <f>SUM(L125:N125)</f>
        <v>0.99093274322627245</v>
      </c>
      <c r="P125" s="300"/>
      <c r="Q125" s="300">
        <v>0.66069714569664229</v>
      </c>
      <c r="R125" s="300">
        <v>0.2927321339986515</v>
      </c>
      <c r="S125" s="300">
        <v>2.8539584955668055E-2</v>
      </c>
      <c r="T125" s="300">
        <f>SUM(Q125:S125)</f>
        <v>0.98196886465096189</v>
      </c>
      <c r="U125" s="300"/>
      <c r="V125" s="300">
        <v>0.62643137081431244</v>
      </c>
      <c r="W125" s="300">
        <v>0.27500194483400747</v>
      </c>
      <c r="X125" s="300">
        <v>2.754014910395023E-2</v>
      </c>
      <c r="Y125" s="300">
        <f>SUM(V125:X125)</f>
        <v>0.92897346475227005</v>
      </c>
    </row>
    <row r="126" spans="1:25" x14ac:dyDescent="0.2">
      <c r="A126" s="260" t="s">
        <v>364</v>
      </c>
      <c r="B126" s="300">
        <v>1.198029710928598</v>
      </c>
      <c r="C126" s="300">
        <v>4.5665191655845074E-2</v>
      </c>
      <c r="D126" s="300">
        <v>0.23629180794667093</v>
      </c>
      <c r="E126" s="300">
        <f t="shared" ref="E126:E127" si="194">SUM(B126:D126)</f>
        <v>1.479986710531114</v>
      </c>
      <c r="F126" s="300"/>
      <c r="G126" s="300">
        <v>0.84143445424950869</v>
      </c>
      <c r="H126" s="300">
        <v>2.2105189099013108E-2</v>
      </c>
      <c r="I126" s="300">
        <v>0.16445225856736859</v>
      </c>
      <c r="J126" s="300">
        <f t="shared" ref="J126:J127" si="195">SUM(G126:I126)</f>
        <v>1.0279919019158905</v>
      </c>
      <c r="K126" s="300"/>
      <c r="L126" s="300">
        <v>0.83171322759582222</v>
      </c>
      <c r="M126" s="300">
        <v>6.5184987961293475E-2</v>
      </c>
      <c r="N126" s="300">
        <v>0.14516904121661303</v>
      </c>
      <c r="O126" s="300">
        <f t="shared" ref="O126:O127" si="196">SUM(L126:N126)</f>
        <v>1.0420672567737288</v>
      </c>
      <c r="P126" s="300"/>
      <c r="Q126" s="300">
        <v>0.82931660882040392</v>
      </c>
      <c r="R126" s="300">
        <v>6.7666435297686067E-2</v>
      </c>
      <c r="S126" s="300">
        <v>0.15204809123094939</v>
      </c>
      <c r="T126" s="300">
        <f t="shared" ref="T126:T127" si="197">SUM(Q126:S126)</f>
        <v>1.0490311353490394</v>
      </c>
      <c r="U126" s="300"/>
      <c r="V126" s="300">
        <v>0.78884690299475324</v>
      </c>
      <c r="W126" s="300">
        <v>6.8750486207955749E-2</v>
      </c>
      <c r="X126" s="300">
        <v>0.150429146045021</v>
      </c>
      <c r="Y126" s="300">
        <f t="shared" ref="Y126:Y127" si="198">SUM(V126:X126)</f>
        <v>1.00802653524773</v>
      </c>
    </row>
    <row r="127" spans="1:25" x14ac:dyDescent="0.2">
      <c r="A127" s="264" t="s">
        <v>363</v>
      </c>
      <c r="B127" s="301">
        <f>SUM(B125:B126)</f>
        <v>2.1646663984711663</v>
      </c>
      <c r="C127" s="301">
        <f t="shared" ref="C127" si="199">SUM(C125:C126)</f>
        <v>0.41435197690205883</v>
      </c>
      <c r="D127" s="301">
        <f t="shared" ref="D127" si="200">SUM(D125:D126)</f>
        <v>0.38598162462678454</v>
      </c>
      <c r="E127" s="301">
        <f t="shared" si="194"/>
        <v>2.9650000000000096</v>
      </c>
      <c r="F127" s="301"/>
      <c r="G127" s="301">
        <f>SUM(G125:G126)</f>
        <v>1.5402343853192608</v>
      </c>
      <c r="H127" s="301">
        <f t="shared" ref="H127" si="201">SUM(H125:H126)</f>
        <v>0.27512193090577824</v>
      </c>
      <c r="I127" s="301">
        <f t="shared" ref="I127" si="202">SUM(I125:I126)</f>
        <v>0.1866436837749641</v>
      </c>
      <c r="J127" s="301">
        <f t="shared" si="195"/>
        <v>2.0020000000000033</v>
      </c>
      <c r="K127" s="301"/>
      <c r="L127" s="301">
        <f>SUM(L125:L126)</f>
        <v>1.4971529103517036</v>
      </c>
      <c r="M127" s="301">
        <f t="shared" ref="M127" si="203">SUM(M125:M126)</f>
        <v>0.36318173063020737</v>
      </c>
      <c r="N127" s="301">
        <f t="shared" ref="N127" si="204">SUM(N125:N126)</f>
        <v>0.1726653590180901</v>
      </c>
      <c r="O127" s="301">
        <f t="shared" si="196"/>
        <v>2.0330000000000013</v>
      </c>
      <c r="P127" s="301"/>
      <c r="Q127" s="301">
        <f>SUM(Q125:Q126)</f>
        <v>1.4900137545170462</v>
      </c>
      <c r="R127" s="301">
        <f t="shared" ref="R127" si="205">SUM(R125:R126)</f>
        <v>0.36039856929633757</v>
      </c>
      <c r="S127" s="301">
        <f t="shared" ref="S127" si="206">SUM(S125:S126)</f>
        <v>0.18058767618661745</v>
      </c>
      <c r="T127" s="301">
        <f t="shared" si="197"/>
        <v>2.0310000000000015</v>
      </c>
      <c r="U127" s="301"/>
      <c r="V127" s="301">
        <f>SUM(V125:V126)</f>
        <v>1.4152782738090657</v>
      </c>
      <c r="W127" s="301">
        <f t="shared" ref="W127" si="207">SUM(W125:W126)</f>
        <v>0.34375243104196324</v>
      </c>
      <c r="X127" s="301">
        <f t="shared" ref="X127" si="208">SUM(X125:X126)</f>
        <v>0.17796929514897122</v>
      </c>
      <c r="Y127" s="301">
        <f t="shared" si="198"/>
        <v>1.9370000000000003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1.4330233688976626</v>
      </c>
      <c r="C134" s="300">
        <v>0.90300364718108939</v>
      </c>
      <c r="D134" s="300">
        <v>0.18362285560583069</v>
      </c>
      <c r="E134" s="300">
        <f>SUM(B134:D134)</f>
        <v>2.519649871684583</v>
      </c>
      <c r="F134" s="300"/>
      <c r="G134" s="300">
        <v>1.4599136526539076</v>
      </c>
      <c r="H134" s="300">
        <v>0.87167203075522204</v>
      </c>
      <c r="I134" s="300">
        <v>0.38386628748351481</v>
      </c>
      <c r="J134" s="300">
        <f>SUM(G134:I134)</f>
        <v>2.7154519708926443</v>
      </c>
      <c r="K134" s="300"/>
      <c r="L134" s="300">
        <v>1.2523229467822248</v>
      </c>
      <c r="M134" s="300">
        <v>0.92778007278483965</v>
      </c>
      <c r="N134" s="300">
        <v>0.16664011015339505</v>
      </c>
      <c r="O134" s="300">
        <f>SUM(L134:N134)</f>
        <v>2.3467431297204593</v>
      </c>
      <c r="P134" s="300"/>
      <c r="Q134" s="300">
        <v>1.3064450076191965</v>
      </c>
      <c r="R134" s="300">
        <v>0.89388818276979598</v>
      </c>
      <c r="S134" s="300">
        <v>0.17017404186620336</v>
      </c>
      <c r="T134" s="300">
        <f>SUM(Q134:S134)</f>
        <v>2.3705072322551954</v>
      </c>
      <c r="U134" s="300"/>
      <c r="V134" s="300">
        <v>1.6239532391564</v>
      </c>
      <c r="W134" s="300">
        <v>0.94989146842847361</v>
      </c>
      <c r="X134" s="300">
        <v>0.1989745853631075</v>
      </c>
      <c r="Y134" s="300">
        <f>SUM(V134:X134)</f>
        <v>2.7728192929479811</v>
      </c>
    </row>
    <row r="135" spans="1:25" x14ac:dyDescent="0.2">
      <c r="A135" s="260" t="s">
        <v>364</v>
      </c>
      <c r="B135" s="300">
        <v>1.1718389841867742</v>
      </c>
      <c r="C135" s="300">
        <v>0.16296528434385041</v>
      </c>
      <c r="D135" s="300">
        <v>0.39354585978479256</v>
      </c>
      <c r="E135" s="300">
        <f t="shared" ref="E135:E136" si="209">SUM(B135:D135)</f>
        <v>1.7283501283154172</v>
      </c>
      <c r="F135" s="300"/>
      <c r="G135" s="300">
        <v>1.366754434304531</v>
      </c>
      <c r="H135" s="300">
        <v>0.33266015973667262</v>
      </c>
      <c r="I135" s="300">
        <v>0.11813343506615172</v>
      </c>
      <c r="J135" s="300">
        <f t="shared" ref="J135:J136" si="210">SUM(G135:I135)</f>
        <v>1.8175480291073556</v>
      </c>
      <c r="K135" s="300"/>
      <c r="L135" s="300">
        <v>1.4282408576904668</v>
      </c>
      <c r="M135" s="300">
        <v>0.47532965476912981</v>
      </c>
      <c r="N135" s="300">
        <v>0.32868635781994443</v>
      </c>
      <c r="O135" s="300">
        <f t="shared" ref="O135:O136" si="211">SUM(L135:N135)</f>
        <v>2.2322568702795413</v>
      </c>
      <c r="P135" s="300"/>
      <c r="Q135" s="300">
        <v>1.4375775273940865</v>
      </c>
      <c r="R135" s="300">
        <v>0.47970462786341522</v>
      </c>
      <c r="S135" s="300">
        <v>0.34821061248729851</v>
      </c>
      <c r="T135" s="300">
        <f t="shared" ref="T135:T136" si="212">SUM(Q135:S135)</f>
        <v>2.2654927677448002</v>
      </c>
      <c r="U135" s="300"/>
      <c r="V135" s="300">
        <v>1.6682745923051994</v>
      </c>
      <c r="W135" s="300">
        <v>0.56684181642741815</v>
      </c>
      <c r="X135" s="300">
        <v>0.43906429831939903</v>
      </c>
      <c r="Y135" s="300">
        <f t="shared" ref="Y135:Y136" si="213">SUM(V135:X135)</f>
        <v>2.6741807070520167</v>
      </c>
    </row>
    <row r="136" spans="1:25" x14ac:dyDescent="0.2">
      <c r="A136" s="264" t="s">
        <v>363</v>
      </c>
      <c r="B136" s="301">
        <f>SUM(B134:B135)</f>
        <v>2.604862353084437</v>
      </c>
      <c r="C136" s="301">
        <f t="shared" ref="C136" si="214">SUM(C134:C135)</f>
        <v>1.0659689315249399</v>
      </c>
      <c r="D136" s="301">
        <f t="shared" ref="D136" si="215">SUM(D134:D135)</f>
        <v>0.57716871539062331</v>
      </c>
      <c r="E136" s="301">
        <f t="shared" si="209"/>
        <v>4.2480000000000002</v>
      </c>
      <c r="F136" s="301"/>
      <c r="G136" s="301">
        <f>SUM(G134:G135)</f>
        <v>2.8266680869584384</v>
      </c>
      <c r="H136" s="301">
        <f t="shared" ref="H136" si="216">SUM(H134:H135)</f>
        <v>1.2043321904918947</v>
      </c>
      <c r="I136" s="301">
        <f t="shared" ref="I136" si="217">SUM(I134:I135)</f>
        <v>0.50199972254966652</v>
      </c>
      <c r="J136" s="301">
        <f t="shared" si="210"/>
        <v>4.5330000000000004</v>
      </c>
      <c r="K136" s="301"/>
      <c r="L136" s="301">
        <f>SUM(L134:L135)</f>
        <v>2.6805638044726914</v>
      </c>
      <c r="M136" s="301">
        <f t="shared" ref="M136" si="218">SUM(M134:M135)</f>
        <v>1.4031097275539695</v>
      </c>
      <c r="N136" s="301">
        <f t="shared" ref="N136" si="219">SUM(N134:N135)</f>
        <v>0.49532646797333946</v>
      </c>
      <c r="O136" s="301">
        <f t="shared" si="211"/>
        <v>4.5790000000000006</v>
      </c>
      <c r="P136" s="301"/>
      <c r="Q136" s="301">
        <f>SUM(Q134:Q135)</f>
        <v>2.7440225350132827</v>
      </c>
      <c r="R136" s="301">
        <f t="shared" ref="R136" si="220">SUM(R134:R135)</f>
        <v>1.3735928106332111</v>
      </c>
      <c r="S136" s="301">
        <f t="shared" ref="S136" si="221">SUM(S134:S135)</f>
        <v>0.51838465435350189</v>
      </c>
      <c r="T136" s="301">
        <f t="shared" si="212"/>
        <v>4.6359999999999957</v>
      </c>
      <c r="U136" s="301"/>
      <c r="V136" s="301">
        <f>SUM(V134:V135)</f>
        <v>3.2922278314615996</v>
      </c>
      <c r="W136" s="301">
        <f t="shared" ref="W136" si="222">SUM(W134:W135)</f>
        <v>1.5167332848558917</v>
      </c>
      <c r="X136" s="301">
        <f t="shared" ref="X136" si="223">SUM(X134:X135)</f>
        <v>0.6380388836825065</v>
      </c>
      <c r="Y136" s="301">
        <f t="shared" si="213"/>
        <v>5.4469999999999974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2.4028191326253117</v>
      </c>
      <c r="C143" s="300">
        <v>1.5773746800504338</v>
      </c>
      <c r="D143" s="300">
        <v>0.92055849375206034</v>
      </c>
      <c r="E143" s="300">
        <f>SUM(B143:D143)</f>
        <v>4.9007523064278056</v>
      </c>
      <c r="F143" s="300"/>
      <c r="G143" s="300">
        <v>2.6133252255346009</v>
      </c>
      <c r="H143" s="300">
        <v>1.617823852467497</v>
      </c>
      <c r="I143" s="300">
        <v>0.95596243624358823</v>
      </c>
      <c r="J143" s="300">
        <f>SUM(G143:I143)</f>
        <v>5.1871115142456858</v>
      </c>
      <c r="K143" s="300"/>
      <c r="L143" s="300">
        <v>2.2662192620589736</v>
      </c>
      <c r="M143" s="300">
        <v>1.6259624153739349</v>
      </c>
      <c r="N143" s="300">
        <v>0.51081863941327266</v>
      </c>
      <c r="O143" s="300">
        <f>SUM(L143:N143)</f>
        <v>4.4030003168461818</v>
      </c>
      <c r="P143" s="300"/>
      <c r="Q143" s="300">
        <v>2.3811127302954977</v>
      </c>
      <c r="R143" s="300">
        <v>1.720119354544521</v>
      </c>
      <c r="S143" s="300">
        <v>0.54617392516862162</v>
      </c>
      <c r="T143" s="300">
        <f>SUM(Q143:S143)</f>
        <v>4.6474060100086403</v>
      </c>
      <c r="U143" s="300"/>
      <c r="V143" s="300">
        <v>2.564102239057287</v>
      </c>
      <c r="W143" s="300">
        <v>1.8634174055399617</v>
      </c>
      <c r="X143" s="300">
        <v>0.60986226804152555</v>
      </c>
      <c r="Y143" s="300">
        <f>SUM(V143:X143)</f>
        <v>5.0373819126387742</v>
      </c>
    </row>
    <row r="144" spans="1:25" x14ac:dyDescent="0.2">
      <c r="A144" s="260" t="s">
        <v>364</v>
      </c>
      <c r="B144" s="300">
        <v>4.2550033525309079</v>
      </c>
      <c r="C144" s="300">
        <v>0.63580448412275126</v>
      </c>
      <c r="D144" s="300">
        <v>1.1324398569185301</v>
      </c>
      <c r="E144" s="300">
        <f t="shared" ref="E144:E145" si="224">SUM(B144:D144)</f>
        <v>6.0232476935721895</v>
      </c>
      <c r="F144" s="300"/>
      <c r="G144" s="300">
        <v>4.1948826991458876</v>
      </c>
      <c r="H144" s="300">
        <v>0.47382346017336407</v>
      </c>
      <c r="I144" s="300">
        <v>1.6311823264350569</v>
      </c>
      <c r="J144" s="300">
        <f t="shared" ref="J144:J145" si="225">SUM(G144:I144)</f>
        <v>6.299888485754308</v>
      </c>
      <c r="K144" s="300"/>
      <c r="L144" s="300">
        <v>4.271986157491293</v>
      </c>
      <c r="M144" s="300">
        <v>0.65780244783412123</v>
      </c>
      <c r="N144" s="300">
        <v>1.9382110778284116</v>
      </c>
      <c r="O144" s="300">
        <f t="shared" ref="O144:O145" si="226">SUM(L144:N144)</f>
        <v>6.8679996831538261</v>
      </c>
      <c r="P144" s="300"/>
      <c r="Q144" s="300">
        <v>4.3927579808895292</v>
      </c>
      <c r="R144" s="300">
        <v>0.7043884517959591</v>
      </c>
      <c r="S144" s="300">
        <v>2.0214475573058786</v>
      </c>
      <c r="T144" s="300">
        <f t="shared" ref="T144:T145" si="227">SUM(Q144:S144)</f>
        <v>7.1185939899913659</v>
      </c>
      <c r="U144" s="300"/>
      <c r="V144" s="300">
        <v>4.5925443533045698</v>
      </c>
      <c r="W144" s="300">
        <v>0.78571705829314997</v>
      </c>
      <c r="X144" s="300">
        <v>2.1673566757635045</v>
      </c>
      <c r="Y144" s="300">
        <f t="shared" ref="Y144:Y145" si="228">SUM(V144:X144)</f>
        <v>7.5456180873612242</v>
      </c>
    </row>
    <row r="145" spans="1:25" x14ac:dyDescent="0.2">
      <c r="A145" s="264" t="s">
        <v>363</v>
      </c>
      <c r="B145" s="301">
        <f>SUM(B143:B144)</f>
        <v>6.6578224851562195</v>
      </c>
      <c r="C145" s="301">
        <f t="shared" ref="C145" si="229">SUM(C143:C144)</f>
        <v>2.2131791641731851</v>
      </c>
      <c r="D145" s="301">
        <f t="shared" ref="D145" si="230">SUM(D143:D144)</f>
        <v>2.0529983506705904</v>
      </c>
      <c r="E145" s="301">
        <f t="shared" si="224"/>
        <v>10.923999999999994</v>
      </c>
      <c r="F145" s="301"/>
      <c r="G145" s="301">
        <f>SUM(G143:G144)</f>
        <v>6.8082079246804881</v>
      </c>
      <c r="H145" s="301">
        <f t="shared" ref="H145" si="231">SUM(H143:H144)</f>
        <v>2.0916473126408612</v>
      </c>
      <c r="I145" s="301">
        <f t="shared" ref="I145" si="232">SUM(I143:I144)</f>
        <v>2.587144762678645</v>
      </c>
      <c r="J145" s="301">
        <f t="shared" si="225"/>
        <v>11.486999999999995</v>
      </c>
      <c r="K145" s="301"/>
      <c r="L145" s="301">
        <f>SUM(L143:L144)</f>
        <v>6.5382054195502661</v>
      </c>
      <c r="M145" s="301">
        <f t="shared" ref="M145" si="233">SUM(M143:M144)</f>
        <v>2.2837648632080563</v>
      </c>
      <c r="N145" s="301">
        <f t="shared" ref="N145" si="234">SUM(N143:N144)</f>
        <v>2.4490297172416842</v>
      </c>
      <c r="O145" s="301">
        <f t="shared" si="226"/>
        <v>11.271000000000006</v>
      </c>
      <c r="P145" s="301"/>
      <c r="Q145" s="301">
        <f>SUM(Q143:Q144)</f>
        <v>6.7738707111850269</v>
      </c>
      <c r="R145" s="301">
        <f t="shared" ref="R145" si="235">SUM(R143:R144)</f>
        <v>2.4245078063404799</v>
      </c>
      <c r="S145" s="301">
        <f t="shared" ref="S145" si="236">SUM(S143:S144)</f>
        <v>2.5676214824745003</v>
      </c>
      <c r="T145" s="301">
        <f t="shared" si="227"/>
        <v>11.766000000000007</v>
      </c>
      <c r="U145" s="301"/>
      <c r="V145" s="301">
        <f>SUM(V143:V144)</f>
        <v>7.1566465923618567</v>
      </c>
      <c r="W145" s="301">
        <f t="shared" ref="W145" si="237">SUM(W143:W144)</f>
        <v>2.6491344638331116</v>
      </c>
      <c r="X145" s="301">
        <f t="shared" ref="X145" si="238">SUM(X143:X144)</f>
        <v>2.7772189438050301</v>
      </c>
      <c r="Y145" s="301">
        <f t="shared" si="228"/>
        <v>12.582999999999998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1.6310573963132555</v>
      </c>
      <c r="C152" s="300">
        <v>1.8231234279874704</v>
      </c>
      <c r="D152" s="300">
        <v>0.34335562841092443</v>
      </c>
      <c r="E152" s="300">
        <f>SUM(B152:D152)</f>
        <v>3.7975364527116504</v>
      </c>
      <c r="F152" s="300"/>
      <c r="G152" s="300">
        <v>2.2651030549173692</v>
      </c>
      <c r="H152" s="300">
        <v>1.9494866525014865</v>
      </c>
      <c r="I152" s="300">
        <v>0.57724689167218624</v>
      </c>
      <c r="J152" s="300">
        <f>SUM(G152:I152)</f>
        <v>4.7918365990910425</v>
      </c>
      <c r="K152" s="300"/>
      <c r="L152" s="300">
        <v>2.0176995762108549</v>
      </c>
      <c r="M152" s="300">
        <v>1.9008027288007705</v>
      </c>
      <c r="N152" s="300">
        <v>0.44821567401620144</v>
      </c>
      <c r="O152" s="300">
        <f>SUM(L152:N152)</f>
        <v>4.3667179790278272</v>
      </c>
      <c r="P152" s="300"/>
      <c r="Q152" s="300">
        <v>2.2021936167302694</v>
      </c>
      <c r="R152" s="300">
        <v>1.9996093763307099</v>
      </c>
      <c r="S152" s="300">
        <v>0.47252920502268747</v>
      </c>
      <c r="T152" s="300">
        <f>SUM(Q152:S152)</f>
        <v>4.6743321980836665</v>
      </c>
      <c r="U152" s="300"/>
      <c r="V152" s="300">
        <v>2.4121181850875306</v>
      </c>
      <c r="W152" s="300">
        <v>2.0691974195646909</v>
      </c>
      <c r="X152" s="300">
        <v>0.51083311294681077</v>
      </c>
      <c r="Y152" s="300">
        <f>SUM(V152:X152)</f>
        <v>4.9921487175990329</v>
      </c>
    </row>
    <row r="153" spans="1:25" x14ac:dyDescent="0.2">
      <c r="A153" s="260" t="s">
        <v>364</v>
      </c>
      <c r="B153" s="300">
        <v>3.5563152666254245</v>
      </c>
      <c r="C153" s="300">
        <v>1.4850528380394643</v>
      </c>
      <c r="D153" s="300">
        <v>0.62509544262346273</v>
      </c>
      <c r="E153" s="300">
        <f t="shared" ref="E153:E154" si="239">SUM(B153:D153)</f>
        <v>5.6664635472883518</v>
      </c>
      <c r="F153" s="300"/>
      <c r="G153" s="300">
        <v>4.1833633834180128</v>
      </c>
      <c r="H153" s="300">
        <v>1.469188066125501</v>
      </c>
      <c r="I153" s="300">
        <v>0.58261195136544452</v>
      </c>
      <c r="J153" s="300">
        <f t="shared" ref="J153:J154" si="240">SUM(G153:I153)</f>
        <v>6.2351634009089585</v>
      </c>
      <c r="K153" s="300"/>
      <c r="L153" s="300">
        <v>3.9409984909015146</v>
      </c>
      <c r="M153" s="300">
        <v>1.388347946165557</v>
      </c>
      <c r="N153" s="300">
        <v>0.37993558390508364</v>
      </c>
      <c r="O153" s="300">
        <f t="shared" ref="O153:O154" si="241">SUM(L153:N153)</f>
        <v>5.7092820209721555</v>
      </c>
      <c r="P153" s="300"/>
      <c r="Q153" s="300">
        <v>4.2252328101809775</v>
      </c>
      <c r="R153" s="300">
        <v>1.4854504069002039</v>
      </c>
      <c r="S153" s="300">
        <v>0.40098458483515059</v>
      </c>
      <c r="T153" s="300">
        <f t="shared" ref="T153:T154" si="242">SUM(Q153:S153)</f>
        <v>6.1116678019163313</v>
      </c>
      <c r="U153" s="300"/>
      <c r="V153" s="300">
        <v>4.5269991840595054</v>
      </c>
      <c r="W153" s="300">
        <v>1.576965249321266</v>
      </c>
      <c r="X153" s="300">
        <v>0.43088684902018937</v>
      </c>
      <c r="Y153" s="300">
        <f t="shared" ref="Y153:Y154" si="243">SUM(V153:X153)</f>
        <v>6.534851282400961</v>
      </c>
    </row>
    <row r="154" spans="1:25" x14ac:dyDescent="0.2">
      <c r="A154" s="264" t="s">
        <v>363</v>
      </c>
      <c r="B154" s="301">
        <f>SUM(B152:B153)</f>
        <v>5.1873726629386798</v>
      </c>
      <c r="C154" s="301">
        <f t="shared" ref="C154" si="244">SUM(C152:C153)</f>
        <v>3.3081762660269347</v>
      </c>
      <c r="D154" s="301">
        <f t="shared" ref="D154" si="245">SUM(D152:D153)</f>
        <v>0.96845107103438721</v>
      </c>
      <c r="E154" s="301">
        <f t="shared" si="239"/>
        <v>9.4640000000000022</v>
      </c>
      <c r="F154" s="301"/>
      <c r="G154" s="301">
        <f>SUM(G152:G153)</f>
        <v>6.448466438335382</v>
      </c>
      <c r="H154" s="301">
        <f t="shared" ref="H154" si="246">SUM(H152:H153)</f>
        <v>3.4186747186269875</v>
      </c>
      <c r="I154" s="301">
        <f t="shared" ref="I154" si="247">SUM(I152:I153)</f>
        <v>1.1598588430376306</v>
      </c>
      <c r="J154" s="301">
        <f t="shared" si="240"/>
        <v>11.026999999999999</v>
      </c>
      <c r="K154" s="301"/>
      <c r="L154" s="301">
        <f>SUM(L152:L153)</f>
        <v>5.958698067112369</v>
      </c>
      <c r="M154" s="301">
        <f t="shared" ref="M154" si="248">SUM(M152:M153)</f>
        <v>3.2891506749663275</v>
      </c>
      <c r="N154" s="301">
        <f t="shared" ref="N154" si="249">SUM(N152:N153)</f>
        <v>0.82815125792128508</v>
      </c>
      <c r="O154" s="301">
        <f t="shared" si="241"/>
        <v>10.075999999999981</v>
      </c>
      <c r="P154" s="301"/>
      <c r="Q154" s="301">
        <f>SUM(Q152:Q153)</f>
        <v>6.4274264269112464</v>
      </c>
      <c r="R154" s="301">
        <f t="shared" ref="R154" si="250">SUM(R152:R153)</f>
        <v>3.4850597832309136</v>
      </c>
      <c r="S154" s="301">
        <f t="shared" ref="S154" si="251">SUM(S152:S153)</f>
        <v>0.87351378985783801</v>
      </c>
      <c r="T154" s="301">
        <f t="shared" si="242"/>
        <v>10.785999999999998</v>
      </c>
      <c r="U154" s="301"/>
      <c r="V154" s="301">
        <f>SUM(V152:V153)</f>
        <v>6.939117369147036</v>
      </c>
      <c r="W154" s="301">
        <f t="shared" ref="W154" si="252">SUM(W152:W153)</f>
        <v>3.6461626688859567</v>
      </c>
      <c r="X154" s="301">
        <f t="shared" ref="X154" si="253">SUM(X152:X153)</f>
        <v>0.94171996196700014</v>
      </c>
      <c r="Y154" s="301">
        <f t="shared" si="243"/>
        <v>11.526999999999992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1.8452617726734104</v>
      </c>
      <c r="C161" s="300">
        <v>1.8647260006174036</v>
      </c>
      <c r="D161" s="300">
        <v>0.19503950854553007</v>
      </c>
      <c r="E161" s="300">
        <f>SUM(B161:D161)</f>
        <v>3.9050272818363441</v>
      </c>
      <c r="F161" s="300"/>
      <c r="G161" s="300">
        <v>1.9128591647601667</v>
      </c>
      <c r="H161" s="300">
        <v>1.7120338763748451</v>
      </c>
      <c r="I161" s="300">
        <v>0.31492901396033524</v>
      </c>
      <c r="J161" s="300">
        <f>SUM(G161:I161)</f>
        <v>3.9398220550953473</v>
      </c>
      <c r="K161" s="300"/>
      <c r="L161" s="300">
        <v>2.0117752827907562</v>
      </c>
      <c r="M161" s="300">
        <v>1.7571271381641698</v>
      </c>
      <c r="N161" s="300">
        <v>0.11784687599518835</v>
      </c>
      <c r="O161" s="300">
        <f>SUM(L161:N161)</f>
        <v>3.8867492969501143</v>
      </c>
      <c r="P161" s="300"/>
      <c r="Q161" s="300">
        <v>2.044131084368531</v>
      </c>
      <c r="R161" s="300">
        <v>1.7890002447273408</v>
      </c>
      <c r="S161" s="300">
        <v>0.11988802659954755</v>
      </c>
      <c r="T161" s="300">
        <f>SUM(Q161:S161)</f>
        <v>3.9530193556954192</v>
      </c>
      <c r="U161" s="300"/>
      <c r="V161" s="300">
        <v>2.121972550208838</v>
      </c>
      <c r="W161" s="300">
        <v>1.8579342809301858</v>
      </c>
      <c r="X161" s="300">
        <v>0.12553073183261648</v>
      </c>
      <c r="Y161" s="300">
        <f>SUM(V161:X161)</f>
        <v>4.1054375629716402</v>
      </c>
    </row>
    <row r="162" spans="1:25" x14ac:dyDescent="0.2">
      <c r="A162" s="260" t="s">
        <v>364</v>
      </c>
      <c r="B162" s="300">
        <v>2.1360335043626777</v>
      </c>
      <c r="C162" s="300">
        <v>0.3404915792494978</v>
      </c>
      <c r="D162" s="300">
        <v>0.28944763455147499</v>
      </c>
      <c r="E162" s="300">
        <f t="shared" ref="E162:E163" si="254">SUM(B162:D162)</f>
        <v>2.7659727181636504</v>
      </c>
      <c r="F162" s="300"/>
      <c r="G162" s="300">
        <v>2.1933726923922348</v>
      </c>
      <c r="H162" s="300">
        <v>0.3162947078602712</v>
      </c>
      <c r="I162" s="300">
        <v>9.7510544652146564E-2</v>
      </c>
      <c r="J162" s="300">
        <f t="shared" ref="J162:J163" si="255">SUM(G162:I162)</f>
        <v>2.6071779449046528</v>
      </c>
      <c r="K162" s="300"/>
      <c r="L162" s="300">
        <v>2.2863392747771774</v>
      </c>
      <c r="M162" s="300">
        <v>0.32291142827270225</v>
      </c>
      <c r="N162" s="300">
        <v>0</v>
      </c>
      <c r="O162" s="300">
        <f t="shared" ref="O162:O163" si="256">SUM(L162:N162)</f>
        <v>2.6092507030498795</v>
      </c>
      <c r="P162" s="300"/>
      <c r="Q162" s="300">
        <v>2.2761962186004219</v>
      </c>
      <c r="R162" s="300">
        <v>0.34578442570415802</v>
      </c>
      <c r="S162" s="300">
        <v>0</v>
      </c>
      <c r="T162" s="300">
        <f t="shared" ref="T162:T163" si="257">SUM(Q162:S162)</f>
        <v>2.6219806443045801</v>
      </c>
      <c r="U162" s="300"/>
      <c r="V162" s="300">
        <v>2.2665712413075263</v>
      </c>
      <c r="W162" s="300">
        <v>0.39599119572084202</v>
      </c>
      <c r="X162" s="300">
        <v>0</v>
      </c>
      <c r="Y162" s="300">
        <f t="shared" ref="Y162:Y163" si="258">SUM(V162:X162)</f>
        <v>2.6625624370283685</v>
      </c>
    </row>
    <row r="163" spans="1:25" x14ac:dyDescent="0.2">
      <c r="A163" s="264" t="s">
        <v>363</v>
      </c>
      <c r="B163" s="301">
        <f>SUM(B161:B162)</f>
        <v>3.9812952770360881</v>
      </c>
      <c r="C163" s="301">
        <f t="shared" ref="C163" si="259">SUM(C161:C162)</f>
        <v>2.2052175798669014</v>
      </c>
      <c r="D163" s="301">
        <f t="shared" ref="D163" si="260">SUM(D161:D162)</f>
        <v>0.48448714309700502</v>
      </c>
      <c r="E163" s="301">
        <f t="shared" si="254"/>
        <v>6.6709999999999949</v>
      </c>
      <c r="F163" s="301"/>
      <c r="G163" s="301">
        <f>SUM(G161:G162)</f>
        <v>4.1062318571524017</v>
      </c>
      <c r="H163" s="301">
        <f t="shared" ref="H163" si="261">SUM(H161:H162)</f>
        <v>2.0283285842351164</v>
      </c>
      <c r="I163" s="301">
        <f t="shared" ref="I163" si="262">SUM(I161:I162)</f>
        <v>0.41243955861248183</v>
      </c>
      <c r="J163" s="301">
        <f t="shared" si="255"/>
        <v>6.5469999999999997</v>
      </c>
      <c r="K163" s="301"/>
      <c r="L163" s="301">
        <f>SUM(L161:L162)</f>
        <v>4.2981145575679331</v>
      </c>
      <c r="M163" s="301">
        <f t="shared" ref="M163" si="263">SUM(M161:M162)</f>
        <v>2.0800385664368721</v>
      </c>
      <c r="N163" s="301">
        <f t="shared" ref="N163" si="264">SUM(N161:N162)</f>
        <v>0.11784687599518835</v>
      </c>
      <c r="O163" s="301">
        <f t="shared" si="256"/>
        <v>6.4959999999999942</v>
      </c>
      <c r="P163" s="301"/>
      <c r="Q163" s="301">
        <f>SUM(Q161:Q162)</f>
        <v>4.3203273029689528</v>
      </c>
      <c r="R163" s="301">
        <f t="shared" ref="R163" si="265">SUM(R161:R162)</f>
        <v>2.1347846704314986</v>
      </c>
      <c r="S163" s="301">
        <f t="shared" ref="S163" si="266">SUM(S161:S162)</f>
        <v>0.11988802659954755</v>
      </c>
      <c r="T163" s="301">
        <f t="shared" si="257"/>
        <v>6.5749999999999993</v>
      </c>
      <c r="U163" s="301"/>
      <c r="V163" s="301">
        <f>SUM(V161:V162)</f>
        <v>4.3885437915163639</v>
      </c>
      <c r="W163" s="301">
        <f t="shared" ref="W163" si="267">SUM(W161:W162)</f>
        <v>2.2539254766510277</v>
      </c>
      <c r="X163" s="301">
        <f t="shared" ref="X163" si="268">SUM(X161:X162)</f>
        <v>0.12553073183261648</v>
      </c>
      <c r="Y163" s="301">
        <f t="shared" si="258"/>
        <v>6.7680000000000078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4.096421897772716</v>
      </c>
      <c r="C170" s="300">
        <v>5.3602454073661772</v>
      </c>
      <c r="D170" s="300">
        <v>0.43722072799368356</v>
      </c>
      <c r="E170" s="300">
        <f>SUM(B170:D170)</f>
        <v>9.8938880331325763</v>
      </c>
      <c r="F170" s="300"/>
      <c r="G170" s="300">
        <v>4.0098105498868133</v>
      </c>
      <c r="H170" s="300">
        <v>4.7149655494206835</v>
      </c>
      <c r="I170" s="300">
        <v>0.45699065871073669</v>
      </c>
      <c r="J170" s="300">
        <f>SUM(G170:I170)</f>
        <v>9.1817667580182345</v>
      </c>
      <c r="K170" s="300"/>
      <c r="L170" s="300">
        <v>4.0611071361977604</v>
      </c>
      <c r="M170" s="300">
        <v>4.7646249609442579</v>
      </c>
      <c r="N170" s="300">
        <v>0.50668352064375954</v>
      </c>
      <c r="O170" s="300">
        <f>SUM(L170:N170)</f>
        <v>9.3324156177857791</v>
      </c>
      <c r="P170" s="300"/>
      <c r="Q170" s="300">
        <v>4.274533121132321</v>
      </c>
      <c r="R170" s="300">
        <v>4.8003944942505292</v>
      </c>
      <c r="S170" s="300">
        <v>0.52753542446299384</v>
      </c>
      <c r="T170" s="300">
        <f>SUM(Q170:S170)</f>
        <v>9.6024630398458442</v>
      </c>
      <c r="U170" s="300"/>
      <c r="V170" s="300">
        <v>4.7774236405971822</v>
      </c>
      <c r="W170" s="300">
        <v>4.9044494135237127</v>
      </c>
      <c r="X170" s="300">
        <v>0.56424534724316444</v>
      </c>
      <c r="Y170" s="300">
        <f>SUM(V170:X170)</f>
        <v>10.246118401364059</v>
      </c>
    </row>
    <row r="171" spans="1:25" x14ac:dyDescent="0.2">
      <c r="A171" s="260" t="s">
        <v>364</v>
      </c>
      <c r="B171" s="300">
        <v>2.5705888217790638</v>
      </c>
      <c r="C171" s="300">
        <v>0.85921272165971851</v>
      </c>
      <c r="D171" s="300">
        <v>0.44131042342866317</v>
      </c>
      <c r="E171" s="300">
        <f t="shared" ref="E171" si="269">SUM(B171:D171)</f>
        <v>3.8711119668674456</v>
      </c>
      <c r="F171" s="300"/>
      <c r="G171" s="300">
        <v>2.4346679531846078</v>
      </c>
      <c r="H171" s="300">
        <v>0.80140761118053416</v>
      </c>
      <c r="I171" s="300">
        <v>0.37815767761664559</v>
      </c>
      <c r="J171" s="300">
        <f t="shared" ref="J171:J172" si="270">SUM(G171:I171)</f>
        <v>3.6142332419817875</v>
      </c>
      <c r="K171" s="300"/>
      <c r="L171" s="300">
        <v>2.5190814525843592</v>
      </c>
      <c r="M171" s="300">
        <v>0.73726533353258283</v>
      </c>
      <c r="N171" s="300">
        <v>0.40423759609727994</v>
      </c>
      <c r="O171" s="300">
        <f t="shared" ref="O171:O172" si="271">SUM(L171:N171)</f>
        <v>3.6605843822142221</v>
      </c>
      <c r="P171" s="300"/>
      <c r="Q171" s="300">
        <v>2.5599383638497728</v>
      </c>
      <c r="R171" s="300">
        <v>0.76933121305121299</v>
      </c>
      <c r="S171" s="300">
        <v>0.42426738325316471</v>
      </c>
      <c r="T171" s="300">
        <f t="shared" ref="T171:T172" si="272">SUM(Q171:S171)</f>
        <v>3.7535369601541504</v>
      </c>
      <c r="U171" s="300"/>
      <c r="V171" s="300">
        <v>2.6652411780076095</v>
      </c>
      <c r="W171" s="300">
        <v>0.83952012941842424</v>
      </c>
      <c r="X171" s="300">
        <v>0.46712029120986975</v>
      </c>
      <c r="Y171" s="300">
        <f t="shared" ref="Y171:Y172" si="273">SUM(V171:X171)</f>
        <v>3.9718815986359033</v>
      </c>
    </row>
    <row r="172" spans="1:25" x14ac:dyDescent="0.2">
      <c r="A172" s="264" t="s">
        <v>363</v>
      </c>
      <c r="B172" s="301">
        <f>SUM(B170:B171)</f>
        <v>6.6670107195517794</v>
      </c>
      <c r="C172" s="301">
        <f t="shared" ref="C172" si="274">SUM(C170:C171)</f>
        <v>6.2194581290258952</v>
      </c>
      <c r="D172" s="301">
        <f t="shared" ref="D172" si="275">SUM(D170:D171)</f>
        <v>0.87853115142234672</v>
      </c>
      <c r="E172" s="301">
        <f>SUM(B172:D172)</f>
        <v>13.765000000000022</v>
      </c>
      <c r="F172" s="301"/>
      <c r="G172" s="301">
        <f>SUM(G170:G171)</f>
        <v>6.4444785030714211</v>
      </c>
      <c r="H172" s="301">
        <f t="shared" ref="H172" si="276">SUM(H170:H171)</f>
        <v>5.5163731606012174</v>
      </c>
      <c r="I172" s="301">
        <f t="shared" ref="I172" si="277">SUM(I170:I171)</f>
        <v>0.83514833632738228</v>
      </c>
      <c r="J172" s="301">
        <f t="shared" si="270"/>
        <v>12.796000000000021</v>
      </c>
      <c r="K172" s="301"/>
      <c r="L172" s="301">
        <f>SUM(L170:L171)</f>
        <v>6.5801885887821197</v>
      </c>
      <c r="M172" s="301">
        <f t="shared" ref="M172" si="278">SUM(M170:M171)</f>
        <v>5.5018902944768406</v>
      </c>
      <c r="N172" s="301">
        <f t="shared" ref="N172" si="279">SUM(N170:N171)</f>
        <v>0.91092111674103948</v>
      </c>
      <c r="O172" s="301">
        <f t="shared" si="271"/>
        <v>12.993</v>
      </c>
      <c r="P172" s="301"/>
      <c r="Q172" s="301">
        <f>SUM(Q170:Q171)</f>
        <v>6.8344714849820942</v>
      </c>
      <c r="R172" s="301">
        <f t="shared" ref="R172" si="280">SUM(R170:R171)</f>
        <v>5.5697257073017425</v>
      </c>
      <c r="S172" s="301">
        <f t="shared" ref="S172" si="281">SUM(S170:S171)</f>
        <v>0.95180280771615855</v>
      </c>
      <c r="T172" s="301">
        <f t="shared" si="272"/>
        <v>13.355999999999995</v>
      </c>
      <c r="U172" s="301"/>
      <c r="V172" s="301">
        <f>SUM(V170:V171)</f>
        <v>7.4426648186047917</v>
      </c>
      <c r="W172" s="301">
        <f t="shared" ref="W172" si="282">SUM(W170:W171)</f>
        <v>5.7439695429421374</v>
      </c>
      <c r="X172" s="301">
        <f t="shared" ref="X172" si="283">SUM(X170:X171)</f>
        <v>1.0313656384530341</v>
      </c>
      <c r="Y172" s="301">
        <f t="shared" si="273"/>
        <v>14.217999999999963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6.9827014255536426</v>
      </c>
      <c r="C179" s="300">
        <v>6.5636955002712778</v>
      </c>
      <c r="D179" s="300">
        <v>0.90641295170846792</v>
      </c>
      <c r="E179" s="300">
        <f>SUM(B179:D179)</f>
        <v>14.452809877533388</v>
      </c>
      <c r="F179" s="300"/>
      <c r="G179" s="300">
        <v>8.2242213918545346</v>
      </c>
      <c r="H179" s="300">
        <v>7.5324776200589092</v>
      </c>
      <c r="I179" s="300">
        <v>0.95927739418658131</v>
      </c>
      <c r="J179" s="300">
        <f>SUM(G179:I179)</f>
        <v>16.715976406100026</v>
      </c>
      <c r="K179" s="300"/>
      <c r="L179" s="300">
        <v>8.3036678504386394</v>
      </c>
      <c r="M179" s="300">
        <v>7.2730194765931175</v>
      </c>
      <c r="N179" s="300">
        <v>0.66769838824904615</v>
      </c>
      <c r="O179" s="300">
        <f>SUM(L179:N179)</f>
        <v>16.244385715280803</v>
      </c>
      <c r="P179" s="300"/>
      <c r="Q179" s="300">
        <v>9.0749172841367134</v>
      </c>
      <c r="R179" s="300">
        <v>7.49286747235442</v>
      </c>
      <c r="S179" s="300">
        <v>0.75138798179820743</v>
      </c>
      <c r="T179" s="300">
        <f>SUM(Q179:S179)</f>
        <v>17.319172738289339</v>
      </c>
      <c r="U179" s="300"/>
      <c r="V179" s="300">
        <v>10.19686397040519</v>
      </c>
      <c r="W179" s="300">
        <v>7.4120381051372357</v>
      </c>
      <c r="X179" s="300">
        <v>0.86687186467064703</v>
      </c>
      <c r="Y179" s="300">
        <f>SUM(V179:X179)</f>
        <v>18.47577394021307</v>
      </c>
    </row>
    <row r="180" spans="1:25" x14ac:dyDescent="0.2">
      <c r="A180" s="260" t="s">
        <v>364</v>
      </c>
      <c r="B180" s="300">
        <v>2.8160795272226129</v>
      </c>
      <c r="C180" s="300">
        <v>0.70059139603568399</v>
      </c>
      <c r="D180" s="300">
        <v>0.30951919920834542</v>
      </c>
      <c r="E180" s="300">
        <f t="shared" ref="E180:E181" si="284">SUM(B180:D180)</f>
        <v>3.8261901224666421</v>
      </c>
      <c r="F180" s="300"/>
      <c r="G180" s="300">
        <v>2.8504419699293733</v>
      </c>
      <c r="H180" s="300">
        <v>0.85388706892587452</v>
      </c>
      <c r="I180" s="300">
        <v>0.63369455504472727</v>
      </c>
      <c r="J180" s="300">
        <f t="shared" ref="J180:J181" si="285">SUM(G180:I180)</f>
        <v>4.3380235938999752</v>
      </c>
      <c r="K180" s="300"/>
      <c r="L180" s="300">
        <v>2.779712061886185</v>
      </c>
      <c r="M180" s="300">
        <v>0.83470676871350324</v>
      </c>
      <c r="N180" s="300">
        <v>0.72919545411954068</v>
      </c>
      <c r="O180" s="300">
        <f t="shared" ref="O180:O181" si="286">SUM(L180:N180)</f>
        <v>4.3436142847192292</v>
      </c>
      <c r="P180" s="300"/>
      <c r="Q180" s="300">
        <v>2.956785307802436</v>
      </c>
      <c r="R180" s="300">
        <v>0.90943003298712843</v>
      </c>
      <c r="S180" s="300">
        <v>0.7366119209210692</v>
      </c>
      <c r="T180" s="300">
        <f t="shared" ref="T180:T181" si="287">SUM(Q180:S180)</f>
        <v>4.6028272617106341</v>
      </c>
      <c r="U180" s="300"/>
      <c r="V180" s="300">
        <v>3.1541541270160662</v>
      </c>
      <c r="W180" s="300">
        <v>1.007114485705418</v>
      </c>
      <c r="X180" s="300">
        <v>0.70495744706546348</v>
      </c>
      <c r="Y180" s="300">
        <f t="shared" ref="Y180:Y181" si="288">SUM(V180:X180)</f>
        <v>4.8662260597869471</v>
      </c>
    </row>
    <row r="181" spans="1:25" x14ac:dyDescent="0.2">
      <c r="A181" s="264" t="s">
        <v>363</v>
      </c>
      <c r="B181" s="301">
        <f>SUM(B179:B180)</f>
        <v>9.798780952776255</v>
      </c>
      <c r="C181" s="301">
        <f t="shared" ref="C181" si="289">SUM(C179:C180)</f>
        <v>7.2642868963069613</v>
      </c>
      <c r="D181" s="301">
        <f t="shared" ref="D181" si="290">SUM(D179:D180)</f>
        <v>1.2159321509168133</v>
      </c>
      <c r="E181" s="301">
        <f t="shared" si="284"/>
        <v>18.279000000000032</v>
      </c>
      <c r="F181" s="301"/>
      <c r="G181" s="301">
        <f>SUM(G179:G180)</f>
        <v>11.074663361783909</v>
      </c>
      <c r="H181" s="301">
        <f t="shared" ref="H181" si="291">SUM(H179:H180)</f>
        <v>8.3863646889847843</v>
      </c>
      <c r="I181" s="301">
        <f t="shared" ref="I181" si="292">SUM(I179:I180)</f>
        <v>1.5929719492313086</v>
      </c>
      <c r="J181" s="301">
        <f t="shared" si="285"/>
        <v>21.054000000000002</v>
      </c>
      <c r="K181" s="301"/>
      <c r="L181" s="301">
        <f>SUM(L179:L180)</f>
        <v>11.083379912324824</v>
      </c>
      <c r="M181" s="301">
        <f t="shared" ref="M181" si="293">SUM(M179:M180)</f>
        <v>8.1077262453066208</v>
      </c>
      <c r="N181" s="301">
        <f t="shared" ref="N181" si="294">SUM(N179:N180)</f>
        <v>1.3968938423685868</v>
      </c>
      <c r="O181" s="301">
        <f t="shared" si="286"/>
        <v>20.588000000000033</v>
      </c>
      <c r="P181" s="301"/>
      <c r="Q181" s="301">
        <f>SUM(Q179:Q180)</f>
        <v>12.031702591939149</v>
      </c>
      <c r="R181" s="301">
        <f t="shared" ref="R181" si="295">SUM(R179:R180)</f>
        <v>8.402297505341549</v>
      </c>
      <c r="S181" s="301">
        <f t="shared" ref="S181" si="296">SUM(S179:S180)</f>
        <v>1.4879999027192765</v>
      </c>
      <c r="T181" s="301">
        <f t="shared" si="287"/>
        <v>21.921999999999976</v>
      </c>
      <c r="U181" s="301"/>
      <c r="V181" s="301">
        <f>SUM(V179:V180)</f>
        <v>13.351018097421257</v>
      </c>
      <c r="W181" s="301">
        <f t="shared" ref="W181" si="297">SUM(W179:W180)</f>
        <v>8.4191525908426534</v>
      </c>
      <c r="X181" s="301">
        <f t="shared" ref="X181" si="298">SUM(X179:X180)</f>
        <v>1.5718293117361104</v>
      </c>
      <c r="Y181" s="301">
        <f t="shared" si="288"/>
        <v>23.34200000000002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0.73578095382500763</v>
      </c>
      <c r="C188" s="300">
        <v>1.2458598287990847</v>
      </c>
      <c r="D188" s="300">
        <v>0.48804325894374845</v>
      </c>
      <c r="E188" s="300">
        <f>SUM(B188:D188)</f>
        <v>2.4696840415678407</v>
      </c>
      <c r="F188" s="300"/>
      <c r="G188" s="300">
        <v>0.68208589121430707</v>
      </c>
      <c r="H188" s="300">
        <v>1.0772159396757282</v>
      </c>
      <c r="I188" s="300">
        <v>0.49315281946069062</v>
      </c>
      <c r="J188" s="300">
        <f>SUM(G188:I188)</f>
        <v>2.2524546503507259</v>
      </c>
      <c r="K188" s="300"/>
      <c r="L188" s="300">
        <v>0.81985876931653323</v>
      </c>
      <c r="M188" s="300">
        <v>1.2140591368372127</v>
      </c>
      <c r="N188" s="300">
        <v>0.39413537158043183</v>
      </c>
      <c r="O188" s="300">
        <f>SUM(L188:N188)</f>
        <v>2.4280532777341777</v>
      </c>
      <c r="P188" s="300"/>
      <c r="Q188" s="300">
        <v>0.72508512672944003</v>
      </c>
      <c r="R188" s="300">
        <v>1.1473050861707736</v>
      </c>
      <c r="S188" s="300">
        <v>0.31817357860584172</v>
      </c>
      <c r="T188" s="300">
        <f>SUM(Q188:S188)</f>
        <v>2.1905637915060554</v>
      </c>
      <c r="U188" s="300"/>
      <c r="V188" s="300">
        <v>0.74856395557791255</v>
      </c>
      <c r="W188" s="300">
        <v>1.2578752287955892</v>
      </c>
      <c r="X188" s="300">
        <v>0.36018713005054021</v>
      </c>
      <c r="Y188" s="300">
        <f>SUM(V188:X188)</f>
        <v>2.366626314424042</v>
      </c>
    </row>
    <row r="189" spans="1:25" x14ac:dyDescent="0.2">
      <c r="A189" s="260" t="s">
        <v>364</v>
      </c>
      <c r="B189" s="300">
        <v>0.91291340567655377</v>
      </c>
      <c r="C189" s="300">
        <v>0.89185570161826788</v>
      </c>
      <c r="D189" s="300">
        <v>0.8435468511373474</v>
      </c>
      <c r="E189" s="300">
        <f t="shared" ref="E189:E190" si="299">SUM(B189:D189)</f>
        <v>2.6483159584321694</v>
      </c>
      <c r="F189" s="300"/>
      <c r="G189" s="300">
        <v>1.0675817755180179</v>
      </c>
      <c r="H189" s="300">
        <v>0.65007977535727823</v>
      </c>
      <c r="I189" s="300">
        <v>1.0728837987739803</v>
      </c>
      <c r="J189" s="300">
        <f t="shared" ref="J189:J190" si="300">SUM(G189:I189)</f>
        <v>2.7905453496492765</v>
      </c>
      <c r="K189" s="300"/>
      <c r="L189" s="300">
        <v>0.90675833921154514</v>
      </c>
      <c r="M189" s="300">
        <v>0.69480658347333235</v>
      </c>
      <c r="N189" s="300">
        <v>0.85138179958094296</v>
      </c>
      <c r="O189" s="300">
        <f t="shared" ref="O189:O190" si="301">SUM(L189:N189)</f>
        <v>2.4529467222658203</v>
      </c>
      <c r="P189" s="300"/>
      <c r="Q189" s="300">
        <v>0.8579697596617023</v>
      </c>
      <c r="R189" s="300">
        <v>0.67909637228024156</v>
      </c>
      <c r="S189" s="300">
        <v>0.72337007655200369</v>
      </c>
      <c r="T189" s="300">
        <f t="shared" ref="T189:T190" si="302">SUM(Q189:S189)</f>
        <v>2.2604362084939478</v>
      </c>
      <c r="U189" s="300"/>
      <c r="V189" s="300">
        <v>0.95118965539610068</v>
      </c>
      <c r="W189" s="300">
        <v>0.77897743214060611</v>
      </c>
      <c r="X189" s="300">
        <v>0.79820659803924809</v>
      </c>
      <c r="Y189" s="300">
        <f t="shared" ref="Y189:Y190" si="303">SUM(V189:X189)</f>
        <v>2.5283736855759549</v>
      </c>
    </row>
    <row r="190" spans="1:25" x14ac:dyDescent="0.2">
      <c r="A190" s="264" t="s">
        <v>363</v>
      </c>
      <c r="B190" s="301">
        <f>SUM(B188:B189)</f>
        <v>1.6486943595015613</v>
      </c>
      <c r="C190" s="301">
        <f t="shared" ref="C190" si="304">SUM(C188:C189)</f>
        <v>2.1377155304173527</v>
      </c>
      <c r="D190" s="301">
        <f t="shared" ref="D190" si="305">SUM(D188:D189)</f>
        <v>1.3315901100810958</v>
      </c>
      <c r="E190" s="301">
        <f t="shared" si="299"/>
        <v>5.1180000000000101</v>
      </c>
      <c r="F190" s="301"/>
      <c r="G190" s="301">
        <f>SUM(G188:G189)</f>
        <v>1.749667666732325</v>
      </c>
      <c r="H190" s="301">
        <f t="shared" ref="H190" si="306">SUM(H188:H189)</f>
        <v>1.7272957150330064</v>
      </c>
      <c r="I190" s="301">
        <f t="shared" ref="I190" si="307">SUM(I188:I189)</f>
        <v>1.566036618234671</v>
      </c>
      <c r="J190" s="301">
        <f t="shared" si="300"/>
        <v>5.0430000000000028</v>
      </c>
      <c r="K190" s="301"/>
      <c r="L190" s="301">
        <f>SUM(L188:L189)</f>
        <v>1.7266171085280784</v>
      </c>
      <c r="M190" s="301">
        <f t="shared" ref="M190" si="308">SUM(M188:M189)</f>
        <v>1.908865720310545</v>
      </c>
      <c r="N190" s="301">
        <f t="shared" ref="N190" si="309">SUM(N188:N189)</f>
        <v>1.2455171711613748</v>
      </c>
      <c r="O190" s="301">
        <f t="shared" si="301"/>
        <v>4.8809999999999985</v>
      </c>
      <c r="P190" s="301"/>
      <c r="Q190" s="301">
        <f>SUM(Q188:Q189)</f>
        <v>1.5830548863911424</v>
      </c>
      <c r="R190" s="301">
        <f t="shared" ref="R190" si="310">SUM(R188:R189)</f>
        <v>1.8264014584510151</v>
      </c>
      <c r="S190" s="301">
        <f t="shared" ref="S190" si="311">SUM(S188:S189)</f>
        <v>1.0415436551578454</v>
      </c>
      <c r="T190" s="301">
        <f t="shared" si="302"/>
        <v>4.4510000000000032</v>
      </c>
      <c r="U190" s="301"/>
      <c r="V190" s="301">
        <f>SUM(V188:V189)</f>
        <v>1.6997536109740132</v>
      </c>
      <c r="W190" s="301">
        <f t="shared" ref="W190" si="312">SUM(W188:W189)</f>
        <v>2.0368526609361952</v>
      </c>
      <c r="X190" s="301">
        <f t="shared" ref="X190" si="313">SUM(X188:X189)</f>
        <v>1.1583937280897882</v>
      </c>
      <c r="Y190" s="301">
        <f t="shared" si="303"/>
        <v>4.894999999999996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1.1955079773125665</v>
      </c>
      <c r="C197" s="300">
        <v>1.0959189877910804</v>
      </c>
      <c r="D197" s="300">
        <v>1.0217930921756595</v>
      </c>
      <c r="E197" s="300">
        <f>SUM(B197:D197)</f>
        <v>3.3132200572793069</v>
      </c>
      <c r="F197" s="300"/>
      <c r="G197" s="300">
        <v>1.1782762490595862</v>
      </c>
      <c r="H197" s="300">
        <v>1.1466437607570259</v>
      </c>
      <c r="I197" s="300">
        <v>1.2361107556205895</v>
      </c>
      <c r="J197" s="300">
        <f>SUM(G197:I197)</f>
        <v>3.5610307654372013</v>
      </c>
      <c r="K197" s="300"/>
      <c r="L197" s="300">
        <v>1.1917627304867173</v>
      </c>
      <c r="M197" s="300">
        <v>1.0002067654572837</v>
      </c>
      <c r="N197" s="300">
        <v>1.1963060878647087</v>
      </c>
      <c r="O197" s="300">
        <f>SUM(L197:N197)</f>
        <v>3.3882755838087095</v>
      </c>
      <c r="P197" s="300"/>
      <c r="Q197" s="300">
        <v>1.1194641257465536</v>
      </c>
      <c r="R197" s="300">
        <v>0.95599756154301985</v>
      </c>
      <c r="S197" s="300">
        <v>1.1635636247941057</v>
      </c>
      <c r="T197" s="300">
        <f>SUM(Q197:S197)</f>
        <v>3.2390253120836792</v>
      </c>
      <c r="U197" s="300"/>
      <c r="V197" s="300">
        <v>1.0754912099204608</v>
      </c>
      <c r="W197" s="300">
        <v>0.93137644842821976</v>
      </c>
      <c r="X197" s="300">
        <v>1.1527855116326149</v>
      </c>
      <c r="Y197" s="300">
        <f>SUM(V197:X197)</f>
        <v>3.1596531699812953</v>
      </c>
    </row>
    <row r="198" spans="1:25" x14ac:dyDescent="0.2">
      <c r="A198" s="260" t="s">
        <v>364</v>
      </c>
      <c r="B198" s="300">
        <v>1.2383865700297156</v>
      </c>
      <c r="C198" s="300">
        <v>0.35616895564141099</v>
      </c>
      <c r="D198" s="300">
        <v>0.47122441704956536</v>
      </c>
      <c r="E198" s="300">
        <f t="shared" ref="E198:E199" si="314">SUM(B198:D198)</f>
        <v>2.0657799427206918</v>
      </c>
      <c r="F198" s="300"/>
      <c r="G198" s="300">
        <v>1.0403423086449481</v>
      </c>
      <c r="H198" s="300">
        <v>0.52858838296301169</v>
      </c>
      <c r="I198" s="300">
        <v>0.38603854295483453</v>
      </c>
      <c r="J198" s="300">
        <f t="shared" ref="J198:J199" si="315">SUM(G198:I198)</f>
        <v>1.9549692345627943</v>
      </c>
      <c r="K198" s="300"/>
      <c r="L198" s="300">
        <v>1.053524400665083</v>
      </c>
      <c r="M198" s="300">
        <v>0.45433573848479825</v>
      </c>
      <c r="N198" s="300">
        <v>0.27086427704140786</v>
      </c>
      <c r="O198" s="300">
        <f t="shared" ref="O198:O199" si="316">SUM(L198:N198)</f>
        <v>1.7787244161912892</v>
      </c>
      <c r="P198" s="300"/>
      <c r="Q198" s="300">
        <v>1.0550722256119207</v>
      </c>
      <c r="R198" s="300">
        <v>0.43893922446292283</v>
      </c>
      <c r="S198" s="300">
        <v>0.27096323784147802</v>
      </c>
      <c r="T198" s="300">
        <f t="shared" ref="T198:T199" si="317">SUM(Q198:S198)</f>
        <v>1.7649746879163217</v>
      </c>
      <c r="U198" s="300"/>
      <c r="V198" s="300">
        <v>1.1125473974527573</v>
      </c>
      <c r="W198" s="300">
        <v>0.44321586720468731</v>
      </c>
      <c r="X198" s="300">
        <v>0.28458356536125723</v>
      </c>
      <c r="Y198" s="300">
        <f t="shared" ref="Y198:Y199" si="318">SUM(V198:X198)</f>
        <v>1.8403468300187018</v>
      </c>
    </row>
    <row r="199" spans="1:25" x14ac:dyDescent="0.2">
      <c r="A199" s="264" t="s">
        <v>363</v>
      </c>
      <c r="B199" s="301">
        <f>SUM(B197:B198)</f>
        <v>2.4338945473422822</v>
      </c>
      <c r="C199" s="301">
        <f t="shared" ref="C199" si="319">SUM(C197:C198)</f>
        <v>1.4520879434324914</v>
      </c>
      <c r="D199" s="301">
        <f t="shared" ref="D199" si="320">SUM(D197:D198)</f>
        <v>1.4930175092252249</v>
      </c>
      <c r="E199" s="301">
        <f t="shared" si="314"/>
        <v>5.3789999999999987</v>
      </c>
      <c r="F199" s="301"/>
      <c r="G199" s="301">
        <f>SUM(G197:G198)</f>
        <v>2.2186185577045343</v>
      </c>
      <c r="H199" s="301">
        <f t="shared" ref="H199" si="321">SUM(H197:H198)</f>
        <v>1.6752321437200375</v>
      </c>
      <c r="I199" s="301">
        <f t="shared" ref="I199" si="322">SUM(I197:I198)</f>
        <v>1.622149298575424</v>
      </c>
      <c r="J199" s="301">
        <f t="shared" si="315"/>
        <v>5.5159999999999956</v>
      </c>
      <c r="K199" s="301"/>
      <c r="L199" s="301">
        <f>SUM(L197:L198)</f>
        <v>2.2452871311518003</v>
      </c>
      <c r="M199" s="301">
        <f t="shared" ref="M199" si="323">SUM(M197:M198)</f>
        <v>1.4545425039420818</v>
      </c>
      <c r="N199" s="301">
        <f t="shared" ref="N199" si="324">SUM(N197:N198)</f>
        <v>1.4671703649061165</v>
      </c>
      <c r="O199" s="301">
        <f t="shared" si="316"/>
        <v>5.1669999999999989</v>
      </c>
      <c r="P199" s="301"/>
      <c r="Q199" s="301">
        <f>SUM(Q197:Q198)</f>
        <v>2.1745363513584746</v>
      </c>
      <c r="R199" s="301">
        <f t="shared" ref="R199" si="325">SUM(R197:R198)</f>
        <v>1.3949367860059427</v>
      </c>
      <c r="S199" s="301">
        <f t="shared" ref="S199" si="326">SUM(S197:S198)</f>
        <v>1.4345268626355838</v>
      </c>
      <c r="T199" s="301">
        <f t="shared" si="317"/>
        <v>5.0040000000000013</v>
      </c>
      <c r="U199" s="301"/>
      <c r="V199" s="301">
        <f>SUM(V197:V198)</f>
        <v>2.1880386073732181</v>
      </c>
      <c r="W199" s="301">
        <f t="shared" ref="W199" si="327">SUM(W197:W198)</f>
        <v>1.3745923156329072</v>
      </c>
      <c r="X199" s="301">
        <f t="shared" ref="X199" si="328">SUM(X197:X198)</f>
        <v>1.4373690769938721</v>
      </c>
      <c r="Y199" s="301">
        <f t="shared" si="318"/>
        <v>4.9999999999999973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Worcestershire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5.5461606078721637E-2</v>
      </c>
      <c r="N7">
        <f>'Ind T4'!C122</f>
        <v>0.47641560095557089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2.4076370467718711</v>
      </c>
      <c r="N9">
        <f>'Ind T4'!C120</f>
        <v>0.84048528509790277</v>
      </c>
    </row>
    <row r="10" spans="1:16" x14ac:dyDescent="0.2">
      <c r="L10" s="13" t="str">
        <f>'Ind T4'!A80</f>
        <v>Education</v>
      </c>
      <c r="M10">
        <f>'Ind T4'!B119</f>
        <v>-1.1477304933379617</v>
      </c>
      <c r="N10">
        <f>'Ind T4'!C119</f>
        <v>0.60246098404870274</v>
      </c>
    </row>
    <row r="11" spans="1:16" x14ac:dyDescent="0.2">
      <c r="L11" s="13" t="str">
        <f>'Ind T4'!A79</f>
        <v>Public admin. and defence</v>
      </c>
      <c r="M11">
        <f>'Ind T4'!B118</f>
        <v>-0.5302525888070786</v>
      </c>
      <c r="N11">
        <f>'Ind T4'!C118</f>
        <v>0.27383437290042778</v>
      </c>
    </row>
    <row r="12" spans="1:16" x14ac:dyDescent="0.2">
      <c r="L12" s="1" t="str">
        <f>CONCATENATE("[",'Ind T4'!A78,"]")</f>
        <v>[Non-marketed services]</v>
      </c>
      <c r="M12">
        <f>'Ind T4'!B117</f>
        <v>0.69390608533679288</v>
      </c>
      <c r="N12">
        <f>'Ind T4'!C117</f>
        <v>0.67435646495841439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-0.80097960507796717</v>
      </c>
      <c r="N14" s="13">
        <f>'Ind T4'!C115</f>
        <v>-0.21878921918162542</v>
      </c>
    </row>
    <row r="15" spans="1:16" x14ac:dyDescent="0.2">
      <c r="L15" s="13" t="str">
        <f>'Ind T4'!A75</f>
        <v>Arts and entertainment</v>
      </c>
      <c r="M15" s="13">
        <f>'Ind T4'!B114</f>
        <v>-0.94379049191094522</v>
      </c>
      <c r="N15" s="13">
        <f>'Ind T4'!C114</f>
        <v>1.9096216945180267E-2</v>
      </c>
    </row>
    <row r="16" spans="1:16" x14ac:dyDescent="0.2">
      <c r="L16" s="13" t="str">
        <f>'Ind T4'!A74</f>
        <v>Support services</v>
      </c>
      <c r="M16" s="13">
        <f>'Ind T4'!B113</f>
        <v>1.2611104039261578</v>
      </c>
      <c r="N16" s="13">
        <f>'Ind T4'!C113</f>
        <v>0.90093925258123431</v>
      </c>
    </row>
    <row r="17" spans="12:14" x14ac:dyDescent="0.2">
      <c r="L17" s="13" t="str">
        <f>'Ind T4'!A73</f>
        <v>Professional services</v>
      </c>
      <c r="M17" s="13">
        <f>'Ind T4'!B112</f>
        <v>0.62737684883913403</v>
      </c>
      <c r="N17" s="13">
        <f>'Ind T4'!C112</f>
        <v>0.7367919952403712</v>
      </c>
    </row>
    <row r="18" spans="12:14" x14ac:dyDescent="0.2">
      <c r="L18" s="13" t="str">
        <f>'Ind T4'!A72</f>
        <v>Real estate</v>
      </c>
      <c r="M18" s="13">
        <f>'Ind T4'!B111</f>
        <v>1.5119632364757774</v>
      </c>
      <c r="N18" s="13">
        <f>'Ind T4'!C111</f>
        <v>1.1639508979558455</v>
      </c>
    </row>
    <row r="19" spans="12:14" x14ac:dyDescent="0.2">
      <c r="L19" t="str">
        <f>'Ind T4'!A71</f>
        <v>Finance and insurance</v>
      </c>
      <c r="M19">
        <f>'Ind T4'!B110</f>
        <v>-7.2695139437430552</v>
      </c>
      <c r="N19">
        <f>'Ind T4'!C110</f>
        <v>-0.32196158997856994</v>
      </c>
    </row>
    <row r="20" spans="12:14" x14ac:dyDescent="0.2">
      <c r="L20" t="str">
        <f>'Ind T4'!A70</f>
        <v>Information technology</v>
      </c>
      <c r="M20">
        <f>'Ind T4'!B109</f>
        <v>2.3271129229156085</v>
      </c>
      <c r="N20">
        <f>'Ind T4'!C109</f>
        <v>0.79692041266643532</v>
      </c>
    </row>
    <row r="21" spans="12:14" x14ac:dyDescent="0.2">
      <c r="L21" t="str">
        <f>'Ind T4'!A69</f>
        <v>Media</v>
      </c>
      <c r="M21">
        <f>'Ind T4'!B108</f>
        <v>0.1316041404691104</v>
      </c>
      <c r="N21">
        <f>'Ind T4'!C108</f>
        <v>4.9763852776085749E-2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0.17110728689351262</v>
      </c>
      <c r="N22">
        <f>'Ind T4'!C107</f>
        <v>0.57970626669079373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4.3878622400567835</v>
      </c>
      <c r="N24">
        <f>'Ind T4'!C105</f>
        <v>1.5382069457314351</v>
      </c>
    </row>
    <row r="25" spans="12:14" x14ac:dyDescent="0.2">
      <c r="L25" s="13" t="str">
        <f>'Ind T4'!A65</f>
        <v>Transport and storage</v>
      </c>
      <c r="M25">
        <f>'Ind T4'!B104</f>
        <v>0.99532696448099145</v>
      </c>
      <c r="N25">
        <f>'Ind T4'!C104</f>
        <v>0.42382807810770196</v>
      </c>
    </row>
    <row r="26" spans="12:14" x14ac:dyDescent="0.2">
      <c r="L26" s="13" t="str">
        <f>'Ind T4'!A64</f>
        <v>Wholesale and retail trade</v>
      </c>
      <c r="M26">
        <f>'Ind T4'!B103</f>
        <v>-1.4623034179299998</v>
      </c>
      <c r="N26">
        <f>'Ind T4'!C103</f>
        <v>0.10606368256047549</v>
      </c>
    </row>
    <row r="27" spans="12:14" x14ac:dyDescent="0.2">
      <c r="L27" s="1" t="str">
        <f>CONCATENATE("[",'Ind T4'!A63,"]")</f>
        <v>[Trade, accomod. and transport]</v>
      </c>
      <c r="M27">
        <f>'Ind T4'!B102</f>
        <v>0.4837635167407317</v>
      </c>
      <c r="N27">
        <f>'Ind T4'!C102</f>
        <v>0.60300843267708792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3.3513039723763516</v>
      </c>
      <c r="N29">
        <f>'Ind T4'!C100</f>
        <v>9.1656341861834356E-2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-3.0264324186967007</v>
      </c>
      <c r="N31">
        <f>'Ind T4'!C98</f>
        <v>-0.54471845273991182</v>
      </c>
    </row>
    <row r="32" spans="12:14" x14ac:dyDescent="0.2">
      <c r="L32" s="13" t="str">
        <f>'Ind T4'!A58</f>
        <v>Engineering</v>
      </c>
      <c r="M32">
        <f>'Ind T4'!B97</f>
        <v>2.3174149194164162</v>
      </c>
      <c r="N32">
        <f>'Ind T4'!C97</f>
        <v>6.2124121311790681E-2</v>
      </c>
    </row>
    <row r="33" spans="12:14" x14ac:dyDescent="0.2">
      <c r="L33" s="13" t="str">
        <f>'Ind T4'!A57</f>
        <v>Food drink and tobacco</v>
      </c>
      <c r="M33">
        <f>'Ind T4'!B96</f>
        <v>-5.600575033996158</v>
      </c>
      <c r="N33">
        <f>'Ind T4'!C96</f>
        <v>-0.13074630244529484</v>
      </c>
    </row>
    <row r="34" spans="12:14" x14ac:dyDescent="0.2">
      <c r="L34" s="1" t="str">
        <f>CONCATENATE("[",'Ind T4'!A56,"]")</f>
        <v>[Manufacturing]</v>
      </c>
      <c r="M34">
        <f>'Ind T4'!B95</f>
        <v>-2.3864651005087167</v>
      </c>
      <c r="N34">
        <f>'Ind T4'!C95</f>
        <v>-0.31417879438786489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-4.1453448974104639</v>
      </c>
      <c r="N36">
        <f>'Ind T4'!C93</f>
        <v>0.53830665235454767</v>
      </c>
    </row>
    <row r="37" spans="12:14" x14ac:dyDescent="0.2">
      <c r="L37" s="13" t="str">
        <f>'Ind T4'!A53</f>
        <v>Electricity and gas</v>
      </c>
      <c r="M37">
        <f>'Ind T4'!B92</f>
        <v>-1.6330181998562177</v>
      </c>
      <c r="N37">
        <f>'Ind T4'!C92</f>
        <v>-0.314877334192043</v>
      </c>
    </row>
    <row r="38" spans="12:14" x14ac:dyDescent="0.2">
      <c r="L38" s="13" t="str">
        <f>'Ind T4'!A52</f>
        <v>Mining and quarrying</v>
      </c>
      <c r="M38">
        <f>'Ind T4'!B91</f>
        <v>5.1547496797279546</v>
      </c>
      <c r="N38">
        <f>'Ind T4'!C91</f>
        <v>-3.8427946054431228</v>
      </c>
    </row>
    <row r="39" spans="12:14" x14ac:dyDescent="0.2">
      <c r="L39" s="45" t="str">
        <f>'Ind T4'!A51</f>
        <v>Agriculture</v>
      </c>
      <c r="M39">
        <f>'Ind T4'!B90</f>
        <v>-9.9458257615975931</v>
      </c>
      <c r="N39">
        <f>'Ind T4'!C90</f>
        <v>0.27803190936361855</v>
      </c>
    </row>
    <row r="40" spans="12:14" x14ac:dyDescent="0.2">
      <c r="L40" s="1" t="str">
        <f>CONCATENATE("[",'Ind T4'!A50,"]")</f>
        <v>[Primary sector and utilities]</v>
      </c>
      <c r="M40">
        <f>'Ind T4'!B89</f>
        <v>-7.5135363944936024</v>
      </c>
      <c r="N40">
        <f>'Ind T4'!C89</f>
        <v>0.23478491446757843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Worcestershire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7.9399999999999782</v>
      </c>
      <c r="N5" s="11">
        <f t="shared" ref="N5:AL5" si="1">SUM(N6:N9)</f>
        <v>5.1849999999999827</v>
      </c>
      <c r="O5" s="11">
        <f t="shared" si="1"/>
        <v>5.7640000000000011</v>
      </c>
      <c r="P5" s="11">
        <f t="shared" si="1"/>
        <v>5.2559999999999913</v>
      </c>
      <c r="Q5" s="11">
        <f t="shared" si="1"/>
        <v>6.0690000000000044</v>
      </c>
      <c r="R5" s="11">
        <f t="shared" si="1"/>
        <v>5.984999999999987</v>
      </c>
      <c r="S5" s="11">
        <f t="shared" si="1"/>
        <v>4.8529999999999998</v>
      </c>
      <c r="T5" s="11">
        <f t="shared" si="1"/>
        <v>4.9040000000000017</v>
      </c>
      <c r="U5" s="11">
        <f t="shared" si="1"/>
        <v>6.0410000000000004</v>
      </c>
      <c r="V5" s="11">
        <f t="shared" si="1"/>
        <v>5.1050000000000004</v>
      </c>
      <c r="W5" s="11">
        <f t="shared" si="1"/>
        <v>4.049999999999998</v>
      </c>
      <c r="X5" s="11">
        <f t="shared" si="1"/>
        <v>4.040999999999995</v>
      </c>
      <c r="Y5" s="11">
        <f t="shared" si="1"/>
        <v>4.0499999999999989</v>
      </c>
      <c r="Z5" s="11">
        <f t="shared" si="1"/>
        <v>4.0839999999999934</v>
      </c>
      <c r="AA5" s="11">
        <f t="shared" si="1"/>
        <v>4.1399999999999979</v>
      </c>
      <c r="AB5" s="11">
        <f t="shared" si="1"/>
        <v>4.1549999999999967</v>
      </c>
      <c r="AC5" s="11">
        <f t="shared" si="1"/>
        <v>4.1690000000000014</v>
      </c>
      <c r="AD5" s="11">
        <f t="shared" si="1"/>
        <v>4.174999999999998</v>
      </c>
      <c r="AE5" s="11">
        <f t="shared" si="1"/>
        <v>4.1800000000000042</v>
      </c>
      <c r="AF5" s="11">
        <f t="shared" si="1"/>
        <v>4.1799999999999926</v>
      </c>
      <c r="AG5" s="11">
        <f t="shared" si="1"/>
        <v>4.1850000000000041</v>
      </c>
      <c r="AH5" s="11">
        <f t="shared" si="1"/>
        <v>4.1880000000000042</v>
      </c>
      <c r="AI5" s="11">
        <f t="shared" si="1"/>
        <v>4.1900000000000013</v>
      </c>
      <c r="AJ5" s="11">
        <f t="shared" si="1"/>
        <v>4.1909999999999927</v>
      </c>
      <c r="AK5" s="11">
        <f t="shared" si="1"/>
        <v>4.1940000000000044</v>
      </c>
      <c r="AL5" s="11">
        <f t="shared" si="1"/>
        <v>4.1949999999999976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6.0529999999999822</v>
      </c>
      <c r="N6" s="11">
        <v>3.3669999999999849</v>
      </c>
      <c r="O6" s="11">
        <v>3.8349999999999977</v>
      </c>
      <c r="P6" s="11">
        <v>3.537999999999994</v>
      </c>
      <c r="Q6" s="11">
        <v>4.0890000000000013</v>
      </c>
      <c r="R6" s="11">
        <v>4.0099999999999891</v>
      </c>
      <c r="S6" s="11">
        <v>3.1389999999999962</v>
      </c>
      <c r="T6" s="11">
        <v>2.3550000000000009</v>
      </c>
      <c r="U6" s="11">
        <v>4.3100000000000041</v>
      </c>
      <c r="V6" s="11">
        <v>3.3639999999999999</v>
      </c>
      <c r="W6" s="11">
        <v>2.3749999999999982</v>
      </c>
      <c r="X6" s="11">
        <v>2.3989999999999974</v>
      </c>
      <c r="Y6" s="11">
        <v>2.4209999999999989</v>
      </c>
      <c r="Z6" s="11">
        <v>2.4519999999999955</v>
      </c>
      <c r="AA6" s="11">
        <v>2.4739999999999958</v>
      </c>
      <c r="AB6" s="11">
        <v>2.4729999999999968</v>
      </c>
      <c r="AC6" s="11">
        <v>2.4740000000000024</v>
      </c>
      <c r="AD6" s="11">
        <v>2.4729999999999976</v>
      </c>
      <c r="AE6" s="11">
        <v>2.4730000000000016</v>
      </c>
      <c r="AF6" s="11">
        <v>2.4709999999999912</v>
      </c>
      <c r="AG6" s="11">
        <v>2.4730000000000008</v>
      </c>
      <c r="AH6" s="11">
        <v>2.4739999999999993</v>
      </c>
      <c r="AI6" s="11">
        <v>2.4750000000000005</v>
      </c>
      <c r="AJ6" s="11">
        <v>2.4759999999999915</v>
      </c>
      <c r="AK6" s="172">
        <v>2.4760000000000031</v>
      </c>
      <c r="AL6" s="11">
        <v>2.4759999999999969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2.8999999999999995E-2</v>
      </c>
      <c r="N7" s="11">
        <v>3.299999999999996E-2</v>
      </c>
      <c r="O7" s="11">
        <v>0.17900000000000058</v>
      </c>
      <c r="P7" s="11">
        <v>4.1000000000000071E-2</v>
      </c>
      <c r="Q7" s="11">
        <v>2.6999999999999965E-2</v>
      </c>
      <c r="R7" s="11">
        <v>8.4000000000000213E-2</v>
      </c>
      <c r="S7" s="11">
        <v>3.5000000000000017E-2</v>
      </c>
      <c r="T7" s="11">
        <v>6.0999999999999929E-2</v>
      </c>
      <c r="U7" s="11">
        <v>0.10999999999999995</v>
      </c>
      <c r="V7" s="11">
        <v>0.10399999999999972</v>
      </c>
      <c r="W7" s="11">
        <v>0.10799999999999985</v>
      </c>
      <c r="X7" s="11">
        <v>0.10200000000000006</v>
      </c>
      <c r="Y7" s="11">
        <v>0.10000000000000013</v>
      </c>
      <c r="Z7" s="11">
        <v>9.4000000000000181E-2</v>
      </c>
      <c r="AA7" s="11">
        <v>8.9000000000000148E-2</v>
      </c>
      <c r="AB7" s="11">
        <v>8.4000000000000033E-2</v>
      </c>
      <c r="AC7" s="11">
        <v>8.1000000000000016E-2</v>
      </c>
      <c r="AD7" s="11">
        <v>7.7999999999999903E-2</v>
      </c>
      <c r="AE7" s="11">
        <v>7.500000000000008E-2</v>
      </c>
      <c r="AF7" s="11">
        <v>7.1999999999999967E-2</v>
      </c>
      <c r="AG7" s="11">
        <v>7.0000000000000021E-2</v>
      </c>
      <c r="AH7" s="11">
        <v>6.8000000000000074E-2</v>
      </c>
      <c r="AI7" s="11">
        <v>6.4999999999999891E-2</v>
      </c>
      <c r="AJ7" s="11">
        <v>6.3000000000000056E-2</v>
      </c>
      <c r="AK7" s="172">
        <v>6.1999999999999909E-2</v>
      </c>
      <c r="AL7" s="11">
        <v>5.9999999999999935E-2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0.56699999999999906</v>
      </c>
      <c r="N8" s="11">
        <v>0.35899999999999954</v>
      </c>
      <c r="O8" s="11">
        <v>0.33900000000000019</v>
      </c>
      <c r="P8" s="11">
        <v>0.38199999999999945</v>
      </c>
      <c r="Q8" s="11">
        <v>0.53700000000000003</v>
      </c>
      <c r="R8" s="11">
        <v>0.3290000000000004</v>
      </c>
      <c r="S8" s="11">
        <v>0.38399999999999979</v>
      </c>
      <c r="T8" s="11">
        <v>0.30700000000000116</v>
      </c>
      <c r="U8" s="11">
        <v>0.25599999999999956</v>
      </c>
      <c r="V8" s="11">
        <v>0.27700000000000041</v>
      </c>
      <c r="W8" s="11">
        <v>0.30299999999999977</v>
      </c>
      <c r="X8" s="11">
        <v>0.2990000000000001</v>
      </c>
      <c r="Y8" s="11">
        <v>0.29499999999999937</v>
      </c>
      <c r="Z8" s="11">
        <v>0.29299999999999987</v>
      </c>
      <c r="AA8" s="11">
        <v>0.29300000000000065</v>
      </c>
      <c r="AB8" s="11">
        <v>0.29199999999999959</v>
      </c>
      <c r="AC8" s="11">
        <v>0.29199999999999993</v>
      </c>
      <c r="AD8" s="11">
        <v>0.29099999999999993</v>
      </c>
      <c r="AE8" s="11">
        <v>0.29099999999999937</v>
      </c>
      <c r="AF8" s="11">
        <v>0.29000000000000109</v>
      </c>
      <c r="AG8" s="11">
        <v>0.29000000000000065</v>
      </c>
      <c r="AH8" s="11">
        <v>0.29000000000000004</v>
      </c>
      <c r="AI8" s="11">
        <v>0.29000000000000026</v>
      </c>
      <c r="AJ8" s="11">
        <v>0.28900000000000109</v>
      </c>
      <c r="AK8" s="172">
        <v>0.28899999999999998</v>
      </c>
      <c r="AL8" s="11">
        <v>0.28899999999999992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1.2909999999999964</v>
      </c>
      <c r="N9" s="11">
        <v>1.4259999999999984</v>
      </c>
      <c r="O9" s="11">
        <v>1.4110000000000023</v>
      </c>
      <c r="P9" s="11">
        <v>1.2949999999999977</v>
      </c>
      <c r="Q9" s="11">
        <v>1.4160000000000035</v>
      </c>
      <c r="R9" s="11">
        <v>1.5619999999999967</v>
      </c>
      <c r="S9" s="11">
        <v>1.2950000000000037</v>
      </c>
      <c r="T9" s="11">
        <v>2.181</v>
      </c>
      <c r="U9" s="11">
        <v>1.3649999999999971</v>
      </c>
      <c r="V9" s="11">
        <v>1.36</v>
      </c>
      <c r="W9" s="11">
        <v>1.2640000000000005</v>
      </c>
      <c r="X9" s="11">
        <v>1.2409999999999974</v>
      </c>
      <c r="Y9" s="11">
        <v>1.2340000000000004</v>
      </c>
      <c r="Z9" s="11">
        <v>1.2449999999999979</v>
      </c>
      <c r="AA9" s="11">
        <v>1.2840000000000014</v>
      </c>
      <c r="AB9" s="11">
        <v>1.3059999999999998</v>
      </c>
      <c r="AC9" s="11">
        <v>1.3219999999999994</v>
      </c>
      <c r="AD9" s="11">
        <v>1.3330000000000009</v>
      </c>
      <c r="AE9" s="11">
        <v>1.3410000000000026</v>
      </c>
      <c r="AF9" s="11">
        <v>1.3470000000000009</v>
      </c>
      <c r="AG9" s="11">
        <v>1.3520000000000032</v>
      </c>
      <c r="AH9" s="11">
        <v>1.3560000000000045</v>
      </c>
      <c r="AI9" s="11">
        <v>1.3600000000000003</v>
      </c>
      <c r="AJ9" s="11">
        <v>1.3630000000000002</v>
      </c>
      <c r="AK9" s="172">
        <v>1.3670000000000015</v>
      </c>
      <c r="AL9" s="11">
        <v>1.3700000000000008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18.722999999999992</v>
      </c>
      <c r="N11" s="11">
        <f t="shared" si="2"/>
        <v>17.61699999999998</v>
      </c>
      <c r="O11" s="11">
        <f t="shared" si="2"/>
        <v>17.323999999999987</v>
      </c>
      <c r="P11" s="11">
        <f t="shared" si="2"/>
        <v>17.972999999999995</v>
      </c>
      <c r="Q11" s="11">
        <f t="shared" si="2"/>
        <v>19.19899999999998</v>
      </c>
      <c r="R11" s="11">
        <f t="shared" ref="R11" si="3">SUM(R12:R14)</f>
        <v>18.942999999999998</v>
      </c>
      <c r="S11" s="11">
        <f t="shared" ref="S11" si="4">SUM(S12:S14)</f>
        <v>19.727999999999952</v>
      </c>
      <c r="T11" s="11">
        <f t="shared" ref="T11" si="5">SUM(T12:T14)</f>
        <v>18.997000000000007</v>
      </c>
      <c r="U11" s="11">
        <f t="shared" ref="U11" si="6">SUM(U12:U14)</f>
        <v>17.816000000000003</v>
      </c>
      <c r="V11" s="11">
        <f t="shared" ref="V11" si="7">SUM(V12:V14)</f>
        <v>17.509999999999977</v>
      </c>
      <c r="W11" s="11">
        <f t="shared" ref="W11" si="8">SUM(W12:W14)</f>
        <v>16.788000000000011</v>
      </c>
      <c r="X11" s="11">
        <f t="shared" ref="X11" si="9">SUM(X12:X14)</f>
        <v>16.97</v>
      </c>
      <c r="Y11" s="11">
        <f t="shared" ref="Y11" si="10">SUM(Y12:Y14)</f>
        <v>16.929999999999978</v>
      </c>
      <c r="Z11" s="11">
        <f t="shared" ref="Z11" si="11">SUM(Z12:Z14)</f>
        <v>16.972999999999974</v>
      </c>
      <c r="AA11" s="11">
        <f t="shared" ref="AA11" si="12">SUM(AA12:AA14)</f>
        <v>16.980000000000032</v>
      </c>
      <c r="AB11" s="11">
        <f t="shared" ref="AB11" si="13">SUM(AB12:AB14)</f>
        <v>16.904000000000011</v>
      </c>
      <c r="AC11" s="11">
        <f t="shared" ref="AC11" si="14">SUM(AC12:AC14)</f>
        <v>16.809999999999988</v>
      </c>
      <c r="AD11" s="11">
        <f>SUM(AD12:AD14)</f>
        <v>16.708000000000013</v>
      </c>
      <c r="AE11" s="11">
        <f t="shared" ref="AE11" si="15">SUM(AE12:AE14)</f>
        <v>16.607999999999997</v>
      </c>
      <c r="AF11" s="11">
        <f t="shared" ref="AF11" si="16">SUM(AF12:AF14)</f>
        <v>16.51199999999999</v>
      </c>
      <c r="AG11" s="11">
        <f t="shared" ref="AG11:AL11" si="17">SUM(AG12:AG14)</f>
        <v>16.435999999999989</v>
      </c>
      <c r="AH11" s="11">
        <f t="shared" si="17"/>
        <v>16.349000000000007</v>
      </c>
      <c r="AI11" s="11">
        <f t="shared" si="17"/>
        <v>16.262</v>
      </c>
      <c r="AJ11" s="11">
        <f t="shared" si="17"/>
        <v>16.176999999999996</v>
      </c>
      <c r="AK11" s="11">
        <f t="shared" si="17"/>
        <v>16.093999999999969</v>
      </c>
      <c r="AL11" s="11">
        <f t="shared" si="17"/>
        <v>16.013999999999978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4.013999999999994</v>
      </c>
      <c r="N12" s="11">
        <v>3.4729999999999999</v>
      </c>
      <c r="O12" s="11">
        <v>3.8459999999999908</v>
      </c>
      <c r="P12" s="11">
        <v>3.9179999999999957</v>
      </c>
      <c r="Q12" s="11">
        <v>3.8620000000000059</v>
      </c>
      <c r="R12" s="11">
        <v>4.0499999999999972</v>
      </c>
      <c r="S12" s="11">
        <v>4.3449999999999918</v>
      </c>
      <c r="T12" s="11">
        <v>4.0319999999999849</v>
      </c>
      <c r="U12" s="11">
        <v>3.8829999999999978</v>
      </c>
      <c r="V12" s="11">
        <v>3.0620000000000065</v>
      </c>
      <c r="W12" s="11">
        <v>3.0359999999999947</v>
      </c>
      <c r="X12" s="11">
        <v>3.0390000000000055</v>
      </c>
      <c r="Y12" s="11">
        <v>3.0430000000000046</v>
      </c>
      <c r="Z12" s="11">
        <v>3.0640000000000027</v>
      </c>
      <c r="AA12" s="11">
        <v>3.0649999999999977</v>
      </c>
      <c r="AB12" s="11">
        <v>3.0540000000000069</v>
      </c>
      <c r="AC12" s="11">
        <v>3.0500000000000016</v>
      </c>
      <c r="AD12" s="11">
        <v>3.0439999999999903</v>
      </c>
      <c r="AE12" s="11">
        <v>3.036</v>
      </c>
      <c r="AF12" s="11">
        <v>3.0280000000000022</v>
      </c>
      <c r="AG12" s="11">
        <v>3.0209999999999995</v>
      </c>
      <c r="AH12" s="11">
        <v>3.013000000000003</v>
      </c>
      <c r="AI12" s="11">
        <v>3.003999999999996</v>
      </c>
      <c r="AJ12" s="11">
        <v>2.9960000000000013</v>
      </c>
      <c r="AK12" s="172">
        <v>2.9869999999999939</v>
      </c>
      <c r="AL12" s="11">
        <v>2.976999999999999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3.1900000000000035</v>
      </c>
      <c r="N13" s="11">
        <v>4.0249999999999932</v>
      </c>
      <c r="O13" s="11">
        <v>3.7939999999999983</v>
      </c>
      <c r="P13" s="11">
        <v>3.7330000000000014</v>
      </c>
      <c r="Q13" s="11">
        <v>4.2039999999999917</v>
      </c>
      <c r="R13" s="11">
        <v>3.7160000000000104</v>
      </c>
      <c r="S13" s="11">
        <v>4.3120000000000065</v>
      </c>
      <c r="T13" s="11">
        <v>4.4009999999999954</v>
      </c>
      <c r="U13" s="11">
        <v>4.6280000000000143</v>
      </c>
      <c r="V13" s="11">
        <v>4.4720000000000004</v>
      </c>
      <c r="W13" s="11">
        <v>4.1670000000000096</v>
      </c>
      <c r="X13" s="11">
        <v>4.3849999999999971</v>
      </c>
      <c r="Y13" s="11">
        <v>4.4140000000000033</v>
      </c>
      <c r="Z13" s="11">
        <v>4.4959999999999924</v>
      </c>
      <c r="AA13" s="11">
        <v>4.552000000000012</v>
      </c>
      <c r="AB13" s="11">
        <v>4.5640000000000107</v>
      </c>
      <c r="AC13" s="11">
        <v>4.5279999999999854</v>
      </c>
      <c r="AD13" s="11">
        <v>4.49</v>
      </c>
      <c r="AE13" s="11">
        <v>4.4520000000000035</v>
      </c>
      <c r="AF13" s="11">
        <v>4.4140000000000006</v>
      </c>
      <c r="AG13" s="11">
        <v>4.3829999999999893</v>
      </c>
      <c r="AH13" s="11">
        <v>4.3500000000000023</v>
      </c>
      <c r="AI13" s="11">
        <v>4.3150000000000031</v>
      </c>
      <c r="AJ13" s="11">
        <v>4.2790000000000035</v>
      </c>
      <c r="AK13" s="172">
        <v>4.2429999999999852</v>
      </c>
      <c r="AL13" s="11">
        <v>4.2059999999999835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11.518999999999993</v>
      </c>
      <c r="N14" s="11">
        <v>10.118999999999986</v>
      </c>
      <c r="O14" s="11">
        <v>9.6839999999999975</v>
      </c>
      <c r="P14" s="11">
        <v>10.321999999999997</v>
      </c>
      <c r="Q14" s="11">
        <v>11.132999999999983</v>
      </c>
      <c r="R14" s="11">
        <v>11.176999999999991</v>
      </c>
      <c r="S14" s="11">
        <v>11.070999999999955</v>
      </c>
      <c r="T14" s="11">
        <v>10.564000000000028</v>
      </c>
      <c r="U14" s="11">
        <v>9.3049999999999926</v>
      </c>
      <c r="V14" s="11">
        <v>9.9759999999999707</v>
      </c>
      <c r="W14" s="11">
        <v>9.5850000000000044</v>
      </c>
      <c r="X14" s="11">
        <v>9.5459999999999958</v>
      </c>
      <c r="Y14" s="11">
        <v>9.4729999999999706</v>
      </c>
      <c r="Z14" s="11">
        <v>9.4129999999999789</v>
      </c>
      <c r="AA14" s="11">
        <v>9.3630000000000209</v>
      </c>
      <c r="AB14" s="11">
        <v>9.2859999999999925</v>
      </c>
      <c r="AC14" s="11">
        <v>9.2320000000000029</v>
      </c>
      <c r="AD14" s="11">
        <v>9.1740000000000244</v>
      </c>
      <c r="AE14" s="11">
        <v>9.1199999999999957</v>
      </c>
      <c r="AF14" s="11">
        <v>9.0699999999999878</v>
      </c>
      <c r="AG14" s="11">
        <v>9.032</v>
      </c>
      <c r="AH14" s="11">
        <v>8.9860000000000024</v>
      </c>
      <c r="AI14" s="11">
        <v>8.9430000000000032</v>
      </c>
      <c r="AJ14" s="11">
        <v>8.9019999999999904</v>
      </c>
      <c r="AK14" s="172">
        <v>8.8639999999999901</v>
      </c>
      <c r="AL14" s="11">
        <v>8.830999999999996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10.008000000000003</v>
      </c>
      <c r="N16" s="11">
        <v>8.5539999999999896</v>
      </c>
      <c r="O16" s="11">
        <v>8.2350000000000048</v>
      </c>
      <c r="P16" s="11">
        <v>8.4569999999999794</v>
      </c>
      <c r="Q16" s="11">
        <v>9.8369999999999731</v>
      </c>
      <c r="R16" s="11">
        <v>9.9899999999999753</v>
      </c>
      <c r="S16" s="11">
        <v>8.7760000000000069</v>
      </c>
      <c r="T16" s="11">
        <v>8.6789999999999878</v>
      </c>
      <c r="U16" s="11">
        <v>11.252999999999981</v>
      </c>
      <c r="V16" s="11">
        <v>12.488999999999962</v>
      </c>
      <c r="W16" s="11">
        <v>11.780000000000003</v>
      </c>
      <c r="X16" s="11">
        <v>11.549000000000003</v>
      </c>
      <c r="Y16" s="11">
        <v>11.569999999999967</v>
      </c>
      <c r="Z16" s="11">
        <v>11.638999999999998</v>
      </c>
      <c r="AA16" s="11">
        <v>11.705999999999987</v>
      </c>
      <c r="AB16" s="11">
        <v>11.746999999999961</v>
      </c>
      <c r="AC16" s="11">
        <v>11.774999999999983</v>
      </c>
      <c r="AD16" s="11">
        <v>11.777000000000037</v>
      </c>
      <c r="AE16" s="11">
        <v>11.790999999999993</v>
      </c>
      <c r="AF16" s="11">
        <v>11.797999999999979</v>
      </c>
      <c r="AG16" s="11">
        <v>11.81900000000002</v>
      </c>
      <c r="AH16" s="11">
        <v>11.84099999999998</v>
      </c>
      <c r="AI16" s="11">
        <v>11.865000000000054</v>
      </c>
      <c r="AJ16" s="11">
        <v>11.890000000000018</v>
      </c>
      <c r="AK16" s="172">
        <v>11.916999999999987</v>
      </c>
      <c r="AL16" s="11">
        <v>11.943000000000005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39.05499999999995</v>
      </c>
      <c r="N18" s="11">
        <f t="shared" ref="N18:AL18" si="18">SUM(N19:N21)</f>
        <v>37.510000000000012</v>
      </c>
      <c r="O18" s="11">
        <f t="shared" si="18"/>
        <v>39.272000000000006</v>
      </c>
      <c r="P18" s="11">
        <f t="shared" si="18"/>
        <v>36.468000000000046</v>
      </c>
      <c r="Q18" s="11">
        <f t="shared" si="18"/>
        <v>41.006000000000057</v>
      </c>
      <c r="R18" s="11">
        <f t="shared" si="18"/>
        <v>41.271999999999991</v>
      </c>
      <c r="S18" s="11">
        <f t="shared" si="18"/>
        <v>40.805000000000028</v>
      </c>
      <c r="T18" s="11">
        <f t="shared" si="18"/>
        <v>40.46999999999997</v>
      </c>
      <c r="U18" s="11">
        <f t="shared" si="18"/>
        <v>38.957000000000008</v>
      </c>
      <c r="V18" s="11">
        <f t="shared" si="18"/>
        <v>42.631999999999977</v>
      </c>
      <c r="W18" s="11">
        <f t="shared" si="18"/>
        <v>42.279999999999987</v>
      </c>
      <c r="X18" s="11">
        <f t="shared" si="18"/>
        <v>41.966000000000008</v>
      </c>
      <c r="Y18" s="11">
        <f t="shared" si="18"/>
        <v>42.477999999999966</v>
      </c>
      <c r="Z18" s="11">
        <f t="shared" si="18"/>
        <v>42.754999999999995</v>
      </c>
      <c r="AA18" s="11">
        <f t="shared" si="18"/>
        <v>43.076000000000022</v>
      </c>
      <c r="AB18" s="11">
        <f t="shared" si="18"/>
        <v>43.482999999999976</v>
      </c>
      <c r="AC18" s="11">
        <f t="shared" si="18"/>
        <v>43.817</v>
      </c>
      <c r="AD18" s="11">
        <f t="shared" si="18"/>
        <v>44.121999999999979</v>
      </c>
      <c r="AE18" s="11">
        <f t="shared" si="18"/>
        <v>44.407999999999987</v>
      </c>
      <c r="AF18" s="11">
        <f t="shared" si="18"/>
        <v>44.682999999999964</v>
      </c>
      <c r="AG18" s="11">
        <f t="shared" si="18"/>
        <v>44.962000000000074</v>
      </c>
      <c r="AH18" s="11">
        <f t="shared" si="18"/>
        <v>45.237000000000045</v>
      </c>
      <c r="AI18" s="11">
        <f t="shared" si="18"/>
        <v>45.501999999999988</v>
      </c>
      <c r="AJ18" s="11">
        <f t="shared" si="18"/>
        <v>45.770000000000046</v>
      </c>
      <c r="AK18" s="11">
        <f t="shared" si="18"/>
        <v>46.024000000000044</v>
      </c>
      <c r="AL18" s="11">
        <f t="shared" si="18"/>
        <v>46.270000000000024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24.090999999999962</v>
      </c>
      <c r="N19" s="11">
        <v>22.520000000000014</v>
      </c>
      <c r="O19" s="11">
        <v>24.300999999999974</v>
      </c>
      <c r="P19" s="11">
        <v>22.968000000000039</v>
      </c>
      <c r="Q19" s="11">
        <v>25.487000000000048</v>
      </c>
      <c r="R19" s="11">
        <v>24.110000000000003</v>
      </c>
      <c r="S19" s="11">
        <v>24.097000000000026</v>
      </c>
      <c r="T19" s="11">
        <v>23.116999999999969</v>
      </c>
      <c r="U19" s="11">
        <v>22.476999999999993</v>
      </c>
      <c r="V19" s="11">
        <v>22.670999999999971</v>
      </c>
      <c r="W19" s="11">
        <v>22.397999999999982</v>
      </c>
      <c r="X19" s="11">
        <v>22.489999999999966</v>
      </c>
      <c r="Y19" s="11">
        <v>22.502999999999982</v>
      </c>
      <c r="Z19" s="11">
        <v>22.490999999999996</v>
      </c>
      <c r="AA19" s="11">
        <v>22.512000000000015</v>
      </c>
      <c r="AB19" s="11">
        <v>22.549999999999994</v>
      </c>
      <c r="AC19" s="11">
        <v>22.567999999999973</v>
      </c>
      <c r="AD19" s="11">
        <v>22.580999999999968</v>
      </c>
      <c r="AE19" s="11">
        <v>22.593000000000011</v>
      </c>
      <c r="AF19" s="11">
        <v>22.603999999999925</v>
      </c>
      <c r="AG19" s="11">
        <v>22.621000000000091</v>
      </c>
      <c r="AH19" s="11">
        <v>22.64200000000006</v>
      </c>
      <c r="AI19" s="11">
        <v>22.662999999999997</v>
      </c>
      <c r="AJ19" s="11">
        <v>22.696000000000044</v>
      </c>
      <c r="AK19" s="172">
        <v>22.726000000000045</v>
      </c>
      <c r="AL19" s="11">
        <v>22.757000000000026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6.6440000000000001</v>
      </c>
      <c r="N20" s="11">
        <v>6.7329999999999997</v>
      </c>
      <c r="O20" s="11">
        <v>6.3450000000000069</v>
      </c>
      <c r="P20" s="11">
        <v>5.0100000000000016</v>
      </c>
      <c r="Q20" s="11">
        <v>5.7369999999999957</v>
      </c>
      <c r="R20" s="11">
        <v>7.3669999999999982</v>
      </c>
      <c r="S20" s="11">
        <v>6.8900000000000263</v>
      </c>
      <c r="T20" s="11">
        <v>5.9419999999999948</v>
      </c>
      <c r="U20" s="11">
        <v>6.0420000000000149</v>
      </c>
      <c r="V20" s="11">
        <v>8.1040000000000063</v>
      </c>
      <c r="W20" s="11">
        <v>7.7409999999999988</v>
      </c>
      <c r="X20" s="11">
        <v>7.991000000000029</v>
      </c>
      <c r="Y20" s="11">
        <v>8.0279999999999916</v>
      </c>
      <c r="Z20" s="11">
        <v>8.0509999999999842</v>
      </c>
      <c r="AA20" s="11">
        <v>8.0850000000000151</v>
      </c>
      <c r="AB20" s="11">
        <v>8.1089999999999947</v>
      </c>
      <c r="AC20" s="11">
        <v>8.1240000000000077</v>
      </c>
      <c r="AD20" s="11">
        <v>8.1389999999999958</v>
      </c>
      <c r="AE20" s="11">
        <v>8.1529999999999951</v>
      </c>
      <c r="AF20" s="11">
        <v>8.1670000000000122</v>
      </c>
      <c r="AG20" s="11">
        <v>8.1829999999999963</v>
      </c>
      <c r="AH20" s="11">
        <v>8.1969999999999956</v>
      </c>
      <c r="AI20" s="11">
        <v>8.2100000000000026</v>
      </c>
      <c r="AJ20" s="11">
        <v>8.222999999999999</v>
      </c>
      <c r="AK20" s="172">
        <v>8.2360000000000166</v>
      </c>
      <c r="AL20" s="11">
        <v>8.2479999999999887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8.3199999999999878</v>
      </c>
      <c r="N21" s="11">
        <v>8.2569999999999997</v>
      </c>
      <c r="O21" s="11">
        <v>8.6260000000000261</v>
      </c>
      <c r="P21" s="11">
        <v>8.4900000000000055</v>
      </c>
      <c r="Q21" s="11">
        <v>9.7820000000000125</v>
      </c>
      <c r="R21" s="11">
        <v>9.794999999999991</v>
      </c>
      <c r="S21" s="11">
        <v>9.8179999999999783</v>
      </c>
      <c r="T21" s="11">
        <v>11.411000000000005</v>
      </c>
      <c r="U21" s="11">
        <v>10.437999999999999</v>
      </c>
      <c r="V21" s="11">
        <v>11.857000000000003</v>
      </c>
      <c r="W21" s="11">
        <v>12.141000000000007</v>
      </c>
      <c r="X21" s="11">
        <v>11.485000000000015</v>
      </c>
      <c r="Y21" s="11">
        <v>11.946999999999992</v>
      </c>
      <c r="Z21" s="11">
        <v>12.213000000000015</v>
      </c>
      <c r="AA21" s="11">
        <v>12.478999999999994</v>
      </c>
      <c r="AB21" s="11">
        <v>12.823999999999984</v>
      </c>
      <c r="AC21" s="11">
        <v>13.125000000000021</v>
      </c>
      <c r="AD21" s="11">
        <v>13.402000000000015</v>
      </c>
      <c r="AE21" s="11">
        <v>13.661999999999983</v>
      </c>
      <c r="AF21" s="11">
        <v>13.912000000000031</v>
      </c>
      <c r="AG21" s="11">
        <v>14.157999999999989</v>
      </c>
      <c r="AH21" s="11">
        <v>14.397999999999987</v>
      </c>
      <c r="AI21" s="11">
        <v>14.628999999999991</v>
      </c>
      <c r="AJ21" s="11">
        <v>14.851000000000004</v>
      </c>
      <c r="AK21" s="172">
        <v>15.061999999999985</v>
      </c>
      <c r="AL21" s="11">
        <v>15.265000000000004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36.962999999999987</v>
      </c>
      <c r="N23" s="11">
        <f t="shared" ref="N23:AL23" si="19">SUM(N24:N31)</f>
        <v>37.370999999999995</v>
      </c>
      <c r="O23" s="11">
        <f t="shared" si="19"/>
        <v>37.361999999999988</v>
      </c>
      <c r="P23" s="11">
        <f t="shared" si="19"/>
        <v>38.39200000000001</v>
      </c>
      <c r="Q23" s="11">
        <f t="shared" si="19"/>
        <v>42.360000000000028</v>
      </c>
      <c r="R23" s="11">
        <f t="shared" si="19"/>
        <v>42.867000000000019</v>
      </c>
      <c r="S23" s="11">
        <f t="shared" si="19"/>
        <v>41.356999999999978</v>
      </c>
      <c r="T23" s="11">
        <f t="shared" si="19"/>
        <v>40.010000000000005</v>
      </c>
      <c r="U23" s="11">
        <f t="shared" si="19"/>
        <v>44.999000000000002</v>
      </c>
      <c r="V23" s="11">
        <f t="shared" si="19"/>
        <v>44.471999999999994</v>
      </c>
      <c r="W23" s="11">
        <f t="shared" si="19"/>
        <v>43.23499999999995</v>
      </c>
      <c r="X23" s="11">
        <f t="shared" si="19"/>
        <v>43.478999999999999</v>
      </c>
      <c r="Y23" s="11">
        <f t="shared" si="19"/>
        <v>43.319000000000017</v>
      </c>
      <c r="Z23" s="11">
        <f t="shared" si="19"/>
        <v>43.519999999999939</v>
      </c>
      <c r="AA23" s="11">
        <f t="shared" si="19"/>
        <v>43.881</v>
      </c>
      <c r="AB23" s="11">
        <f t="shared" si="19"/>
        <v>44.148999999999958</v>
      </c>
      <c r="AC23" s="11">
        <f t="shared" si="19"/>
        <v>44.433999999999962</v>
      </c>
      <c r="AD23" s="11">
        <f t="shared" si="19"/>
        <v>44.724999999999987</v>
      </c>
      <c r="AE23" s="11">
        <f t="shared" si="19"/>
        <v>45.011999999999958</v>
      </c>
      <c r="AF23" s="11">
        <f t="shared" si="19"/>
        <v>45.303999999999974</v>
      </c>
      <c r="AG23" s="11">
        <f t="shared" si="19"/>
        <v>45.611000000000018</v>
      </c>
      <c r="AH23" s="11">
        <f t="shared" si="19"/>
        <v>45.918000000000006</v>
      </c>
      <c r="AI23" s="11">
        <f t="shared" si="19"/>
        <v>46.228999999999949</v>
      </c>
      <c r="AJ23" s="11">
        <f t="shared" si="19"/>
        <v>46.537000000000042</v>
      </c>
      <c r="AK23" s="11">
        <f t="shared" si="19"/>
        <v>46.845999999999997</v>
      </c>
      <c r="AL23" s="11">
        <f t="shared" si="19"/>
        <v>47.15100000000001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1.3349999999999995</v>
      </c>
      <c r="N24" s="11">
        <v>0.78799999999999992</v>
      </c>
      <c r="O24" s="11">
        <v>0.8079999999999995</v>
      </c>
      <c r="P24" s="11">
        <v>0.94499999999999917</v>
      </c>
      <c r="Q24" s="11">
        <v>1.5090000000000026</v>
      </c>
      <c r="R24" s="11">
        <v>1.0609999999999991</v>
      </c>
      <c r="S24" s="11">
        <v>0.89999999999999958</v>
      </c>
      <c r="T24" s="11">
        <v>0.98899999999999821</v>
      </c>
      <c r="U24" s="11">
        <v>1.9049999999999991</v>
      </c>
      <c r="V24" s="11">
        <v>0.90899999999999814</v>
      </c>
      <c r="W24" s="11">
        <v>1.0680000000000012</v>
      </c>
      <c r="X24" s="11">
        <v>1.0560000000000007</v>
      </c>
      <c r="Y24" s="11">
        <v>1.0539999999999989</v>
      </c>
      <c r="Z24" s="11">
        <v>1.0509999999999977</v>
      </c>
      <c r="AA24" s="11">
        <v>1.0500000000000014</v>
      </c>
      <c r="AB24" s="11">
        <v>1.0540000000000009</v>
      </c>
      <c r="AC24" s="11">
        <v>1.0560000000000016</v>
      </c>
      <c r="AD24" s="11">
        <v>1.0589999999999977</v>
      </c>
      <c r="AE24" s="11">
        <v>1.0610000000000002</v>
      </c>
      <c r="AF24" s="11">
        <v>1.0640000000000016</v>
      </c>
      <c r="AG24" s="11">
        <v>1.0660000000000003</v>
      </c>
      <c r="AH24" s="11">
        <v>1.0680000000000007</v>
      </c>
      <c r="AI24" s="11">
        <v>1.0699999999999992</v>
      </c>
      <c r="AJ24" s="11">
        <v>1.0719999999999987</v>
      </c>
      <c r="AK24" s="172">
        <v>1.0740000000000005</v>
      </c>
      <c r="AL24" s="11">
        <v>1.0759999999999985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3.4059999999999953</v>
      </c>
      <c r="N25" s="11">
        <v>2.9249999999999949</v>
      </c>
      <c r="O25" s="11">
        <v>2.7940000000000045</v>
      </c>
      <c r="P25" s="11">
        <v>3.1159999999999983</v>
      </c>
      <c r="Q25" s="11">
        <v>3.4000000000000012</v>
      </c>
      <c r="R25" s="11">
        <v>3.7080000000000002</v>
      </c>
      <c r="S25" s="11">
        <v>3.6450000000000031</v>
      </c>
      <c r="T25" s="11">
        <v>3.7770000000000037</v>
      </c>
      <c r="U25" s="11">
        <v>4.049000000000011</v>
      </c>
      <c r="V25" s="11">
        <v>3.9550000000000098</v>
      </c>
      <c r="W25" s="11">
        <v>4.1599999999999886</v>
      </c>
      <c r="X25" s="11">
        <v>4.2460000000000004</v>
      </c>
      <c r="Y25" s="11">
        <v>4.2739999999999947</v>
      </c>
      <c r="Z25" s="11">
        <v>4.3359999999999861</v>
      </c>
      <c r="AA25" s="11">
        <v>4.3830000000000036</v>
      </c>
      <c r="AB25" s="11">
        <v>4.4210000000000056</v>
      </c>
      <c r="AC25" s="11">
        <v>4.4549999999999956</v>
      </c>
      <c r="AD25" s="11">
        <v>4.4840000000000133</v>
      </c>
      <c r="AE25" s="11">
        <v>4.5099999999999989</v>
      </c>
      <c r="AF25" s="11">
        <v>4.536999999999999</v>
      </c>
      <c r="AG25" s="11">
        <v>4.5639999999999912</v>
      </c>
      <c r="AH25" s="11">
        <v>4.5909999999999904</v>
      </c>
      <c r="AI25" s="11">
        <v>4.6179999999999914</v>
      </c>
      <c r="AJ25" s="11">
        <v>4.6420000000000217</v>
      </c>
      <c r="AK25" s="172">
        <v>4.6649999999999965</v>
      </c>
      <c r="AL25" s="11">
        <v>4.6860000000000035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3.2269999999999994</v>
      </c>
      <c r="N26" s="11">
        <v>2.4239999999999999</v>
      </c>
      <c r="O26" s="11">
        <v>2.0709999999999993</v>
      </c>
      <c r="P26" s="11">
        <v>2.4740000000000006</v>
      </c>
      <c r="Q26" s="11">
        <v>2.4419999999999944</v>
      </c>
      <c r="R26" s="11">
        <v>2.965000000000007</v>
      </c>
      <c r="S26" s="11">
        <v>2.2410000000000028</v>
      </c>
      <c r="T26" s="11">
        <v>2.3249999999999944</v>
      </c>
      <c r="U26" s="11">
        <v>1.8899999999999979</v>
      </c>
      <c r="V26" s="11">
        <v>2.0020000000000051</v>
      </c>
      <c r="W26" s="11">
        <v>2.0329999999999981</v>
      </c>
      <c r="X26" s="11">
        <v>2.0770000000000017</v>
      </c>
      <c r="Y26" s="11">
        <v>2.067999999999997</v>
      </c>
      <c r="Z26" s="11">
        <v>2.0569999999999995</v>
      </c>
      <c r="AA26" s="11">
        <v>2.0420000000000029</v>
      </c>
      <c r="AB26" s="11">
        <v>2.0310000000000019</v>
      </c>
      <c r="AC26" s="11">
        <v>2.0219999999999971</v>
      </c>
      <c r="AD26" s="11">
        <v>2.0139999999999993</v>
      </c>
      <c r="AE26" s="11">
        <v>2.0049999999999941</v>
      </c>
      <c r="AF26" s="11">
        <v>1.996000000000002</v>
      </c>
      <c r="AG26" s="11">
        <v>1.9870000000000032</v>
      </c>
      <c r="AH26" s="11">
        <v>1.9769999999999976</v>
      </c>
      <c r="AI26" s="11">
        <v>1.9669999999999994</v>
      </c>
      <c r="AJ26" s="11">
        <v>1.9569999999999987</v>
      </c>
      <c r="AK26" s="172">
        <v>1.9469999999999992</v>
      </c>
      <c r="AL26" s="11">
        <v>1.9370000000000014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2.4859999999999989</v>
      </c>
      <c r="N27" s="11">
        <v>3.1330000000000031</v>
      </c>
      <c r="O27" s="11">
        <v>3.3370000000000011</v>
      </c>
      <c r="P27" s="11">
        <v>4.0380000000000056</v>
      </c>
      <c r="Q27" s="11">
        <v>4.8950000000000031</v>
      </c>
      <c r="R27" s="11">
        <v>4.248000000000002</v>
      </c>
      <c r="S27" s="11">
        <v>4.2969999999999962</v>
      </c>
      <c r="T27" s="11">
        <v>4.2300000000000066</v>
      </c>
      <c r="U27" s="11">
        <v>4.5989999999999949</v>
      </c>
      <c r="V27" s="11">
        <v>4.5330000000000048</v>
      </c>
      <c r="W27" s="11">
        <v>4.5790000000000068</v>
      </c>
      <c r="X27" s="11">
        <v>4.5609999999999999</v>
      </c>
      <c r="Y27" s="11">
        <v>4.5270000000000081</v>
      </c>
      <c r="Z27" s="11">
        <v>4.5330000000000004</v>
      </c>
      <c r="AA27" s="11">
        <v>4.583999999999997</v>
      </c>
      <c r="AB27" s="11">
        <v>4.6359999999999992</v>
      </c>
      <c r="AC27" s="11">
        <v>4.7030000000000003</v>
      </c>
      <c r="AD27" s="11">
        <v>4.7789999999999955</v>
      </c>
      <c r="AE27" s="11">
        <v>4.8589999999999964</v>
      </c>
      <c r="AF27" s="11">
        <v>4.9409999999999954</v>
      </c>
      <c r="AG27" s="11">
        <v>5.0239999999999938</v>
      </c>
      <c r="AH27" s="11">
        <v>5.1089999999999938</v>
      </c>
      <c r="AI27" s="11">
        <v>5.1939999999999902</v>
      </c>
      <c r="AJ27" s="11">
        <v>5.2789999999999955</v>
      </c>
      <c r="AK27" s="172">
        <v>5.3639999999999919</v>
      </c>
      <c r="AL27" s="11">
        <v>5.4469999999999859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7.8760000000000003</v>
      </c>
      <c r="N28" s="11">
        <v>10.035999999999971</v>
      </c>
      <c r="O28" s="11">
        <v>8.9769999999999719</v>
      </c>
      <c r="P28" s="11">
        <v>8.9710000000000001</v>
      </c>
      <c r="Q28" s="11">
        <v>10.12299999999999</v>
      </c>
      <c r="R28" s="11">
        <v>10.923999999999987</v>
      </c>
      <c r="S28" s="11">
        <v>10.316999999999995</v>
      </c>
      <c r="T28" s="11">
        <v>9.848999999999986</v>
      </c>
      <c r="U28" s="11">
        <v>12.076000000000001</v>
      </c>
      <c r="V28" s="11">
        <v>11.487000000000002</v>
      </c>
      <c r="W28" s="11">
        <v>11.270999999999987</v>
      </c>
      <c r="X28" s="11">
        <v>11.433999999999983</v>
      </c>
      <c r="Y28" s="11">
        <v>11.500000000000025</v>
      </c>
      <c r="Z28" s="11">
        <v>11.583999999999978</v>
      </c>
      <c r="AA28" s="11">
        <v>11.684999999999999</v>
      </c>
      <c r="AB28" s="11">
        <v>11.76599999999998</v>
      </c>
      <c r="AC28" s="11">
        <v>11.840999999999992</v>
      </c>
      <c r="AD28" s="11">
        <v>11.917999999999978</v>
      </c>
      <c r="AE28" s="11">
        <v>11.997999999999996</v>
      </c>
      <c r="AF28" s="11">
        <v>12.079999999999991</v>
      </c>
      <c r="AG28" s="11">
        <v>12.166000000000029</v>
      </c>
      <c r="AH28" s="11">
        <v>12.250000000000002</v>
      </c>
      <c r="AI28" s="11">
        <v>12.334000000000003</v>
      </c>
      <c r="AJ28" s="11">
        <v>12.417000000000007</v>
      </c>
      <c r="AK28" s="172">
        <v>12.500000000000002</v>
      </c>
      <c r="AL28" s="11">
        <v>12.583000000000023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9.4370000000000083</v>
      </c>
      <c r="N29" s="11">
        <v>9.5040000000000244</v>
      </c>
      <c r="O29" s="11">
        <v>10.949000000000011</v>
      </c>
      <c r="P29" s="11">
        <v>9.8290000000000024</v>
      </c>
      <c r="Q29" s="11">
        <v>11.083000000000027</v>
      </c>
      <c r="R29" s="11">
        <v>9.4639999999999915</v>
      </c>
      <c r="S29" s="11">
        <v>9.9529999999999834</v>
      </c>
      <c r="T29" s="11">
        <v>8.684000000000017</v>
      </c>
      <c r="U29" s="11">
        <v>10.458000000000022</v>
      </c>
      <c r="V29" s="11">
        <v>11.026999999999983</v>
      </c>
      <c r="W29" s="11">
        <v>10.075999999999979</v>
      </c>
      <c r="X29" s="11">
        <v>10.26700000000001</v>
      </c>
      <c r="Y29" s="11">
        <v>10.487000000000005</v>
      </c>
      <c r="Z29" s="11">
        <v>10.629999999999976</v>
      </c>
      <c r="AA29" s="11">
        <v>10.718999999999998</v>
      </c>
      <c r="AB29" s="11">
        <v>10.785999999999982</v>
      </c>
      <c r="AC29" s="11">
        <v>10.861999999999984</v>
      </c>
      <c r="AD29" s="11">
        <v>10.936999999999989</v>
      </c>
      <c r="AE29" s="11">
        <v>11.010999999999983</v>
      </c>
      <c r="AF29" s="11">
        <v>11.084999999999996</v>
      </c>
      <c r="AG29" s="11">
        <v>11.162000000000013</v>
      </c>
      <c r="AH29" s="11">
        <v>11.235000000000023</v>
      </c>
      <c r="AI29" s="11">
        <v>11.307999999999979</v>
      </c>
      <c r="AJ29" s="11">
        <v>11.381000000000025</v>
      </c>
      <c r="AK29" s="172">
        <v>11.453999999999999</v>
      </c>
      <c r="AL29" s="11">
        <v>11.527000000000003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4.4549999999999894</v>
      </c>
      <c r="N30" s="11">
        <v>3.8480000000000008</v>
      </c>
      <c r="O30" s="11">
        <v>4.2940000000000005</v>
      </c>
      <c r="P30" s="11">
        <v>4.5040000000000067</v>
      </c>
      <c r="Q30" s="11">
        <v>4.5780000000000012</v>
      </c>
      <c r="R30" s="11">
        <v>5.1180000000000172</v>
      </c>
      <c r="S30" s="11">
        <v>4.5010000000000021</v>
      </c>
      <c r="T30" s="11">
        <v>4.5739999999999998</v>
      </c>
      <c r="U30" s="11">
        <v>3.7360000000000002</v>
      </c>
      <c r="V30" s="11">
        <v>5.0429999999999939</v>
      </c>
      <c r="W30" s="11">
        <v>4.8809999999999967</v>
      </c>
      <c r="X30" s="11">
        <v>4.7729999999999952</v>
      </c>
      <c r="Y30" s="11">
        <v>4.4139999999999961</v>
      </c>
      <c r="Z30" s="11">
        <v>4.3289999999999944</v>
      </c>
      <c r="AA30" s="11">
        <v>4.4070000000000045</v>
      </c>
      <c r="AB30" s="11">
        <v>4.4509999999999961</v>
      </c>
      <c r="AC30" s="11">
        <v>4.5009999999999941</v>
      </c>
      <c r="AD30" s="11">
        <v>4.549000000000003</v>
      </c>
      <c r="AE30" s="11">
        <v>4.5899999999999972</v>
      </c>
      <c r="AF30" s="11">
        <v>4.6269999999999945</v>
      </c>
      <c r="AG30" s="11">
        <v>4.6680000000000019</v>
      </c>
      <c r="AH30" s="11">
        <v>4.7119999999999997</v>
      </c>
      <c r="AI30" s="11">
        <v>4.757999999999992</v>
      </c>
      <c r="AJ30" s="11">
        <v>4.8039999999999976</v>
      </c>
      <c r="AK30" s="172">
        <v>4.8500000000000085</v>
      </c>
      <c r="AL30" s="11">
        <v>4.8949999999999996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4.7409999999999943</v>
      </c>
      <c r="N31" s="11">
        <v>4.7130000000000027</v>
      </c>
      <c r="O31" s="11">
        <v>4.1319999999999988</v>
      </c>
      <c r="P31" s="11">
        <v>4.5149999999999997</v>
      </c>
      <c r="Q31" s="11">
        <v>4.330000000000009</v>
      </c>
      <c r="R31" s="11">
        <v>5.3790000000000093</v>
      </c>
      <c r="S31" s="11">
        <v>5.5029999999999957</v>
      </c>
      <c r="T31" s="11">
        <v>5.5820000000000043</v>
      </c>
      <c r="U31" s="11">
        <v>6.2859999999999818</v>
      </c>
      <c r="V31" s="11">
        <v>5.5159999999999965</v>
      </c>
      <c r="W31" s="11">
        <v>5.1669999999999972</v>
      </c>
      <c r="X31" s="11">
        <v>5.0650000000000013</v>
      </c>
      <c r="Y31" s="11">
        <v>4.9949999999999948</v>
      </c>
      <c r="Z31" s="11">
        <v>5.0000000000000062</v>
      </c>
      <c r="AA31" s="11">
        <v>5.010999999999993</v>
      </c>
      <c r="AB31" s="11">
        <v>5.0039999999999996</v>
      </c>
      <c r="AC31" s="11">
        <v>4.9940000000000051</v>
      </c>
      <c r="AD31" s="11">
        <v>4.9850000000000056</v>
      </c>
      <c r="AE31" s="11">
        <v>4.9779999999999953</v>
      </c>
      <c r="AF31" s="11">
        <v>4.9739999999999966</v>
      </c>
      <c r="AG31" s="11">
        <v>4.9739999999999931</v>
      </c>
      <c r="AH31" s="11">
        <v>4.9760000000000018</v>
      </c>
      <c r="AI31" s="11">
        <v>4.979999999999996</v>
      </c>
      <c r="AJ31" s="11">
        <v>4.9850000000000012</v>
      </c>
      <c r="AK31" s="172">
        <v>4.992</v>
      </c>
      <c r="AL31" s="11">
        <v>4.9999999999999982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38.068000000000055</v>
      </c>
      <c r="N33" s="11">
        <f t="shared" ref="N33:AK33" si="20">SUM(N34:N36)</f>
        <v>36.323000000000022</v>
      </c>
      <c r="O33" s="11">
        <f t="shared" si="20"/>
        <v>38.955999999999975</v>
      </c>
      <c r="P33" s="11">
        <f t="shared" si="20"/>
        <v>38.683000000000021</v>
      </c>
      <c r="Q33" s="11">
        <f t="shared" si="20"/>
        <v>39.674999999999976</v>
      </c>
      <c r="R33" s="11">
        <f t="shared" si="20"/>
        <v>38.715000000000089</v>
      </c>
      <c r="S33" s="11">
        <f t="shared" si="20"/>
        <v>39.960000000000008</v>
      </c>
      <c r="T33" s="11">
        <f t="shared" si="20"/>
        <v>40.307000000000016</v>
      </c>
      <c r="U33" s="11">
        <f t="shared" si="20"/>
        <v>41.003000000000057</v>
      </c>
      <c r="V33" s="11">
        <f t="shared" si="20"/>
        <v>40.39700000000002</v>
      </c>
      <c r="W33" s="11">
        <f t="shared" si="20"/>
        <v>40.077000000000027</v>
      </c>
      <c r="X33" s="11">
        <f t="shared" si="20"/>
        <v>40.387000000000015</v>
      </c>
      <c r="Y33" s="11">
        <f t="shared" si="20"/>
        <v>40.771000000000015</v>
      </c>
      <c r="Z33" s="11">
        <f t="shared" si="20"/>
        <v>41.123000000000019</v>
      </c>
      <c r="AA33" s="11">
        <f t="shared" si="20"/>
        <v>41.527000000000015</v>
      </c>
      <c r="AB33" s="11">
        <f t="shared" si="20"/>
        <v>41.85299999999998</v>
      </c>
      <c r="AC33" s="11">
        <f t="shared" si="20"/>
        <v>42.103000000000037</v>
      </c>
      <c r="AD33" s="11">
        <f t="shared" si="20"/>
        <v>42.343999999999937</v>
      </c>
      <c r="AE33" s="11">
        <f t="shared" si="20"/>
        <v>42.580999999999996</v>
      </c>
      <c r="AF33" s="11">
        <f t="shared" si="20"/>
        <v>42.821000000000026</v>
      </c>
      <c r="AG33" s="11">
        <f t="shared" si="20"/>
        <v>43.069999999999936</v>
      </c>
      <c r="AH33" s="11">
        <f t="shared" si="20"/>
        <v>43.319999999999943</v>
      </c>
      <c r="AI33" s="11">
        <f t="shared" si="20"/>
        <v>43.570999999999962</v>
      </c>
      <c r="AJ33" s="11">
        <f t="shared" si="20"/>
        <v>43.819999999999979</v>
      </c>
      <c r="AK33" s="11">
        <f t="shared" si="20"/>
        <v>44.074000000000026</v>
      </c>
      <c r="AL33" s="11">
        <f>SUM(AL34:AL36)</f>
        <v>44.328000000000003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6.6739999999999871</v>
      </c>
      <c r="N34" s="11">
        <v>5.765999999999992</v>
      </c>
      <c r="O34" s="11">
        <v>5.6210000000000075</v>
      </c>
      <c r="P34" s="11">
        <v>5.672999999999992</v>
      </c>
      <c r="Q34" s="11">
        <v>6.312999999999982</v>
      </c>
      <c r="R34" s="11">
        <v>6.6710000000000136</v>
      </c>
      <c r="S34" s="11">
        <v>6.0319999999999965</v>
      </c>
      <c r="T34" s="11">
        <v>6.0650000000000013</v>
      </c>
      <c r="U34" s="11">
        <v>6.3519999999999985</v>
      </c>
      <c r="V34" s="11">
        <v>6.5469999999999988</v>
      </c>
      <c r="W34" s="11">
        <v>6.4959999999999987</v>
      </c>
      <c r="X34" s="11">
        <v>6.4290000000000003</v>
      </c>
      <c r="Y34" s="11">
        <v>6.479000000000001</v>
      </c>
      <c r="Z34" s="11">
        <v>6.5109999999999966</v>
      </c>
      <c r="AA34" s="11">
        <v>6.551000000000009</v>
      </c>
      <c r="AB34" s="11">
        <v>6.5749999999999957</v>
      </c>
      <c r="AC34" s="11">
        <v>6.5930000000000284</v>
      </c>
      <c r="AD34" s="11">
        <v>6.6120000000000116</v>
      </c>
      <c r="AE34" s="11">
        <v>6.6319999999999917</v>
      </c>
      <c r="AF34" s="11">
        <v>6.6510000000000122</v>
      </c>
      <c r="AG34" s="11">
        <v>6.6699999999999964</v>
      </c>
      <c r="AH34" s="11">
        <v>6.6899999999999951</v>
      </c>
      <c r="AI34" s="11">
        <v>6.7100000000000026</v>
      </c>
      <c r="AJ34" s="11">
        <v>6.7289999999999939</v>
      </c>
      <c r="AK34" s="172">
        <v>6.7490000000000059</v>
      </c>
      <c r="AL34" s="11">
        <v>6.7680000000000122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12.657000000000036</v>
      </c>
      <c r="N35" s="11">
        <v>11.48800000000001</v>
      </c>
      <c r="O35" s="11">
        <v>13.328999999999992</v>
      </c>
      <c r="P35" s="11">
        <v>13.298000000000014</v>
      </c>
      <c r="Q35" s="11">
        <v>13.363999999999969</v>
      </c>
      <c r="R35" s="11">
        <v>13.765000000000025</v>
      </c>
      <c r="S35" s="11">
        <v>13.855000000000006</v>
      </c>
      <c r="T35" s="11">
        <v>13.578999999999994</v>
      </c>
      <c r="U35" s="11">
        <v>14.210000000000029</v>
      </c>
      <c r="V35" s="11">
        <v>12.796000000000017</v>
      </c>
      <c r="W35" s="11">
        <v>12.993000000000011</v>
      </c>
      <c r="X35" s="11">
        <v>13.041999999999998</v>
      </c>
      <c r="Y35" s="11">
        <v>13.096999999999985</v>
      </c>
      <c r="Z35" s="11">
        <v>13.17500000000001</v>
      </c>
      <c r="AA35" s="11">
        <v>13.264000000000012</v>
      </c>
      <c r="AB35" s="11">
        <v>13.356000000000009</v>
      </c>
      <c r="AC35" s="11">
        <v>13.425999999999986</v>
      </c>
      <c r="AD35" s="11">
        <v>13.499999999999982</v>
      </c>
      <c r="AE35" s="11">
        <v>13.575000000000017</v>
      </c>
      <c r="AF35" s="11">
        <v>13.654999999999987</v>
      </c>
      <c r="AG35" s="11">
        <v>13.746999999999964</v>
      </c>
      <c r="AH35" s="11">
        <v>13.839999999999989</v>
      </c>
      <c r="AI35" s="11">
        <v>13.933999999999987</v>
      </c>
      <c r="AJ35" s="11">
        <v>14.028000000000013</v>
      </c>
      <c r="AK35" s="172">
        <v>14.122999999999992</v>
      </c>
      <c r="AL35" s="11">
        <v>14.217999999999977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18.737000000000027</v>
      </c>
      <c r="N36" s="11">
        <v>19.069000000000017</v>
      </c>
      <c r="O36" s="11">
        <v>20.005999999999975</v>
      </c>
      <c r="P36" s="11">
        <v>19.71200000000001</v>
      </c>
      <c r="Q36" s="11">
        <v>19.998000000000026</v>
      </c>
      <c r="R36" s="11">
        <v>18.279000000000046</v>
      </c>
      <c r="S36" s="11">
        <v>20.073000000000004</v>
      </c>
      <c r="T36" s="11">
        <v>20.663000000000018</v>
      </c>
      <c r="U36" s="11">
        <v>20.441000000000034</v>
      </c>
      <c r="V36" s="11">
        <v>21.054000000000002</v>
      </c>
      <c r="W36" s="11">
        <v>20.588000000000012</v>
      </c>
      <c r="X36" s="11">
        <v>20.916000000000022</v>
      </c>
      <c r="Y36" s="11">
        <v>21.195000000000025</v>
      </c>
      <c r="Z36" s="11">
        <v>21.437000000000015</v>
      </c>
      <c r="AA36" s="11">
        <v>21.711999999999993</v>
      </c>
      <c r="AB36" s="11">
        <v>21.921999999999976</v>
      </c>
      <c r="AC36" s="11">
        <v>22.084000000000024</v>
      </c>
      <c r="AD36" s="11">
        <v>22.231999999999942</v>
      </c>
      <c r="AE36" s="11">
        <v>22.373999999999988</v>
      </c>
      <c r="AF36" s="11">
        <v>22.515000000000029</v>
      </c>
      <c r="AG36" s="11">
        <v>22.652999999999974</v>
      </c>
      <c r="AH36" s="11">
        <v>22.78999999999996</v>
      </c>
      <c r="AI36" s="11">
        <v>22.926999999999971</v>
      </c>
      <c r="AJ36" s="11">
        <v>23.06299999999997</v>
      </c>
      <c r="AK36" s="172">
        <v>23.202000000000027</v>
      </c>
      <c r="AL36" s="11">
        <v>23.342000000000017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150.75699999999995</v>
      </c>
      <c r="N38" s="11">
        <f t="shared" ref="N38:AL38" si="21">SUM(N5,N11,N16,N18,N23,N33)</f>
        <v>142.55999999999997</v>
      </c>
      <c r="O38" s="11">
        <f t="shared" si="21"/>
        <v>146.91299999999995</v>
      </c>
      <c r="P38" s="11">
        <f t="shared" si="21"/>
        <v>145.22900000000004</v>
      </c>
      <c r="Q38" s="11">
        <f t="shared" si="21"/>
        <v>158.14600000000002</v>
      </c>
      <c r="R38" s="11">
        <f t="shared" si="21"/>
        <v>157.77200000000005</v>
      </c>
      <c r="S38" s="11">
        <f t="shared" si="21"/>
        <v>155.47899999999996</v>
      </c>
      <c r="T38" s="11">
        <f t="shared" si="21"/>
        <v>153.36699999999999</v>
      </c>
      <c r="U38" s="11">
        <f t="shared" si="21"/>
        <v>160.06900000000007</v>
      </c>
      <c r="V38" s="11">
        <f t="shared" si="21"/>
        <v>162.60499999999993</v>
      </c>
      <c r="W38" s="11">
        <f t="shared" si="21"/>
        <v>158.20999999999998</v>
      </c>
      <c r="X38" s="11">
        <f t="shared" si="21"/>
        <v>158.39200000000002</v>
      </c>
      <c r="Y38" s="11">
        <f t="shared" si="21"/>
        <v>159.11799999999994</v>
      </c>
      <c r="Z38" s="11">
        <f t="shared" si="21"/>
        <v>160.09399999999994</v>
      </c>
      <c r="AA38" s="11">
        <f t="shared" si="21"/>
        <v>161.31000000000006</v>
      </c>
      <c r="AB38" s="11">
        <f t="shared" si="21"/>
        <v>162.29099999999988</v>
      </c>
      <c r="AC38" s="11">
        <f t="shared" si="21"/>
        <v>163.10799999999998</v>
      </c>
      <c r="AD38" s="11">
        <f t="shared" si="21"/>
        <v>163.85099999999994</v>
      </c>
      <c r="AE38" s="11">
        <f t="shared" si="21"/>
        <v>164.57999999999993</v>
      </c>
      <c r="AF38" s="11">
        <f t="shared" si="21"/>
        <v>165.29799999999992</v>
      </c>
      <c r="AG38" s="11">
        <f t="shared" si="21"/>
        <v>166.08300000000003</v>
      </c>
      <c r="AH38" s="11">
        <f t="shared" si="21"/>
        <v>166.85299999999998</v>
      </c>
      <c r="AI38" s="11">
        <f t="shared" si="21"/>
        <v>167.61899999999997</v>
      </c>
      <c r="AJ38" s="11">
        <f t="shared" si="21"/>
        <v>168.38500000000005</v>
      </c>
      <c r="AK38" s="11">
        <f t="shared" si="21"/>
        <v>169.14900000000006</v>
      </c>
      <c r="AL38" s="11">
        <f t="shared" si="21"/>
        <v>169.90100000000001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Worcestershire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Worcestershire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Worcestershire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Worcestershire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Worcestershire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Worcestershire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Worcestershire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24.53857465202956</v>
      </c>
      <c r="N231" s="40">
        <f>'Ind T1'!D25</f>
        <v>25.331521395613443</v>
      </c>
      <c r="O231" s="40">
        <f>'Ind T1'!F25</f>
        <v>26.090487990064805</v>
      </c>
    </row>
    <row r="232" spans="1:15" x14ac:dyDescent="0.2">
      <c r="L232" t="str">
        <f>L23</f>
        <v>Business and other services</v>
      </c>
      <c r="M232" s="40">
        <f>'Ind T1'!B24</f>
        <v>27.170220317927139</v>
      </c>
      <c r="N232" s="40">
        <f>'Ind T1'!D24</f>
        <v>27.327602553568013</v>
      </c>
      <c r="O232" s="40">
        <f>'Ind T1'!F24</f>
        <v>27.752043837293488</v>
      </c>
    </row>
    <row r="233" spans="1:15" x14ac:dyDescent="0.2">
      <c r="L233" t="str">
        <f>L18</f>
        <v>Trade, accomod. and transport</v>
      </c>
      <c r="M233" s="40">
        <f>'Ind T1'!B23</f>
        <v>26.159267804173098</v>
      </c>
      <c r="N233" s="40">
        <f>'Ind T1'!D23</f>
        <v>26.723974464319571</v>
      </c>
      <c r="O233" s="40">
        <f>'Ind T1'!F23</f>
        <v>27.233506571473988</v>
      </c>
    </row>
    <row r="234" spans="1:15" x14ac:dyDescent="0.2">
      <c r="L234" t="str">
        <f>L16</f>
        <v>Construction</v>
      </c>
      <c r="M234" s="40">
        <f>'Ind T1'!B22</f>
        <v>6.331922014045567</v>
      </c>
      <c r="N234" s="40">
        <f>'Ind T1'!D22</f>
        <v>7.4457998862271699</v>
      </c>
      <c r="O234" s="40">
        <f>'Ind T1'!F22</f>
        <v>7.029387702250137</v>
      </c>
    </row>
    <row r="235" spans="1:15" x14ac:dyDescent="0.2">
      <c r="L235" t="str">
        <f>L11</f>
        <v>Manufacturing</v>
      </c>
      <c r="M235" s="40">
        <f>'Ind T1'!B21</f>
        <v>12.006566437644191</v>
      </c>
      <c r="N235" s="40">
        <f>'Ind T1'!D21</f>
        <v>10.611212944820183</v>
      </c>
      <c r="O235" s="40">
        <f>'Ind T1'!F21</f>
        <v>9.4254889612185782</v>
      </c>
    </row>
    <row r="236" spans="1:15" x14ac:dyDescent="0.2">
      <c r="L236" t="str">
        <f>L5</f>
        <v>Primary sector and utilities</v>
      </c>
      <c r="M236" s="40">
        <f>'Ind T1'!B20</f>
        <v>3.7934487741804537</v>
      </c>
      <c r="N236" s="40">
        <f>'Ind T1'!D20</f>
        <v>2.5598887554516141</v>
      </c>
      <c r="O236" s="40">
        <f>'Ind T1'!F20</f>
        <v>2.4690849376990114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Worcestershire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1.3619999999999379</v>
      </c>
      <c r="O261" s="11">
        <f>'Ind T1'!F50</f>
        <v>4.2509999999999764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0.36799999999993105</v>
      </c>
      <c r="O262" s="11">
        <f>'Ind T1'!F49</f>
        <v>3.9160000000000608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1.0079999999999956</v>
      </c>
      <c r="O263" s="11">
        <f>'Ind T1'!F48</f>
        <v>3.9900000000000375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1.7900000000000276</v>
      </c>
      <c r="O264" s="11">
        <f>'Ind T1'!F47</f>
        <v>0.16300000000000203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-2.1549999999999869</v>
      </c>
      <c r="O265" s="11">
        <f>'Ind T1'!F46</f>
        <v>-0.77400000000003288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-1.934999999999989</v>
      </c>
      <c r="O266" s="11">
        <f>'Ind T1'!F45</f>
        <v>0.14499999999999957</v>
      </c>
    </row>
    <row r="268" spans="1:16" x14ac:dyDescent="0.2">
      <c r="L268" t="str">
        <f>L38</f>
        <v>All industries</v>
      </c>
      <c r="N268" s="11">
        <f>'Ind T1'!D14-'Ind T1'!B14</f>
        <v>0.43799999999993133</v>
      </c>
      <c r="O268" s="11">
        <f>SUM(O261:O266)</f>
        <v>11.691000000000043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Worcestershire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4.3539759285351733</v>
      </c>
      <c r="C9" s="249">
        <f>SUM(C26,C43,C60,C77,C94,C111,C128,C145,C162,C179,C196,C213,C230,C247,C264,C281,C298,C315,C332,C349,C366,C383)</f>
        <v>8.9765821679031248</v>
      </c>
      <c r="D9" s="249">
        <f>SUM(B9:C9)</f>
        <v>13.330558096438299</v>
      </c>
      <c r="E9" s="238"/>
      <c r="F9" s="249">
        <f>SUM(F26,F43,F60,F77,F94,F111,F128,F145,F162,F179,F196,F213,F230,F247,F264,F281,F298,F315,F332,F349,F366,F383)</f>
        <v>5.5365594111823953</v>
      </c>
      <c r="G9" s="249">
        <f>SUM(G26,G43,G60,G77,G94,G111,G128,G145,G162,G179,G196,G213,G230,G247,G264,G281,G298,G315,G332,G349,G366,G383)</f>
        <v>9.8930332935884291</v>
      </c>
      <c r="H9" s="249">
        <f>SUM(F9:G9)</f>
        <v>15.429592704770824</v>
      </c>
      <c r="I9" s="238"/>
      <c r="J9" s="249">
        <f>SUM(J26,J43,J60,J77,J94,J111,J128,J145,J162,J179,J196,J213,J230,J247,J264,J281,J298,J315,J332,J349,J366,J383)</f>
        <v>7.1270020882121079</v>
      </c>
      <c r="K9" s="249">
        <f>SUM(K26,K43,K60,K77,K94,K111,K128,K145,K162,K179,K196,K213,K230,K247,K264,K281,K298,K315,K332,K349,K366,K383)</f>
        <v>11.009347582851998</v>
      </c>
      <c r="L9" s="249">
        <f>SUM(J9:K9)</f>
        <v>18.136349671064107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13.375125962581702</v>
      </c>
      <c r="C10" s="249">
        <f t="shared" si="0"/>
        <v>14.715477829684799</v>
      </c>
      <c r="D10" s="249">
        <f t="shared" ref="D10:D17" si="1">SUM(B10:C10)</f>
        <v>28.090603792266499</v>
      </c>
      <c r="E10" s="238"/>
      <c r="F10" s="249">
        <f t="shared" ref="F10:G17" si="2">SUM(F27,F44,F61,F78,F95,F112,F129,F146,F163,F180,F197,F214,F231,F248,F265,F282,F299,F316,F333,F350,F367,F384)</f>
        <v>16.080099200609069</v>
      </c>
      <c r="G10" s="249">
        <f t="shared" si="2"/>
        <v>17.373531169963087</v>
      </c>
      <c r="H10" s="249">
        <f t="shared" ref="H10:H17" si="3">SUM(F10:G10)</f>
        <v>33.453630370572156</v>
      </c>
      <c r="I10" s="238"/>
      <c r="J10" s="249">
        <f t="shared" ref="J10:K17" si="4">SUM(J27,J44,J61,J78,J95,J112,J129,J146,J163,J180,J197,J214,J231,J248,J265,J282,J299,J316,J333,J350,J367,J384)</f>
        <v>20.32261907808634</v>
      </c>
      <c r="K10" s="249">
        <f t="shared" si="4"/>
        <v>20.239762431793405</v>
      </c>
      <c r="L10" s="249">
        <f t="shared" ref="L10:L17" si="5">SUM(J10:K10)</f>
        <v>40.562381509879742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8.1073187838743301</v>
      </c>
      <c r="C11" s="249">
        <f t="shared" si="0"/>
        <v>10.19115727122924</v>
      </c>
      <c r="D11" s="249">
        <f t="shared" si="1"/>
        <v>18.298476055103571</v>
      </c>
      <c r="E11" s="238"/>
      <c r="F11" s="249">
        <f t="shared" si="2"/>
        <v>9.1963520877555958</v>
      </c>
      <c r="G11" s="249">
        <f t="shared" si="2"/>
        <v>11.023356063996705</v>
      </c>
      <c r="H11" s="249">
        <f t="shared" si="3"/>
        <v>20.2197081517523</v>
      </c>
      <c r="I11" s="238"/>
      <c r="J11" s="249">
        <f t="shared" si="4"/>
        <v>10.88051259828881</v>
      </c>
      <c r="K11" s="249">
        <f t="shared" si="4"/>
        <v>10.797013386847015</v>
      </c>
      <c r="L11" s="249">
        <f t="shared" si="5"/>
        <v>21.677525985135823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14.16797249723975</v>
      </c>
      <c r="C12" s="249">
        <f t="shared" si="0"/>
        <v>5.1959415000501963</v>
      </c>
      <c r="D12" s="249">
        <f t="shared" si="1"/>
        <v>19.363913997289949</v>
      </c>
      <c r="E12" s="238"/>
      <c r="F12" s="249">
        <f t="shared" si="2"/>
        <v>13.004292052724649</v>
      </c>
      <c r="G12" s="249">
        <f t="shared" si="2"/>
        <v>5.4469568883269615</v>
      </c>
      <c r="H12" s="249">
        <f t="shared" si="3"/>
        <v>18.45124894105161</v>
      </c>
      <c r="I12" s="238"/>
      <c r="J12" s="249">
        <f t="shared" si="4"/>
        <v>10.040785341008053</v>
      </c>
      <c r="K12" s="249">
        <f t="shared" si="4"/>
        <v>6.0333965410669954</v>
      </c>
      <c r="L12" s="249">
        <f t="shared" si="5"/>
        <v>16.074181882075049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1.7233302800598826</v>
      </c>
      <c r="C13" s="249">
        <f t="shared" si="0"/>
        <v>17.577211320981458</v>
      </c>
      <c r="D13" s="249">
        <f t="shared" si="1"/>
        <v>19.300541601041342</v>
      </c>
      <c r="E13" s="238"/>
      <c r="F13" s="249">
        <f t="shared" si="2"/>
        <v>1.8531407298280524</v>
      </c>
      <c r="G13" s="249">
        <f t="shared" si="2"/>
        <v>14.804532834046706</v>
      </c>
      <c r="H13" s="249">
        <f t="shared" si="3"/>
        <v>16.657673563874759</v>
      </c>
      <c r="I13" s="238"/>
      <c r="J13" s="249">
        <f t="shared" si="4"/>
        <v>2.2262818102989321</v>
      </c>
      <c r="K13" s="249">
        <f t="shared" si="4"/>
        <v>13.364442710075711</v>
      </c>
      <c r="L13" s="249">
        <f t="shared" si="5"/>
        <v>15.590724520374643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13.358249648682563</v>
      </c>
      <c r="C14" s="249">
        <f t="shared" si="0"/>
        <v>2.4151547984290014</v>
      </c>
      <c r="D14" s="249">
        <f t="shared" si="1"/>
        <v>15.773404447111563</v>
      </c>
      <c r="E14" s="238"/>
      <c r="F14" s="249">
        <f t="shared" si="2"/>
        <v>12.910613868621484</v>
      </c>
      <c r="G14" s="249">
        <f t="shared" si="2"/>
        <v>2.3380864695656869</v>
      </c>
      <c r="H14" s="249">
        <f t="shared" si="3"/>
        <v>15.24870033818717</v>
      </c>
      <c r="I14" s="238"/>
      <c r="J14" s="249">
        <f t="shared" si="4"/>
        <v>14.855131121211015</v>
      </c>
      <c r="K14" s="249">
        <f t="shared" si="4"/>
        <v>2.9319431694599465</v>
      </c>
      <c r="L14" s="249">
        <f t="shared" si="5"/>
        <v>17.787074290670962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7.4616381972142509</v>
      </c>
      <c r="C15" s="249">
        <f t="shared" si="0"/>
        <v>5.0685120107502399</v>
      </c>
      <c r="D15" s="249">
        <f t="shared" si="1"/>
        <v>12.530150207964491</v>
      </c>
      <c r="E15" s="238"/>
      <c r="F15" s="249">
        <f t="shared" si="2"/>
        <v>6.6617744646892865</v>
      </c>
      <c r="G15" s="249">
        <f t="shared" si="2"/>
        <v>4.9699519238129506</v>
      </c>
      <c r="H15" s="249">
        <f t="shared" si="3"/>
        <v>11.631726388502237</v>
      </c>
      <c r="I15" s="238"/>
      <c r="J15" s="249">
        <f t="shared" si="4"/>
        <v>6.7123265888029016</v>
      </c>
      <c r="K15" s="249">
        <f t="shared" si="4"/>
        <v>5.4582229028995872</v>
      </c>
      <c r="L15" s="249">
        <f t="shared" si="5"/>
        <v>12.170549491702488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1.7415597124125317</v>
      </c>
      <c r="C16" s="249">
        <f t="shared" si="0"/>
        <v>11.177758044964644</v>
      </c>
      <c r="D16" s="249">
        <f t="shared" si="1"/>
        <v>12.919317757377176</v>
      </c>
      <c r="E16" s="238"/>
      <c r="F16" s="249">
        <f t="shared" si="2"/>
        <v>1.4760985397453561</v>
      </c>
      <c r="G16" s="249">
        <f t="shared" si="2"/>
        <v>9.5553655707772975</v>
      </c>
      <c r="H16" s="249">
        <f t="shared" si="3"/>
        <v>11.031464110522654</v>
      </c>
      <c r="I16" s="238"/>
      <c r="J16" s="249">
        <f t="shared" si="4"/>
        <v>2.0284942788784055</v>
      </c>
      <c r="K16" s="249">
        <f t="shared" si="4"/>
        <v>10.468051983891844</v>
      </c>
      <c r="L16" s="249">
        <f t="shared" si="5"/>
        <v>12.496546262770249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8.3400008164045829</v>
      </c>
      <c r="C17" s="249">
        <f t="shared" si="0"/>
        <v>9.8250332290025497</v>
      </c>
      <c r="D17" s="249">
        <f t="shared" si="1"/>
        <v>18.165034045407133</v>
      </c>
      <c r="E17" s="238"/>
      <c r="F17" s="249">
        <f t="shared" si="2"/>
        <v>7.6492321023145591</v>
      </c>
      <c r="G17" s="249">
        <f t="shared" si="2"/>
        <v>8.4370233284517511</v>
      </c>
      <c r="H17" s="249">
        <f t="shared" si="3"/>
        <v>16.086255430766311</v>
      </c>
      <c r="I17" s="238"/>
      <c r="J17" s="249">
        <f t="shared" si="4"/>
        <v>7.1039243481911987</v>
      </c>
      <c r="K17" s="249">
        <f t="shared" si="4"/>
        <v>8.301742038135691</v>
      </c>
      <c r="L17" s="249">
        <f t="shared" si="5"/>
        <v>15.405666386326889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72.629171827004768</v>
      </c>
      <c r="C19" s="247">
        <f t="shared" ref="C19:L19" si="6">SUM(C9:C17)</f>
        <v>85.142828172995252</v>
      </c>
      <c r="D19" s="247">
        <f t="shared" si="6"/>
        <v>157.77200000000005</v>
      </c>
      <c r="E19" s="247"/>
      <c r="F19" s="247">
        <f t="shared" si="6"/>
        <v>74.368162457470433</v>
      </c>
      <c r="G19" s="247">
        <f t="shared" si="6"/>
        <v>83.841837542529561</v>
      </c>
      <c r="H19" s="247">
        <f t="shared" si="6"/>
        <v>158.21000000000004</v>
      </c>
      <c r="I19" s="247"/>
      <c r="J19" s="247">
        <f t="shared" si="6"/>
        <v>81.297077252977772</v>
      </c>
      <c r="K19" s="247">
        <f t="shared" si="6"/>
        <v>88.603922747022182</v>
      </c>
      <c r="L19" s="247">
        <f t="shared" si="6"/>
        <v>169.90099999999995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4.6208611481767588E-2</v>
      </c>
      <c r="C26" s="302">
        <v>0.16496441848677418</v>
      </c>
      <c r="D26" s="302">
        <f>SUM(B26:C26)</f>
        <v>0.21117302996854176</v>
      </c>
      <c r="E26" s="303"/>
      <c r="F26" s="302">
        <v>4.8864554721306235E-2</v>
      </c>
      <c r="G26" s="302">
        <v>0.1104992878662899</v>
      </c>
      <c r="H26" s="302">
        <f>SUM(F26:G26)</f>
        <v>0.15936384258759614</v>
      </c>
      <c r="I26" s="303"/>
      <c r="J26" s="302">
        <v>6.2332987251739205E-2</v>
      </c>
      <c r="K26" s="302">
        <v>0.14993125189100484</v>
      </c>
      <c r="L26" s="302">
        <f>SUM(J26:K26)</f>
        <v>0.21226423914274406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4.3377752234454982E-2</v>
      </c>
      <c r="C27" s="302">
        <v>0.13192126330496648</v>
      </c>
      <c r="D27" s="302">
        <f t="shared" ref="D27:D34" si="7">SUM(B27:C27)</f>
        <v>0.17529901553942145</v>
      </c>
      <c r="E27" s="303"/>
      <c r="F27" s="302">
        <v>6.1478868037144564E-2</v>
      </c>
      <c r="G27" s="302">
        <v>0.12195760345735666</v>
      </c>
      <c r="H27" s="302">
        <f t="shared" ref="H27:H34" si="8">SUM(F27:G27)</f>
        <v>0.18343647149450124</v>
      </c>
      <c r="I27" s="303"/>
      <c r="J27" s="302">
        <v>0.10525576723461905</v>
      </c>
      <c r="K27" s="302">
        <v>0.23519682578476908</v>
      </c>
      <c r="L27" s="302">
        <f t="shared" ref="L27:L34" si="9">SUM(J27:K27)</f>
        <v>0.34045259301938813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4.6473482598710092E-2</v>
      </c>
      <c r="C28" s="302">
        <v>9.1986954997699572E-2</v>
      </c>
      <c r="D28" s="302">
        <f t="shared" si="7"/>
        <v>0.13846043759640966</v>
      </c>
      <c r="E28" s="303"/>
      <c r="F28" s="302">
        <v>5.1303065984136038E-2</v>
      </c>
      <c r="G28" s="302">
        <v>7.1876542965334717E-2</v>
      </c>
      <c r="H28" s="302">
        <f t="shared" si="8"/>
        <v>0.12317960894947075</v>
      </c>
      <c r="I28" s="303"/>
      <c r="J28" s="302">
        <v>7.1930658621406685E-2</v>
      </c>
      <c r="K28" s="302">
        <v>9.9263483564172833E-2</v>
      </c>
      <c r="L28" s="302">
        <f t="shared" si="9"/>
        <v>0.17119414218557952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0.18008264323387718</v>
      </c>
      <c r="C29" s="302">
        <v>8.7069092199554318E-2</v>
      </c>
      <c r="D29" s="302">
        <f t="shared" si="7"/>
        <v>0.26715173543343151</v>
      </c>
      <c r="E29" s="303"/>
      <c r="F29" s="302">
        <v>0.10619406684273117</v>
      </c>
      <c r="G29" s="302">
        <v>4.1032153111367257E-2</v>
      </c>
      <c r="H29" s="302">
        <f t="shared" si="8"/>
        <v>0.14722621995409843</v>
      </c>
      <c r="I29" s="303"/>
      <c r="J29" s="302">
        <v>7.4027332683179875E-2</v>
      </c>
      <c r="K29" s="302">
        <v>5.9446265984394751E-2</v>
      </c>
      <c r="L29" s="302">
        <f t="shared" si="9"/>
        <v>0.13347359866757463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0.26495871266072402</v>
      </c>
      <c r="C30" s="302">
        <v>1.889673754441249</v>
      </c>
      <c r="D30" s="302">
        <f t="shared" si="7"/>
        <v>2.154632467101973</v>
      </c>
      <c r="E30" s="303"/>
      <c r="F30" s="302">
        <v>0.29798522098425306</v>
      </c>
      <c r="G30" s="302">
        <v>0.97924596867429092</v>
      </c>
      <c r="H30" s="302">
        <f t="shared" si="8"/>
        <v>1.277231189658544</v>
      </c>
      <c r="I30" s="303"/>
      <c r="J30" s="302">
        <v>0.32952467958203358</v>
      </c>
      <c r="K30" s="302">
        <v>0.86378095537753141</v>
      </c>
      <c r="L30" s="302">
        <f t="shared" si="9"/>
        <v>1.193305634959565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0.12390273157313766</v>
      </c>
      <c r="C31" s="302">
        <v>6.5984047236008245E-2</v>
      </c>
      <c r="D31" s="302">
        <f t="shared" si="7"/>
        <v>0.1898867788091459</v>
      </c>
      <c r="E31" s="303"/>
      <c r="F31" s="302">
        <v>7.3129449889496573E-2</v>
      </c>
      <c r="G31" s="302">
        <v>3.4270314365954443E-2</v>
      </c>
      <c r="H31" s="302">
        <f t="shared" si="8"/>
        <v>0.10739976425545102</v>
      </c>
      <c r="I31" s="303"/>
      <c r="J31" s="302">
        <v>7.4487647773852944E-2</v>
      </c>
      <c r="K31" s="302">
        <v>4.1926790410393183E-2</v>
      </c>
      <c r="L31" s="302">
        <f t="shared" si="9"/>
        <v>0.11641443818424613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4.3135250153300164E-2</v>
      </c>
      <c r="C32" s="302">
        <v>3.9348420831387572E-2</v>
      </c>
      <c r="D32" s="302">
        <f t="shared" si="7"/>
        <v>8.2483670984687729E-2</v>
      </c>
      <c r="E32" s="303"/>
      <c r="F32" s="302">
        <v>2.3716038604046343E-2</v>
      </c>
      <c r="G32" s="302">
        <v>2.0260876668238358E-2</v>
      </c>
      <c r="H32" s="302">
        <f t="shared" si="8"/>
        <v>4.39769152722847E-2</v>
      </c>
      <c r="I32" s="303"/>
      <c r="J32" s="302">
        <v>2.4016526331923589E-2</v>
      </c>
      <c r="K32" s="302">
        <v>2.4151070548807708E-2</v>
      </c>
      <c r="L32" s="302">
        <f t="shared" si="9"/>
        <v>4.81675968807313E-2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2.5753048294982001E-2</v>
      </c>
      <c r="C33" s="302">
        <v>0.13728231584153158</v>
      </c>
      <c r="D33" s="302">
        <f t="shared" si="7"/>
        <v>0.16303536413651359</v>
      </c>
      <c r="E33" s="303"/>
      <c r="F33" s="302">
        <v>1.7596254545192751E-2</v>
      </c>
      <c r="G33" s="302">
        <v>5.7583036937849073E-2</v>
      </c>
      <c r="H33" s="302">
        <f t="shared" si="8"/>
        <v>7.5179291483041824E-2</v>
      </c>
      <c r="I33" s="303"/>
      <c r="J33" s="302">
        <v>1.2523768561936188E-2</v>
      </c>
      <c r="K33" s="302">
        <v>5.7929998306094119E-2</v>
      </c>
      <c r="L33" s="302">
        <f t="shared" si="9"/>
        <v>7.0453766868030301E-2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0.21934956216551563</v>
      </c>
      <c r="C34" s="302">
        <v>0.4085279382643543</v>
      </c>
      <c r="D34" s="302">
        <f t="shared" si="7"/>
        <v>0.62787750042986989</v>
      </c>
      <c r="E34" s="303"/>
      <c r="F34" s="302">
        <v>0.10134104415732671</v>
      </c>
      <c r="G34" s="302">
        <v>0.15666565218768375</v>
      </c>
      <c r="H34" s="302">
        <f t="shared" si="8"/>
        <v>0.25800669634501044</v>
      </c>
      <c r="I34" s="303"/>
      <c r="J34" s="302">
        <v>6.5217962614584665E-2</v>
      </c>
      <c r="K34" s="302">
        <v>0.12505602747755501</v>
      </c>
      <c r="L34" s="302">
        <f t="shared" si="9"/>
        <v>0.19027399009213969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0.99324179439646931</v>
      </c>
      <c r="C36" s="311">
        <f t="shared" ref="C36:K36" si="10">SUM(C26:C34)</f>
        <v>3.0167582056035247</v>
      </c>
      <c r="D36" s="311">
        <f t="shared" si="10"/>
        <v>4.0099999999999945</v>
      </c>
      <c r="E36" s="311"/>
      <c r="F36" s="311">
        <f t="shared" si="10"/>
        <v>0.78160856376563348</v>
      </c>
      <c r="G36" s="311">
        <f t="shared" si="10"/>
        <v>1.5933914362343651</v>
      </c>
      <c r="H36" s="311">
        <f t="shared" si="10"/>
        <v>2.3749999999999987</v>
      </c>
      <c r="I36" s="311"/>
      <c r="J36" s="311">
        <f t="shared" si="10"/>
        <v>0.81931733065527579</v>
      </c>
      <c r="K36" s="311">
        <f t="shared" si="10"/>
        <v>1.656682669344723</v>
      </c>
      <c r="L36" s="311">
        <f>SUM(L26:L34)</f>
        <v>2.4759999999999986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3.5506119617993807E-4</v>
      </c>
      <c r="C43" s="302">
        <v>1.1335240423716333E-2</v>
      </c>
      <c r="D43" s="302">
        <f>SUM(B43:C43)</f>
        <v>1.1690301619896272E-2</v>
      </c>
      <c r="E43" s="303"/>
      <c r="F43" s="302">
        <v>1.4437347566005122E-3</v>
      </c>
      <c r="G43" s="302">
        <v>1.826344627257313E-2</v>
      </c>
      <c r="H43" s="302">
        <f>SUM(F43:G43)</f>
        <v>1.9707181029173643E-2</v>
      </c>
      <c r="I43" s="303"/>
      <c r="J43" s="302">
        <v>9.531801907357541E-4</v>
      </c>
      <c r="K43" s="302">
        <v>1.1660570358706598E-2</v>
      </c>
      <c r="L43" s="302">
        <f>SUM(J43:K43)</f>
        <v>1.2613750549442353E-2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2.2341706845780463E-3</v>
      </c>
      <c r="C44" s="302">
        <v>8.9727645087675084E-3</v>
      </c>
      <c r="D44" s="302">
        <f t="shared" ref="D44:D51" si="11">SUM(B44:C44)</f>
        <v>1.1206935193345554E-2</v>
      </c>
      <c r="E44" s="303"/>
      <c r="F44" s="302">
        <v>5.3159616822115417E-3</v>
      </c>
      <c r="G44" s="302">
        <v>1.6442470135495553E-2</v>
      </c>
      <c r="H44" s="302">
        <f t="shared" ref="H44:H51" si="12">SUM(F44:G44)</f>
        <v>2.1758431817707095E-2</v>
      </c>
      <c r="I44" s="303"/>
      <c r="J44" s="302">
        <v>2.1345833684496165E-3</v>
      </c>
      <c r="K44" s="302">
        <v>1.1488951333666314E-2</v>
      </c>
      <c r="L44" s="302">
        <f t="shared" ref="L44:L51" si="13">SUM(J44:K44)</f>
        <v>1.3623534702115931E-2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5.2892404611749487E-4</v>
      </c>
      <c r="C45" s="302">
        <v>7.3446311231053375E-3</v>
      </c>
      <c r="D45" s="302">
        <f t="shared" si="11"/>
        <v>7.8735551692228328E-3</v>
      </c>
      <c r="E45" s="303"/>
      <c r="F45" s="302">
        <v>3.663798271950844E-3</v>
      </c>
      <c r="G45" s="302">
        <v>1.5879154214216481E-2</v>
      </c>
      <c r="H45" s="302">
        <f t="shared" si="12"/>
        <v>1.9542952486167324E-2</v>
      </c>
      <c r="I45" s="303"/>
      <c r="J45" s="302">
        <v>2.5475041059655821E-3</v>
      </c>
      <c r="K45" s="302">
        <v>8.9154327120505687E-3</v>
      </c>
      <c r="L45" s="302">
        <f t="shared" si="13"/>
        <v>1.1462936818016151E-2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4.417026926288753E-4</v>
      </c>
      <c r="C46" s="302">
        <v>1.6822303861568065E-3</v>
      </c>
      <c r="D46" s="302">
        <f t="shared" si="11"/>
        <v>2.1239330787856817E-3</v>
      </c>
      <c r="E46" s="303"/>
      <c r="F46" s="302">
        <v>4.7475010679816536E-3</v>
      </c>
      <c r="G46" s="302">
        <v>1.9673482515097963E-3</v>
      </c>
      <c r="H46" s="302">
        <f t="shared" si="12"/>
        <v>6.71484931949145E-3</v>
      </c>
      <c r="I46" s="303"/>
      <c r="J46" s="302">
        <v>2.7428901770012656E-3</v>
      </c>
      <c r="K46" s="302">
        <v>8.8376410269009524E-4</v>
      </c>
      <c r="L46" s="302">
        <f t="shared" si="13"/>
        <v>3.6266542796913608E-3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2.3337687543793217E-4</v>
      </c>
      <c r="C47" s="302">
        <v>1.9093401396692564E-2</v>
      </c>
      <c r="D47" s="302">
        <f t="shared" si="11"/>
        <v>1.9326778272130495E-2</v>
      </c>
      <c r="E47" s="303"/>
      <c r="F47" s="302">
        <v>1.2902735379530272E-4</v>
      </c>
      <c r="G47" s="302">
        <v>2.0212392311376417E-2</v>
      </c>
      <c r="H47" s="302">
        <f>SUM(F47:G47)</f>
        <v>2.0341419665171719E-2</v>
      </c>
      <c r="I47" s="303"/>
      <c r="J47" s="302">
        <v>9.1306794168579663E-5</v>
      </c>
      <c r="K47" s="302">
        <v>9.2675997347142353E-3</v>
      </c>
      <c r="L47" s="302">
        <f t="shared" si="13"/>
        <v>9.3589065288828144E-3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6.6395050270588436E-4</v>
      </c>
      <c r="C48" s="302">
        <v>1.0578269582103652E-3</v>
      </c>
      <c r="D48" s="302">
        <f t="shared" si="11"/>
        <v>1.7217774609162495E-3</v>
      </c>
      <c r="E48" s="303"/>
      <c r="F48" s="302">
        <v>6.7625524678048879E-4</v>
      </c>
      <c r="G48" s="302">
        <v>2.1503229198246683E-3</v>
      </c>
      <c r="H48" s="302">
        <f t="shared" si="12"/>
        <v>2.8265781666051574E-3</v>
      </c>
      <c r="I48" s="303"/>
      <c r="J48" s="302">
        <v>2.6856345377241844E-4</v>
      </c>
      <c r="K48" s="302">
        <v>1.4289169345627231E-3</v>
      </c>
      <c r="L48" s="302">
        <f t="shared" si="13"/>
        <v>1.6974803883351415E-3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2.4749409190094222E-4</v>
      </c>
      <c r="C49" s="302">
        <v>1.4585070567720425E-3</v>
      </c>
      <c r="D49" s="302">
        <f t="shared" si="11"/>
        <v>1.7060011486729847E-3</v>
      </c>
      <c r="E49" s="303"/>
      <c r="F49" s="302">
        <v>1.0438968758929134E-3</v>
      </c>
      <c r="G49" s="302">
        <v>1.9510690788958355E-3</v>
      </c>
      <c r="H49" s="302">
        <f t="shared" si="12"/>
        <v>2.994965954788749E-3</v>
      </c>
      <c r="I49" s="303"/>
      <c r="J49" s="302">
        <v>6.6852617683471063E-4</v>
      </c>
      <c r="K49" s="302">
        <v>1.1961027050559018E-3</v>
      </c>
      <c r="L49" s="302">
        <f t="shared" si="13"/>
        <v>1.8646288818906123E-3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5.6217630912934035E-4</v>
      </c>
      <c r="C50" s="302">
        <v>1.2075033849229415E-2</v>
      </c>
      <c r="D50" s="302">
        <f t="shared" si="11"/>
        <v>1.2637210158358756E-2</v>
      </c>
      <c r="E50" s="303"/>
      <c r="F50" s="302">
        <v>9.123441750079018E-5</v>
      </c>
      <c r="G50" s="302">
        <v>1.2511057191899358E-2</v>
      </c>
      <c r="H50" s="302">
        <f t="shared" si="12"/>
        <v>1.2602291609400148E-2</v>
      </c>
      <c r="I50" s="303"/>
      <c r="J50" s="302">
        <v>3.3814467152682428E-5</v>
      </c>
      <c r="K50" s="302">
        <v>5.2738616407769206E-3</v>
      </c>
      <c r="L50" s="302">
        <f t="shared" si="13"/>
        <v>5.3076761079296026E-3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3.7741237601965745E-4</v>
      </c>
      <c r="C51" s="302">
        <v>1.533609552265164E-2</v>
      </c>
      <c r="D51" s="302">
        <f t="shared" si="11"/>
        <v>1.5713507898671299E-2</v>
      </c>
      <c r="E51" s="303"/>
      <c r="F51" s="302">
        <v>5.7200741290407088E-4</v>
      </c>
      <c r="G51" s="302">
        <v>9.3932253859045753E-4</v>
      </c>
      <c r="H51" s="302">
        <f t="shared" si="12"/>
        <v>1.5113299514945284E-3</v>
      </c>
      <c r="I51" s="303"/>
      <c r="J51" s="302">
        <v>1.8669110996824917E-4</v>
      </c>
      <c r="K51" s="302">
        <v>2.5774063372772818E-4</v>
      </c>
      <c r="L51" s="302">
        <f t="shared" si="13"/>
        <v>4.4443174369597732E-4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5.6442687746981121E-3</v>
      </c>
      <c r="C53" s="311">
        <f t="shared" ref="C53:L53" si="14">SUM(C43:C51)</f>
        <v>7.8355731225302011E-2</v>
      </c>
      <c r="D53" s="311">
        <f t="shared" si="14"/>
        <v>8.400000000000013E-2</v>
      </c>
      <c r="E53" s="311"/>
      <c r="F53" s="311">
        <f t="shared" si="14"/>
        <v>1.7683417085618117E-2</v>
      </c>
      <c r="G53" s="311">
        <f t="shared" si="14"/>
        <v>9.0316582914381702E-2</v>
      </c>
      <c r="H53" s="311">
        <f t="shared" si="14"/>
        <v>0.10799999999999982</v>
      </c>
      <c r="I53" s="311"/>
      <c r="J53" s="311">
        <f t="shared" si="14"/>
        <v>9.6270598440488589E-3</v>
      </c>
      <c r="K53" s="311">
        <f t="shared" si="14"/>
        <v>5.0372940155951083E-2</v>
      </c>
      <c r="L53" s="311">
        <f t="shared" si="14"/>
        <v>5.9999999999999935E-2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8.0062572265261089E-2</v>
      </c>
      <c r="C60" s="302">
        <v>0.17883089932980395</v>
      </c>
      <c r="D60" s="302">
        <f>SUM(B60:C60)</f>
        <v>0.25889347159506504</v>
      </c>
      <c r="E60" s="303"/>
      <c r="F60" s="302">
        <v>8.6138328739686326E-2</v>
      </c>
      <c r="G60" s="302">
        <v>0.165428203328151</v>
      </c>
      <c r="H60" s="302">
        <f>SUM(F60:G60)</f>
        <v>0.2515665320678373</v>
      </c>
      <c r="I60" s="303"/>
      <c r="J60" s="302">
        <v>0.10944719268746012</v>
      </c>
      <c r="K60" s="302">
        <v>0.15176253470785475</v>
      </c>
      <c r="L60" s="302">
        <f>SUM(J60:K60)</f>
        <v>0.26120972739531489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0.12525945149717632</v>
      </c>
      <c r="C61" s="302">
        <v>0.11843162073041899</v>
      </c>
      <c r="D61" s="302">
        <f t="shared" ref="D61:D68" si="15">SUM(B61:C61)</f>
        <v>0.24369107222759531</v>
      </c>
      <c r="E61" s="303"/>
      <c r="F61" s="302">
        <v>0.14708014430164718</v>
      </c>
      <c r="G61" s="302">
        <v>0.1242328042866316</v>
      </c>
      <c r="H61" s="302">
        <f t="shared" ref="H61:H68" si="16">SUM(F61:G61)</f>
        <v>0.27131294858827876</v>
      </c>
      <c r="I61" s="303"/>
      <c r="J61" s="302">
        <v>0.19779077564171449</v>
      </c>
      <c r="K61" s="302">
        <v>0.14343697581658291</v>
      </c>
      <c r="L61" s="302">
        <f t="shared" ref="L61:L68" si="17">SUM(J61:K61)</f>
        <v>0.34122775145829742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0.14370586975563876</v>
      </c>
      <c r="C62" s="302">
        <v>0.1768456784276615</v>
      </c>
      <c r="D62" s="302">
        <f t="shared" si="15"/>
        <v>0.32055154818330023</v>
      </c>
      <c r="E62" s="303"/>
      <c r="F62" s="302">
        <v>0.146437345587621</v>
      </c>
      <c r="G62" s="302">
        <v>0.18090391108684623</v>
      </c>
      <c r="H62" s="302">
        <f t="shared" si="16"/>
        <v>0.32734125667446723</v>
      </c>
      <c r="I62" s="303"/>
      <c r="J62" s="302">
        <v>0.17300965336745425</v>
      </c>
      <c r="K62" s="302">
        <v>0.15355652319187299</v>
      </c>
      <c r="L62" s="302">
        <f t="shared" si="17"/>
        <v>0.32656617655932724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0.10728691788655781</v>
      </c>
      <c r="C63" s="302">
        <v>0.15572776754349418</v>
      </c>
      <c r="D63" s="302">
        <f t="shared" si="15"/>
        <v>0.26301468543005202</v>
      </c>
      <c r="E63" s="303"/>
      <c r="F63" s="302">
        <v>9.1710080732896451E-2</v>
      </c>
      <c r="G63" s="302">
        <v>0.13981237179957898</v>
      </c>
      <c r="H63" s="302">
        <f t="shared" si="16"/>
        <v>0.23152245253247544</v>
      </c>
      <c r="I63" s="303"/>
      <c r="J63" s="302">
        <v>8.2090630744018872E-2</v>
      </c>
      <c r="K63" s="302">
        <v>0.12988537687977866</v>
      </c>
      <c r="L63" s="302">
        <f t="shared" si="17"/>
        <v>0.21197600762379754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7.8922955816889268E-2</v>
      </c>
      <c r="C64" s="302">
        <v>0.53177033438218702</v>
      </c>
      <c r="D64" s="302">
        <f t="shared" si="15"/>
        <v>0.61069329019907626</v>
      </c>
      <c r="E64" s="303"/>
      <c r="F64" s="302">
        <v>5.7612802920695969E-2</v>
      </c>
      <c r="G64" s="302">
        <v>0.30773384244091162</v>
      </c>
      <c r="H64" s="302">
        <f t="shared" si="16"/>
        <v>0.3653466453616076</v>
      </c>
      <c r="I64" s="303"/>
      <c r="J64" s="302">
        <v>5.7084043829939347E-2</v>
      </c>
      <c r="K64" s="302">
        <v>0.26010719658791115</v>
      </c>
      <c r="L64" s="302">
        <f t="shared" si="17"/>
        <v>0.31719124041785052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1.9932048920878707E-2</v>
      </c>
      <c r="C65" s="302">
        <v>1.7206463641683076E-2</v>
      </c>
      <c r="D65" s="302">
        <f t="shared" si="15"/>
        <v>3.7138512562561787E-2</v>
      </c>
      <c r="E65" s="303"/>
      <c r="F65" s="302">
        <v>1.9011341520832878E-2</v>
      </c>
      <c r="G65" s="302">
        <v>1.6080980743039243E-2</v>
      </c>
      <c r="H65" s="302">
        <f t="shared" si="16"/>
        <v>3.5092322263872121E-2</v>
      </c>
      <c r="I65" s="303"/>
      <c r="J65" s="302">
        <v>1.9472503570967931E-2</v>
      </c>
      <c r="K65" s="302">
        <v>1.647538946345244E-2</v>
      </c>
      <c r="L65" s="302">
        <f t="shared" si="17"/>
        <v>3.5947893034420371E-2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6.181265392116974E-2</v>
      </c>
      <c r="C66" s="302">
        <v>4.0940924794426792E-2</v>
      </c>
      <c r="D66" s="302">
        <f t="shared" si="15"/>
        <v>0.10275357871559654</v>
      </c>
      <c r="E66" s="303"/>
      <c r="F66" s="302">
        <v>4.6480299644749964E-2</v>
      </c>
      <c r="G66" s="302">
        <v>3.7010532473691592E-2</v>
      </c>
      <c r="H66" s="302">
        <f t="shared" si="16"/>
        <v>8.3490832118441549E-2</v>
      </c>
      <c r="I66" s="303"/>
      <c r="J66" s="302">
        <v>4.1937750809573834E-2</v>
      </c>
      <c r="K66" s="302">
        <v>3.9886970138562738E-2</v>
      </c>
      <c r="L66" s="302">
        <f t="shared" si="17"/>
        <v>8.1824720948136573E-2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0.42289495908282487</v>
      </c>
      <c r="C67" s="302">
        <v>1.0962463445920771</v>
      </c>
      <c r="D67" s="302">
        <f t="shared" si="15"/>
        <v>1.519141303674902</v>
      </c>
      <c r="E67" s="303"/>
      <c r="F67" s="302">
        <v>0.27682457985985148</v>
      </c>
      <c r="G67" s="302">
        <v>0.74448938408364407</v>
      </c>
      <c r="H67" s="302">
        <f t="shared" si="16"/>
        <v>1.0213139639434956</v>
      </c>
      <c r="I67" s="303"/>
      <c r="J67" s="302">
        <v>0.26867936879476179</v>
      </c>
      <c r="K67" s="302">
        <v>0.77479258371573156</v>
      </c>
      <c r="L67" s="302">
        <f t="shared" si="17"/>
        <v>1.0434719525104934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0.27767585877760548</v>
      </c>
      <c r="C68" s="302">
        <v>0.41644667863423918</v>
      </c>
      <c r="D68" s="302">
        <f t="shared" si="15"/>
        <v>0.69412253741184471</v>
      </c>
      <c r="E68" s="303"/>
      <c r="F68" s="302">
        <v>0.16713548016403876</v>
      </c>
      <c r="G68" s="302">
        <v>0.2818775662854856</v>
      </c>
      <c r="H68" s="302">
        <f t="shared" si="16"/>
        <v>0.44901304644952433</v>
      </c>
      <c r="I68" s="303"/>
      <c r="J68" s="302">
        <v>0.14345850254635392</v>
      </c>
      <c r="K68" s="302">
        <v>0.21412602750600587</v>
      </c>
      <c r="L68" s="302">
        <f t="shared" si="17"/>
        <v>0.35758453005235979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1.3175532879240022</v>
      </c>
      <c r="C70" s="311">
        <f t="shared" ref="C70:L70" si="18">SUM(C60:C68)</f>
        <v>2.7324467120759914</v>
      </c>
      <c r="D70" s="311">
        <f t="shared" si="18"/>
        <v>4.0499999999999936</v>
      </c>
      <c r="E70" s="311"/>
      <c r="F70" s="311">
        <f t="shared" si="18"/>
        <v>1.03843040347202</v>
      </c>
      <c r="G70" s="311">
        <f t="shared" si="18"/>
        <v>1.9975695965279798</v>
      </c>
      <c r="H70" s="311">
        <f t="shared" si="18"/>
        <v>3.0359999999999996</v>
      </c>
      <c r="I70" s="311"/>
      <c r="J70" s="311">
        <f t="shared" si="18"/>
        <v>1.0929704219922447</v>
      </c>
      <c r="K70" s="311">
        <f t="shared" si="18"/>
        <v>1.8840295780077529</v>
      </c>
      <c r="L70" s="311">
        <f t="shared" si="18"/>
        <v>2.9769999999999981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6.6451637340888992E-2</v>
      </c>
      <c r="C77" s="302">
        <v>0.34149205310710112</v>
      </c>
      <c r="D77" s="302">
        <f>SUM(B77:C77)</f>
        <v>0.40794369044799011</v>
      </c>
      <c r="E77" s="303"/>
      <c r="F77" s="302">
        <v>0.10914485857909451</v>
      </c>
      <c r="G77" s="302">
        <v>0.42594700341928726</v>
      </c>
      <c r="H77" s="302">
        <f>SUM(F77:G77)</f>
        <v>0.53509186199838177</v>
      </c>
      <c r="I77" s="303"/>
      <c r="J77" s="302">
        <v>0.12241196528459242</v>
      </c>
      <c r="K77" s="302">
        <v>0.43213121923771619</v>
      </c>
      <c r="L77" s="302">
        <f>SUM(J77:K77)</f>
        <v>0.55454318452230855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9.089735951797763E-2</v>
      </c>
      <c r="C78" s="302">
        <v>0.6126591903024784</v>
      </c>
      <c r="D78" s="302">
        <f t="shared" ref="D78:D85" si="19">SUM(B78:C78)</f>
        <v>0.70355654982045601</v>
      </c>
      <c r="E78" s="303"/>
      <c r="F78" s="302">
        <v>0.14551209032351436</v>
      </c>
      <c r="G78" s="302">
        <v>0.81392738638971063</v>
      </c>
      <c r="H78" s="302">
        <f t="shared" ref="H78:H85" si="20">SUM(F78:G78)</f>
        <v>0.95943947671322505</v>
      </c>
      <c r="I78" s="303"/>
      <c r="J78" s="302">
        <v>0.16789141075244005</v>
      </c>
      <c r="K78" s="302">
        <v>0.9610390660506577</v>
      </c>
      <c r="L78" s="302">
        <f t="shared" ref="L78:L85" si="21">SUM(J78:K78)</f>
        <v>1.1289304768030977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0.11138939778543724</v>
      </c>
      <c r="C79" s="302">
        <v>0.26221532502628009</v>
      </c>
      <c r="D79" s="302">
        <f t="shared" si="19"/>
        <v>0.3736047228117173</v>
      </c>
      <c r="E79" s="303"/>
      <c r="F79" s="302">
        <v>0.1553973679538237</v>
      </c>
      <c r="G79" s="302">
        <v>0.34200675597038899</v>
      </c>
      <c r="H79" s="302">
        <f t="shared" si="20"/>
        <v>0.49740412392421268</v>
      </c>
      <c r="I79" s="303"/>
      <c r="J79" s="302">
        <v>0.16172606212384827</v>
      </c>
      <c r="K79" s="302">
        <v>0.30967294114733523</v>
      </c>
      <c r="L79" s="302">
        <f t="shared" si="21"/>
        <v>0.4713990032711835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0.23712782223762949</v>
      </c>
      <c r="C80" s="302">
        <v>6.0065934137530363E-2</v>
      </c>
      <c r="D80" s="302">
        <f t="shared" si="19"/>
        <v>0.29719375637515988</v>
      </c>
      <c r="E80" s="303"/>
      <c r="F80" s="302">
        <v>0.28262291238288217</v>
      </c>
      <c r="G80" s="302">
        <v>7.8000315632338377E-2</v>
      </c>
      <c r="H80" s="302">
        <f t="shared" si="20"/>
        <v>0.36062322801522056</v>
      </c>
      <c r="I80" s="303"/>
      <c r="J80" s="302">
        <v>0.20950156186064803</v>
      </c>
      <c r="K80" s="302">
        <v>8.7520956287299279E-2</v>
      </c>
      <c r="L80" s="302">
        <f t="shared" si="21"/>
        <v>0.29702251814794733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2.2704871598570903E-2</v>
      </c>
      <c r="C81" s="302">
        <v>0.98537686699531368</v>
      </c>
      <c r="D81" s="302">
        <f t="shared" si="19"/>
        <v>1.0080817385938845</v>
      </c>
      <c r="E81" s="303"/>
      <c r="F81" s="302">
        <v>2.996965858055348E-2</v>
      </c>
      <c r="G81" s="302">
        <v>0.91063540915051877</v>
      </c>
      <c r="H81" s="302">
        <f t="shared" si="20"/>
        <v>0.94060506773107222</v>
      </c>
      <c r="I81" s="303"/>
      <c r="J81" s="302">
        <v>5.3354937125279903E-2</v>
      </c>
      <c r="K81" s="302">
        <v>0.78995459340913865</v>
      </c>
      <c r="L81" s="302">
        <f t="shared" si="21"/>
        <v>0.84330953053441859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1.8868127014938302E-2</v>
      </c>
      <c r="C82" s="302">
        <v>6.3357468041210872E-3</v>
      </c>
      <c r="D82" s="302">
        <f t="shared" si="19"/>
        <v>2.5203873819059391E-2</v>
      </c>
      <c r="E82" s="303"/>
      <c r="F82" s="302">
        <v>2.6471820430489911E-2</v>
      </c>
      <c r="G82" s="302">
        <v>6.5356999285781994E-3</v>
      </c>
      <c r="H82" s="302">
        <f t="shared" si="20"/>
        <v>3.3007520359068107E-2</v>
      </c>
      <c r="I82" s="303"/>
      <c r="J82" s="302">
        <v>3.3907394232493983E-2</v>
      </c>
      <c r="K82" s="302">
        <v>7.6517239500153234E-3</v>
      </c>
      <c r="L82" s="302">
        <f t="shared" si="21"/>
        <v>4.1559118182509305E-2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5.0018005325483131E-2</v>
      </c>
      <c r="C83" s="302">
        <v>5.6127671037802203E-2</v>
      </c>
      <c r="D83" s="302">
        <f t="shared" si="19"/>
        <v>0.10614567636328534</v>
      </c>
      <c r="E83" s="303"/>
      <c r="F83" s="302">
        <v>6.1413985803120914E-2</v>
      </c>
      <c r="G83" s="302">
        <v>6.907545061051916E-2</v>
      </c>
      <c r="H83" s="302">
        <f t="shared" si="20"/>
        <v>0.13048943641364008</v>
      </c>
      <c r="I83" s="303"/>
      <c r="J83" s="302">
        <v>6.1972645066583905E-2</v>
      </c>
      <c r="K83" s="302">
        <v>8.671866440817147E-2</v>
      </c>
      <c r="L83" s="302">
        <f t="shared" si="21"/>
        <v>0.14869130947475537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0.1389005464479752</v>
      </c>
      <c r="C84" s="302">
        <v>0.50987762312048857</v>
      </c>
      <c r="D84" s="302">
        <f t="shared" si="19"/>
        <v>0.64877816956846379</v>
      </c>
      <c r="E84" s="303"/>
      <c r="F84" s="302">
        <v>0.11847733699423847</v>
      </c>
      <c r="G84" s="302">
        <v>0.45934482607439453</v>
      </c>
      <c r="H84" s="302">
        <f t="shared" si="20"/>
        <v>0.57782216306863299</v>
      </c>
      <c r="I84" s="303"/>
      <c r="J84" s="302">
        <v>0.11349166113265728</v>
      </c>
      <c r="K84" s="302">
        <v>0.51054077457426739</v>
      </c>
      <c r="L84" s="302">
        <f t="shared" si="21"/>
        <v>0.62403243570692468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4.1277275327795182E-2</v>
      </c>
      <c r="C85" s="302">
        <v>0.10421454687219069</v>
      </c>
      <c r="D85" s="302">
        <f t="shared" si="19"/>
        <v>0.14549182219998585</v>
      </c>
      <c r="E85" s="303"/>
      <c r="F85" s="302">
        <v>3.8984718856985796E-2</v>
      </c>
      <c r="G85" s="302">
        <v>9.3532402919569477E-2</v>
      </c>
      <c r="H85" s="302">
        <f t="shared" si="20"/>
        <v>0.13251712177655528</v>
      </c>
      <c r="I85" s="303"/>
      <c r="J85" s="302">
        <v>3.4114802409258439E-2</v>
      </c>
      <c r="K85" s="302">
        <v>6.2397620947587613E-2</v>
      </c>
      <c r="L85" s="302">
        <f t="shared" si="21"/>
        <v>9.6512423356846053E-2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0.77763504259669625</v>
      </c>
      <c r="C87" s="311">
        <f t="shared" ref="C87:D87" si="22">SUM(C77:C85)</f>
        <v>2.9383649574033064</v>
      </c>
      <c r="D87" s="311">
        <f t="shared" si="22"/>
        <v>3.716000000000002</v>
      </c>
      <c r="E87" s="311"/>
      <c r="F87" s="311">
        <f t="shared" ref="F87:H87" si="23">SUM(F77:F85)</f>
        <v>0.96799474990470336</v>
      </c>
      <c r="G87" s="311">
        <f t="shared" si="23"/>
        <v>3.1990052500953055</v>
      </c>
      <c r="H87" s="311">
        <f t="shared" si="23"/>
        <v>4.1670000000000087</v>
      </c>
      <c r="I87" s="311"/>
      <c r="J87" s="311">
        <f t="shared" ref="J87:L87" si="24">SUM(J77:J85)</f>
        <v>0.95837243998780242</v>
      </c>
      <c r="K87" s="311">
        <f t="shared" si="24"/>
        <v>3.2476275600121887</v>
      </c>
      <c r="L87" s="311">
        <f t="shared" si="24"/>
        <v>4.2059999999999915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0.15691195827905452</v>
      </c>
      <c r="C94" s="302">
        <v>0.78407555668240458</v>
      </c>
      <c r="D94" s="302">
        <f>SUM(B94:C94)</f>
        <v>0.94098751496145905</v>
      </c>
      <c r="E94" s="303"/>
      <c r="F94" s="302">
        <v>0.20288903841747347</v>
      </c>
      <c r="G94" s="302">
        <v>0.74645625508077229</v>
      </c>
      <c r="H94" s="302">
        <f>SUM(F94:G94)</f>
        <v>0.94934529349824581</v>
      </c>
      <c r="I94" s="303"/>
      <c r="J94" s="302">
        <v>0.20137423095780585</v>
      </c>
      <c r="K94" s="302">
        <v>0.68534125797729839</v>
      </c>
      <c r="L94" s="302">
        <f>SUM(J94:K94)</f>
        <v>0.88671548893510421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0.20405681594558553</v>
      </c>
      <c r="C95" s="302">
        <v>1.1598060381563162</v>
      </c>
      <c r="D95" s="302">
        <f t="shared" ref="D95:D102" si="25">SUM(B95:C95)</f>
        <v>1.3638628541019018</v>
      </c>
      <c r="E95" s="303"/>
      <c r="F95" s="302">
        <v>0.2819513970630767</v>
      </c>
      <c r="G95" s="302">
        <v>1.2399959514710099</v>
      </c>
      <c r="H95" s="302">
        <f t="shared" ref="H95:H102" si="26">SUM(F95:G95)</f>
        <v>1.5219473485340866</v>
      </c>
      <c r="I95" s="303"/>
      <c r="J95" s="302">
        <v>0.3056914395275766</v>
      </c>
      <c r="K95" s="302">
        <v>1.3232089676720762</v>
      </c>
      <c r="L95" s="302">
        <f t="shared" ref="L95:L102" si="27">SUM(J95:K95)</f>
        <v>1.6289004071996529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0.24541002429120065</v>
      </c>
      <c r="C96" s="302">
        <v>0.65332532427997347</v>
      </c>
      <c r="D96" s="302">
        <f t="shared" si="25"/>
        <v>0.8987353485711741</v>
      </c>
      <c r="E96" s="303"/>
      <c r="F96" s="302">
        <v>0.29042829295424294</v>
      </c>
      <c r="G96" s="302">
        <v>0.67466820667158167</v>
      </c>
      <c r="H96" s="302">
        <f t="shared" si="26"/>
        <v>0.96509649962582467</v>
      </c>
      <c r="I96" s="303"/>
      <c r="J96" s="302">
        <v>0.26526126188256488</v>
      </c>
      <c r="K96" s="302">
        <v>0.56524336881799309</v>
      </c>
      <c r="L96" s="302">
        <f t="shared" si="27"/>
        <v>0.83050463070055791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0.52396647572660571</v>
      </c>
      <c r="C97" s="302">
        <v>0.24947539504211683</v>
      </c>
      <c r="D97" s="302">
        <f t="shared" si="25"/>
        <v>0.77344187076872251</v>
      </c>
      <c r="E97" s="303"/>
      <c r="F97" s="302">
        <v>0.50215460830608949</v>
      </c>
      <c r="G97" s="302">
        <v>0.27217463871224667</v>
      </c>
      <c r="H97" s="302">
        <f t="shared" si="26"/>
        <v>0.77432924701833616</v>
      </c>
      <c r="I97" s="303"/>
      <c r="J97" s="302">
        <v>0.3541392757761051</v>
      </c>
      <c r="K97" s="302">
        <v>0.24652610464533939</v>
      </c>
      <c r="L97" s="302">
        <f t="shared" si="27"/>
        <v>0.60066538042144446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0.12733023341541447</v>
      </c>
      <c r="C98" s="302">
        <v>3.5296483461578445</v>
      </c>
      <c r="D98" s="302">
        <f t="shared" si="25"/>
        <v>3.6569785795732588</v>
      </c>
      <c r="E98" s="303"/>
      <c r="F98" s="302">
        <v>0.14553461248772778</v>
      </c>
      <c r="G98" s="302">
        <v>2.4272251293864269</v>
      </c>
      <c r="H98" s="302">
        <f t="shared" si="26"/>
        <v>2.5727597418741546</v>
      </c>
      <c r="I98" s="303"/>
      <c r="J98" s="302">
        <v>0.16362489259569235</v>
      </c>
      <c r="K98" s="302">
        <v>1.9656421847019709</v>
      </c>
      <c r="L98" s="302">
        <f t="shared" si="27"/>
        <v>2.1292670772976634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5.7881702481837979E-2</v>
      </c>
      <c r="C99" s="302">
        <v>4.5138580376899218E-2</v>
      </c>
      <c r="D99" s="302">
        <f t="shared" si="25"/>
        <v>0.1030202828587372</v>
      </c>
      <c r="E99" s="303"/>
      <c r="F99" s="302">
        <v>5.9322466483091051E-2</v>
      </c>
      <c r="G99" s="302">
        <v>6.9096196061845569E-2</v>
      </c>
      <c r="H99" s="302">
        <f t="shared" si="26"/>
        <v>0.12841866254493661</v>
      </c>
      <c r="I99" s="303"/>
      <c r="J99" s="302">
        <v>5.1133753856333952E-2</v>
      </c>
      <c r="K99" s="302">
        <v>7.9772867161012173E-2</v>
      </c>
      <c r="L99" s="302">
        <f t="shared" si="27"/>
        <v>0.13090662101734613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0.15208025936411484</v>
      </c>
      <c r="C100" s="302">
        <v>0.17297388731330041</v>
      </c>
      <c r="D100" s="302">
        <f t="shared" si="25"/>
        <v>0.32505414667741528</v>
      </c>
      <c r="E100" s="303"/>
      <c r="F100" s="302">
        <v>0.14322797928858086</v>
      </c>
      <c r="G100" s="302">
        <v>0.17803095658738777</v>
      </c>
      <c r="H100" s="302">
        <f t="shared" si="26"/>
        <v>0.32125893587596865</v>
      </c>
      <c r="I100" s="303"/>
      <c r="J100" s="302">
        <v>0.12866733400450012</v>
      </c>
      <c r="K100" s="302">
        <v>0.17775954877919586</v>
      </c>
      <c r="L100" s="302">
        <f t="shared" si="27"/>
        <v>0.30642688278369601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0.33058596441396104</v>
      </c>
      <c r="C101" s="302">
        <v>2.1620144092278641</v>
      </c>
      <c r="D101" s="302">
        <f t="shared" si="25"/>
        <v>2.4926003736418254</v>
      </c>
      <c r="E101" s="303"/>
      <c r="F101" s="302">
        <v>0.30336308938185769</v>
      </c>
      <c r="G101" s="302">
        <v>1.5637242032523813</v>
      </c>
      <c r="H101" s="302">
        <f t="shared" si="26"/>
        <v>1.867087292634239</v>
      </c>
      <c r="I101" s="303"/>
      <c r="J101" s="302">
        <v>0.36378286171925084</v>
      </c>
      <c r="K101" s="302">
        <v>1.6502065797792727</v>
      </c>
      <c r="L101" s="302">
        <f t="shared" si="27"/>
        <v>2.0139894414985235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0.16970083531591831</v>
      </c>
      <c r="C102" s="302">
        <v>0.45261819352957822</v>
      </c>
      <c r="D102" s="302">
        <f t="shared" si="25"/>
        <v>0.6223190288454965</v>
      </c>
      <c r="E102" s="303"/>
      <c r="F102" s="302">
        <v>0.13740404919922924</v>
      </c>
      <c r="G102" s="302">
        <v>0.34735292919499067</v>
      </c>
      <c r="H102" s="302">
        <f t="shared" si="26"/>
        <v>0.48475697839421994</v>
      </c>
      <c r="I102" s="303"/>
      <c r="J102" s="302">
        <v>9.1967663857770679E-2</v>
      </c>
      <c r="K102" s="302">
        <v>0.21165640628823701</v>
      </c>
      <c r="L102" s="302">
        <f t="shared" si="27"/>
        <v>0.30362407014600767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1.9679242692336929</v>
      </c>
      <c r="C104" s="311">
        <f t="shared" ref="C104:D104" si="28">SUM(C94:C102)</f>
        <v>9.2090757307662958</v>
      </c>
      <c r="D104" s="311">
        <f t="shared" si="28"/>
        <v>11.176999999999989</v>
      </c>
      <c r="E104" s="311"/>
      <c r="F104" s="311">
        <f t="shared" ref="F104:H104" si="29">SUM(F94:F102)</f>
        <v>2.0662755335813694</v>
      </c>
      <c r="G104" s="311">
        <f t="shared" si="29"/>
        <v>7.5187244664186439</v>
      </c>
      <c r="H104" s="311">
        <f t="shared" si="29"/>
        <v>9.5850000000000115</v>
      </c>
      <c r="I104" s="311"/>
      <c r="J104" s="311">
        <f t="shared" ref="J104:L104" si="30">SUM(J94:J102)</f>
        <v>1.9256427141776005</v>
      </c>
      <c r="K104" s="311">
        <f t="shared" si="30"/>
        <v>6.9053572858223964</v>
      </c>
      <c r="L104" s="311">
        <f t="shared" si="30"/>
        <v>8.830999999999996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1.0121298934119331E-2</v>
      </c>
      <c r="C111" s="302">
        <v>2.2165901531087294E-2</v>
      </c>
      <c r="D111" s="302">
        <f>SUM(B111:C111)</f>
        <v>3.2287200465206625E-2</v>
      </c>
      <c r="E111" s="303"/>
      <c r="F111" s="302">
        <v>1.3361949847207972E-2</v>
      </c>
      <c r="G111" s="302">
        <v>1.8821581819003286E-2</v>
      </c>
      <c r="H111" s="302">
        <f>SUM(F111:G111)</f>
        <v>3.2183531666211254E-2</v>
      </c>
      <c r="I111" s="303"/>
      <c r="J111" s="302">
        <v>1.5194613389831999E-2</v>
      </c>
      <c r="K111" s="302">
        <v>1.8844932160431909E-2</v>
      </c>
      <c r="L111" s="302">
        <f>SUM(J111:K111)</f>
        <v>3.4039545550263908E-2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1.1740159078324874E-2</v>
      </c>
      <c r="C112" s="302">
        <v>5.9142467949158693E-2</v>
      </c>
      <c r="D112" s="302">
        <f t="shared" ref="D112:D119" si="31">SUM(B112:C112)</f>
        <v>7.0882627027483575E-2</v>
      </c>
      <c r="E112" s="303"/>
      <c r="F112" s="302">
        <v>1.7178550210928522E-2</v>
      </c>
      <c r="G112" s="302">
        <v>6.0759218387399082E-2</v>
      </c>
      <c r="H112" s="302">
        <f t="shared" ref="H112:H119" si="32">SUM(F112:G112)</f>
        <v>7.79377685983276E-2</v>
      </c>
      <c r="I112" s="303"/>
      <c r="J112" s="302">
        <v>2.0803329639463946E-2</v>
      </c>
      <c r="K112" s="302">
        <v>6.6846417508454603E-2</v>
      </c>
      <c r="L112" s="302">
        <f t="shared" ref="L112:L119" si="33">SUM(J112:K112)</f>
        <v>8.7649747147918552E-2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1.126208173561305E-2</v>
      </c>
      <c r="C113" s="302">
        <v>3.6898955739760493E-2</v>
      </c>
      <c r="D113" s="302">
        <f t="shared" si="31"/>
        <v>4.8161037475373543E-2</v>
      </c>
      <c r="E113" s="303"/>
      <c r="F113" s="302">
        <v>1.4288243951454628E-2</v>
      </c>
      <c r="G113" s="302">
        <v>3.9751590894011431E-2</v>
      </c>
      <c r="H113" s="302">
        <f t="shared" si="32"/>
        <v>5.403983484546606E-2</v>
      </c>
      <c r="I113" s="303"/>
      <c r="J113" s="302">
        <v>1.4055782967088053E-2</v>
      </c>
      <c r="K113" s="302">
        <v>3.3506398441970106E-2</v>
      </c>
      <c r="L113" s="302">
        <f t="shared" si="33"/>
        <v>4.7562181409058157E-2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2.7001405656291042E-2</v>
      </c>
      <c r="C114" s="302">
        <v>1.2446314634024883E-2</v>
      </c>
      <c r="D114" s="302">
        <f t="shared" si="31"/>
        <v>3.9447720290315923E-2</v>
      </c>
      <c r="E114" s="303"/>
      <c r="F114" s="302">
        <v>2.6591375936270829E-2</v>
      </c>
      <c r="G114" s="302">
        <v>1.1946213165482205E-2</v>
      </c>
      <c r="H114" s="302">
        <f t="shared" si="32"/>
        <v>3.8537589101753034E-2</v>
      </c>
      <c r="I114" s="303"/>
      <c r="J114" s="302">
        <v>1.6617171256296304E-2</v>
      </c>
      <c r="K114" s="302">
        <v>1.0176161251884959E-2</v>
      </c>
      <c r="L114" s="302">
        <f t="shared" si="33"/>
        <v>2.6793332508181264E-2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1.4102317659356145E-3</v>
      </c>
      <c r="C115" s="302">
        <v>8.3829208751180551E-2</v>
      </c>
      <c r="D115" s="302">
        <f t="shared" si="31"/>
        <v>8.5239440517116169E-2</v>
      </c>
      <c r="E115" s="303"/>
      <c r="F115" s="302">
        <v>1.7455250737261321E-3</v>
      </c>
      <c r="G115" s="302">
        <v>5.5974058136854202E-2</v>
      </c>
      <c r="H115" s="302">
        <f t="shared" si="32"/>
        <v>5.7719583210580336E-2</v>
      </c>
      <c r="I115" s="303"/>
      <c r="J115" s="302">
        <v>4.2371077533597907E-3</v>
      </c>
      <c r="K115" s="302">
        <v>4.3457277887071398E-2</v>
      </c>
      <c r="L115" s="302">
        <f t="shared" si="33"/>
        <v>4.7694385640431186E-2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1.6624288661984377E-3</v>
      </c>
      <c r="C116" s="302">
        <v>1.9880080705196985E-3</v>
      </c>
      <c r="D116" s="302">
        <f t="shared" si="31"/>
        <v>3.6504369367181362E-3</v>
      </c>
      <c r="E116" s="303"/>
      <c r="F116" s="302">
        <v>1.5063564807129184E-3</v>
      </c>
      <c r="G116" s="302">
        <v>1.5478146061266159E-3</v>
      </c>
      <c r="H116" s="302">
        <f t="shared" si="32"/>
        <v>3.0541710868395343E-3</v>
      </c>
      <c r="I116" s="303"/>
      <c r="J116" s="302">
        <v>1.0543939625106366E-3</v>
      </c>
      <c r="K116" s="302">
        <v>1.4006536797665195E-3</v>
      </c>
      <c r="L116" s="302">
        <f t="shared" si="33"/>
        <v>2.4550476422771561E-3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1.3614724172950021E-2</v>
      </c>
      <c r="C117" s="302">
        <v>1.2753369055139985E-2</v>
      </c>
      <c r="D117" s="302">
        <f t="shared" si="31"/>
        <v>2.6368093228090007E-2</v>
      </c>
      <c r="E117" s="303"/>
      <c r="F117" s="302">
        <v>1.4376566604393105E-2</v>
      </c>
      <c r="G117" s="302">
        <v>1.0217540817210435E-2</v>
      </c>
      <c r="H117" s="302">
        <f t="shared" si="32"/>
        <v>2.4594107421603541E-2</v>
      </c>
      <c r="I117" s="303"/>
      <c r="J117" s="302">
        <v>1.6239738915618238E-2</v>
      </c>
      <c r="K117" s="302">
        <v>1.2592959775017976E-2</v>
      </c>
      <c r="L117" s="302">
        <f t="shared" si="33"/>
        <v>2.8832698690636212E-2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1.2350040461633141E-3</v>
      </c>
      <c r="C118" s="302">
        <v>1.6275487784402329E-2</v>
      </c>
      <c r="D118" s="302">
        <f t="shared" si="31"/>
        <v>1.7510491830565644E-2</v>
      </c>
      <c r="E118" s="303"/>
      <c r="F118" s="302">
        <v>9.7898203980468406E-4</v>
      </c>
      <c r="G118" s="302">
        <v>1.0436356593332013E-2</v>
      </c>
      <c r="H118" s="302">
        <f t="shared" si="32"/>
        <v>1.1415338633136696E-2</v>
      </c>
      <c r="I118" s="303"/>
      <c r="J118" s="302">
        <v>6.7407893351752353E-4</v>
      </c>
      <c r="K118" s="302">
        <v>1.1365976702648639E-2</v>
      </c>
      <c r="L118" s="302">
        <f t="shared" si="33"/>
        <v>1.2040055636166162E-2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1.4248026805883448E-3</v>
      </c>
      <c r="C119" s="302">
        <v>4.0281495485417693E-3</v>
      </c>
      <c r="D119" s="302">
        <f t="shared" si="31"/>
        <v>5.4529522291301138E-3</v>
      </c>
      <c r="E119" s="303"/>
      <c r="F119" s="302">
        <v>1.093349003895448E-3</v>
      </c>
      <c r="G119" s="302">
        <v>2.4247264321863838E-3</v>
      </c>
      <c r="H119" s="302">
        <f t="shared" si="32"/>
        <v>3.518075436081832E-3</v>
      </c>
      <c r="I119" s="303"/>
      <c r="J119" s="302">
        <v>5.8187446729708679E-4</v>
      </c>
      <c r="K119" s="302">
        <v>1.3511313077702958E-3</v>
      </c>
      <c r="L119" s="302">
        <f t="shared" si="33"/>
        <v>1.9330057750673825E-3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7.9472136936184018E-2</v>
      </c>
      <c r="C121" s="311">
        <f t="shared" ref="C121:D121" si="34">SUM(C111:C119)</f>
        <v>0.24952786306381569</v>
      </c>
      <c r="D121" s="311">
        <f t="shared" si="34"/>
        <v>0.32899999999999974</v>
      </c>
      <c r="E121" s="311"/>
      <c r="F121" s="311">
        <f t="shared" ref="F121:H121" si="35">SUM(F111:F119)</f>
        <v>9.1120899148394247E-2</v>
      </c>
      <c r="G121" s="311">
        <f t="shared" si="35"/>
        <v>0.21187910085160563</v>
      </c>
      <c r="H121" s="311">
        <f t="shared" si="35"/>
        <v>0.30299999999999994</v>
      </c>
      <c r="I121" s="311"/>
      <c r="J121" s="311">
        <f t="shared" ref="J121:L121" si="36">SUM(J111:J119)</f>
        <v>8.9458091284983582E-2</v>
      </c>
      <c r="K121" s="311">
        <f t="shared" si="36"/>
        <v>0.1995419087150164</v>
      </c>
      <c r="L121" s="311">
        <f t="shared" si="36"/>
        <v>0.28900000000000003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2.7400912039324019E-2</v>
      </c>
      <c r="C128" s="302">
        <v>0.11916734008244986</v>
      </c>
      <c r="D128" s="302">
        <f>SUM(B128:C128)</f>
        <v>0.14656825212177388</v>
      </c>
      <c r="E128" s="303"/>
      <c r="F128" s="302">
        <v>2.3913827252204534E-2</v>
      </c>
      <c r="G128" s="302">
        <v>9.8594448998270842E-2</v>
      </c>
      <c r="H128" s="302">
        <f>SUM(F128:G128)</f>
        <v>0.12250827625047538</v>
      </c>
      <c r="I128" s="303"/>
      <c r="J128" s="302">
        <v>2.7812903268540828E-2</v>
      </c>
      <c r="K128" s="302">
        <v>0.11386746896157211</v>
      </c>
      <c r="L128" s="302">
        <f>SUM(J128:K128)</f>
        <v>0.14168037223011293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3.8745180938078431E-2</v>
      </c>
      <c r="C129" s="302">
        <v>0.11319821402933039</v>
      </c>
      <c r="D129" s="302">
        <f t="shared" ref="D129:D136" si="37">SUM(B129:C129)</f>
        <v>0.15194339496740883</v>
      </c>
      <c r="E129" s="303"/>
      <c r="F129" s="302">
        <v>4.1604717067699554E-2</v>
      </c>
      <c r="G129" s="302">
        <v>9.6490623654247418E-2</v>
      </c>
      <c r="H129" s="302">
        <f t="shared" ref="H129:H136" si="38">SUM(F129:G129)</f>
        <v>0.13809534072194696</v>
      </c>
      <c r="I129" s="303"/>
      <c r="J129" s="302">
        <v>5.4156384142354699E-2</v>
      </c>
      <c r="K129" s="302">
        <v>0.10597656891100632</v>
      </c>
      <c r="L129" s="302">
        <f t="shared" ref="L129:L136" si="39">SUM(J129:K129)</f>
        <v>0.160132953053361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8.8745913712998489E-2</v>
      </c>
      <c r="C130" s="302">
        <v>0.11616697064051712</v>
      </c>
      <c r="D130" s="302">
        <f t="shared" si="37"/>
        <v>0.20491288435351562</v>
      </c>
      <c r="E130" s="303"/>
      <c r="F130" s="302">
        <v>9.9877531617198909E-2</v>
      </c>
      <c r="G130" s="302">
        <v>9.9032618986471366E-2</v>
      </c>
      <c r="H130" s="302">
        <f t="shared" si="38"/>
        <v>0.19891015060367029</v>
      </c>
      <c r="I130" s="303"/>
      <c r="J130" s="302">
        <v>0.15493768219849116</v>
      </c>
      <c r="K130" s="302">
        <v>9.0213271688525845E-2</v>
      </c>
      <c r="L130" s="302">
        <f t="shared" si="39"/>
        <v>0.24515095388701702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9.2021108455973263E-2</v>
      </c>
      <c r="C131" s="302">
        <v>4.3766854051059123E-2</v>
      </c>
      <c r="D131" s="302">
        <f t="shared" si="37"/>
        <v>0.1357879625070324</v>
      </c>
      <c r="E131" s="303"/>
      <c r="F131" s="302">
        <v>8.8210240974150728E-2</v>
      </c>
      <c r="G131" s="302">
        <v>7.0551169509018505E-2</v>
      </c>
      <c r="H131" s="302">
        <f t="shared" si="38"/>
        <v>0.15876141048316922</v>
      </c>
      <c r="I131" s="303"/>
      <c r="J131" s="302">
        <v>6.6944422204273615E-2</v>
      </c>
      <c r="K131" s="302">
        <v>7.6749455642413325E-2</v>
      </c>
      <c r="L131" s="302">
        <f t="shared" si="39"/>
        <v>0.14369387784668694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1.3813534906968709E-2</v>
      </c>
      <c r="C132" s="302">
        <v>0.16663796523785329</v>
      </c>
      <c r="D132" s="302">
        <f t="shared" si="37"/>
        <v>0.180451500144822</v>
      </c>
      <c r="E132" s="303"/>
      <c r="F132" s="302">
        <v>5.25152120714716E-3</v>
      </c>
      <c r="G132" s="302">
        <v>0.11834588413139628</v>
      </c>
      <c r="H132" s="302">
        <f t="shared" si="38"/>
        <v>0.12359740533854344</v>
      </c>
      <c r="I132" s="303"/>
      <c r="J132" s="302">
        <v>8.0516315892159938E-3</v>
      </c>
      <c r="K132" s="302">
        <v>0.13081635107641712</v>
      </c>
      <c r="L132" s="302">
        <f t="shared" si="39"/>
        <v>0.13886798266563311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2.5201895184394224E-2</v>
      </c>
      <c r="C133" s="302">
        <v>1.3681042558908197E-2</v>
      </c>
      <c r="D133" s="302">
        <f t="shared" si="37"/>
        <v>3.8882937743302419E-2</v>
      </c>
      <c r="E133" s="303"/>
      <c r="F133" s="302">
        <v>2.0696211161344884E-2</v>
      </c>
      <c r="G133" s="302">
        <v>1.1458028544332872E-2</v>
      </c>
      <c r="H133" s="302">
        <f t="shared" si="38"/>
        <v>3.2154239705677753E-2</v>
      </c>
      <c r="I133" s="303"/>
      <c r="J133" s="302">
        <v>2.6422559005438415E-2</v>
      </c>
      <c r="K133" s="302">
        <v>1.1182533332279065E-2</v>
      </c>
      <c r="L133" s="302">
        <f t="shared" si="39"/>
        <v>3.7605092337717479E-2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2.271257040173881E-2</v>
      </c>
      <c r="C134" s="302">
        <v>3.1362994394527624E-2</v>
      </c>
      <c r="D134" s="302">
        <f>SUM(B134:C134)</f>
        <v>5.4075564796266434E-2</v>
      </c>
      <c r="E134" s="303"/>
      <c r="F134" s="302">
        <v>1.8474230734657576E-2</v>
      </c>
      <c r="G134" s="302">
        <v>4.9004024597393482E-2</v>
      </c>
      <c r="H134" s="302">
        <f t="shared" si="38"/>
        <v>6.7478255332051054E-2</v>
      </c>
      <c r="I134" s="303"/>
      <c r="J134" s="302">
        <v>1.9867445050935351E-2</v>
      </c>
      <c r="K134" s="302">
        <v>4.4460160091616831E-2</v>
      </c>
      <c r="L134" s="302">
        <f t="shared" si="39"/>
        <v>6.4327605142552174E-2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1.122949836328235E-2</v>
      </c>
      <c r="C135" s="302">
        <v>0.35625691190915326</v>
      </c>
      <c r="D135" s="302">
        <f t="shared" si="37"/>
        <v>0.36748641027243562</v>
      </c>
      <c r="E135" s="303"/>
      <c r="F135" s="302">
        <v>6.7958705874593718E-3</v>
      </c>
      <c r="G135" s="302">
        <v>0.24343823215366814</v>
      </c>
      <c r="H135" s="302">
        <f t="shared" si="38"/>
        <v>0.25023410274112751</v>
      </c>
      <c r="I135" s="303"/>
      <c r="J135" s="302">
        <v>7.4836918719742686E-3</v>
      </c>
      <c r="K135" s="302">
        <v>0.29404525236241941</v>
      </c>
      <c r="L135" s="302">
        <f t="shared" si="39"/>
        <v>0.30152894423439369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3.9831165320859861E-2</v>
      </c>
      <c r="C136" s="302">
        <v>0.2420599277725782</v>
      </c>
      <c r="D136" s="302">
        <f t="shared" si="37"/>
        <v>0.28189109309343807</v>
      </c>
      <c r="E136" s="303"/>
      <c r="F136" s="302">
        <v>3.1740771577458179E-2</v>
      </c>
      <c r="G136" s="302">
        <v>0.14052004724588094</v>
      </c>
      <c r="H136" s="302">
        <f t="shared" si="38"/>
        <v>0.1722608188233391</v>
      </c>
      <c r="I136" s="303"/>
      <c r="J136" s="302">
        <v>2.6058915108738572E-2</v>
      </c>
      <c r="K136" s="302">
        <v>0.1109533034937871</v>
      </c>
      <c r="L136" s="302">
        <f t="shared" si="39"/>
        <v>0.13701221860252566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0.35970177932361813</v>
      </c>
      <c r="C138" s="311">
        <f t="shared" ref="C138" si="40">SUM(C128:C136)</f>
        <v>1.202298220676377</v>
      </c>
      <c r="D138" s="311">
        <f>SUM(D128:D136)</f>
        <v>1.5619999999999954</v>
      </c>
      <c r="E138" s="311"/>
      <c r="F138" s="311">
        <f t="shared" ref="F138:H138" si="41">SUM(F128:F136)</f>
        <v>0.33656492217932094</v>
      </c>
      <c r="G138" s="311">
        <f t="shared" si="41"/>
        <v>0.9274350778206798</v>
      </c>
      <c r="H138" s="311">
        <f t="shared" si="41"/>
        <v>1.2640000000000007</v>
      </c>
      <c r="I138" s="311"/>
      <c r="J138" s="311">
        <f t="shared" ref="J138:L138" si="42">SUM(J128:J136)</f>
        <v>0.39173563443996295</v>
      </c>
      <c r="K138" s="311">
        <f t="shared" si="42"/>
        <v>0.97826436556003704</v>
      </c>
      <c r="L138" s="311">
        <f t="shared" si="42"/>
        <v>1.37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0.19928646704105535</v>
      </c>
      <c r="C145" s="302">
        <v>0.50169893678201716</v>
      </c>
      <c r="D145" s="302">
        <f>SUM(B145:C145)</f>
        <v>0.70098540382307251</v>
      </c>
      <c r="E145" s="303"/>
      <c r="F145" s="302">
        <v>0.26426685172547359</v>
      </c>
      <c r="G145" s="302">
        <v>0.79955821205877142</v>
      </c>
      <c r="H145" s="302">
        <f>SUM(F145:G145)</f>
        <v>1.063825063784245</v>
      </c>
      <c r="I145" s="303"/>
      <c r="J145" s="302">
        <v>0.3280839120504635</v>
      </c>
      <c r="K145" s="302">
        <v>0.80844825104150631</v>
      </c>
      <c r="L145" s="302">
        <f>SUM(J145:K145)</f>
        <v>1.1365321630919698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0.12483008352757455</v>
      </c>
      <c r="C146" s="302">
        <v>0.86585244295480746</v>
      </c>
      <c r="D146" s="302">
        <f t="shared" ref="D146:D153" si="43">SUM(B146:C146)</f>
        <v>0.99068252648238198</v>
      </c>
      <c r="E146" s="303"/>
      <c r="F146" s="302">
        <v>0.17489584310175293</v>
      </c>
      <c r="G146" s="302">
        <v>1.2162486482039578</v>
      </c>
      <c r="H146" s="302">
        <f t="shared" ref="H146:H153" si="44">SUM(F146:G146)</f>
        <v>1.3911444913057107</v>
      </c>
      <c r="I146" s="303"/>
      <c r="J146" s="302">
        <v>0.22340667427960503</v>
      </c>
      <c r="K146" s="302">
        <v>1.3541063796893327</v>
      </c>
      <c r="L146" s="302">
        <f t="shared" ref="L146:L153" si="45">SUM(J146:K146)</f>
        <v>1.5775130539689377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0.16360645383615297</v>
      </c>
      <c r="C147" s="302">
        <v>0.34312126744390886</v>
      </c>
      <c r="D147" s="302">
        <f t="shared" si="43"/>
        <v>0.50672772128006183</v>
      </c>
      <c r="E147" s="303"/>
      <c r="F147" s="302">
        <v>0.19685419399769902</v>
      </c>
      <c r="G147" s="302">
        <v>0.44999961511948938</v>
      </c>
      <c r="H147" s="302">
        <f t="shared" si="44"/>
        <v>0.64685380911718837</v>
      </c>
      <c r="I147" s="303"/>
      <c r="J147" s="302">
        <v>0.23034160510748064</v>
      </c>
      <c r="K147" s="302">
        <v>0.40712157878419247</v>
      </c>
      <c r="L147" s="302">
        <f t="shared" si="45"/>
        <v>0.63746318389167311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0.73417557733930283</v>
      </c>
      <c r="C148" s="302">
        <v>0.20175513220061989</v>
      </c>
      <c r="D148" s="302">
        <f t="shared" si="43"/>
        <v>0.93593070953992274</v>
      </c>
      <c r="E148" s="303"/>
      <c r="F148" s="302">
        <v>0.70022855807024331</v>
      </c>
      <c r="G148" s="302">
        <v>0.22539856719035156</v>
      </c>
      <c r="H148" s="302">
        <f t="shared" si="44"/>
        <v>0.92562712526059487</v>
      </c>
      <c r="I148" s="303"/>
      <c r="J148" s="302">
        <v>0.5506499341816149</v>
      </c>
      <c r="K148" s="302">
        <v>0.25525483647769986</v>
      </c>
      <c r="L148" s="302">
        <f t="shared" si="45"/>
        <v>0.80590477065931476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7.6497372862183249E-2</v>
      </c>
      <c r="C149" s="302">
        <v>4.9989806698510151</v>
      </c>
      <c r="D149" s="302">
        <f t="shared" si="43"/>
        <v>5.0754780427131987</v>
      </c>
      <c r="E149" s="303"/>
      <c r="F149" s="302">
        <v>8.9300062791203033E-2</v>
      </c>
      <c r="G149" s="302">
        <v>5.8092819135994969</v>
      </c>
      <c r="H149" s="302">
        <f t="shared" si="44"/>
        <v>5.8985819763906999</v>
      </c>
      <c r="I149" s="303"/>
      <c r="J149" s="302">
        <v>0.15600145772098728</v>
      </c>
      <c r="K149" s="302">
        <v>5.4576037384928791</v>
      </c>
      <c r="L149" s="302">
        <f t="shared" si="45"/>
        <v>5.6136051962138662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1.2566688893499321E-2</v>
      </c>
      <c r="C150" s="302">
        <v>1.2990582509780709E-2</v>
      </c>
      <c r="D150" s="302">
        <f t="shared" si="43"/>
        <v>2.555727140328003E-2</v>
      </c>
      <c r="E150" s="303"/>
      <c r="F150" s="302">
        <v>1.2006786312478451E-2</v>
      </c>
      <c r="G150" s="302">
        <v>1.4873984181554655E-2</v>
      </c>
      <c r="H150" s="302">
        <f t="shared" si="44"/>
        <v>2.6880770494033104E-2</v>
      </c>
      <c r="I150" s="303"/>
      <c r="J150" s="302">
        <v>1.4232016484084181E-2</v>
      </c>
      <c r="K150" s="302">
        <v>1.6844319327182181E-2</v>
      </c>
      <c r="L150" s="302">
        <f t="shared" si="45"/>
        <v>3.1076335811266363E-2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0.11321538041862728</v>
      </c>
      <c r="C151" s="302">
        <v>9.7818877977589674E-2</v>
      </c>
      <c r="D151" s="302">
        <f t="shared" si="43"/>
        <v>0.21103425839621695</v>
      </c>
      <c r="E151" s="303"/>
      <c r="F151" s="302">
        <v>0.11206145264076105</v>
      </c>
      <c r="G151" s="302">
        <v>0.1101915592750885</v>
      </c>
      <c r="H151" s="302">
        <f t="shared" si="44"/>
        <v>0.22225301191584956</v>
      </c>
      <c r="I151" s="303"/>
      <c r="J151" s="302">
        <v>0.12367244771651943</v>
      </c>
      <c r="K151" s="302">
        <v>0.13033894331608342</v>
      </c>
      <c r="L151" s="302">
        <f t="shared" si="45"/>
        <v>0.25401139103260284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1.1946839394369737E-2</v>
      </c>
      <c r="C152" s="302">
        <v>0.80957082436305594</v>
      </c>
      <c r="D152" s="302">
        <f t="shared" si="43"/>
        <v>0.82151766375742563</v>
      </c>
      <c r="E152" s="303"/>
      <c r="F152" s="302">
        <v>1.0611445591980437E-2</v>
      </c>
      <c r="G152" s="302">
        <v>0.86119671192085845</v>
      </c>
      <c r="H152" s="302">
        <f t="shared" si="44"/>
        <v>0.87180815751283891</v>
      </c>
      <c r="I152" s="303"/>
      <c r="J152" s="302">
        <v>1.6534213502102362E-2</v>
      </c>
      <c r="K152" s="302">
        <v>1.0801463110017195</v>
      </c>
      <c r="L152" s="302">
        <f t="shared" si="45"/>
        <v>1.0966805245038218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0.13853761205478743</v>
      </c>
      <c r="C153" s="302">
        <v>0.58354879054964492</v>
      </c>
      <c r="D153" s="302">
        <f t="shared" si="43"/>
        <v>0.72208640260443235</v>
      </c>
      <c r="E153" s="303"/>
      <c r="F153" s="302">
        <v>9.7694765181113405E-2</v>
      </c>
      <c r="G153" s="302">
        <v>0.63533082903773674</v>
      </c>
      <c r="H153" s="302">
        <f t="shared" si="44"/>
        <v>0.73302559421885016</v>
      </c>
      <c r="I153" s="303"/>
      <c r="J153" s="302">
        <v>8.3428002235670776E-2</v>
      </c>
      <c r="K153" s="302">
        <v>0.70678537859087587</v>
      </c>
      <c r="L153" s="302">
        <f t="shared" si="45"/>
        <v>0.79021338082654669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1.5746624753675527</v>
      </c>
      <c r="C155" s="311">
        <f t="shared" ref="C155:D155" si="46">SUM(C145:C153)</f>
        <v>8.4153375246324398</v>
      </c>
      <c r="D155" s="311">
        <f t="shared" si="46"/>
        <v>9.9899999999999913</v>
      </c>
      <c r="E155" s="311"/>
      <c r="F155" s="311">
        <f t="shared" ref="F155:H155" si="47">SUM(F145:F153)</f>
        <v>1.657919959412705</v>
      </c>
      <c r="G155" s="311">
        <f t="shared" si="47"/>
        <v>10.122080040587306</v>
      </c>
      <c r="H155" s="311">
        <f t="shared" si="47"/>
        <v>11.78000000000001</v>
      </c>
      <c r="I155" s="311"/>
      <c r="J155" s="311">
        <f t="shared" ref="J155:L155" si="48">SUM(J145:J153)</f>
        <v>1.7263502632785279</v>
      </c>
      <c r="K155" s="311">
        <f t="shared" si="48"/>
        <v>10.216649736721472</v>
      </c>
      <c r="L155" s="311">
        <f t="shared" si="48"/>
        <v>11.942999999999998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0.88809479221181697</v>
      </c>
      <c r="C162" s="302">
        <v>2.2068318981593964</v>
      </c>
      <c r="D162" s="302">
        <f>SUM(B162:C162)</f>
        <v>3.0949266903712136</v>
      </c>
      <c r="E162" s="303"/>
      <c r="F162" s="302">
        <v>1.1774171772161321</v>
      </c>
      <c r="G162" s="302">
        <v>2.1862106654028177</v>
      </c>
      <c r="H162" s="302">
        <f>SUM(F162:G162)</f>
        <v>3.3636278426189499</v>
      </c>
      <c r="I162" s="303"/>
      <c r="J162" s="302">
        <v>1.5289190216423094</v>
      </c>
      <c r="K162" s="302">
        <v>2.4349350685613889</v>
      </c>
      <c r="L162" s="302">
        <f>SUM(J162:K162)</f>
        <v>3.9638540902036983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0.91381212067476991</v>
      </c>
      <c r="C163" s="302">
        <v>1.1473770155524479</v>
      </c>
      <c r="D163" s="302">
        <f t="shared" ref="D163:D170" si="49">SUM(B163:C163)</f>
        <v>2.0611891362272177</v>
      </c>
      <c r="E163" s="303"/>
      <c r="F163" s="302">
        <v>1.1445248315634351</v>
      </c>
      <c r="G163" s="302">
        <v>1.274318171649033</v>
      </c>
      <c r="H163" s="302">
        <f t="shared" ref="H163:H170" si="50">SUM(F163:G163)</f>
        <v>2.4188430032124684</v>
      </c>
      <c r="I163" s="303"/>
      <c r="J163" s="302">
        <v>1.438392291933406</v>
      </c>
      <c r="K163" s="302">
        <v>1.6211410407287659</v>
      </c>
      <c r="L163" s="302">
        <f t="shared" ref="L163:L170" si="51">SUM(J163:K163)</f>
        <v>3.0595333326621716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0.77202283548045181</v>
      </c>
      <c r="C164" s="302">
        <v>1.1290916625760057</v>
      </c>
      <c r="D164" s="302">
        <f t="shared" si="49"/>
        <v>1.9011144980564576</v>
      </c>
      <c r="E164" s="303"/>
      <c r="F164" s="302">
        <v>0.86188618631291347</v>
      </c>
      <c r="G164" s="302">
        <v>1.1878351491501531</v>
      </c>
      <c r="H164" s="302">
        <f t="shared" si="50"/>
        <v>2.0497213354630666</v>
      </c>
      <c r="I164" s="303"/>
      <c r="J164" s="302">
        <v>0.93705160895644868</v>
      </c>
      <c r="K164" s="302">
        <v>1.2122466080856704</v>
      </c>
      <c r="L164" s="302">
        <f t="shared" si="51"/>
        <v>2.1492982170421193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1.651653681257885</v>
      </c>
      <c r="C165" s="302">
        <v>0.84495124250818732</v>
      </c>
      <c r="D165" s="302">
        <f t="shared" si="49"/>
        <v>2.4966049237660721</v>
      </c>
      <c r="E165" s="303"/>
      <c r="F165" s="302">
        <v>1.5529203271400265</v>
      </c>
      <c r="G165" s="302">
        <v>0.92158102000667841</v>
      </c>
      <c r="H165" s="302">
        <f t="shared" si="50"/>
        <v>2.4745013471467048</v>
      </c>
      <c r="I165" s="303"/>
      <c r="J165" s="302">
        <v>1.3031549021304356</v>
      </c>
      <c r="K165" s="302">
        <v>1.0758110966603405</v>
      </c>
      <c r="L165" s="302">
        <f t="shared" si="51"/>
        <v>2.3789659987907763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0.20399074926051544</v>
      </c>
      <c r="C166" s="302">
        <v>2.3464404748255898</v>
      </c>
      <c r="D166" s="302">
        <f t="shared" si="49"/>
        <v>2.5504312240861053</v>
      </c>
      <c r="E166" s="303"/>
      <c r="F166" s="302">
        <v>0.21343534722106206</v>
      </c>
      <c r="G166" s="302">
        <v>1.7704228963546638</v>
      </c>
      <c r="H166" s="302">
        <f t="shared" si="50"/>
        <v>1.9838582435757259</v>
      </c>
      <c r="I166" s="303"/>
      <c r="J166" s="302">
        <v>0.23943780379277607</v>
      </c>
      <c r="K166" s="302">
        <v>1.6872333677328517</v>
      </c>
      <c r="L166" s="302">
        <f t="shared" si="51"/>
        <v>1.9266711715256277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0.15228225589102573</v>
      </c>
      <c r="C167" s="302">
        <v>4.8839103474412636E-2</v>
      </c>
      <c r="D167" s="302">
        <f t="shared" si="49"/>
        <v>0.20112135936543837</v>
      </c>
      <c r="E167" s="303"/>
      <c r="F167" s="302">
        <v>0.15525038110732281</v>
      </c>
      <c r="G167" s="302">
        <v>4.8752240040266001E-2</v>
      </c>
      <c r="H167" s="302">
        <f t="shared" si="50"/>
        <v>0.20400262114758883</v>
      </c>
      <c r="I167" s="303"/>
      <c r="J167" s="302">
        <v>0.21530597048973871</v>
      </c>
      <c r="K167" s="302">
        <v>5.791744105500856E-2</v>
      </c>
      <c r="L167" s="302">
        <f t="shared" si="51"/>
        <v>0.27322341154474727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4.3476734806638593</v>
      </c>
      <c r="C168" s="302">
        <v>2.4199084526276682</v>
      </c>
      <c r="D168" s="302">
        <f t="shared" si="49"/>
        <v>6.7675819332915275</v>
      </c>
      <c r="E168" s="303"/>
      <c r="F168" s="302">
        <v>3.6996105597163877</v>
      </c>
      <c r="G168" s="302">
        <v>2.31313563131862</v>
      </c>
      <c r="H168" s="302">
        <f t="shared" si="50"/>
        <v>6.0127461910350082</v>
      </c>
      <c r="I168" s="303"/>
      <c r="J168" s="302">
        <v>3.107405610916381</v>
      </c>
      <c r="K168" s="302">
        <v>2.1548608549373274</v>
      </c>
      <c r="L168" s="302">
        <f t="shared" si="51"/>
        <v>5.2622664658537079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0.45271867735763027</v>
      </c>
      <c r="C169" s="302">
        <v>1.7274695826780184</v>
      </c>
      <c r="D169" s="302">
        <f t="shared" si="49"/>
        <v>2.1801882600356488</v>
      </c>
      <c r="E169" s="303"/>
      <c r="F169" s="302">
        <v>0.37604224064425373</v>
      </c>
      <c r="G169" s="302">
        <v>1.3546872051669159</v>
      </c>
      <c r="H169" s="302">
        <f t="shared" si="50"/>
        <v>1.7307294458111695</v>
      </c>
      <c r="I169" s="303"/>
      <c r="J169" s="302">
        <v>0.61901352397265041</v>
      </c>
      <c r="K169" s="302">
        <v>1.390145730880608</v>
      </c>
      <c r="L169" s="302">
        <f t="shared" si="51"/>
        <v>2.0091592548532584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1.1850356655130572</v>
      </c>
      <c r="C170" s="302">
        <v>1.6718063092872648</v>
      </c>
      <c r="D170" s="302">
        <f t="shared" si="49"/>
        <v>2.856841974800322</v>
      </c>
      <c r="E170" s="303"/>
      <c r="F170" s="302">
        <v>0.90007401851248803</v>
      </c>
      <c r="G170" s="302">
        <v>1.2598959514768207</v>
      </c>
      <c r="H170" s="302">
        <f t="shared" si="50"/>
        <v>2.1599699699893087</v>
      </c>
      <c r="I170" s="303"/>
      <c r="J170" s="302">
        <v>0.75348411872483101</v>
      </c>
      <c r="K170" s="302">
        <v>0.98054393879905899</v>
      </c>
      <c r="L170" s="302">
        <f t="shared" si="51"/>
        <v>1.73402805752389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10.567284258311011</v>
      </c>
      <c r="C172" s="311">
        <f t="shared" ref="C172:D172" si="52">SUM(C162:C170)</f>
        <v>13.542715741688991</v>
      </c>
      <c r="D172" s="311">
        <f t="shared" si="52"/>
        <v>24.110000000000003</v>
      </c>
      <c r="E172" s="311"/>
      <c r="F172" s="311">
        <f t="shared" ref="F172:H172" si="53">SUM(F162:F170)</f>
        <v>10.081161069434021</v>
      </c>
      <c r="G172" s="311">
        <f t="shared" si="53"/>
        <v>12.316838930565972</v>
      </c>
      <c r="H172" s="311">
        <f t="shared" si="53"/>
        <v>22.397999999999993</v>
      </c>
      <c r="I172" s="311"/>
      <c r="J172" s="311">
        <f t="shared" ref="J172:L172" si="54">SUM(J162:J170)</f>
        <v>10.142164852558977</v>
      </c>
      <c r="K172" s="311">
        <f t="shared" si="54"/>
        <v>12.614835147441021</v>
      </c>
      <c r="L172" s="311">
        <f t="shared" si="54"/>
        <v>22.756999999999994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0.10492972637014673</v>
      </c>
      <c r="C179" s="302">
        <v>0.44476596875254709</v>
      </c>
      <c r="D179" s="302">
        <f>SUM(B179:C179)</f>
        <v>0.54969569512269378</v>
      </c>
      <c r="E179" s="303"/>
      <c r="F179" s="302">
        <v>0.1501229616694453</v>
      </c>
      <c r="G179" s="302">
        <v>0.56113702083733286</v>
      </c>
      <c r="H179" s="302">
        <f>SUM(F179:G179)</f>
        <v>0.71125998250677813</v>
      </c>
      <c r="I179" s="303"/>
      <c r="J179" s="302">
        <v>0.21197553640097222</v>
      </c>
      <c r="K179" s="302">
        <v>0.61701751948570249</v>
      </c>
      <c r="L179" s="302">
        <f>SUM(J179:K179)</f>
        <v>0.82899305588667471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8.8296132866714575E-2</v>
      </c>
      <c r="C180" s="302">
        <v>0.2755161330239087</v>
      </c>
      <c r="D180" s="302">
        <f t="shared" ref="D180:D187" si="55">SUM(B180:C180)</f>
        <v>0.36381226589062327</v>
      </c>
      <c r="E180" s="303"/>
      <c r="F180" s="302">
        <v>0.14036854197040191</v>
      </c>
      <c r="G180" s="302">
        <v>0.37966008093084358</v>
      </c>
      <c r="H180" s="302">
        <f t="shared" ref="H180:H187" si="56">SUM(F180:G180)</f>
        <v>0.52002862290124552</v>
      </c>
      <c r="I180" s="303"/>
      <c r="J180" s="302">
        <v>0.19131255825316407</v>
      </c>
      <c r="K180" s="302">
        <v>0.47658661143889935</v>
      </c>
      <c r="L180" s="302">
        <f t="shared" ref="L180:L187" si="57">SUM(J180:K180)</f>
        <v>0.66789916969206342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9.8562311360323923E-2</v>
      </c>
      <c r="C181" s="302">
        <v>0.26235275848517131</v>
      </c>
      <c r="D181" s="302">
        <f t="shared" si="55"/>
        <v>0.36091506984549526</v>
      </c>
      <c r="E181" s="303"/>
      <c r="F181" s="302">
        <v>0.13215198798509994</v>
      </c>
      <c r="G181" s="302">
        <v>0.32658913899462355</v>
      </c>
      <c r="H181" s="302">
        <f t="shared" si="56"/>
        <v>0.45874112697972347</v>
      </c>
      <c r="I181" s="303"/>
      <c r="J181" s="302">
        <v>0.15398603532324615</v>
      </c>
      <c r="K181" s="302">
        <v>0.31354026004325103</v>
      </c>
      <c r="L181" s="302">
        <f t="shared" si="57"/>
        <v>0.46752629536649715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0.48424930894548612</v>
      </c>
      <c r="C182" s="302">
        <v>0.2747067369627309</v>
      </c>
      <c r="D182" s="302">
        <f t="shared" si="55"/>
        <v>0.75895604590821697</v>
      </c>
      <c r="E182" s="303"/>
      <c r="F182" s="302">
        <v>0.50890908139678681</v>
      </c>
      <c r="G182" s="302">
        <v>0.36056819347887825</v>
      </c>
      <c r="H182" s="302">
        <f t="shared" si="56"/>
        <v>0.86947727487566506</v>
      </c>
      <c r="I182" s="303"/>
      <c r="J182" s="302">
        <v>0.45951652427703127</v>
      </c>
      <c r="K182" s="302">
        <v>0.39522259620269862</v>
      </c>
      <c r="L182" s="302">
        <f t="shared" si="57"/>
        <v>0.85473912047972989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1.0566044492247434E-2</v>
      </c>
      <c r="C183" s="302">
        <v>0.441788532481936</v>
      </c>
      <c r="D183" s="302">
        <f t="shared" si="55"/>
        <v>0.45235457697418346</v>
      </c>
      <c r="E183" s="303"/>
      <c r="F183" s="302">
        <v>1.3094454399330312E-2</v>
      </c>
      <c r="G183" s="302">
        <v>0.32797387807722805</v>
      </c>
      <c r="H183" s="302">
        <f t="shared" si="56"/>
        <v>0.34106833247655838</v>
      </c>
      <c r="I183" s="303"/>
      <c r="J183" s="302">
        <v>2.2676670941428553E-2</v>
      </c>
      <c r="K183" s="302">
        <v>0.27984199219638978</v>
      </c>
      <c r="L183" s="302">
        <f t="shared" si="57"/>
        <v>0.30251866313781833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0.178569135046451</v>
      </c>
      <c r="C184" s="302">
        <v>0.15870102767299038</v>
      </c>
      <c r="D184" s="302">
        <f t="shared" si="55"/>
        <v>0.33727016271944138</v>
      </c>
      <c r="E184" s="303"/>
      <c r="F184" s="302">
        <v>0.24263029173837555</v>
      </c>
      <c r="G184" s="302">
        <v>0.20574673226693266</v>
      </c>
      <c r="H184" s="302">
        <f t="shared" si="56"/>
        <v>0.44837702400530821</v>
      </c>
      <c r="I184" s="303"/>
      <c r="J184" s="302">
        <v>0.24676940254809301</v>
      </c>
      <c r="K184" s="302">
        <v>0.23553251471052453</v>
      </c>
      <c r="L184" s="302">
        <f t="shared" si="57"/>
        <v>0.48230191725861754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0.12981186017270452</v>
      </c>
      <c r="C185" s="302">
        <v>0.12073243678564088</v>
      </c>
      <c r="D185" s="302">
        <f t="shared" si="55"/>
        <v>0.2505442969583454</v>
      </c>
      <c r="E185" s="303"/>
      <c r="F185" s="302">
        <v>0.13246135162648684</v>
      </c>
      <c r="G185" s="302">
        <v>0.13808988879416886</v>
      </c>
      <c r="H185" s="302">
        <f t="shared" si="56"/>
        <v>0.2705512404206557</v>
      </c>
      <c r="I185" s="303"/>
      <c r="J185" s="302">
        <v>0.16293901029711841</v>
      </c>
      <c r="K185" s="302">
        <v>0.17491722075612695</v>
      </c>
      <c r="L185" s="302">
        <f t="shared" si="57"/>
        <v>0.33785623105324536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0.10062127059360791</v>
      </c>
      <c r="C186" s="302">
        <v>2.8272935455579815</v>
      </c>
      <c r="D186" s="302">
        <f t="shared" si="55"/>
        <v>2.9279148161515893</v>
      </c>
      <c r="E186" s="303"/>
      <c r="F186" s="302">
        <v>0.11942617917833533</v>
      </c>
      <c r="G186" s="302">
        <v>2.8173206180488757</v>
      </c>
      <c r="H186" s="302">
        <f t="shared" si="56"/>
        <v>2.9367467972272112</v>
      </c>
      <c r="I186" s="303"/>
      <c r="J186" s="302">
        <v>0.22310477077313809</v>
      </c>
      <c r="K186" s="302">
        <v>2.9916496252767972</v>
      </c>
      <c r="L186" s="302">
        <f t="shared" si="57"/>
        <v>3.2147543960499352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0.30977534107550658</v>
      </c>
      <c r="C187" s="302">
        <v>1.055761729353903</v>
      </c>
      <c r="D187" s="302">
        <f t="shared" si="55"/>
        <v>1.3655370704294096</v>
      </c>
      <c r="E187" s="303"/>
      <c r="F187" s="302">
        <v>0.25567291296126671</v>
      </c>
      <c r="G187" s="302">
        <v>0.92907668564558044</v>
      </c>
      <c r="H187" s="302">
        <f t="shared" si="56"/>
        <v>1.1847495986068473</v>
      </c>
      <c r="I187" s="303"/>
      <c r="J187" s="302">
        <v>0.28587972017791435</v>
      </c>
      <c r="K187" s="302">
        <v>0.80553143089750168</v>
      </c>
      <c r="L187" s="302">
        <f t="shared" si="57"/>
        <v>1.0914111510754161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1.5053811309231886</v>
      </c>
      <c r="C189" s="311">
        <f t="shared" ref="C189:D189" si="58">SUM(C179:C187)</f>
        <v>5.8616188690768096</v>
      </c>
      <c r="D189" s="311">
        <f t="shared" si="58"/>
        <v>7.3669999999999991</v>
      </c>
      <c r="E189" s="311"/>
      <c r="F189" s="311">
        <f t="shared" ref="F189:H189" si="59">SUM(F179:F187)</f>
        <v>1.6948377629255287</v>
      </c>
      <c r="G189" s="311">
        <f t="shared" si="59"/>
        <v>6.0461622370744648</v>
      </c>
      <c r="H189" s="311">
        <f t="shared" si="59"/>
        <v>7.7409999999999926</v>
      </c>
      <c r="I189" s="311"/>
      <c r="J189" s="311">
        <f t="shared" ref="J189:L189" si="60">SUM(J179:J187)</f>
        <v>1.9581602289921063</v>
      </c>
      <c r="K189" s="311">
        <f t="shared" si="60"/>
        <v>6.2898397710078919</v>
      </c>
      <c r="L189" s="311">
        <f t="shared" si="60"/>
        <v>8.2479999999999976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0.56308239928590376</v>
      </c>
      <c r="C196" s="302">
        <v>0.63677481154221116</v>
      </c>
      <c r="D196" s="302">
        <f>SUM(B196:C196)</f>
        <v>1.1998572108281149</v>
      </c>
      <c r="E196" s="303"/>
      <c r="F196" s="302">
        <v>0.83893595756116168</v>
      </c>
      <c r="G196" s="302">
        <v>0.85674526600685807</v>
      </c>
      <c r="H196" s="302">
        <f>SUM(F196:G196)</f>
        <v>1.6956812235680196</v>
      </c>
      <c r="I196" s="303"/>
      <c r="J196" s="302">
        <v>1.20897967971674</v>
      </c>
      <c r="K196" s="302">
        <v>1.3292919346248975</v>
      </c>
      <c r="L196" s="302">
        <f>SUM(J196:K196)</f>
        <v>2.5382716143416375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0.16001383787947548</v>
      </c>
      <c r="C197" s="302">
        <v>0.1739553975459667</v>
      </c>
      <c r="D197" s="302">
        <f t="shared" ref="D197:D204" si="61">SUM(B197:C197)</f>
        <v>0.33396923542544221</v>
      </c>
      <c r="E197" s="303"/>
      <c r="F197" s="302">
        <v>0.28725742575179153</v>
      </c>
      <c r="G197" s="302">
        <v>0.29250413768990235</v>
      </c>
      <c r="H197" s="302">
        <f t="shared" ref="H197:H204" si="62">SUM(F197:G197)</f>
        <v>0.57976156344169394</v>
      </c>
      <c r="I197" s="303"/>
      <c r="J197" s="302">
        <v>0.38869477529616475</v>
      </c>
      <c r="K197" s="302">
        <v>0.45462704028739676</v>
      </c>
      <c r="L197" s="302">
        <f t="shared" ref="L197:L204" si="63">SUM(J197:K197)</f>
        <v>0.84332181558356156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0.16988582871269312</v>
      </c>
      <c r="C198" s="302">
        <v>0.17715523484899609</v>
      </c>
      <c r="D198" s="302">
        <f t="shared" si="61"/>
        <v>0.34704106356168918</v>
      </c>
      <c r="E198" s="303"/>
      <c r="F198" s="302">
        <v>0.27277209746831149</v>
      </c>
      <c r="G198" s="302">
        <v>0.26311724292996241</v>
      </c>
      <c r="H198" s="302">
        <f t="shared" si="62"/>
        <v>0.53588934039827385</v>
      </c>
      <c r="I198" s="303"/>
      <c r="J198" s="302">
        <v>0.37655331177823625</v>
      </c>
      <c r="K198" s="302">
        <v>0.36800301954055126</v>
      </c>
      <c r="L198" s="302">
        <f t="shared" si="63"/>
        <v>0.74455633131878751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0.37303110588236005</v>
      </c>
      <c r="C199" s="302">
        <v>0.16466771450579443</v>
      </c>
      <c r="D199" s="302">
        <f t="shared" si="61"/>
        <v>0.53769882038815453</v>
      </c>
      <c r="E199" s="303"/>
      <c r="F199" s="302">
        <v>0.51219588783894565</v>
      </c>
      <c r="G199" s="302">
        <v>0.21447730185500805</v>
      </c>
      <c r="H199" s="302">
        <f t="shared" si="62"/>
        <v>0.72667318969395367</v>
      </c>
      <c r="I199" s="303"/>
      <c r="J199" s="302">
        <v>0.68033732017892679</v>
      </c>
      <c r="K199" s="302">
        <v>0.34667567119468523</v>
      </c>
      <c r="L199" s="302">
        <f t="shared" si="63"/>
        <v>1.0270129913736121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0.39688180894996994</v>
      </c>
      <c r="C200" s="302">
        <v>0.85514115758362008</v>
      </c>
      <c r="D200" s="302">
        <f t="shared" si="61"/>
        <v>1.25202296653359</v>
      </c>
      <c r="E200" s="303"/>
      <c r="F200" s="302">
        <v>0.49632195938655255</v>
      </c>
      <c r="G200" s="302">
        <v>0.80596218282113408</v>
      </c>
      <c r="H200" s="302">
        <f t="shared" si="62"/>
        <v>1.3022841422076867</v>
      </c>
      <c r="I200" s="303"/>
      <c r="J200" s="302">
        <v>0.54591505639243842</v>
      </c>
      <c r="K200" s="302">
        <v>0.70169933478537017</v>
      </c>
      <c r="L200" s="302">
        <f t="shared" si="63"/>
        <v>1.2476143911778086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0.3715613530642794</v>
      </c>
      <c r="C201" s="302">
        <v>7.9965197107959865E-2</v>
      </c>
      <c r="D201" s="302">
        <f t="shared" si="61"/>
        <v>0.45152655017223925</v>
      </c>
      <c r="E201" s="303"/>
      <c r="F201" s="302">
        <v>0.4458525691647422</v>
      </c>
      <c r="G201" s="302">
        <v>0.11287776890577632</v>
      </c>
      <c r="H201" s="302">
        <f t="shared" si="62"/>
        <v>0.55873033807051853</v>
      </c>
      <c r="I201" s="303"/>
      <c r="J201" s="302">
        <v>0.55065081088824985</v>
      </c>
      <c r="K201" s="302">
        <v>0.13805215431059878</v>
      </c>
      <c r="L201" s="302">
        <f t="shared" si="63"/>
        <v>0.68870296519884866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0.48687787441151847</v>
      </c>
      <c r="C202" s="302">
        <v>0.31877253732438787</v>
      </c>
      <c r="D202" s="302">
        <f t="shared" si="61"/>
        <v>0.80565041173590635</v>
      </c>
      <c r="E202" s="303"/>
      <c r="F202" s="302">
        <v>0.62690568678409941</v>
      </c>
      <c r="G202" s="302">
        <v>0.38766895935058732</v>
      </c>
      <c r="H202" s="302">
        <f t="shared" si="62"/>
        <v>1.0145746461346867</v>
      </c>
      <c r="I202" s="303"/>
      <c r="J202" s="302">
        <v>0.88182246564377231</v>
      </c>
      <c r="K202" s="302">
        <v>0.54240931900001177</v>
      </c>
      <c r="L202" s="302">
        <f t="shared" si="63"/>
        <v>1.424231784643784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7.1653394130022335E-2</v>
      </c>
      <c r="C203" s="302">
        <v>0.30855363448693562</v>
      </c>
      <c r="D203" s="302">
        <f t="shared" si="61"/>
        <v>0.38020702861695799</v>
      </c>
      <c r="E203" s="303"/>
      <c r="F203" s="302">
        <v>8.1295805968952486E-2</v>
      </c>
      <c r="G203" s="302">
        <v>0.40293779998577145</v>
      </c>
      <c r="H203" s="302">
        <f t="shared" si="62"/>
        <v>0.48423360595472392</v>
      </c>
      <c r="I203" s="303"/>
      <c r="J203" s="302">
        <v>0.20081466720940069</v>
      </c>
      <c r="K203" s="302">
        <v>0.63420353473180746</v>
      </c>
      <c r="L203" s="302">
        <f t="shared" si="63"/>
        <v>0.83501820194120813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2.608011677760385</v>
      </c>
      <c r="C204" s="302">
        <v>1.8790150349775043</v>
      </c>
      <c r="D204" s="302">
        <f t="shared" si="61"/>
        <v>4.4870267127378893</v>
      </c>
      <c r="E204" s="303"/>
      <c r="F204" s="302">
        <v>3.0890935788764269</v>
      </c>
      <c r="G204" s="302">
        <v>2.1540783716540237</v>
      </c>
      <c r="H204" s="302">
        <f t="shared" si="62"/>
        <v>5.243171950530451</v>
      </c>
      <c r="I204" s="303"/>
      <c r="J204" s="302">
        <v>3.4757423711698681</v>
      </c>
      <c r="K204" s="302">
        <v>2.4405275332508927</v>
      </c>
      <c r="L204" s="302">
        <f t="shared" si="63"/>
        <v>5.9162699044207603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5.2009992800766076</v>
      </c>
      <c r="C206" s="311">
        <f t="shared" ref="C206:D206" si="64">SUM(C196:C204)</f>
        <v>4.5940007199233754</v>
      </c>
      <c r="D206" s="311">
        <f t="shared" si="64"/>
        <v>9.7949999999999839</v>
      </c>
      <c r="E206" s="311"/>
      <c r="F206" s="311">
        <f t="shared" ref="F206:H206" si="65">SUM(F196:F204)</f>
        <v>6.6506309688009839</v>
      </c>
      <c r="G206" s="311">
        <f t="shared" si="65"/>
        <v>5.4903690311990232</v>
      </c>
      <c r="H206" s="311">
        <f t="shared" si="65"/>
        <v>12.141000000000009</v>
      </c>
      <c r="I206" s="311"/>
      <c r="J206" s="311">
        <f t="shared" ref="J206:L206" si="66">SUM(J196:J204)</f>
        <v>8.3095104582737971</v>
      </c>
      <c r="K206" s="311">
        <f t="shared" si="66"/>
        <v>6.9554895417262115</v>
      </c>
      <c r="L206" s="311">
        <f t="shared" si="66"/>
        <v>15.265000000000009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2.566519237791455E-2</v>
      </c>
      <c r="C213" s="302">
        <v>6.8633250676444713E-2</v>
      </c>
      <c r="D213" s="302">
        <f>SUM(B213:C213)</f>
        <v>9.4298443054359263E-2</v>
      </c>
      <c r="E213" s="303"/>
      <c r="F213" s="302">
        <v>2.910181221968201E-2</v>
      </c>
      <c r="G213" s="302">
        <v>7.1625866511947647E-2</v>
      </c>
      <c r="H213" s="302">
        <f>SUM(F213:G213)</f>
        <v>0.10072767873162966</v>
      </c>
      <c r="I213" s="303"/>
      <c r="J213" s="302">
        <v>2.890011556684946E-2</v>
      </c>
      <c r="K213" s="302">
        <v>7.6021976615093384E-2</v>
      </c>
      <c r="L213" s="302">
        <f>SUM(J213:K213)</f>
        <v>0.10492209218194284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4.585592019375672E-2</v>
      </c>
      <c r="C214" s="302">
        <v>0.16709708306680154</v>
      </c>
      <c r="D214" s="302">
        <f t="shared" ref="D214:D221" si="67">SUM(B214:C214)</f>
        <v>0.21295300326055827</v>
      </c>
      <c r="E214" s="303"/>
      <c r="F214" s="302">
        <v>5.2089470738695763E-2</v>
      </c>
      <c r="G214" s="302">
        <v>0.1891374698292641</v>
      </c>
      <c r="H214" s="302">
        <f t="shared" ref="H214:H221" si="68">SUM(F214:G214)</f>
        <v>0.24122694056795987</v>
      </c>
      <c r="I214" s="303"/>
      <c r="J214" s="302">
        <v>5.6160668901852805E-2</v>
      </c>
      <c r="K214" s="302">
        <v>0.19268648451869871</v>
      </c>
      <c r="L214" s="302">
        <f t="shared" ref="L214:L221" si="69">SUM(J214:K214)</f>
        <v>0.24884715342055153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7.0722087024209457E-2</v>
      </c>
      <c r="C215" s="302">
        <v>0.18618542224897172</v>
      </c>
      <c r="D215" s="302">
        <f t="shared" si="67"/>
        <v>0.25690750927318118</v>
      </c>
      <c r="E215" s="303"/>
      <c r="F215" s="302">
        <v>8.9760482705142489E-2</v>
      </c>
      <c r="G215" s="302">
        <v>0.20983684038073205</v>
      </c>
      <c r="H215" s="302">
        <f t="shared" si="68"/>
        <v>0.29959732308587456</v>
      </c>
      <c r="I215" s="303"/>
      <c r="J215" s="302">
        <v>9.0967870394800379E-2</v>
      </c>
      <c r="K215" s="302">
        <v>0.19974321359115177</v>
      </c>
      <c r="L215" s="302">
        <f t="shared" si="69"/>
        <v>0.29071108398595213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8.9429829313936643E-2</v>
      </c>
      <c r="C216" s="302">
        <v>3.118079267681503E-2</v>
      </c>
      <c r="D216" s="302">
        <f t="shared" si="67"/>
        <v>0.12061062199075168</v>
      </c>
      <c r="E216" s="303"/>
      <c r="F216" s="302">
        <v>6.9378340276743639E-2</v>
      </c>
      <c r="G216" s="302">
        <v>3.0582255628607422E-2</v>
      </c>
      <c r="H216" s="302">
        <f t="shared" si="68"/>
        <v>9.9960595905351057E-2</v>
      </c>
      <c r="I216" s="303"/>
      <c r="J216" s="302">
        <v>5.6646991891293651E-2</v>
      </c>
      <c r="K216" s="302">
        <v>2.9139970407105989E-2</v>
      </c>
      <c r="L216" s="302">
        <f t="shared" si="69"/>
        <v>8.5786962298399633E-2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1.1077709255109423E-2</v>
      </c>
      <c r="C217" s="302">
        <v>6.3253130891065906E-2</v>
      </c>
      <c r="D217" s="302">
        <f t="shared" si="67"/>
        <v>7.4330840146175331E-2</v>
      </c>
      <c r="E217" s="303"/>
      <c r="F217" s="302">
        <v>1.529795142651544E-2</v>
      </c>
      <c r="G217" s="302">
        <v>5.2222669077908609E-2</v>
      </c>
      <c r="H217" s="302">
        <f t="shared" si="68"/>
        <v>6.7520620504424048E-2</v>
      </c>
      <c r="I217" s="303"/>
      <c r="J217" s="302">
        <v>1.7455333773007259E-2</v>
      </c>
      <c r="K217" s="302">
        <v>4.769422414134112E-2</v>
      </c>
      <c r="L217" s="302">
        <f t="shared" si="69"/>
        <v>6.5149557914348372E-2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4.7040066852905904E-2</v>
      </c>
      <c r="C218" s="302">
        <v>1.6248853887225027E-2</v>
      </c>
      <c r="D218" s="302">
        <f t="shared" si="67"/>
        <v>6.3288920740130927E-2</v>
      </c>
      <c r="E218" s="303"/>
      <c r="F218" s="302">
        <v>3.6745136086367036E-2</v>
      </c>
      <c r="G218" s="302">
        <v>1.8053306797979275E-2</v>
      </c>
      <c r="H218" s="302">
        <f t="shared" si="68"/>
        <v>5.4798442884346307E-2</v>
      </c>
      <c r="I218" s="303"/>
      <c r="J218" s="302">
        <v>3.7763214835444862E-2</v>
      </c>
      <c r="K218" s="302">
        <v>2.15336108615834E-2</v>
      </c>
      <c r="L218" s="302">
        <f t="shared" si="69"/>
        <v>5.9296825697028266E-2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3.1531160166928203E-2</v>
      </c>
      <c r="C219" s="302">
        <v>3.0030490203998953E-2</v>
      </c>
      <c r="D219" s="302">
        <f t="shared" si="67"/>
        <v>6.156165037092716E-2</v>
      </c>
      <c r="E219" s="303"/>
      <c r="F219" s="302">
        <v>2.4910313433886288E-2</v>
      </c>
      <c r="G219" s="302">
        <v>2.7213558265641979E-2</v>
      </c>
      <c r="H219" s="302">
        <f t="shared" si="68"/>
        <v>5.2123871699528271E-2</v>
      </c>
      <c r="I219" s="303"/>
      <c r="J219" s="302">
        <v>2.5269649985455729E-2</v>
      </c>
      <c r="K219" s="302">
        <v>3.5009546752454379E-2</v>
      </c>
      <c r="L219" s="302">
        <f t="shared" si="69"/>
        <v>6.0279196737910108E-2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7.4444144223319913E-3</v>
      </c>
      <c r="C220" s="302">
        <v>1.5549648638040764E-2</v>
      </c>
      <c r="D220" s="302">
        <f t="shared" si="67"/>
        <v>2.2994063060372754E-2</v>
      </c>
      <c r="E220" s="303"/>
      <c r="F220" s="302">
        <v>1.2292942491960172E-2</v>
      </c>
      <c r="G220" s="302">
        <v>1.4251492279908557E-2</v>
      </c>
      <c r="H220" s="302">
        <f t="shared" si="68"/>
        <v>2.6544434771868727E-2</v>
      </c>
      <c r="I220" s="303"/>
      <c r="J220" s="302">
        <v>1.6069186919755264E-2</v>
      </c>
      <c r="K220" s="302">
        <v>1.4554051181465986E-2</v>
      </c>
      <c r="L220" s="302">
        <f t="shared" si="69"/>
        <v>3.0623238101221251E-2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8.4523488671650493E-2</v>
      </c>
      <c r="C221" s="302">
        <v>6.9531459431891568E-2</v>
      </c>
      <c r="D221" s="302">
        <f t="shared" si="67"/>
        <v>0.15405494810354206</v>
      </c>
      <c r="E221" s="303"/>
      <c r="F221" s="302">
        <v>7.4108076650984109E-2</v>
      </c>
      <c r="G221" s="302">
        <v>5.1392015198034387E-2</v>
      </c>
      <c r="H221" s="302">
        <f t="shared" si="68"/>
        <v>0.1255000918490185</v>
      </c>
      <c r="I221" s="303"/>
      <c r="J221" s="302">
        <v>6.8767217816465789E-2</v>
      </c>
      <c r="K221" s="302">
        <v>6.1616671846179402E-2</v>
      </c>
      <c r="L221" s="302">
        <f t="shared" si="69"/>
        <v>0.13038388966264519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0.41328986827874342</v>
      </c>
      <c r="C223" s="311">
        <f t="shared" ref="C223:D223" si="70">SUM(C213:C221)</f>
        <v>0.64771013172125524</v>
      </c>
      <c r="D223" s="311">
        <f t="shared" si="70"/>
        <v>1.0609999999999986</v>
      </c>
      <c r="E223" s="311"/>
      <c r="F223" s="311">
        <f t="shared" ref="F223:H223" si="71">SUM(F213:F221)</f>
        <v>0.40368452602997695</v>
      </c>
      <c r="G223" s="311">
        <f t="shared" si="71"/>
        <v>0.66431547397002388</v>
      </c>
      <c r="H223" s="311">
        <f t="shared" si="71"/>
        <v>1.0680000000000012</v>
      </c>
      <c r="I223" s="311"/>
      <c r="J223" s="311">
        <f t="shared" ref="J223:L223" si="72">SUM(J213:J221)</f>
        <v>0.39800025008492523</v>
      </c>
      <c r="K223" s="311">
        <f t="shared" si="72"/>
        <v>0.67799974991507417</v>
      </c>
      <c r="L223" s="311">
        <f t="shared" si="72"/>
        <v>1.0759999999999994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0.14718110088958863</v>
      </c>
      <c r="C230" s="302">
        <v>0.37478349580301507</v>
      </c>
      <c r="D230" s="302">
        <f>SUM(B230:C230)</f>
        <v>0.52196459669260364</v>
      </c>
      <c r="E230" s="303"/>
      <c r="F230" s="302">
        <v>0.17706646903200715</v>
      </c>
      <c r="G230" s="302">
        <v>0.44075057241176929</v>
      </c>
      <c r="H230" s="302">
        <f>SUM(F230:G230)</f>
        <v>0.61781704144377647</v>
      </c>
      <c r="I230" s="303"/>
      <c r="J230" s="302">
        <v>0.22878888633493438</v>
      </c>
      <c r="K230" s="302">
        <v>0.45666495291960035</v>
      </c>
      <c r="L230" s="302">
        <f>SUM(J230:K230)</f>
        <v>0.68545383925453474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0.26995023492797354</v>
      </c>
      <c r="C231" s="302">
        <v>1.2760628916254138</v>
      </c>
      <c r="D231" s="302">
        <f t="shared" ref="D231:D238" si="73">SUM(B231:C231)</f>
        <v>1.5460131265533872</v>
      </c>
      <c r="E231" s="303"/>
      <c r="F231" s="302">
        <v>0.36071442349061672</v>
      </c>
      <c r="G231" s="302">
        <v>1.5027232000924091</v>
      </c>
      <c r="H231" s="302">
        <f t="shared" ref="H231:H238" si="74">SUM(F231:G231)</f>
        <v>1.8634376235830259</v>
      </c>
      <c r="I231" s="303"/>
      <c r="J231" s="302">
        <v>0.48038863174541679</v>
      </c>
      <c r="K231" s="302">
        <v>1.6906982237853483</v>
      </c>
      <c r="L231" s="302">
        <f t="shared" ref="L231:L238" si="75">SUM(J231:K231)</f>
        <v>2.1710868555307652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0.2182047773265727</v>
      </c>
      <c r="C232" s="302">
        <v>0.46193171946445138</v>
      </c>
      <c r="D232" s="302">
        <f t="shared" si="73"/>
        <v>0.68013649679102406</v>
      </c>
      <c r="E232" s="303"/>
      <c r="F232" s="302">
        <v>0.25492237524416483</v>
      </c>
      <c r="G232" s="302">
        <v>0.52379771939199715</v>
      </c>
      <c r="H232" s="302">
        <f t="shared" si="74"/>
        <v>0.77872009463616199</v>
      </c>
      <c r="I232" s="303"/>
      <c r="J232" s="302">
        <v>0.29472521157041115</v>
      </c>
      <c r="K232" s="302">
        <v>0.56093310884540393</v>
      </c>
      <c r="L232" s="302">
        <f t="shared" si="75"/>
        <v>0.85565832041581502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0.28114487439638319</v>
      </c>
      <c r="C233" s="302">
        <v>0.11131885085226037</v>
      </c>
      <c r="D233" s="302">
        <f t="shared" si="73"/>
        <v>0.39246372524864359</v>
      </c>
      <c r="E233" s="303"/>
      <c r="F233" s="302">
        <v>0.21444125914522602</v>
      </c>
      <c r="G233" s="302">
        <v>0.12475116230186627</v>
      </c>
      <c r="H233" s="302">
        <f t="shared" si="74"/>
        <v>0.33919242144709227</v>
      </c>
      <c r="I233" s="303"/>
      <c r="J233" s="302">
        <v>0.1539152825310123</v>
      </c>
      <c r="K233" s="302">
        <v>0.13764279114648381</v>
      </c>
      <c r="L233" s="302">
        <f t="shared" si="75"/>
        <v>0.29155807367749609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1.4595673496305811E-2</v>
      </c>
      <c r="C234" s="302">
        <v>0.19113629651955888</v>
      </c>
      <c r="D234" s="302">
        <f t="shared" si="73"/>
        <v>0.20573197001586468</v>
      </c>
      <c r="E234" s="303"/>
      <c r="F234" s="302">
        <v>1.7837325374162639E-2</v>
      </c>
      <c r="G234" s="302">
        <v>0.19082994817951993</v>
      </c>
      <c r="H234" s="302">
        <f t="shared" si="74"/>
        <v>0.20866727355368256</v>
      </c>
      <c r="I234" s="303"/>
      <c r="J234" s="302">
        <v>3.651418685048391E-2</v>
      </c>
      <c r="K234" s="302">
        <v>0.20367965401430124</v>
      </c>
      <c r="L234" s="302">
        <f t="shared" si="75"/>
        <v>0.24019384086478515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5.5340761506930604E-2</v>
      </c>
      <c r="C235" s="302">
        <v>4.1533334376280477E-2</v>
      </c>
      <c r="D235" s="302">
        <f t="shared" si="73"/>
        <v>9.6874095883211081E-2</v>
      </c>
      <c r="E235" s="303"/>
      <c r="F235" s="302">
        <v>5.1950456535129787E-2</v>
      </c>
      <c r="G235" s="302">
        <v>4.3079156384833138E-2</v>
      </c>
      <c r="H235" s="302">
        <f t="shared" si="74"/>
        <v>9.5029612919962925E-2</v>
      </c>
      <c r="I235" s="303"/>
      <c r="J235" s="302">
        <v>6.5977914614853903E-2</v>
      </c>
      <c r="K235" s="302">
        <v>6.6196526258277669E-2</v>
      </c>
      <c r="L235" s="302">
        <f t="shared" si="75"/>
        <v>0.13217444087313157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0.11121292853620068</v>
      </c>
      <c r="C236" s="302">
        <v>5.771683401713084E-2</v>
      </c>
      <c r="D236" s="302">
        <f t="shared" si="73"/>
        <v>0.16892976255333153</v>
      </c>
      <c r="E236" s="303"/>
      <c r="F236" s="302">
        <v>9.2914374949117612E-2</v>
      </c>
      <c r="G236" s="302">
        <v>6.9749663455230884E-2</v>
      </c>
      <c r="H236" s="302">
        <f t="shared" si="74"/>
        <v>0.16266403840434851</v>
      </c>
      <c r="I236" s="303"/>
      <c r="J236" s="302">
        <v>0.10453485405195334</v>
      </c>
      <c r="K236" s="302">
        <v>0.1000014034228069</v>
      </c>
      <c r="L236" s="302">
        <f t="shared" si="75"/>
        <v>0.20453625747476023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7.348513253743626E-3</v>
      </c>
      <c r="C237" s="302">
        <v>2.7624117480996701E-2</v>
      </c>
      <c r="D237" s="302">
        <f t="shared" si="73"/>
        <v>3.4972630734740329E-2</v>
      </c>
      <c r="E237" s="303"/>
      <c r="F237" s="302">
        <v>6.2455269622646659E-3</v>
      </c>
      <c r="G237" s="302">
        <v>3.6577036396548877E-2</v>
      </c>
      <c r="H237" s="302">
        <f t="shared" si="74"/>
        <v>4.2822563358813542E-2</v>
      </c>
      <c r="I237" s="303"/>
      <c r="J237" s="302">
        <v>9.1904374370372199E-3</v>
      </c>
      <c r="K237" s="302">
        <v>4.5064358763721259E-2</v>
      </c>
      <c r="L237" s="302">
        <f t="shared" si="75"/>
        <v>5.425479620075848E-2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2.3822158886210018E-2</v>
      </c>
      <c r="C238" s="302">
        <v>3.7091436640986131E-2</v>
      </c>
      <c r="D238" s="302">
        <f t="shared" si="73"/>
        <v>6.0913595527196149E-2</v>
      </c>
      <c r="E238" s="303"/>
      <c r="F238" s="302">
        <v>1.688381061716035E-2</v>
      </c>
      <c r="G238" s="302">
        <v>3.4765520035965662E-2</v>
      </c>
      <c r="H238" s="302">
        <f t="shared" si="74"/>
        <v>5.1649330653126012E-2</v>
      </c>
      <c r="I238" s="303"/>
      <c r="J238" s="302">
        <v>1.6799325379242384E-2</v>
      </c>
      <c r="K238" s="302">
        <v>3.4284250328711831E-2</v>
      </c>
      <c r="L238" s="302">
        <f t="shared" si="75"/>
        <v>5.1083575707954215E-2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1.1288010232199086</v>
      </c>
      <c r="C240" s="311">
        <f t="shared" ref="C240:D240" si="76">SUM(C230:C238)</f>
        <v>2.579198976780094</v>
      </c>
      <c r="D240" s="311">
        <f t="shared" si="76"/>
        <v>3.7080000000000024</v>
      </c>
      <c r="E240" s="311"/>
      <c r="F240" s="311">
        <f t="shared" ref="F240:H240" si="77">SUM(F230:F238)</f>
        <v>1.1929760213498499</v>
      </c>
      <c r="G240" s="311">
        <f t="shared" si="77"/>
        <v>2.9670239786501407</v>
      </c>
      <c r="H240" s="311">
        <f t="shared" si="77"/>
        <v>4.1599999999999904</v>
      </c>
      <c r="I240" s="311"/>
      <c r="J240" s="311">
        <f t="shared" ref="J240:L240" si="78">SUM(J230:J238)</f>
        <v>1.3908347305153455</v>
      </c>
      <c r="K240" s="311">
        <f t="shared" si="78"/>
        <v>3.2951652694846558</v>
      </c>
      <c r="L240" s="311">
        <f t="shared" si="78"/>
        <v>4.6860000000000017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0.13034410841951494</v>
      </c>
      <c r="C247" s="302">
        <v>0.27267325043138374</v>
      </c>
      <c r="D247" s="302">
        <f>SUM(B247:C247)</f>
        <v>0.40301735885089868</v>
      </c>
      <c r="E247" s="303"/>
      <c r="F247" s="302">
        <v>0.10437615745253209</v>
      </c>
      <c r="G247" s="302">
        <v>0.19022957555570963</v>
      </c>
      <c r="H247" s="302">
        <f>SUM(F247:G247)</f>
        <v>0.29460573300824172</v>
      </c>
      <c r="I247" s="303"/>
      <c r="J247" s="302">
        <v>0.11951250342515973</v>
      </c>
      <c r="K247" s="302">
        <v>0.17266500134502502</v>
      </c>
      <c r="L247" s="302">
        <f>SUM(J247:K247)</f>
        <v>0.29217750477018478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0.16984563595447688</v>
      </c>
      <c r="C248" s="302">
        <v>0.36491117304827114</v>
      </c>
      <c r="D248" s="302">
        <f t="shared" ref="D248:D255" si="79">SUM(B248:C248)</f>
        <v>0.53475680900274802</v>
      </c>
      <c r="E248" s="303"/>
      <c r="F248" s="302">
        <v>0.1484493512714091</v>
      </c>
      <c r="G248" s="302">
        <v>0.26825475673957672</v>
      </c>
      <c r="H248" s="302">
        <f t="shared" ref="H248:H255" si="80">SUM(F248:G248)</f>
        <v>0.41670410801098579</v>
      </c>
      <c r="I248" s="303"/>
      <c r="J248" s="302">
        <v>0.18334713197733529</v>
      </c>
      <c r="K248" s="302">
        <v>0.29635016924304503</v>
      </c>
      <c r="L248" s="302">
        <f t="shared" ref="L248:L255" si="81">SUM(J248:K248)</f>
        <v>0.47969730122038035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0.27866328225367265</v>
      </c>
      <c r="C249" s="302">
        <v>0.39744108895745917</v>
      </c>
      <c r="D249" s="302">
        <f t="shared" si="79"/>
        <v>0.67610437121113187</v>
      </c>
      <c r="E249" s="303"/>
      <c r="F249" s="302">
        <v>0.19538603040914343</v>
      </c>
      <c r="G249" s="302">
        <v>0.27816855626801018</v>
      </c>
      <c r="H249" s="302">
        <f t="shared" si="80"/>
        <v>0.47355458667715361</v>
      </c>
      <c r="I249" s="303"/>
      <c r="J249" s="302">
        <v>0.19800018604827949</v>
      </c>
      <c r="K249" s="302">
        <v>0.23014434861991601</v>
      </c>
      <c r="L249" s="302">
        <f t="shared" si="81"/>
        <v>0.42814453466819546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0.6669843557419578</v>
      </c>
      <c r="C250" s="302">
        <v>0.26995401938891539</v>
      </c>
      <c r="D250" s="302">
        <f t="shared" si="79"/>
        <v>0.93693837513087319</v>
      </c>
      <c r="E250" s="303"/>
      <c r="F250" s="302">
        <v>0.41299101034844743</v>
      </c>
      <c r="G250" s="302">
        <v>0.19390412445318164</v>
      </c>
      <c r="H250" s="302">
        <f t="shared" si="80"/>
        <v>0.60689513480162904</v>
      </c>
      <c r="I250" s="303"/>
      <c r="J250" s="302">
        <v>0.28498525916405026</v>
      </c>
      <c r="K250" s="302">
        <v>0.18056728775462341</v>
      </c>
      <c r="L250" s="302">
        <f t="shared" si="81"/>
        <v>0.46555254691867365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8.6924374028385029E-3</v>
      </c>
      <c r="C251" s="302">
        <v>2.7983369104184867E-2</v>
      </c>
      <c r="D251" s="302">
        <f t="shared" si="79"/>
        <v>3.6675806507023373E-2</v>
      </c>
      <c r="E251" s="303"/>
      <c r="F251" s="302">
        <v>4.9705898544232952E-3</v>
      </c>
      <c r="G251" s="302">
        <v>1.4365783865843557E-2</v>
      </c>
      <c r="H251" s="302">
        <f t="shared" si="80"/>
        <v>1.933637372026685E-2</v>
      </c>
      <c r="I251" s="303"/>
      <c r="J251" s="302">
        <v>7.1226524304495746E-3</v>
      </c>
      <c r="K251" s="302">
        <v>1.1806212307985392E-2</v>
      </c>
      <c r="L251" s="302">
        <f t="shared" si="81"/>
        <v>1.8928864738434966E-2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1.9127418469698062E-2</v>
      </c>
      <c r="C252" s="302">
        <v>9.4131474837875779E-3</v>
      </c>
      <c r="D252" s="302">
        <f t="shared" si="79"/>
        <v>2.8540565953485642E-2</v>
      </c>
      <c r="E252" s="303"/>
      <c r="F252" s="302">
        <v>9.2696286267315176E-3</v>
      </c>
      <c r="G252" s="302">
        <v>7.1073262543409396E-3</v>
      </c>
      <c r="H252" s="302">
        <f t="shared" si="80"/>
        <v>1.6376954881072457E-2</v>
      </c>
      <c r="I252" s="303"/>
      <c r="J252" s="302">
        <v>1.116823960260077E-2</v>
      </c>
      <c r="K252" s="302">
        <v>9.0243796341601991E-3</v>
      </c>
      <c r="L252" s="302">
        <f t="shared" si="81"/>
        <v>2.0192619236760967E-2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0.17858652042208928</v>
      </c>
      <c r="C253" s="302">
        <v>9.8590672524274905E-2</v>
      </c>
      <c r="D253" s="302">
        <f t="shared" si="79"/>
        <v>0.27717719294636417</v>
      </c>
      <c r="E253" s="303"/>
      <c r="F253" s="302">
        <v>0.10434272306571667</v>
      </c>
      <c r="G253" s="302">
        <v>6.4423635500964055E-2</v>
      </c>
      <c r="H253" s="302">
        <f t="shared" si="80"/>
        <v>0.16876635856668071</v>
      </c>
      <c r="I253" s="303"/>
      <c r="J253" s="302">
        <v>0.1126730806897972</v>
      </c>
      <c r="K253" s="302">
        <v>7.750011834144041E-2</v>
      </c>
      <c r="L253" s="302">
        <f t="shared" si="81"/>
        <v>0.19017319903123761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3.8583989439342102E-3</v>
      </c>
      <c r="C254" s="302">
        <v>1.6823814533773331E-2</v>
      </c>
      <c r="D254" s="302">
        <f t="shared" si="79"/>
        <v>2.0682213477707542E-2</v>
      </c>
      <c r="E254" s="303"/>
      <c r="F254" s="302">
        <v>1.7158253538709536E-3</v>
      </c>
      <c r="G254" s="302">
        <v>1.3160190804354051E-2</v>
      </c>
      <c r="H254" s="302">
        <f t="shared" si="80"/>
        <v>1.4876016158225005E-2</v>
      </c>
      <c r="I254" s="303"/>
      <c r="J254" s="302">
        <v>2.6809018260367202E-3</v>
      </c>
      <c r="K254" s="302">
        <v>1.8710315244886616E-2</v>
      </c>
      <c r="L254" s="302">
        <f t="shared" si="81"/>
        <v>2.1391217070923337E-2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2.891113186071257E-2</v>
      </c>
      <c r="C255" s="302">
        <v>2.2196175059064002E-2</v>
      </c>
      <c r="D255" s="302">
        <f t="shared" si="79"/>
        <v>5.1107306919776573E-2</v>
      </c>
      <c r="E255" s="303"/>
      <c r="F255" s="302">
        <v>9.4314268439979563E-3</v>
      </c>
      <c r="G255" s="302">
        <v>1.2453307331748934E-2</v>
      </c>
      <c r="H255" s="302">
        <f t="shared" si="80"/>
        <v>2.1884734175746892E-2</v>
      </c>
      <c r="I255" s="303"/>
      <c r="J255" s="302">
        <v>9.4835095885611401E-3</v>
      </c>
      <c r="K255" s="302">
        <v>1.1258702756647618E-2</v>
      </c>
      <c r="L255" s="302">
        <f t="shared" si="81"/>
        <v>2.074221234520876E-2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1.485013289468895</v>
      </c>
      <c r="C257" s="311">
        <f t="shared" ref="C257:D257" si="82">SUM(C247:C255)</f>
        <v>1.479986710531114</v>
      </c>
      <c r="D257" s="311">
        <f t="shared" si="82"/>
        <v>2.9650000000000092</v>
      </c>
      <c r="E257" s="311"/>
      <c r="F257" s="311">
        <f t="shared" ref="F257:H257" si="83">SUM(F247:F255)</f>
        <v>0.99093274322627256</v>
      </c>
      <c r="G257" s="311">
        <f t="shared" si="83"/>
        <v>1.0420672567737299</v>
      </c>
      <c r="H257" s="311">
        <f t="shared" si="83"/>
        <v>2.0330000000000021</v>
      </c>
      <c r="I257" s="311"/>
      <c r="J257" s="311">
        <f t="shared" ref="J257:L257" si="84">SUM(J247:J255)</f>
        <v>0.92897346475227027</v>
      </c>
      <c r="K257" s="311">
        <f t="shared" si="84"/>
        <v>1.0080265352477298</v>
      </c>
      <c r="L257" s="311">
        <f t="shared" si="84"/>
        <v>1.9369999999999998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0.23584623266811497</v>
      </c>
      <c r="C264" s="302">
        <v>0.34348575541928661</v>
      </c>
      <c r="D264" s="302">
        <f>SUM(B264:C264)</f>
        <v>0.57933198808740161</v>
      </c>
      <c r="E264" s="303"/>
      <c r="F264" s="302">
        <v>0.24888362163103903</v>
      </c>
      <c r="G264" s="302">
        <v>0.49383537899018914</v>
      </c>
      <c r="H264" s="302">
        <f>SUM(F264:G264)</f>
        <v>0.7427190006212282</v>
      </c>
      <c r="I264" s="303"/>
      <c r="J264" s="302">
        <v>0.35442633133624496</v>
      </c>
      <c r="K264" s="302">
        <v>0.64742653942541151</v>
      </c>
      <c r="L264" s="302">
        <f>SUM(J264:K264)</f>
        <v>1.0018528707616565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0.30931928159602745</v>
      </c>
      <c r="C265" s="302">
        <v>0.29217116878906529</v>
      </c>
      <c r="D265" s="302">
        <f t="shared" ref="D265:D272" si="85">SUM(B265:C265)</f>
        <v>0.60149045038509275</v>
      </c>
      <c r="E265" s="303"/>
      <c r="F265" s="302">
        <v>0.34160840746080767</v>
      </c>
      <c r="G265" s="302">
        <v>0.44676386670649881</v>
      </c>
      <c r="H265" s="302">
        <f t="shared" ref="H265:H272" si="86">SUM(F265:G265)</f>
        <v>0.78837227416730649</v>
      </c>
      <c r="I265" s="303"/>
      <c r="J265" s="302">
        <v>0.47797203616046169</v>
      </c>
      <c r="K265" s="302">
        <v>0.59884626205210023</v>
      </c>
      <c r="L265" s="302">
        <f t="shared" ref="L265:L272" si="87">SUM(J265:K265)</f>
        <v>1.076818298212562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0.31792646857416001</v>
      </c>
      <c r="C266" s="302">
        <v>0.31617769479871083</v>
      </c>
      <c r="D266" s="302">
        <f t="shared" si="85"/>
        <v>0.63410416337287079</v>
      </c>
      <c r="E266" s="303"/>
      <c r="F266" s="302">
        <v>0.33188707200570622</v>
      </c>
      <c r="G266" s="302">
        <v>0.44767155180300727</v>
      </c>
      <c r="H266" s="302">
        <f t="shared" si="86"/>
        <v>0.77955862380871355</v>
      </c>
      <c r="I266" s="303"/>
      <c r="J266" s="302">
        <v>0.44047295737572556</v>
      </c>
      <c r="K266" s="302">
        <v>0.4694545098735875</v>
      </c>
      <c r="L266" s="302">
        <f t="shared" si="87"/>
        <v>0.90992746724931306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0.8624679312396818</v>
      </c>
      <c r="C267" s="302">
        <v>0.1393500428883592</v>
      </c>
      <c r="D267" s="302">
        <f t="shared" si="85"/>
        <v>1.0018179741280411</v>
      </c>
      <c r="E267" s="303"/>
      <c r="F267" s="302">
        <v>0.75503882625525987</v>
      </c>
      <c r="G267" s="302">
        <v>0.19079631405112096</v>
      </c>
      <c r="H267" s="302">
        <f t="shared" si="86"/>
        <v>0.94583514030638083</v>
      </c>
      <c r="I267" s="303"/>
      <c r="J267" s="302">
        <v>0.64590268117508143</v>
      </c>
      <c r="K267" s="302">
        <v>0.2119266939373339</v>
      </c>
      <c r="L267" s="302">
        <f t="shared" si="87"/>
        <v>0.8578293751124153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3.8705630404448438E-2</v>
      </c>
      <c r="C268" s="302">
        <v>0.2218170193847937</v>
      </c>
      <c r="D268" s="302">
        <f t="shared" si="85"/>
        <v>0.26052264978924211</v>
      </c>
      <c r="E268" s="303"/>
      <c r="F268" s="302">
        <v>4.6885549139920345E-2</v>
      </c>
      <c r="G268" s="302">
        <v>0.16729378669286771</v>
      </c>
      <c r="H268" s="302">
        <f t="shared" si="86"/>
        <v>0.21417933583278806</v>
      </c>
      <c r="I268" s="303"/>
      <c r="J268" s="302">
        <v>9.4779680779265102E-2</v>
      </c>
      <c r="K268" s="302">
        <v>0.19874445276182973</v>
      </c>
      <c r="L268" s="302">
        <f t="shared" si="87"/>
        <v>0.29352413354109486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0.10881613073847665</v>
      </c>
      <c r="C269" s="302">
        <v>5.4772657659538156E-2</v>
      </c>
      <c r="D269" s="302">
        <f t="shared" si="85"/>
        <v>0.1635887883980148</v>
      </c>
      <c r="E269" s="303"/>
      <c r="F269" s="302">
        <v>9.225884756991444E-2</v>
      </c>
      <c r="G269" s="302">
        <v>6.8551936265737468E-2</v>
      </c>
      <c r="H269" s="302">
        <f t="shared" si="86"/>
        <v>0.16081078383565189</v>
      </c>
      <c r="I269" s="303"/>
      <c r="J269" s="302">
        <v>0.12871348515902978</v>
      </c>
      <c r="K269" s="302">
        <v>9.6886765347303658E-2</v>
      </c>
      <c r="L269" s="302">
        <f t="shared" si="87"/>
        <v>0.22560025050633342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0.40835825789570407</v>
      </c>
      <c r="C270" s="302">
        <v>0.22328518080268844</v>
      </c>
      <c r="D270" s="302">
        <f t="shared" si="85"/>
        <v>0.63164343869839246</v>
      </c>
      <c r="E270" s="303"/>
      <c r="F270" s="302">
        <v>0.32679675927187246</v>
      </c>
      <c r="G270" s="302">
        <v>0.28014746566180526</v>
      </c>
      <c r="H270" s="302">
        <f t="shared" si="86"/>
        <v>0.60694422493367772</v>
      </c>
      <c r="I270" s="303"/>
      <c r="J270" s="302">
        <v>0.39097602323735114</v>
      </c>
      <c r="K270" s="302">
        <v>0.29866555088503799</v>
      </c>
      <c r="L270" s="302">
        <f t="shared" si="87"/>
        <v>0.68964157412238913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6.4801631604860998E-3</v>
      </c>
      <c r="C271" s="302">
        <v>4.9999062845253746E-2</v>
      </c>
      <c r="D271" s="302">
        <f t="shared" si="85"/>
        <v>5.6479226005739847E-2</v>
      </c>
      <c r="E271" s="303"/>
      <c r="F271" s="302">
        <v>5.7965572553513034E-3</v>
      </c>
      <c r="G271" s="302">
        <v>5.2548144867507987E-2</v>
      </c>
      <c r="H271" s="302">
        <f t="shared" si="86"/>
        <v>5.834470212285929E-2</v>
      </c>
      <c r="I271" s="303"/>
      <c r="J271" s="302">
        <v>1.2799298967430012E-2</v>
      </c>
      <c r="K271" s="302">
        <v>5.6599267404433024E-2</v>
      </c>
      <c r="L271" s="302">
        <f t="shared" si="87"/>
        <v>6.9398566371863035E-2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0.23172977540748319</v>
      </c>
      <c r="C272" s="302">
        <v>8.7291545727721478E-2</v>
      </c>
      <c r="D272" s="302">
        <f t="shared" si="85"/>
        <v>0.31902132113520465</v>
      </c>
      <c r="E272" s="303"/>
      <c r="F272" s="302">
        <v>0.1975874891305891</v>
      </c>
      <c r="G272" s="302">
        <v>8.4648425240806596E-2</v>
      </c>
      <c r="H272" s="302">
        <f t="shared" si="86"/>
        <v>0.28223591437139572</v>
      </c>
      <c r="I272" s="303"/>
      <c r="J272" s="302">
        <v>0.22677679875739096</v>
      </c>
      <c r="K272" s="302">
        <v>9.5630665364979106E-2</v>
      </c>
      <c r="L272" s="302">
        <f t="shared" si="87"/>
        <v>0.32240746412237009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2.5196498716845825</v>
      </c>
      <c r="C274" s="311">
        <f t="shared" ref="C274:D274" si="88">SUM(C264:C272)</f>
        <v>1.7283501283154177</v>
      </c>
      <c r="D274" s="311">
        <f t="shared" si="88"/>
        <v>4.2480000000000002</v>
      </c>
      <c r="E274" s="311"/>
      <c r="F274" s="311">
        <f t="shared" ref="F274:H274" si="89">SUM(F264:F272)</f>
        <v>2.3467431297204602</v>
      </c>
      <c r="G274" s="311">
        <f t="shared" si="89"/>
        <v>2.2322568702795413</v>
      </c>
      <c r="H274" s="311">
        <f t="shared" si="89"/>
        <v>4.5790000000000015</v>
      </c>
      <c r="I274" s="311"/>
      <c r="J274" s="311">
        <f t="shared" ref="J274:L274" si="90">SUM(J264:J272)</f>
        <v>2.7728192929479802</v>
      </c>
      <c r="K274" s="311">
        <f t="shared" si="90"/>
        <v>2.6741807070520167</v>
      </c>
      <c r="L274" s="311">
        <f t="shared" si="90"/>
        <v>5.4469999999999965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0.39351345199067644</v>
      </c>
      <c r="C281" s="302">
        <v>0.8047606531840803</v>
      </c>
      <c r="D281" s="302">
        <f>SUM(B281:C281)</f>
        <v>1.1982741051747567</v>
      </c>
      <c r="E281" s="303"/>
      <c r="F281" s="302">
        <v>0.41383540661009288</v>
      </c>
      <c r="G281" s="302">
        <v>0.91457251897239011</v>
      </c>
      <c r="H281" s="302">
        <f>SUM(F281:G281)</f>
        <v>1.328407925582483</v>
      </c>
      <c r="I281" s="303"/>
      <c r="J281" s="302">
        <v>0.54174253994461319</v>
      </c>
      <c r="K281" s="302">
        <v>0.98912483183132205</v>
      </c>
      <c r="L281" s="302">
        <f>SUM(J281:K281)</f>
        <v>1.5308673717759351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1.0087694014549511</v>
      </c>
      <c r="C282" s="302">
        <v>2.4438891009048183</v>
      </c>
      <c r="D282" s="302">
        <f t="shared" ref="D282:D289" si="91">SUM(B282:C282)</f>
        <v>3.4526585023597693</v>
      </c>
      <c r="E282" s="303"/>
      <c r="F282" s="302">
        <v>1.1187596766437151</v>
      </c>
      <c r="G282" s="302">
        <v>3.1115833533187498</v>
      </c>
      <c r="H282" s="302">
        <f t="shared" ref="H282:H289" si="92">SUM(F282:G282)</f>
        <v>4.2303430299624649</v>
      </c>
      <c r="I282" s="303"/>
      <c r="J282" s="302">
        <v>1.5712721683897297</v>
      </c>
      <c r="K282" s="302">
        <v>3.4825720216125955</v>
      </c>
      <c r="L282" s="302">
        <f t="shared" ref="L282:L289" si="93">SUM(J282:K282)</f>
        <v>5.0538441900023248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0.79815769042354712</v>
      </c>
      <c r="C283" s="302">
        <v>1.1985249618763436</v>
      </c>
      <c r="D283" s="302">
        <f t="shared" si="91"/>
        <v>1.9966826522998908</v>
      </c>
      <c r="E283" s="303"/>
      <c r="F283" s="302">
        <v>0.72727698495411164</v>
      </c>
      <c r="G283" s="302">
        <v>1.3746818530874942</v>
      </c>
      <c r="H283" s="302">
        <f t="shared" si="92"/>
        <v>2.1019588380416057</v>
      </c>
      <c r="I283" s="303"/>
      <c r="J283" s="302">
        <v>0.93385021615523367</v>
      </c>
      <c r="K283" s="302">
        <v>1.3350041148680256</v>
      </c>
      <c r="L283" s="302">
        <f t="shared" si="93"/>
        <v>2.2688543310232592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1.9138105528165976</v>
      </c>
      <c r="C284" s="302">
        <v>0.7736671031882687</v>
      </c>
      <c r="D284" s="302">
        <f t="shared" si="91"/>
        <v>2.6874776560048663</v>
      </c>
      <c r="E284" s="303"/>
      <c r="F284" s="302">
        <v>1.5184781029358805</v>
      </c>
      <c r="G284" s="302">
        <v>0.76706823497866261</v>
      </c>
      <c r="H284" s="302">
        <f t="shared" si="92"/>
        <v>2.2855463379145431</v>
      </c>
      <c r="I284" s="303"/>
      <c r="J284" s="302">
        <v>1.2105725253116808</v>
      </c>
      <c r="K284" s="302">
        <v>0.94563704308779817</v>
      </c>
      <c r="L284" s="302">
        <f t="shared" si="93"/>
        <v>2.1562095683994791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4.0185460165217547E-2</v>
      </c>
      <c r="C285" s="302">
        <v>0.2093511155174759</v>
      </c>
      <c r="D285" s="302">
        <f t="shared" si="91"/>
        <v>0.24953657568269344</v>
      </c>
      <c r="E285" s="303"/>
      <c r="F285" s="302">
        <v>3.3008325708731003E-2</v>
      </c>
      <c r="G285" s="302">
        <v>0.16310001936434323</v>
      </c>
      <c r="H285" s="302">
        <f t="shared" si="92"/>
        <v>0.19610834507307423</v>
      </c>
      <c r="I285" s="303"/>
      <c r="J285" s="302">
        <v>6.4794234417938912E-2</v>
      </c>
      <c r="K285" s="302">
        <v>0.13435967774070878</v>
      </c>
      <c r="L285" s="302">
        <f t="shared" si="93"/>
        <v>0.19915391215864769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0.13600729812442244</v>
      </c>
      <c r="C286" s="302">
        <v>4.7903270060008413E-2</v>
      </c>
      <c r="D286" s="302">
        <f t="shared" si="91"/>
        <v>0.18391056818443086</v>
      </c>
      <c r="E286" s="303"/>
      <c r="F286" s="302">
        <v>0.15354720834801153</v>
      </c>
      <c r="G286" s="302">
        <v>5.896727122875995E-2</v>
      </c>
      <c r="H286" s="302">
        <f t="shared" si="92"/>
        <v>0.21251447957677147</v>
      </c>
      <c r="I286" s="303"/>
      <c r="J286" s="302">
        <v>0.20628458721642393</v>
      </c>
      <c r="K286" s="302">
        <v>9.4328515967828777E-2</v>
      </c>
      <c r="L286" s="302">
        <f t="shared" si="93"/>
        <v>0.30061310318425272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0.3186820975274105</v>
      </c>
      <c r="C287" s="302">
        <v>0.23692522717693981</v>
      </c>
      <c r="D287" s="302">
        <f t="shared" si="91"/>
        <v>0.55560732470435026</v>
      </c>
      <c r="E287" s="303"/>
      <c r="F287" s="302">
        <v>0.24278261872070844</v>
      </c>
      <c r="G287" s="302">
        <v>0.21172393097484291</v>
      </c>
      <c r="H287" s="302">
        <f t="shared" si="92"/>
        <v>0.45450654969555138</v>
      </c>
      <c r="I287" s="303"/>
      <c r="J287" s="302">
        <v>0.28452156762542352</v>
      </c>
      <c r="K287" s="302">
        <v>0.27906427608706186</v>
      </c>
      <c r="L287" s="302">
        <f t="shared" si="93"/>
        <v>0.56358584371248543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1.7909229104022751E-2</v>
      </c>
      <c r="C288" s="302">
        <v>0.12058648474598255</v>
      </c>
      <c r="D288" s="302">
        <f t="shared" si="91"/>
        <v>0.13849571385000531</v>
      </c>
      <c r="E288" s="303"/>
      <c r="F288" s="302">
        <v>1.2056624951546083E-2</v>
      </c>
      <c r="G288" s="302">
        <v>9.9906354349494519E-2</v>
      </c>
      <c r="H288" s="302">
        <f t="shared" si="92"/>
        <v>0.1119629793010406</v>
      </c>
      <c r="I288" s="303"/>
      <c r="J288" s="302">
        <v>1.8622597214890284E-2</v>
      </c>
      <c r="K288" s="302">
        <v>0.10148587571646552</v>
      </c>
      <c r="L288" s="302">
        <f t="shared" si="93"/>
        <v>0.12010847293135579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0.27371712482096167</v>
      </c>
      <c r="C289" s="302">
        <v>0.18763977691827111</v>
      </c>
      <c r="D289" s="302">
        <f t="shared" si="91"/>
        <v>0.46135690173923277</v>
      </c>
      <c r="E289" s="303"/>
      <c r="F289" s="302">
        <v>0.18325536797338515</v>
      </c>
      <c r="G289" s="302">
        <v>0.16639614687908857</v>
      </c>
      <c r="H289" s="302">
        <f t="shared" si="92"/>
        <v>0.3496515148524737</v>
      </c>
      <c r="I289" s="303"/>
      <c r="J289" s="302">
        <v>0.20572147636284024</v>
      </c>
      <c r="K289" s="302">
        <v>0.18404173044941743</v>
      </c>
      <c r="L289" s="302">
        <f t="shared" si="93"/>
        <v>0.38976320681225768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4.9007523064278065</v>
      </c>
      <c r="C291" s="311">
        <f t="shared" ref="C291:D291" si="94">SUM(C281:C289)</f>
        <v>6.0232476935721895</v>
      </c>
      <c r="D291" s="311">
        <f t="shared" si="94"/>
        <v>10.923999999999996</v>
      </c>
      <c r="E291" s="311"/>
      <c r="F291" s="311">
        <f t="shared" ref="F291:H291" si="95">SUM(F281:F289)</f>
        <v>4.4030003168461818</v>
      </c>
      <c r="G291" s="311">
        <f t="shared" si="95"/>
        <v>6.8679996831538261</v>
      </c>
      <c r="H291" s="311">
        <f t="shared" si="95"/>
        <v>11.271000000000008</v>
      </c>
      <c r="I291" s="311"/>
      <c r="J291" s="311">
        <f t="shared" ref="J291:L291" si="96">SUM(J281:J289)</f>
        <v>5.0373819126387751</v>
      </c>
      <c r="K291" s="311">
        <f t="shared" si="96"/>
        <v>7.5456180873612233</v>
      </c>
      <c r="L291" s="311">
        <f t="shared" si="96"/>
        <v>12.582999999999998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0.21164601936236033</v>
      </c>
      <c r="C298" s="302">
        <v>0.46314190342759581</v>
      </c>
      <c r="D298" s="302">
        <f>SUM(B298:C298)</f>
        <v>0.67478792278995614</v>
      </c>
      <c r="E298" s="303"/>
      <c r="F298" s="302">
        <v>0.29521132991619975</v>
      </c>
      <c r="G298" s="302">
        <v>0.54018091040601712</v>
      </c>
      <c r="H298" s="302">
        <f>SUM(F298:G298)</f>
        <v>0.83539224032221693</v>
      </c>
      <c r="I298" s="303"/>
      <c r="J298" s="302">
        <v>0.40267014158519499</v>
      </c>
      <c r="K298" s="302">
        <v>0.59317918037427342</v>
      </c>
      <c r="L298" s="302">
        <f>SUM(J298:K298)</f>
        <v>0.9958493219594684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0.33416790016838344</v>
      </c>
      <c r="C299" s="302">
        <v>0.50503490190719058</v>
      </c>
      <c r="D299" s="302">
        <f t="shared" ref="D299:D306" si="97">SUM(B299:C299)</f>
        <v>0.83920280207557396</v>
      </c>
      <c r="E299" s="303"/>
      <c r="F299" s="302">
        <v>0.48922002340438675</v>
      </c>
      <c r="G299" s="302">
        <v>0.66180829528819973</v>
      </c>
      <c r="H299" s="302">
        <f t="shared" ref="H299:H306" si="98">SUM(F299:G299)</f>
        <v>1.1510283186925865</v>
      </c>
      <c r="I299" s="303"/>
      <c r="J299" s="302">
        <v>0.66802081230430377</v>
      </c>
      <c r="K299" s="302">
        <v>0.85827522942997125</v>
      </c>
      <c r="L299" s="302">
        <f t="shared" ref="L299:L306" si="99">SUM(J299:K299)</f>
        <v>1.526296041734275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0.40412549419518579</v>
      </c>
      <c r="C300" s="302">
        <v>0.8301973098923966</v>
      </c>
      <c r="D300" s="302">
        <f t="shared" si="97"/>
        <v>1.2343228040875824</v>
      </c>
      <c r="E300" s="303"/>
      <c r="F300" s="302">
        <v>0.5477483512752378</v>
      </c>
      <c r="G300" s="302">
        <v>0.93796039522445296</v>
      </c>
      <c r="H300" s="302">
        <f t="shared" si="98"/>
        <v>1.4857087464996908</v>
      </c>
      <c r="I300" s="303"/>
      <c r="J300" s="302">
        <v>0.67792416237047681</v>
      </c>
      <c r="K300" s="302">
        <v>0.93546514255205537</v>
      </c>
      <c r="L300" s="302">
        <f t="shared" si="99"/>
        <v>1.6133893049225323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0.90256298707160298</v>
      </c>
      <c r="C301" s="302">
        <v>0.5390362632530491</v>
      </c>
      <c r="D301" s="302">
        <f t="shared" si="97"/>
        <v>1.4415992503246522</v>
      </c>
      <c r="E301" s="303"/>
      <c r="F301" s="302">
        <v>0.96580777639270488</v>
      </c>
      <c r="G301" s="302">
        <v>0.63400896886337976</v>
      </c>
      <c r="H301" s="302">
        <f t="shared" si="98"/>
        <v>1.5998167452560845</v>
      </c>
      <c r="I301" s="303"/>
      <c r="J301" s="302">
        <v>0.85108015089571976</v>
      </c>
      <c r="K301" s="302">
        <v>0.73242262736534647</v>
      </c>
      <c r="L301" s="302">
        <f t="shared" si="99"/>
        <v>1.5835027782610662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3.7927742128732123E-2</v>
      </c>
      <c r="C302" s="302">
        <v>0.24066829043160959</v>
      </c>
      <c r="D302" s="302">
        <f t="shared" si="97"/>
        <v>0.27859603256034171</v>
      </c>
      <c r="E302" s="303"/>
      <c r="F302" s="302">
        <v>4.4987929145834625E-2</v>
      </c>
      <c r="G302" s="302">
        <v>0.15833688907381341</v>
      </c>
      <c r="H302" s="302">
        <f t="shared" si="98"/>
        <v>0.20332481821964804</v>
      </c>
      <c r="I302" s="303"/>
      <c r="J302" s="302">
        <v>7.0635739832722033E-2</v>
      </c>
      <c r="K302" s="302">
        <v>0.13987648568267738</v>
      </c>
      <c r="L302" s="302">
        <f t="shared" si="99"/>
        <v>0.21051222551539941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0.531634400395258</v>
      </c>
      <c r="C303" s="302">
        <v>0.19997272418976925</v>
      </c>
      <c r="D303" s="302">
        <f t="shared" si="97"/>
        <v>0.7316071245850273</v>
      </c>
      <c r="E303" s="303"/>
      <c r="F303" s="302">
        <v>0.58950720126166689</v>
      </c>
      <c r="G303" s="302">
        <v>0.21466431428125007</v>
      </c>
      <c r="H303" s="302">
        <f t="shared" si="98"/>
        <v>0.80417151554291699</v>
      </c>
      <c r="I303" s="303"/>
      <c r="J303" s="302">
        <v>0.75572084828562314</v>
      </c>
      <c r="K303" s="302">
        <v>0.27472414337505663</v>
      </c>
      <c r="L303" s="302">
        <f t="shared" si="99"/>
        <v>1.0304449916606797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0.32061965091082423</v>
      </c>
      <c r="C304" s="302">
        <v>0.66644498620081716</v>
      </c>
      <c r="D304" s="302">
        <f t="shared" si="97"/>
        <v>0.98706463711164139</v>
      </c>
      <c r="E304" s="303"/>
      <c r="F304" s="302">
        <v>0.3628036510502034</v>
      </c>
      <c r="G304" s="302">
        <v>0.64698682105280347</v>
      </c>
      <c r="H304" s="302">
        <f t="shared" si="98"/>
        <v>1.0097904721030069</v>
      </c>
      <c r="I304" s="303"/>
      <c r="J304" s="302">
        <v>0.55728267397497544</v>
      </c>
      <c r="K304" s="302">
        <v>0.83858460864512285</v>
      </c>
      <c r="L304" s="302">
        <f t="shared" si="99"/>
        <v>1.3958672826200984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2.9528389344974565E-2</v>
      </c>
      <c r="C305" s="302">
        <v>0.43430633516386669</v>
      </c>
      <c r="D305" s="302">
        <f t="shared" si="97"/>
        <v>0.46383472450884122</v>
      </c>
      <c r="E305" s="303"/>
      <c r="F305" s="302">
        <v>2.7651621577797676E-2</v>
      </c>
      <c r="G305" s="302">
        <v>0.37051485159459996</v>
      </c>
      <c r="H305" s="302">
        <f t="shared" si="98"/>
        <v>0.39816647317239762</v>
      </c>
      <c r="I305" s="303"/>
      <c r="J305" s="302">
        <v>3.7437807674013883E-2</v>
      </c>
      <c r="K305" s="302">
        <v>0.37590347547141301</v>
      </c>
      <c r="L305" s="302">
        <f t="shared" si="99"/>
        <v>0.4133412831454269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1.0253238691343292</v>
      </c>
      <c r="C306" s="302">
        <v>1.7876608328220587</v>
      </c>
      <c r="D306" s="302">
        <f t="shared" si="97"/>
        <v>2.8129847019563878</v>
      </c>
      <c r="E306" s="303"/>
      <c r="F306" s="302">
        <v>1.0437800950037945</v>
      </c>
      <c r="G306" s="302">
        <v>1.5448205751876363</v>
      </c>
      <c r="H306" s="302">
        <f t="shared" si="98"/>
        <v>2.5886006701914308</v>
      </c>
      <c r="I306" s="303"/>
      <c r="J306" s="302">
        <v>0.97137638067600474</v>
      </c>
      <c r="K306" s="302">
        <v>1.7864203895050432</v>
      </c>
      <c r="L306" s="302">
        <f t="shared" si="99"/>
        <v>2.7577967701810477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3.7975364527116504</v>
      </c>
      <c r="C308" s="311">
        <f t="shared" ref="C308:D308" si="100">SUM(C298:C306)</f>
        <v>5.6664635472883536</v>
      </c>
      <c r="D308" s="311">
        <f t="shared" si="100"/>
        <v>9.464000000000004</v>
      </c>
      <c r="E308" s="311"/>
      <c r="F308" s="311">
        <f t="shared" ref="F308:H308" si="101">SUM(F298:F306)</f>
        <v>4.3667179790278272</v>
      </c>
      <c r="G308" s="311">
        <f t="shared" si="101"/>
        <v>5.7092820209721538</v>
      </c>
      <c r="H308" s="311">
        <f t="shared" si="101"/>
        <v>10.075999999999979</v>
      </c>
      <c r="I308" s="311"/>
      <c r="J308" s="311">
        <f t="shared" ref="J308:L308" si="102">SUM(J298:J306)</f>
        <v>4.9921487175990347</v>
      </c>
      <c r="K308" s="311">
        <f t="shared" si="102"/>
        <v>6.5348512824009592</v>
      </c>
      <c r="L308" s="311">
        <f t="shared" si="102"/>
        <v>11.526999999999994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0.18429542029291482</v>
      </c>
      <c r="C315" s="302">
        <v>0.28747282537245306</v>
      </c>
      <c r="D315" s="302">
        <f>SUM(B315:C315)</f>
        <v>0.4717682456653679</v>
      </c>
      <c r="E315" s="303"/>
      <c r="F315" s="302">
        <v>0.2167361094554025</v>
      </c>
      <c r="G315" s="302">
        <v>0.26469750218375382</v>
      </c>
      <c r="H315" s="302">
        <f>SUM(F315:G315)</f>
        <v>0.48143361163915632</v>
      </c>
      <c r="I315" s="303"/>
      <c r="J315" s="302">
        <v>0.25882715728204131</v>
      </c>
      <c r="K315" s="302">
        <v>0.26143084484097312</v>
      </c>
      <c r="L315" s="302">
        <f>SUM(J315:K315)</f>
        <v>0.52025800212301443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0.72487242309011912</v>
      </c>
      <c r="C316" s="302">
        <v>0.44673422629334608</v>
      </c>
      <c r="D316" s="302">
        <f t="shared" ref="D316:D323" si="103">SUM(B316:C316)</f>
        <v>1.1716066493834651</v>
      </c>
      <c r="E316" s="303"/>
      <c r="F316" s="302">
        <v>0.84929406723431999</v>
      </c>
      <c r="G316" s="302">
        <v>0.48053082129384572</v>
      </c>
      <c r="H316" s="302">
        <f t="shared" ref="H316:H323" si="104">SUM(F316:G316)</f>
        <v>1.3298248885281656</v>
      </c>
      <c r="I316" s="303"/>
      <c r="J316" s="302">
        <v>1.0334898669123687</v>
      </c>
      <c r="K316" s="302">
        <v>0.55825446599379058</v>
      </c>
      <c r="L316" s="302">
        <f t="shared" ref="L316:L323" si="105">SUM(J316:K316)</f>
        <v>1.5917443329061594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0.820847853798504</v>
      </c>
      <c r="C317" s="302">
        <v>1.0530696279323202</v>
      </c>
      <c r="D317" s="302">
        <f t="shared" si="103"/>
        <v>1.8739174817308242</v>
      </c>
      <c r="E317" s="303"/>
      <c r="F317" s="302">
        <v>0.91714770291001335</v>
      </c>
      <c r="G317" s="302">
        <v>1.0554961277469532</v>
      </c>
      <c r="H317" s="302">
        <f t="shared" si="104"/>
        <v>1.9726438306569665</v>
      </c>
      <c r="I317" s="303"/>
      <c r="J317" s="302">
        <v>1.245269368159204</v>
      </c>
      <c r="K317" s="302">
        <v>1.0643555927125581</v>
      </c>
      <c r="L317" s="302">
        <f t="shared" si="105"/>
        <v>2.3096249608717621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1.6369697679754949</v>
      </c>
      <c r="C318" s="302">
        <v>0.51387874352539009</v>
      </c>
      <c r="D318" s="302">
        <f t="shared" si="103"/>
        <v>2.1508485115008851</v>
      </c>
      <c r="E318" s="303"/>
      <c r="F318" s="302">
        <v>1.4329254022065621</v>
      </c>
      <c r="G318" s="302">
        <v>0.50276311055467227</v>
      </c>
      <c r="H318" s="302">
        <f t="shared" si="104"/>
        <v>1.9356885127612342</v>
      </c>
      <c r="I318" s="303"/>
      <c r="J318" s="302">
        <v>1.0207128712262898</v>
      </c>
      <c r="K318" s="302">
        <v>0.47563992141192835</v>
      </c>
      <c r="L318" s="302">
        <f t="shared" si="105"/>
        <v>1.4963527926382181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1.4456189460130347E-2</v>
      </c>
      <c r="C319" s="302">
        <v>0.14462647927864083</v>
      </c>
      <c r="D319" s="302">
        <f t="shared" si="103"/>
        <v>0.15908266873877119</v>
      </c>
      <c r="E319" s="303"/>
      <c r="F319" s="302">
        <v>1.4383923003573789E-2</v>
      </c>
      <c r="G319" s="302">
        <v>6.6635147949118179E-2</v>
      </c>
      <c r="H319" s="302">
        <f t="shared" si="104"/>
        <v>8.1019070952691966E-2</v>
      </c>
      <c r="I319" s="303"/>
      <c r="J319" s="302">
        <v>3.3042737407159017E-2</v>
      </c>
      <c r="K319" s="302">
        <v>5.7933079153125948E-2</v>
      </c>
      <c r="L319" s="302">
        <f t="shared" si="105"/>
        <v>9.0975816560284972E-2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0.26694795635272167</v>
      </c>
      <c r="C320" s="302">
        <v>6.5080004199490657E-2</v>
      </c>
      <c r="D320" s="302">
        <f t="shared" si="103"/>
        <v>0.33202796055221234</v>
      </c>
      <c r="E320" s="303"/>
      <c r="F320" s="302">
        <v>0.23968264162146169</v>
      </c>
      <c r="G320" s="302">
        <v>5.563478835362641E-2</v>
      </c>
      <c r="H320" s="302">
        <f t="shared" si="104"/>
        <v>0.29531742997508809</v>
      </c>
      <c r="I320" s="303"/>
      <c r="J320" s="302">
        <v>0.27352425766103372</v>
      </c>
      <c r="K320" s="302">
        <v>5.6776578047086634E-2</v>
      </c>
      <c r="L320" s="302">
        <f t="shared" si="105"/>
        <v>0.33030083570812035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0.1356596279629835</v>
      </c>
      <c r="C321" s="302">
        <v>5.9156284380745501E-2</v>
      </c>
      <c r="D321" s="302">
        <f t="shared" si="103"/>
        <v>0.194815912343729</v>
      </c>
      <c r="E321" s="303"/>
      <c r="F321" s="302">
        <v>0.12836769973284307</v>
      </c>
      <c r="G321" s="302">
        <v>4.7032256522605023E-2</v>
      </c>
      <c r="H321" s="302">
        <f t="shared" si="104"/>
        <v>0.17539995625544808</v>
      </c>
      <c r="I321" s="303"/>
      <c r="J321" s="302">
        <v>0.15660118861919523</v>
      </c>
      <c r="K321" s="302">
        <v>6.4217647810724476E-2</v>
      </c>
      <c r="L321" s="302">
        <f t="shared" si="105"/>
        <v>0.2208188364299197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9.351250315274777E-3</v>
      </c>
      <c r="C322" s="302">
        <v>9.8187352648677548E-2</v>
      </c>
      <c r="D322" s="302">
        <f t="shared" si="103"/>
        <v>0.10753860296395232</v>
      </c>
      <c r="E322" s="303"/>
      <c r="F322" s="302">
        <v>5.9952944896511954E-3</v>
      </c>
      <c r="G322" s="302">
        <v>6.7852811735066382E-2</v>
      </c>
      <c r="H322" s="302">
        <f t="shared" si="104"/>
        <v>7.3848106224717575E-2</v>
      </c>
      <c r="I322" s="303"/>
      <c r="J322" s="302">
        <v>1.0084562830900366E-2</v>
      </c>
      <c r="K322" s="302">
        <v>7.2628908734792677E-2</v>
      </c>
      <c r="L322" s="302">
        <f t="shared" si="105"/>
        <v>8.2713471565693045E-2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0.11162679258819984</v>
      </c>
      <c r="C323" s="302">
        <v>9.7767174532586112E-2</v>
      </c>
      <c r="D323" s="302">
        <f t="shared" si="103"/>
        <v>0.20939396712078595</v>
      </c>
      <c r="E323" s="303"/>
      <c r="F323" s="302">
        <v>8.2216456296284782E-2</v>
      </c>
      <c r="G323" s="302">
        <v>6.8608136710238701E-2</v>
      </c>
      <c r="H323" s="302">
        <f t="shared" si="104"/>
        <v>0.15082459300652348</v>
      </c>
      <c r="I323" s="303"/>
      <c r="J323" s="302">
        <v>7.388555287344814E-2</v>
      </c>
      <c r="K323" s="302">
        <v>5.1325398323388227E-2</v>
      </c>
      <c r="L323" s="302">
        <f t="shared" si="105"/>
        <v>0.12521095119683637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3.9050272818363423</v>
      </c>
      <c r="C325" s="311">
        <f t="shared" ref="C325:D325" si="106">SUM(C315:C323)</f>
        <v>2.7659727181636504</v>
      </c>
      <c r="D325" s="311">
        <f t="shared" si="106"/>
        <v>6.6709999999999914</v>
      </c>
      <c r="E325" s="311"/>
      <c r="F325" s="311">
        <f t="shared" ref="F325:H325" si="107">SUM(F315:F323)</f>
        <v>3.8867492969501125</v>
      </c>
      <c r="G325" s="311">
        <f t="shared" si="107"/>
        <v>2.6092507030498799</v>
      </c>
      <c r="H325" s="311">
        <f t="shared" si="107"/>
        <v>6.4959999999999916</v>
      </c>
      <c r="I325" s="311"/>
      <c r="J325" s="311">
        <f t="shared" ref="J325:L325" si="108">SUM(J315:J323)</f>
        <v>4.1054375629716393</v>
      </c>
      <c r="K325" s="311">
        <f t="shared" si="108"/>
        <v>2.6625624370283685</v>
      </c>
      <c r="L325" s="311">
        <f t="shared" si="108"/>
        <v>6.7680000000000087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0.13547429392688035</v>
      </c>
      <c r="C332" s="302">
        <v>0.19022960547307843</v>
      </c>
      <c r="D332" s="302">
        <f>SUM(B332:C332)</f>
        <v>0.32570389939995881</v>
      </c>
      <c r="E332" s="303"/>
      <c r="F332" s="302">
        <v>0.1551773467002486</v>
      </c>
      <c r="G332" s="302">
        <v>0.18269364456899126</v>
      </c>
      <c r="H332" s="302">
        <f>SUM(F332:G332)</f>
        <v>0.33787099126923986</v>
      </c>
      <c r="I332" s="303"/>
      <c r="J332" s="302">
        <v>0.18356885689396962</v>
      </c>
      <c r="K332" s="302">
        <v>0.19260596741556063</v>
      </c>
      <c r="L332" s="302">
        <f>SUM(J332:K332)</f>
        <v>0.37617482430953025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3.8066826715440159</v>
      </c>
      <c r="C333" s="302">
        <v>2.2599873015224943</v>
      </c>
      <c r="D333" s="302">
        <f t="shared" ref="D333:D340" si="109">SUM(B333:C333)</f>
        <v>6.0666699730665101</v>
      </c>
      <c r="E333" s="303"/>
      <c r="F333" s="302">
        <v>4.0752945442035671</v>
      </c>
      <c r="G333" s="302">
        <v>2.2871388751674546</v>
      </c>
      <c r="H333" s="302">
        <f t="shared" ref="H333:H340" si="110">SUM(F333:G333)</f>
        <v>6.3624334193710217</v>
      </c>
      <c r="I333" s="303"/>
      <c r="J333" s="302">
        <v>5.0271048219699415</v>
      </c>
      <c r="K333" s="302">
        <v>2.6496991014332645</v>
      </c>
      <c r="L333" s="302">
        <f t="shared" ref="L333:L340" si="111">SUM(J333:K333)</f>
        <v>7.6768039234032059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0.61983142656445733</v>
      </c>
      <c r="C334" s="302">
        <v>0.52719524830401099</v>
      </c>
      <c r="D334" s="302">
        <f t="shared" si="109"/>
        <v>1.1470266748684683</v>
      </c>
      <c r="E334" s="303"/>
      <c r="F334" s="302">
        <v>0.63928720870034406</v>
      </c>
      <c r="G334" s="302">
        <v>0.50246261058551867</v>
      </c>
      <c r="H334" s="302">
        <f t="shared" si="110"/>
        <v>1.1417498192858626</v>
      </c>
      <c r="I334" s="303"/>
      <c r="J334" s="302">
        <v>0.71858276564717261</v>
      </c>
      <c r="K334" s="302">
        <v>0.42113341058968057</v>
      </c>
      <c r="L334" s="302">
        <f t="shared" si="111"/>
        <v>1.1397161762368531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0.8607907039797783</v>
      </c>
      <c r="C335" s="302">
        <v>0.14790714185580967</v>
      </c>
      <c r="D335" s="302">
        <f t="shared" si="109"/>
        <v>1.008697845835588</v>
      </c>
      <c r="E335" s="303"/>
      <c r="F335" s="302">
        <v>0.70123410670358588</v>
      </c>
      <c r="G335" s="302">
        <v>0.11507993933833048</v>
      </c>
      <c r="H335" s="302">
        <f t="shared" si="110"/>
        <v>0.81631404604191637</v>
      </c>
      <c r="I335" s="303"/>
      <c r="J335" s="302">
        <v>0.33572635144411733</v>
      </c>
      <c r="K335" s="302">
        <v>0.10746949173684539</v>
      </c>
      <c r="L335" s="302">
        <f t="shared" si="111"/>
        <v>0.44319584318096272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0.11493734606892346</v>
      </c>
      <c r="C336" s="302">
        <v>0.14544318602295597</v>
      </c>
      <c r="D336" s="302">
        <f t="shared" si="109"/>
        <v>0.26038053209187945</v>
      </c>
      <c r="E336" s="303"/>
      <c r="F336" s="302">
        <v>8.7308514527336872E-2</v>
      </c>
      <c r="G336" s="302">
        <v>9.062220255696242E-2</v>
      </c>
      <c r="H336" s="302">
        <f t="shared" si="110"/>
        <v>0.17793071708429931</v>
      </c>
      <c r="I336" s="303"/>
      <c r="J336" s="302">
        <v>8.2649281190874876E-2</v>
      </c>
      <c r="K336" s="302">
        <v>6.4348548338172773E-2</v>
      </c>
      <c r="L336" s="302">
        <f t="shared" si="111"/>
        <v>0.14699782952904766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3.5204552981514641</v>
      </c>
      <c r="C337" s="302">
        <v>0.29968887109111197</v>
      </c>
      <c r="D337" s="302">
        <f t="shared" si="109"/>
        <v>3.8201441692425759</v>
      </c>
      <c r="E337" s="303"/>
      <c r="F337" s="302">
        <v>3.0647636324201653</v>
      </c>
      <c r="G337" s="302">
        <v>0.24372247933602589</v>
      </c>
      <c r="H337" s="302">
        <f t="shared" si="110"/>
        <v>3.3084861117561912</v>
      </c>
      <c r="I337" s="303"/>
      <c r="J337" s="302">
        <v>3.6753226572717863</v>
      </c>
      <c r="K337" s="302">
        <v>0.28464376509210004</v>
      </c>
      <c r="L337" s="302">
        <f t="shared" si="111"/>
        <v>3.9599664223638862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6.8918773615676804E-2</v>
      </c>
      <c r="C338" s="302">
        <v>2.4012375101381003E-2</v>
      </c>
      <c r="D338" s="302">
        <f t="shared" si="109"/>
        <v>9.2931148717057807E-2</v>
      </c>
      <c r="E338" s="303"/>
      <c r="F338" s="302">
        <v>5.6084146046283222E-2</v>
      </c>
      <c r="G338" s="302">
        <v>1.7890515687398217E-2</v>
      </c>
      <c r="H338" s="302">
        <f t="shared" si="110"/>
        <v>7.3974661733681446E-2</v>
      </c>
      <c r="I338" s="303"/>
      <c r="J338" s="302">
        <v>6.0235113418309706E-2</v>
      </c>
      <c r="K338" s="302">
        <v>2.0780075111458123E-2</v>
      </c>
      <c r="L338" s="302">
        <f t="shared" si="111"/>
        <v>8.1015188529767829E-2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4.6208741601404819E-2</v>
      </c>
      <c r="C339" s="302">
        <v>0.19709593061308098</v>
      </c>
      <c r="D339" s="302">
        <f t="shared" si="109"/>
        <v>0.24330467221448579</v>
      </c>
      <c r="E339" s="303"/>
      <c r="F339" s="302">
        <v>4.8305606394589896E-2</v>
      </c>
      <c r="G339" s="302">
        <v>0.17629436669785878</v>
      </c>
      <c r="H339" s="302">
        <f t="shared" si="110"/>
        <v>0.22459997309244867</v>
      </c>
      <c r="I339" s="303"/>
      <c r="J339" s="302">
        <v>5.9511071116084738E-2</v>
      </c>
      <c r="K339" s="302">
        <v>0.2056586468839568</v>
      </c>
      <c r="L339" s="302">
        <f t="shared" si="111"/>
        <v>0.26516971800004152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0.72058877767997842</v>
      </c>
      <c r="C340" s="302">
        <v>7.9552306883524201E-2</v>
      </c>
      <c r="D340" s="302">
        <f t="shared" si="109"/>
        <v>0.80014108456350264</v>
      </c>
      <c r="E340" s="303"/>
      <c r="F340" s="302">
        <v>0.5049605120896612</v>
      </c>
      <c r="G340" s="302">
        <v>4.4679748275680504E-2</v>
      </c>
      <c r="H340" s="302">
        <f t="shared" si="110"/>
        <v>0.54964026036534175</v>
      </c>
      <c r="I340" s="303"/>
      <c r="J340" s="302">
        <v>0.10341748241181131</v>
      </c>
      <c r="K340" s="302">
        <v>2.5542592034864163E-2</v>
      </c>
      <c r="L340" s="302">
        <f t="shared" si="111"/>
        <v>0.12896007444667548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9.893888033132578</v>
      </c>
      <c r="C342" s="311">
        <f t="shared" ref="C342:D342" si="112">SUM(C332:C340)</f>
        <v>3.871111966867447</v>
      </c>
      <c r="D342" s="311">
        <f t="shared" si="112"/>
        <v>13.765000000000027</v>
      </c>
      <c r="E342" s="311"/>
      <c r="F342" s="311">
        <f t="shared" ref="F342:H342" si="113">SUM(F332:F340)</f>
        <v>9.3324156177857827</v>
      </c>
      <c r="G342" s="311">
        <f t="shared" si="113"/>
        <v>3.6605843822142203</v>
      </c>
      <c r="H342" s="311">
        <f t="shared" si="113"/>
        <v>12.993000000000002</v>
      </c>
      <c r="I342" s="311"/>
      <c r="J342" s="311">
        <f t="shared" ref="J342:L342" si="114">SUM(J332:J340)</f>
        <v>10.246118401364068</v>
      </c>
      <c r="K342" s="311">
        <f t="shared" si="114"/>
        <v>3.9718815986359028</v>
      </c>
      <c r="L342" s="311">
        <f t="shared" si="114"/>
        <v>14.21799999999997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0.43516491296970616</v>
      </c>
      <c r="C349" s="302">
        <v>0.28934935247923033</v>
      </c>
      <c r="D349" s="302">
        <f>SUM(B349:C349)</f>
        <v>0.72451426544893649</v>
      </c>
      <c r="E349" s="303"/>
      <c r="F349" s="302">
        <v>0.57411537944050473</v>
      </c>
      <c r="G349" s="302">
        <v>0.35587685246538842</v>
      </c>
      <c r="H349" s="302">
        <f>SUM(F349:G349)</f>
        <v>0.92999223190589309</v>
      </c>
      <c r="I349" s="303"/>
      <c r="J349" s="302">
        <v>0.7624144574615882</v>
      </c>
      <c r="K349" s="302">
        <v>0.37793094536148597</v>
      </c>
      <c r="L349" s="302">
        <f>SUM(J349:K349)</f>
        <v>1.1403454028230742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4.2199152211019628</v>
      </c>
      <c r="C350" s="302">
        <v>1.4034358990541633</v>
      </c>
      <c r="D350" s="302">
        <f t="shared" ref="D350:D357" si="115">SUM(B350:C350)</f>
        <v>5.6233511201561264</v>
      </c>
      <c r="E350" s="303"/>
      <c r="F350" s="302">
        <v>5.1925749346485297</v>
      </c>
      <c r="G350" s="302">
        <v>1.8126839145766453</v>
      </c>
      <c r="H350" s="302">
        <f t="shared" ref="H350:H357" si="116">SUM(F350:G350)</f>
        <v>7.0052588492251751</v>
      </c>
      <c r="I350" s="303"/>
      <c r="J350" s="302">
        <v>6.6736618429958048</v>
      </c>
      <c r="K350" s="302">
        <v>2.060262443715867</v>
      </c>
      <c r="L350" s="302">
        <f t="shared" ref="L350:L357" si="117">SUM(J350:K350)</f>
        <v>8.7339242867116713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1.8338835098835029</v>
      </c>
      <c r="C351" s="302">
        <v>0.71708984979717505</v>
      </c>
      <c r="D351" s="302">
        <f t="shared" si="115"/>
        <v>2.5509733596806781</v>
      </c>
      <c r="E351" s="303"/>
      <c r="F351" s="302">
        <v>2.2437639853676066</v>
      </c>
      <c r="G351" s="302">
        <v>0.77836025227020444</v>
      </c>
      <c r="H351" s="302">
        <f t="shared" si="116"/>
        <v>3.022124237637811</v>
      </c>
      <c r="I351" s="303"/>
      <c r="J351" s="302">
        <v>2.6819538220123502</v>
      </c>
      <c r="K351" s="302">
        <v>0.78645163662019435</v>
      </c>
      <c r="L351" s="302">
        <f t="shared" si="117"/>
        <v>3.4684054586325446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1.5056038236668776</v>
      </c>
      <c r="C352" s="302">
        <v>0.23837513908372193</v>
      </c>
      <c r="D352" s="302">
        <f t="shared" si="115"/>
        <v>1.7439789627505995</v>
      </c>
      <c r="E352" s="303"/>
      <c r="F352" s="302">
        <v>1.4823267624939749</v>
      </c>
      <c r="G352" s="302">
        <v>0.23168339454586637</v>
      </c>
      <c r="H352" s="302">
        <f t="shared" si="116"/>
        <v>1.7140101570398412</v>
      </c>
      <c r="I352" s="303"/>
      <c r="J352" s="302">
        <v>0.74984235137959199</v>
      </c>
      <c r="K352" s="302">
        <v>0.20468514520434106</v>
      </c>
      <c r="L352" s="302">
        <f t="shared" si="117"/>
        <v>0.95452749658393299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9.6285049107877857E-2</v>
      </c>
      <c r="C353" s="302">
        <v>0.16897681129906589</v>
      </c>
      <c r="D353" s="302">
        <f t="shared" si="115"/>
        <v>0.26526186040694377</v>
      </c>
      <c r="E353" s="303"/>
      <c r="F353" s="302">
        <v>8.513819946317544E-2</v>
      </c>
      <c r="G353" s="302">
        <v>0.15693566745884635</v>
      </c>
      <c r="H353" s="302">
        <f t="shared" si="116"/>
        <v>0.24207386692202179</v>
      </c>
      <c r="I353" s="303"/>
      <c r="J353" s="302">
        <v>4.9113201617253223E-2</v>
      </c>
      <c r="K353" s="302">
        <v>0.15147686448510525</v>
      </c>
      <c r="L353" s="302">
        <f t="shared" si="117"/>
        <v>0.20059006610235847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5.8348789483232881</v>
      </c>
      <c r="C354" s="302">
        <v>0.69567814416337803</v>
      </c>
      <c r="D354" s="302">
        <f t="shared" si="115"/>
        <v>6.5305570924866663</v>
      </c>
      <c r="E354" s="303"/>
      <c r="F354" s="302">
        <v>6.196079314780258</v>
      </c>
      <c r="G354" s="302">
        <v>0.71975170061844618</v>
      </c>
      <c r="H354" s="302">
        <f t="shared" si="116"/>
        <v>6.9158310153987044</v>
      </c>
      <c r="I354" s="303"/>
      <c r="J354" s="302">
        <v>7.2289265925877189</v>
      </c>
      <c r="K354" s="302">
        <v>1.0124745563005817</v>
      </c>
      <c r="L354" s="302">
        <f t="shared" si="117"/>
        <v>8.2414011488883006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0.1938499646454063</v>
      </c>
      <c r="C355" s="302">
        <v>5.4311276169049211E-2</v>
      </c>
      <c r="D355" s="302">
        <f t="shared" si="115"/>
        <v>0.24816124081445551</v>
      </c>
      <c r="E355" s="303"/>
      <c r="F355" s="302">
        <v>0.19405077235291937</v>
      </c>
      <c r="G355" s="302">
        <v>5.3043571397517177E-2</v>
      </c>
      <c r="H355" s="302">
        <f t="shared" si="116"/>
        <v>0.24709434375043654</v>
      </c>
      <c r="I355" s="303"/>
      <c r="J355" s="302">
        <v>0.22072229032813384</v>
      </c>
      <c r="K355" s="302">
        <v>5.4646920948949088E-2</v>
      </c>
      <c r="L355" s="302">
        <f t="shared" si="117"/>
        <v>0.27536921127708291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1.899085503059416E-2</v>
      </c>
      <c r="C356" s="302">
        <v>0.10911058469583873</v>
      </c>
      <c r="D356" s="302">
        <f t="shared" si="115"/>
        <v>0.1281014397264329</v>
      </c>
      <c r="E356" s="303"/>
      <c r="F356" s="302">
        <v>1.5910970201004064E-2</v>
      </c>
      <c r="G356" s="302">
        <v>0.10096133405678284</v>
      </c>
      <c r="H356" s="302">
        <f t="shared" si="116"/>
        <v>0.11687230425778691</v>
      </c>
      <c r="I356" s="303"/>
      <c r="J356" s="302">
        <v>9.9895233442607468E-3</v>
      </c>
      <c r="K356" s="302">
        <v>9.6249254858474811E-2</v>
      </c>
      <c r="L356" s="302">
        <f t="shared" si="117"/>
        <v>0.10623877820273556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0.31423759280417363</v>
      </c>
      <c r="C357" s="302">
        <v>0.14986306572501834</v>
      </c>
      <c r="D357" s="302">
        <f t="shared" si="115"/>
        <v>0.46410065852919197</v>
      </c>
      <c r="E357" s="303"/>
      <c r="F357" s="302">
        <v>0.26042539653283098</v>
      </c>
      <c r="G357" s="302">
        <v>0.13431759732953286</v>
      </c>
      <c r="H357" s="302">
        <f t="shared" si="116"/>
        <v>0.39474299386236383</v>
      </c>
      <c r="I357" s="303"/>
      <c r="J357" s="302">
        <v>9.9149858486359349E-2</v>
      </c>
      <c r="K357" s="302">
        <v>0.12204829229194693</v>
      </c>
      <c r="L357" s="302">
        <f t="shared" si="117"/>
        <v>0.22119815077830629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14.45280987753339</v>
      </c>
      <c r="C359" s="311">
        <f t="shared" ref="C359:D359" si="118">SUM(C349:C357)</f>
        <v>3.8261901224666408</v>
      </c>
      <c r="D359" s="311">
        <f t="shared" si="118"/>
        <v>18.279000000000028</v>
      </c>
      <c r="E359" s="311"/>
      <c r="F359" s="311">
        <f t="shared" ref="F359:H359" si="119">SUM(F349:F357)</f>
        <v>16.244385715280803</v>
      </c>
      <c r="G359" s="311">
        <f t="shared" si="119"/>
        <v>4.3436142847192301</v>
      </c>
      <c r="H359" s="311">
        <f t="shared" si="119"/>
        <v>20.588000000000029</v>
      </c>
      <c r="I359" s="311"/>
      <c r="J359" s="311">
        <f t="shared" ref="J359:L359" si="120">SUM(J349:J357)</f>
        <v>18.47577394021306</v>
      </c>
      <c r="K359" s="311">
        <f t="shared" si="120"/>
        <v>4.8662260597869462</v>
      </c>
      <c r="L359" s="311">
        <f t="shared" si="120"/>
        <v>23.342000000000009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0.1346448346278217</v>
      </c>
      <c r="C366" s="302">
        <v>0.22299050269268605</v>
      </c>
      <c r="D366" s="302">
        <f>SUM(B366:C366)</f>
        <v>0.35763533732050778</v>
      </c>
      <c r="E366" s="303"/>
      <c r="F366" s="302">
        <v>0.15965638462033924</v>
      </c>
      <c r="G366" s="302">
        <v>0.2313105009485138</v>
      </c>
      <c r="H366" s="302">
        <f>SUM(F366:G366)</f>
        <v>0.39096688556885306</v>
      </c>
      <c r="I366" s="303"/>
      <c r="J366" s="302">
        <v>0.17941862428196728</v>
      </c>
      <c r="K366" s="302">
        <v>0.24878900064829038</v>
      </c>
      <c r="L366" s="302">
        <f>SUM(J366:K366)</f>
        <v>0.42820762493025766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0.28443828539009985</v>
      </c>
      <c r="C367" s="302">
        <v>0.4185803949174754</v>
      </c>
      <c r="D367" s="302">
        <f t="shared" ref="D367:D374" si="121">SUM(B367:C367)</f>
        <v>0.70301868030757531</v>
      </c>
      <c r="E367" s="303"/>
      <c r="F367" s="302">
        <v>0.36321862525172272</v>
      </c>
      <c r="G367" s="302">
        <v>0.4555205243863078</v>
      </c>
      <c r="H367" s="302">
        <f t="shared" ref="H367:H374" si="122">SUM(F367:G367)</f>
        <v>0.81873914963803052</v>
      </c>
      <c r="I367" s="303"/>
      <c r="J367" s="302">
        <v>0.39128716955964171</v>
      </c>
      <c r="K367" s="302">
        <v>0.50282049473167434</v>
      </c>
      <c r="L367" s="302">
        <f t="shared" ref="L367:L374" si="123">SUM(J367:K367)</f>
        <v>0.89410766429131605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0.54661206181374711</v>
      </c>
      <c r="C368" s="302">
        <v>0.95114951131782732</v>
      </c>
      <c r="D368" s="302">
        <f t="shared" si="121"/>
        <v>1.4977615731315743</v>
      </c>
      <c r="E368" s="303"/>
      <c r="F368" s="302">
        <v>0.55659356969582585</v>
      </c>
      <c r="G368" s="302">
        <v>0.96938493699061057</v>
      </c>
      <c r="H368" s="302">
        <f t="shared" si="122"/>
        <v>1.5259785066864364</v>
      </c>
      <c r="I368" s="303"/>
      <c r="J368" s="302">
        <v>0.57266310467698178</v>
      </c>
      <c r="K368" s="302">
        <v>0.95006680287691203</v>
      </c>
      <c r="L368" s="302">
        <f t="shared" si="123"/>
        <v>1.5227299075538938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0.56201664998708412</v>
      </c>
      <c r="C369" s="302">
        <v>0.21052848752180001</v>
      </c>
      <c r="D369" s="302">
        <f t="shared" si="121"/>
        <v>0.77254513750888409</v>
      </c>
      <c r="E369" s="303"/>
      <c r="F369" s="302">
        <v>0.54461344156199731</v>
      </c>
      <c r="G369" s="302">
        <v>0.18726855138350942</v>
      </c>
      <c r="H369" s="302">
        <f t="shared" si="122"/>
        <v>0.73188199294550671</v>
      </c>
      <c r="I369" s="303"/>
      <c r="J369" s="302">
        <v>0.47514980592449707</v>
      </c>
      <c r="K369" s="302">
        <v>0.19568165644112454</v>
      </c>
      <c r="L369" s="302">
        <f t="shared" si="123"/>
        <v>0.67083146236562163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9.3458565699545859E-2</v>
      </c>
      <c r="C370" s="302">
        <v>0.19065757273683698</v>
      </c>
      <c r="D370" s="302">
        <f t="shared" si="121"/>
        <v>0.28411613843638284</v>
      </c>
      <c r="E370" s="303"/>
      <c r="F370" s="302">
        <v>8.7015879000442567E-2</v>
      </c>
      <c r="G370" s="302">
        <v>0.13516843943367671</v>
      </c>
      <c r="H370" s="302">
        <f t="shared" si="122"/>
        <v>0.22218431843411929</v>
      </c>
      <c r="I370" s="303"/>
      <c r="J370" s="302">
        <v>9.6919831886008015E-2</v>
      </c>
      <c r="K370" s="302">
        <v>9.9433781557832182E-2</v>
      </c>
      <c r="L370" s="302">
        <f t="shared" si="123"/>
        <v>0.1963536134438402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0.39152508612366066</v>
      </c>
      <c r="C371" s="302">
        <v>0.19773904815454846</v>
      </c>
      <c r="D371" s="302">
        <f t="shared" si="121"/>
        <v>0.58926413427820912</v>
      </c>
      <c r="E371" s="303"/>
      <c r="F371" s="302">
        <v>0.32605419574356931</v>
      </c>
      <c r="G371" s="302">
        <v>0.15147696913673911</v>
      </c>
      <c r="H371" s="302">
        <f t="shared" si="122"/>
        <v>0.47753116488030845</v>
      </c>
      <c r="I371" s="303"/>
      <c r="J371" s="302">
        <v>0.30258939258781464</v>
      </c>
      <c r="K371" s="302">
        <v>0.17374361190910129</v>
      </c>
      <c r="L371" s="302">
        <f t="shared" si="123"/>
        <v>0.47633300449691596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0.15719804613209604</v>
      </c>
      <c r="C372" s="302">
        <v>0.19502839397550656</v>
      </c>
      <c r="D372" s="302">
        <f t="shared" si="121"/>
        <v>0.35222644010760262</v>
      </c>
      <c r="E372" s="303"/>
      <c r="F372" s="302">
        <v>0.14800539460314746</v>
      </c>
      <c r="G372" s="302">
        <v>0.14951170096332791</v>
      </c>
      <c r="H372" s="302">
        <f t="shared" si="122"/>
        <v>0.29751709556647538</v>
      </c>
      <c r="I372" s="303"/>
      <c r="J372" s="302">
        <v>0.14141892544341569</v>
      </c>
      <c r="K372" s="302">
        <v>0.20008131735732984</v>
      </c>
      <c r="L372" s="302">
        <f t="shared" si="123"/>
        <v>0.34150024280074553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5.5219389990307779E-3</v>
      </c>
      <c r="C373" s="302">
        <v>4.4001423241568458E-2</v>
      </c>
      <c r="D373" s="302">
        <f t="shared" si="121"/>
        <v>4.9523362240599236E-2</v>
      </c>
      <c r="E373" s="303"/>
      <c r="F373" s="302">
        <v>4.3986188285990028E-3</v>
      </c>
      <c r="G373" s="302">
        <v>3.2235427591803131E-2</v>
      </c>
      <c r="H373" s="302">
        <f t="shared" si="122"/>
        <v>3.6634046420402133E-2</v>
      </c>
      <c r="I373" s="303"/>
      <c r="J373" s="302">
        <v>6.1177805391020171E-3</v>
      </c>
      <c r="K373" s="302">
        <v>3.1659718750507701E-2</v>
      </c>
      <c r="L373" s="302">
        <f t="shared" si="123"/>
        <v>3.7777499289609717E-2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0.29426857279475466</v>
      </c>
      <c r="C374" s="302">
        <v>0.21764062387391853</v>
      </c>
      <c r="D374" s="302">
        <f t="shared" si="121"/>
        <v>0.51190919666867318</v>
      </c>
      <c r="E374" s="303"/>
      <c r="F374" s="302">
        <v>0.23849716842853405</v>
      </c>
      <c r="G374" s="302">
        <v>0.14106967143133098</v>
      </c>
      <c r="H374" s="302">
        <f t="shared" si="122"/>
        <v>0.37956683985986506</v>
      </c>
      <c r="I374" s="303"/>
      <c r="J374" s="302">
        <v>0.20106167952461387</v>
      </c>
      <c r="K374" s="302">
        <v>0.12609730130318245</v>
      </c>
      <c r="L374" s="302">
        <f t="shared" si="123"/>
        <v>0.32715898082779632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2.4696840415678407</v>
      </c>
      <c r="C376" s="311">
        <f t="shared" ref="C376:D376" si="124">SUM(C366:C374)</f>
        <v>2.648315958432168</v>
      </c>
      <c r="D376" s="311">
        <f t="shared" si="124"/>
        <v>5.1180000000000092</v>
      </c>
      <c r="E376" s="311"/>
      <c r="F376" s="311">
        <f t="shared" ref="F376:H376" si="125">SUM(F366:F374)</f>
        <v>2.4280532777341772</v>
      </c>
      <c r="G376" s="311">
        <f t="shared" si="125"/>
        <v>2.4529467222658194</v>
      </c>
      <c r="H376" s="311">
        <f t="shared" si="125"/>
        <v>4.8809999999999976</v>
      </c>
      <c r="I376" s="311"/>
      <c r="J376" s="311">
        <f t="shared" ref="J376:L376" si="126">SUM(J366:J374)</f>
        <v>2.366626314424042</v>
      </c>
      <c r="K376" s="311">
        <f t="shared" si="126"/>
        <v>2.5283736855759549</v>
      </c>
      <c r="L376" s="311">
        <f t="shared" si="126"/>
        <v>4.8949999999999978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0.17729492456416177</v>
      </c>
      <c r="C383" s="302">
        <v>0.24695854806436118</v>
      </c>
      <c r="D383" s="302">
        <f>SUM(B383:C383)</f>
        <v>0.42425347262852298</v>
      </c>
      <c r="E383" s="303"/>
      <c r="F383" s="302">
        <v>0.24590015361856188</v>
      </c>
      <c r="G383" s="302">
        <v>0.21959857948363243</v>
      </c>
      <c r="H383" s="302">
        <f>SUM(F383:G383)</f>
        <v>0.46549873310219431</v>
      </c>
      <c r="I383" s="303"/>
      <c r="J383" s="302">
        <v>0.24924725125835392</v>
      </c>
      <c r="K383" s="302">
        <v>0.24027633306687976</v>
      </c>
      <c r="L383" s="302">
        <f>SUM(J383:K383)</f>
        <v>0.48952358432523368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0.39804592231522462</v>
      </c>
      <c r="C384" s="302">
        <v>0.4707411404971924</v>
      </c>
      <c r="D384" s="302">
        <f t="shared" ref="D384:D391" si="127">SUM(B384:C384)</f>
        <v>0.86878706281241702</v>
      </c>
      <c r="E384" s="303"/>
      <c r="F384" s="302">
        <v>0.6417073051876987</v>
      </c>
      <c r="G384" s="302">
        <v>0.52084899630854886</v>
      </c>
      <c r="H384" s="302">
        <f t="shared" ref="H384:H391" si="128">SUM(F384:G384)</f>
        <v>1.1625563014962474</v>
      </c>
      <c r="I384" s="303"/>
      <c r="J384" s="302">
        <v>0.6643839371005239</v>
      </c>
      <c r="K384" s="302">
        <v>0.59564269005543746</v>
      </c>
      <c r="L384" s="302">
        <f t="shared" ref="L384:L391" si="129">SUM(J384:K384)</f>
        <v>1.2600266271559613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0.34675100870143355</v>
      </c>
      <c r="C385" s="302">
        <v>0.29569007305049327</v>
      </c>
      <c r="D385" s="302">
        <f t="shared" si="127"/>
        <v>0.64244108175192682</v>
      </c>
      <c r="E385" s="303"/>
      <c r="F385" s="302">
        <v>0.46751821240384822</v>
      </c>
      <c r="G385" s="302">
        <v>0.29387529326464334</v>
      </c>
      <c r="H385" s="302">
        <f t="shared" si="128"/>
        <v>0.76139350566849151</v>
      </c>
      <c r="I385" s="303"/>
      <c r="J385" s="302">
        <v>0.48470176744594212</v>
      </c>
      <c r="K385" s="302">
        <v>0.2829786196799437</v>
      </c>
      <c r="L385" s="302">
        <f t="shared" si="129"/>
        <v>0.76768038712588582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0.47515327173575794</v>
      </c>
      <c r="C386" s="302">
        <v>0.12443050164453796</v>
      </c>
      <c r="D386" s="302">
        <f t="shared" si="127"/>
        <v>0.59958377338029589</v>
      </c>
      <c r="E386" s="303"/>
      <c r="F386" s="302">
        <v>0.53057238371526183</v>
      </c>
      <c r="G386" s="302">
        <v>0.13154153951530664</v>
      </c>
      <c r="H386" s="302">
        <f t="shared" si="128"/>
        <v>0.6621139232305685</v>
      </c>
      <c r="I386" s="303"/>
      <c r="J386" s="302">
        <v>0.45652910459518842</v>
      </c>
      <c r="K386" s="302">
        <v>0.12843162724484045</v>
      </c>
      <c r="L386" s="302">
        <f t="shared" si="129"/>
        <v>0.58496073184002884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5.5698584265896398E-2</v>
      </c>
      <c r="C387" s="302">
        <v>0.12491733769079046</v>
      </c>
      <c r="D387" s="302">
        <f t="shared" si="127"/>
        <v>0.18061592195668685</v>
      </c>
      <c r="E387" s="303"/>
      <c r="F387" s="302">
        <v>6.5926350777889442E-2</v>
      </c>
      <c r="G387" s="302">
        <v>7.6008725309508654E-2</v>
      </c>
      <c r="H387" s="302">
        <f t="shared" si="128"/>
        <v>0.14193507608739808</v>
      </c>
      <c r="I387" s="303"/>
      <c r="J387" s="302">
        <v>9.3255341996451011E-2</v>
      </c>
      <c r="K387" s="302">
        <v>6.568513791038684E-2</v>
      </c>
      <c r="L387" s="302">
        <f t="shared" si="129"/>
        <v>0.15894047990683785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1.4833839662043884</v>
      </c>
      <c r="C388" s="302">
        <v>0.33523711675236972</v>
      </c>
      <c r="D388" s="302">
        <f t="shared" si="127"/>
        <v>1.8186210829567582</v>
      </c>
      <c r="E388" s="303"/>
      <c r="F388" s="302">
        <v>1.0942016760925406</v>
      </c>
      <c r="G388" s="302">
        <v>0.23368713834371707</v>
      </c>
      <c r="H388" s="302">
        <f t="shared" si="128"/>
        <v>1.3278888144362577</v>
      </c>
      <c r="I388" s="303"/>
      <c r="J388" s="302">
        <v>0.93543491512314914</v>
      </c>
      <c r="K388" s="302">
        <v>0.23342541233207106</v>
      </c>
      <c r="L388" s="302">
        <f t="shared" si="129"/>
        <v>1.1688603274552203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0.11582161630156446</v>
      </c>
      <c r="C389" s="302">
        <v>0.1108122109990643</v>
      </c>
      <c r="D389" s="302">
        <f t="shared" si="127"/>
        <v>0.22663382730062875</v>
      </c>
      <c r="E389" s="303"/>
      <c r="F389" s="302">
        <v>0.10094396313941083</v>
      </c>
      <c r="G389" s="302">
        <v>8.7592314759012135E-2</v>
      </c>
      <c r="H389" s="302">
        <f t="shared" si="128"/>
        <v>0.18853627789842298</v>
      </c>
      <c r="I389" s="303"/>
      <c r="J389" s="302">
        <v>8.8881720499130484E-2</v>
      </c>
      <c r="K389" s="302">
        <v>0.10037962308122435</v>
      </c>
      <c r="L389" s="302">
        <f t="shared" si="129"/>
        <v>0.18926134358035485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2.0816439802785785E-2</v>
      </c>
      <c r="C390" s="302">
        <v>0.10155757694682621</v>
      </c>
      <c r="D390" s="302">
        <f t="shared" si="127"/>
        <v>0.122374016749612</v>
      </c>
      <c r="E390" s="303"/>
      <c r="F390" s="302">
        <v>2.4225932029293233E-2</v>
      </c>
      <c r="G390" s="302">
        <v>6.3394128993780954E-2</v>
      </c>
      <c r="H390" s="302">
        <f t="shared" si="128"/>
        <v>8.7620061023074181E-2</v>
      </c>
      <c r="I390" s="303"/>
      <c r="J390" s="302">
        <v>1.9854690070351972E-2</v>
      </c>
      <c r="K390" s="302">
        <v>4.923788190958546E-2</v>
      </c>
      <c r="L390" s="302">
        <f t="shared" si="129"/>
        <v>6.9092571979937428E-2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0.24025432338809249</v>
      </c>
      <c r="C391" s="302">
        <v>0.25543543707505717</v>
      </c>
      <c r="D391" s="302">
        <f t="shared" si="127"/>
        <v>0.49568976046314966</v>
      </c>
      <c r="E391" s="303"/>
      <c r="F391" s="302">
        <v>0.21727960684420425</v>
      </c>
      <c r="G391" s="302">
        <v>0.15217770021313914</v>
      </c>
      <c r="H391" s="302">
        <f t="shared" si="128"/>
        <v>0.36945730705734336</v>
      </c>
      <c r="I391" s="303"/>
      <c r="J391" s="302">
        <v>0.16736444189220523</v>
      </c>
      <c r="K391" s="302">
        <v>0.14428950473833188</v>
      </c>
      <c r="L391" s="302">
        <f t="shared" si="129"/>
        <v>0.31165394663053714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3.3132200572793051</v>
      </c>
      <c r="C393" s="311">
        <f t="shared" ref="C393:D393" si="130">SUM(C383:C391)</f>
        <v>2.0657799427206927</v>
      </c>
      <c r="D393" s="311">
        <f t="shared" si="130"/>
        <v>5.3789999999999978</v>
      </c>
      <c r="E393" s="311"/>
      <c r="F393" s="311">
        <f t="shared" ref="F393:H393" si="131">SUM(F383:F391)</f>
        <v>3.3882755838087091</v>
      </c>
      <c r="G393" s="311">
        <f t="shared" si="131"/>
        <v>1.7787244161912894</v>
      </c>
      <c r="H393" s="311">
        <f t="shared" si="131"/>
        <v>5.166999999999998</v>
      </c>
      <c r="I393" s="311"/>
      <c r="J393" s="311">
        <f t="shared" ref="J393:L393" si="132">SUM(J383:J391)</f>
        <v>3.1596531699812962</v>
      </c>
      <c r="K393" s="311">
        <f t="shared" si="132"/>
        <v>1.8403468300187014</v>
      </c>
      <c r="L393" s="311">
        <f t="shared" si="132"/>
        <v>4.9999999999999964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Worcestershire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9.6940166818803277</v>
      </c>
      <c r="C9" s="249">
        <f t="shared" ref="C9:D9" si="0">SUM(C26,C43,C60,C77,C94,C111,C128,C145,C162,C179,C196,C213,C230,C247,C264,C281,C298,C315,C332,C349,C366,C383)</f>
        <v>1.4073752751342501</v>
      </c>
      <c r="D9" s="249">
        <f t="shared" si="0"/>
        <v>2.2291661394237199</v>
      </c>
      <c r="E9" s="249">
        <f>SUM(B9:D9)</f>
        <v>13.330558096438297</v>
      </c>
      <c r="F9" s="238"/>
      <c r="G9" s="249">
        <f>SUM(G26,G43,G60,G77,G94,G111,G128,G145,G162,G179,G196,G213,G230,G247,G264,G281,G298,G315,G332,G349,G366,G383)</f>
        <v>10.60904326645122</v>
      </c>
      <c r="H9" s="249">
        <f t="shared" ref="H9:I9" si="1">SUM(H26,H43,H60,H77,H94,H111,H128,H145,H162,H179,H196,H213,H230,H247,H264,H281,H298,H315,H332,H349,H366,H383)</f>
        <v>2.1981632993382263</v>
      </c>
      <c r="I9" s="249">
        <f t="shared" si="1"/>
        <v>2.6223861389813807</v>
      </c>
      <c r="J9" s="249">
        <f>SUM(G9:I9)</f>
        <v>15.429592704770826</v>
      </c>
      <c r="K9" s="238"/>
      <c r="L9" s="249">
        <f>SUM(L26,L43,L60,L77,L94,L111,L128,L145,L162,L179,L196,L213,L230,L247,L264,L281,L298,L315,L332,L349,L366,L383)</f>
        <v>12.338411729540297</v>
      </c>
      <c r="M9" s="249">
        <f t="shared" ref="M9:N9" si="2">SUM(M26,M43,M60,M77,M94,M111,M128,M145,M162,M179,M196,M213,M230,M247,M264,M281,M298,M315,M332,M349,M366,M383)</f>
        <v>2.8838342330694546</v>
      </c>
      <c r="N9" s="249">
        <f t="shared" si="2"/>
        <v>2.9141037084543537</v>
      </c>
      <c r="O9" s="249">
        <f>SUM(L9:N9)</f>
        <v>18.136349671064103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19.345746378337957</v>
      </c>
      <c r="C10" s="249">
        <f t="shared" si="3"/>
        <v>5.5225068061976366</v>
      </c>
      <c r="D10" s="249">
        <f t="shared" si="3"/>
        <v>3.222350607730907</v>
      </c>
      <c r="E10" s="249">
        <f t="shared" ref="E10:E17" si="4">SUM(B10:D10)</f>
        <v>28.090603792266499</v>
      </c>
      <c r="F10" s="238"/>
      <c r="G10" s="249">
        <f t="shared" ref="G10:I10" si="5">SUM(G27,G44,G61,G78,G95,G112,G129,G146,G163,G180,G197,G214,G231,G248,G265,G282,G299,G316,G333,G350,G367,G384)</f>
        <v>22.800761868283377</v>
      </c>
      <c r="H10" s="249">
        <f t="shared" si="5"/>
        <v>6.7683792032504062</v>
      </c>
      <c r="I10" s="249">
        <f t="shared" si="5"/>
        <v>3.8844892990383766</v>
      </c>
      <c r="J10" s="249">
        <f t="shared" ref="J10:J17" si="6">SUM(G10:I10)</f>
        <v>33.453630370572164</v>
      </c>
      <c r="K10" s="238"/>
      <c r="L10" s="249">
        <f t="shared" ref="L10:N10" si="7">SUM(L27,L44,L61,L78,L95,L112,L129,L146,L163,L180,L197,L214,L231,L248,L265,L282,L299,L316,L333,L350,L367,L384)</f>
        <v>28.149775524219141</v>
      </c>
      <c r="M10" s="249">
        <f t="shared" si="7"/>
        <v>8.704296994178387</v>
      </c>
      <c r="N10" s="249">
        <f t="shared" si="7"/>
        <v>3.7083089914822165</v>
      </c>
      <c r="O10" s="249">
        <f t="shared" ref="O10:O17" si="8">SUM(L10:N10)</f>
        <v>40.562381509879749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11.961865872139061</v>
      </c>
      <c r="C11" s="249">
        <f t="shared" si="3"/>
        <v>3.6895330145802632</v>
      </c>
      <c r="D11" s="249">
        <f t="shared" si="3"/>
        <v>2.6470771683842478</v>
      </c>
      <c r="E11" s="249">
        <f t="shared" si="4"/>
        <v>18.298476055103571</v>
      </c>
      <c r="F11" s="238"/>
      <c r="G11" s="249">
        <f t="shared" ref="G11:I11" si="9">SUM(G28,G45,G62,G79,G96,G113,G130,G147,G164,G181,G198,G215,G232,G249,G266,G283,G300,G317,G334,G351,G368,G385)</f>
        <v>13.2946073876876</v>
      </c>
      <c r="H11" s="249">
        <f t="shared" si="9"/>
        <v>4.3782209951344564</v>
      </c>
      <c r="I11" s="249">
        <f t="shared" si="9"/>
        <v>2.5468797689302458</v>
      </c>
      <c r="J11" s="249">
        <f t="shared" si="6"/>
        <v>20.219708151752304</v>
      </c>
      <c r="K11" s="238"/>
      <c r="L11" s="249">
        <f t="shared" ref="L11:N11" si="10">SUM(L28,L45,L62,L79,L96,L113,L130,L147,L164,L181,L198,L215,L232,L249,L266,L283,L300,L317,L334,L351,L368,L385)</f>
        <v>14.246012515646926</v>
      </c>
      <c r="M11" s="249">
        <f t="shared" si="10"/>
        <v>4.8359876319862369</v>
      </c>
      <c r="N11" s="249">
        <f t="shared" si="10"/>
        <v>2.5955258375026573</v>
      </c>
      <c r="O11" s="249">
        <f t="shared" si="8"/>
        <v>21.677525985135819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10.444181517002834</v>
      </c>
      <c r="C12" s="249">
        <f t="shared" si="3"/>
        <v>8.2002770657677537</v>
      </c>
      <c r="D12" s="249">
        <f t="shared" si="3"/>
        <v>0.71945541451935791</v>
      </c>
      <c r="E12" s="249">
        <f t="shared" si="4"/>
        <v>19.363913997289949</v>
      </c>
      <c r="F12" s="238"/>
      <c r="G12" s="249">
        <f t="shared" ref="G12:I12" si="11">SUM(G29,G46,G63,G80,G97,G114,G131,G148,G165,G182,G199,G216,G233,G250,G267,G284,G301,G318,G335,G352,G369,G386)</f>
        <v>10.061811343363193</v>
      </c>
      <c r="H12" s="249">
        <f t="shared" si="11"/>
        <v>7.8044880509845251</v>
      </c>
      <c r="I12" s="249">
        <f t="shared" si="11"/>
        <v>0.58494954670389232</v>
      </c>
      <c r="J12" s="249">
        <f t="shared" si="6"/>
        <v>18.45124894105161</v>
      </c>
      <c r="K12" s="238"/>
      <c r="L12" s="249">
        <f t="shared" ref="L12:N12" si="12">SUM(L29,L46,L63,L80,L97,L114,L131,L148,L165,L182,L199,L216,L233,L250,L267,L284,L301,L318,L335,L352,L369,L386)</f>
        <v>8.7991974234546753</v>
      </c>
      <c r="M12" s="249">
        <f t="shared" si="12"/>
        <v>6.7247326648080552</v>
      </c>
      <c r="N12" s="249">
        <f t="shared" si="12"/>
        <v>0.55025179381231748</v>
      </c>
      <c r="O12" s="249">
        <f t="shared" si="8"/>
        <v>16.074181882075049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11.751844417296647</v>
      </c>
      <c r="C13" s="249">
        <f t="shared" si="3"/>
        <v>1.7828455140904398</v>
      </c>
      <c r="D13" s="249">
        <f t="shared" si="3"/>
        <v>5.7658516696542499</v>
      </c>
      <c r="E13" s="249">
        <f t="shared" si="4"/>
        <v>19.300541601041338</v>
      </c>
      <c r="F13" s="238"/>
      <c r="G13" s="249">
        <f t="shared" ref="G13:I13" si="13">SUM(G30,G47,G64,G81,G98,G115,G132,G149,G166,G183,G200,G217,G234,G251,G268,G285,G302,G319,G336,G353,G370,G387)</f>
        <v>9.1673130986867069</v>
      </c>
      <c r="H13" s="249">
        <f t="shared" si="13"/>
        <v>1.4444560028420126</v>
      </c>
      <c r="I13" s="249">
        <f t="shared" si="13"/>
        <v>6.0459044623460443</v>
      </c>
      <c r="J13" s="249">
        <f t="shared" si="6"/>
        <v>16.657673563874763</v>
      </c>
      <c r="K13" s="238"/>
      <c r="L13" s="249">
        <f t="shared" ref="L13:N13" si="14">SUM(L30,L47,L64,L81,L98,L115,L132,L149,L166,L183,L200,L217,L234,L251,L268,L285,L302,L319,L336,L353,L370,L387)</f>
        <v>7.7254737386061949</v>
      </c>
      <c r="M13" s="249">
        <f t="shared" si="14"/>
        <v>1.6840208884396797</v>
      </c>
      <c r="N13" s="249">
        <f t="shared" si="14"/>
        <v>6.1812298933287693</v>
      </c>
      <c r="O13" s="249">
        <f t="shared" si="8"/>
        <v>15.590724520374645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7.4691647271553467</v>
      </c>
      <c r="C14" s="249">
        <f t="shared" si="3"/>
        <v>6.9637220480000703</v>
      </c>
      <c r="D14" s="249">
        <f t="shared" si="3"/>
        <v>1.3405176719561456</v>
      </c>
      <c r="E14" s="249">
        <f t="shared" si="4"/>
        <v>15.773404447111563</v>
      </c>
      <c r="F14" s="238"/>
      <c r="G14" s="249">
        <f t="shared" ref="G14:I14" si="15">SUM(G31,G48,G65,G82,G99,G116,G133,G150,G167,G184,G201,G218,G235,G252,G269,G286,G303,G320,G337,G354,G371,G388)</f>
        <v>7.3413349998209405</v>
      </c>
      <c r="H14" s="249">
        <f t="shared" si="15"/>
        <v>6.7155449707950412</v>
      </c>
      <c r="I14" s="249">
        <f t="shared" si="15"/>
        <v>1.19182036757119</v>
      </c>
      <c r="J14" s="249">
        <f t="shared" si="6"/>
        <v>15.24870033818717</v>
      </c>
      <c r="K14" s="238"/>
      <c r="L14" s="249">
        <f t="shared" ref="L14:N14" si="16">SUM(L31,L48,L65,L82,L99,L116,L133,L150,L167,L184,L201,L218,L235,L252,L269,L286,L303,L320,L337,L354,L371,L388)</f>
        <v>8.8977699186188559</v>
      </c>
      <c r="M14" s="249">
        <f t="shared" si="16"/>
        <v>7.3650560337252982</v>
      </c>
      <c r="N14" s="249">
        <f t="shared" si="16"/>
        <v>1.5242483383268064</v>
      </c>
      <c r="O14" s="249">
        <f t="shared" si="8"/>
        <v>17.787074290670962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4.5467502708237477</v>
      </c>
      <c r="C15" s="249">
        <f t="shared" si="3"/>
        <v>7.1937694726165224</v>
      </c>
      <c r="D15" s="249">
        <f t="shared" si="3"/>
        <v>0.78963046452421837</v>
      </c>
      <c r="E15" s="249">
        <f t="shared" si="4"/>
        <v>12.530150207964489</v>
      </c>
      <c r="F15" s="238"/>
      <c r="G15" s="249">
        <f t="shared" ref="G15:I15" si="17">SUM(G32,G49,G66,G83,G100,G117,G134,G151,G168,G185,G202,G219,G236,G253,G270,G287,G304,G321,G338,G355,G372,G389)</f>
        <v>4.1947950596815087</v>
      </c>
      <c r="H15" s="249">
        <f t="shared" si="17"/>
        <v>6.9144391296343164</v>
      </c>
      <c r="I15" s="249">
        <f t="shared" si="17"/>
        <v>0.52249219918641221</v>
      </c>
      <c r="J15" s="249">
        <f t="shared" si="6"/>
        <v>11.631726388502237</v>
      </c>
      <c r="K15" s="238"/>
      <c r="L15" s="249">
        <f t="shared" ref="L15:N15" si="18">SUM(L32,L49,L66,L83,L100,L117,L134,L151,L168,L185,L202,L219,L236,L253,L270,L287,L304,L321,L338,L355,L372,L389)</f>
        <v>4.5351426266244426</v>
      </c>
      <c r="M15" s="249">
        <f t="shared" si="18"/>
        <v>7.1806719238092693</v>
      </c>
      <c r="N15" s="249">
        <f t="shared" si="18"/>
        <v>0.45473494126877706</v>
      </c>
      <c r="O15" s="249">
        <f t="shared" si="8"/>
        <v>12.17054949170249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10.040451043578427</v>
      </c>
      <c r="C16" s="249">
        <f t="shared" si="3"/>
        <v>1.4890692786363058</v>
      </c>
      <c r="D16" s="249">
        <f t="shared" si="3"/>
        <v>1.3897974351624367</v>
      </c>
      <c r="E16" s="249">
        <f t="shared" si="4"/>
        <v>12.91931775737717</v>
      </c>
      <c r="F16" s="238"/>
      <c r="G16" s="249">
        <f t="shared" ref="G16:I16" si="19">SUM(G33,G50,G67,G84,G101,G118,G135,G152,G169,G186,G203,G220,G237,G254,G271,G288,G305,G322,G339,G356,G373,G390)</f>
        <v>7.5398404247210733</v>
      </c>
      <c r="H16" s="249">
        <f t="shared" si="19"/>
        <v>1.8635369200843528</v>
      </c>
      <c r="I16" s="249">
        <f t="shared" si="19"/>
        <v>1.6280867657172258</v>
      </c>
      <c r="J16" s="249">
        <f t="shared" si="6"/>
        <v>11.031464110522652</v>
      </c>
      <c r="K16" s="238"/>
      <c r="L16" s="249">
        <f t="shared" ref="L16:N16" si="20">SUM(L33,L50,L67,L84,L101,L118,L135,L152,L169,L186,L203,L220,L237,L254,L271,L288,L305,L322,L339,L356,L373,L390)</f>
        <v>8.0662823975069475</v>
      </c>
      <c r="M16" s="249">
        <f t="shared" si="20"/>
        <v>2.4525164379101523</v>
      </c>
      <c r="N16" s="249">
        <f t="shared" si="20"/>
        <v>1.9777474273531523</v>
      </c>
      <c r="O16" s="249">
        <f t="shared" si="8"/>
        <v>12.496546262770252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7.7005218151477113</v>
      </c>
      <c r="C17" s="249">
        <f t="shared" si="3"/>
        <v>8.7245305740709043</v>
      </c>
      <c r="D17" s="249">
        <f t="shared" si="3"/>
        <v>1.7399816561885177</v>
      </c>
      <c r="E17" s="249">
        <f t="shared" si="4"/>
        <v>18.165034045407133</v>
      </c>
      <c r="F17" s="238"/>
      <c r="G17" s="249">
        <f t="shared" ref="G17:I17" si="21">SUM(G34,G51,G68,G85,G102,G119,G136,G153,G170,G187,G204,G221,G238,G255,G272,G289,G306,G323,G340,G357,G374,G391)</f>
        <v>6.2089396756103588</v>
      </c>
      <c r="H17" s="249">
        <f t="shared" si="21"/>
        <v>8.2473985208747518</v>
      </c>
      <c r="I17" s="249">
        <f t="shared" si="21"/>
        <v>1.6299172342811981</v>
      </c>
      <c r="J17" s="249">
        <f t="shared" si="6"/>
        <v>16.086255430766307</v>
      </c>
      <c r="K17" s="238"/>
      <c r="L17" s="249">
        <f t="shared" ref="L17:N17" si="22">SUM(L34,L51,L68,L85,L102,L119,L136,L153,L170,L187,L204,L221,L238,L255,L272,L289,L306,L323,L340,L357,L374,L391)</f>
        <v>5.7599397409471758</v>
      </c>
      <c r="M17" s="249">
        <f t="shared" si="22"/>
        <v>7.5290228573274662</v>
      </c>
      <c r="N17" s="249">
        <f t="shared" si="22"/>
        <v>2.1167037880522481</v>
      </c>
      <c r="O17" s="249">
        <f t="shared" si="8"/>
        <v>15.405666386326891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92.954542723362067</v>
      </c>
      <c r="C19" s="247">
        <f t="shared" ref="C19:O19" si="23">SUM(C9:C17)</f>
        <v>44.97362904909415</v>
      </c>
      <c r="D19" s="247">
        <f t="shared" si="23"/>
        <v>19.843828227543799</v>
      </c>
      <c r="E19" s="247">
        <f t="shared" si="23"/>
        <v>157.77200000000002</v>
      </c>
      <c r="F19" s="247"/>
      <c r="G19" s="247">
        <f t="shared" si="23"/>
        <v>91.218447124305982</v>
      </c>
      <c r="H19" s="247">
        <f t="shared" si="23"/>
        <v>46.334627092938085</v>
      </c>
      <c r="I19" s="247">
        <f t="shared" si="23"/>
        <v>20.656925782755966</v>
      </c>
      <c r="J19" s="247">
        <f t="shared" si="23"/>
        <v>158.21000000000004</v>
      </c>
      <c r="K19" s="247"/>
      <c r="L19" s="247">
        <f t="shared" si="23"/>
        <v>98.518005615164668</v>
      </c>
      <c r="M19" s="247">
        <f t="shared" si="23"/>
        <v>49.360139665254003</v>
      </c>
      <c r="N19" s="247">
        <f t="shared" si="23"/>
        <v>22.0228547195813</v>
      </c>
      <c r="O19" s="247">
        <f t="shared" si="23"/>
        <v>169.90099999999998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0.13541606659974179</v>
      </c>
      <c r="C26" s="302">
        <v>2.5314151299919069E-2</v>
      </c>
      <c r="D26" s="302">
        <v>5.0442812068880918E-2</v>
      </c>
      <c r="E26" s="302">
        <f>SUM(B26:D26)</f>
        <v>0.21117302996854176</v>
      </c>
      <c r="F26" s="303"/>
      <c r="G26" s="302">
        <v>0.11544233451479666</v>
      </c>
      <c r="H26" s="302">
        <v>2.5617418066022925E-3</v>
      </c>
      <c r="I26" s="302">
        <v>4.1359766266197188E-2</v>
      </c>
      <c r="J26" s="302">
        <f>SUM(G26:I26)</f>
        <v>0.15936384258759614</v>
      </c>
      <c r="K26" s="303"/>
      <c r="L26" s="302">
        <v>0.1600424583456467</v>
      </c>
      <c r="M26" s="302">
        <v>3.0648037915382161E-3</v>
      </c>
      <c r="N26" s="302">
        <v>4.9156977005559044E-2</v>
      </c>
      <c r="O26" s="302">
        <f>SUM(L26:N26)</f>
        <v>0.21226423914274398</v>
      </c>
    </row>
    <row r="27" spans="1:15" s="236" customFormat="1" x14ac:dyDescent="0.2">
      <c r="A27" s="237" t="str">
        <f>name!E$5</f>
        <v>Professional occupations</v>
      </c>
      <c r="B27" s="302">
        <v>0.14867855609470787</v>
      </c>
      <c r="C27" s="302">
        <v>1.3967432253993209E-2</v>
      </c>
      <c r="D27" s="302">
        <v>1.2653027190720376E-2</v>
      </c>
      <c r="E27" s="302">
        <f t="shared" ref="E27:E34" si="24">SUM(B27:D27)</f>
        <v>0.17529901553942145</v>
      </c>
      <c r="F27" s="303"/>
      <c r="G27" s="302">
        <v>0.17238062298358126</v>
      </c>
      <c r="H27" s="302">
        <v>1.5669755592925508E-3</v>
      </c>
      <c r="I27" s="302">
        <v>9.4888729516274407E-3</v>
      </c>
      <c r="J27" s="302">
        <f t="shared" ref="J27:J34" si="25">SUM(G27:I27)</f>
        <v>0.18343647149450126</v>
      </c>
      <c r="K27" s="303"/>
      <c r="L27" s="302">
        <v>0.33040083059710984</v>
      </c>
      <c r="M27" s="302">
        <v>1.923894927065986E-3</v>
      </c>
      <c r="N27" s="302">
        <v>8.1278674952123559E-3</v>
      </c>
      <c r="O27" s="302">
        <f t="shared" ref="O27:O34" si="26">SUM(L27:N27)</f>
        <v>0.34045259301938818</v>
      </c>
    </row>
    <row r="28" spans="1:15" s="236" customFormat="1" x14ac:dyDescent="0.2">
      <c r="A28" s="237" t="str">
        <f>name!E$6</f>
        <v>Associate professional occupations</v>
      </c>
      <c r="B28" s="302">
        <v>0.11522185398213626</v>
      </c>
      <c r="C28" s="302">
        <v>1.7540481595800933E-2</v>
      </c>
      <c r="D28" s="302">
        <v>5.6981020184724883E-3</v>
      </c>
      <c r="E28" s="302">
        <f t="shared" si="24"/>
        <v>0.13846043759640969</v>
      </c>
      <c r="F28" s="303"/>
      <c r="G28" s="302">
        <v>0.11732557101616968</v>
      </c>
      <c r="H28" s="302">
        <v>1.5522299927487142E-3</v>
      </c>
      <c r="I28" s="302">
        <v>4.3018079405523898E-3</v>
      </c>
      <c r="J28" s="302">
        <f t="shared" si="25"/>
        <v>0.12317960894947079</v>
      </c>
      <c r="K28" s="303"/>
      <c r="L28" s="302">
        <v>0.16452714905632088</v>
      </c>
      <c r="M28" s="302">
        <v>1.4655957145213903E-3</v>
      </c>
      <c r="N28" s="302">
        <v>5.2013974147372454E-3</v>
      </c>
      <c r="O28" s="302">
        <f t="shared" si="26"/>
        <v>0.17119414218557952</v>
      </c>
    </row>
    <row r="29" spans="1:15" s="236" customFormat="1" x14ac:dyDescent="0.2">
      <c r="A29" s="237" t="str">
        <f>name!E$7</f>
        <v>Administrative and secretarial occupations</v>
      </c>
      <c r="B29" s="302">
        <v>0.13906086055075279</v>
      </c>
      <c r="C29" s="302">
        <v>0.12157880600492567</v>
      </c>
      <c r="D29" s="302">
        <v>6.5120688777530415E-3</v>
      </c>
      <c r="E29" s="302">
        <f t="shared" si="24"/>
        <v>0.26715173543343146</v>
      </c>
      <c r="F29" s="303"/>
      <c r="G29" s="302">
        <v>0.13086584058393283</v>
      </c>
      <c r="H29" s="302">
        <v>8.6884794743321368E-3</v>
      </c>
      <c r="I29" s="302">
        <v>7.6718998958334589E-3</v>
      </c>
      <c r="J29" s="302">
        <f t="shared" si="25"/>
        <v>0.1472262199540984</v>
      </c>
      <c r="K29" s="303"/>
      <c r="L29" s="302">
        <v>0.12280847697521623</v>
      </c>
      <c r="M29" s="302">
        <v>6.5985462933024685E-3</v>
      </c>
      <c r="N29" s="302">
        <v>4.0665753990559187E-3</v>
      </c>
      <c r="O29" s="302">
        <f t="shared" si="26"/>
        <v>0.13347359866757461</v>
      </c>
    </row>
    <row r="30" spans="1:15" s="236" customFormat="1" x14ac:dyDescent="0.2">
      <c r="A30" s="237" t="str">
        <f>name!E$8</f>
        <v>Skilled trades occupations</v>
      </c>
      <c r="B30" s="302">
        <v>0.46493224511839687</v>
      </c>
      <c r="C30" s="302">
        <v>0.16432758879401188</v>
      </c>
      <c r="D30" s="302">
        <v>1.5253726331895645</v>
      </c>
      <c r="E30" s="302">
        <f t="shared" si="24"/>
        <v>2.1546324671019734</v>
      </c>
      <c r="F30" s="303"/>
      <c r="G30" s="302">
        <v>0.26913479208526214</v>
      </c>
      <c r="H30" s="302">
        <v>8.8890275658334659E-3</v>
      </c>
      <c r="I30" s="302">
        <v>0.99920737000744841</v>
      </c>
      <c r="J30" s="302">
        <f>SUM(G30:I30)</f>
        <v>1.277231189658544</v>
      </c>
      <c r="K30" s="303"/>
      <c r="L30" s="302">
        <v>0.22204669496491869</v>
      </c>
      <c r="M30" s="302">
        <v>1.1541539314130928E-2</v>
      </c>
      <c r="N30" s="302">
        <v>0.95971740068051536</v>
      </c>
      <c r="O30" s="302">
        <f t="shared" si="26"/>
        <v>1.193305634959565</v>
      </c>
    </row>
    <row r="31" spans="1:15" s="236" customFormat="1" x14ac:dyDescent="0.2">
      <c r="A31" s="237" t="str">
        <f>name!E$9</f>
        <v>Caring, leisure and other service occupations</v>
      </c>
      <c r="B31" s="302">
        <v>0.1227888966291783</v>
      </c>
      <c r="C31" s="302">
        <v>5.5111361351931669E-2</v>
      </c>
      <c r="D31" s="302">
        <v>1.1986520828035965E-2</v>
      </c>
      <c r="E31" s="302">
        <f t="shared" si="24"/>
        <v>0.18988677880914595</v>
      </c>
      <c r="F31" s="303"/>
      <c r="G31" s="302">
        <v>9.4519801741897752E-2</v>
      </c>
      <c r="H31" s="302">
        <v>4.1204691673548876E-3</v>
      </c>
      <c r="I31" s="302">
        <v>8.7594933461983444E-3</v>
      </c>
      <c r="J31" s="302">
        <f t="shared" si="25"/>
        <v>0.10739976425545097</v>
      </c>
      <c r="K31" s="303"/>
      <c r="L31" s="302">
        <v>0.10245883468293454</v>
      </c>
      <c r="M31" s="302">
        <v>3.6631652311681787E-3</v>
      </c>
      <c r="N31" s="302">
        <v>1.0292438270143381E-2</v>
      </c>
      <c r="O31" s="302">
        <f t="shared" si="26"/>
        <v>0.1164144381842461</v>
      </c>
    </row>
    <row r="32" spans="1:15" s="236" customFormat="1" x14ac:dyDescent="0.2">
      <c r="A32" s="237" t="str">
        <f>name!E$10</f>
        <v>Sales and customer service occupations</v>
      </c>
      <c r="B32" s="302">
        <v>4.0900374262363842E-2</v>
      </c>
      <c r="C32" s="302">
        <v>2.7419191328879967E-2</v>
      </c>
      <c r="D32" s="302">
        <v>1.4164105393443909E-2</v>
      </c>
      <c r="E32" s="302">
        <f t="shared" si="24"/>
        <v>8.2483670984687715E-2</v>
      </c>
      <c r="F32" s="303"/>
      <c r="G32" s="302">
        <v>3.2936033164430688E-2</v>
      </c>
      <c r="H32" s="302">
        <v>1.8747781183416641E-3</v>
      </c>
      <c r="I32" s="302">
        <v>9.1661039895123437E-3</v>
      </c>
      <c r="J32" s="302">
        <f t="shared" si="25"/>
        <v>4.3976915272284693E-2</v>
      </c>
      <c r="K32" s="303"/>
      <c r="L32" s="302">
        <v>3.9230965326676852E-2</v>
      </c>
      <c r="M32" s="302">
        <v>1.9210797338315463E-3</v>
      </c>
      <c r="N32" s="302">
        <v>7.0155518202229062E-3</v>
      </c>
      <c r="O32" s="302">
        <f t="shared" si="26"/>
        <v>4.81675968807313E-2</v>
      </c>
    </row>
    <row r="33" spans="1:15" s="236" customFormat="1" x14ac:dyDescent="0.2">
      <c r="A33" s="237" t="str">
        <f>name!E$11</f>
        <v>Process, plant and machine operatives</v>
      </c>
      <c r="B33" s="302">
        <v>0.12355277870631111</v>
      </c>
      <c r="C33" s="302">
        <v>3.1412793895489281E-2</v>
      </c>
      <c r="D33" s="302">
        <v>8.0697915347132058E-3</v>
      </c>
      <c r="E33" s="302">
        <f t="shared" si="24"/>
        <v>0.16303536413651359</v>
      </c>
      <c r="F33" s="303"/>
      <c r="G33" s="302">
        <v>6.6793165676523034E-2</v>
      </c>
      <c r="H33" s="302">
        <v>2.0486020188103852E-3</v>
      </c>
      <c r="I33" s="302">
        <v>6.3375237877083875E-3</v>
      </c>
      <c r="J33" s="302">
        <f t="shared" si="25"/>
        <v>7.5179291483041796E-2</v>
      </c>
      <c r="K33" s="303"/>
      <c r="L33" s="302">
        <v>5.8594876119772564E-2</v>
      </c>
      <c r="M33" s="302">
        <v>3.5405437507674865E-3</v>
      </c>
      <c r="N33" s="302">
        <v>8.3183469974902544E-3</v>
      </c>
      <c r="O33" s="302">
        <f t="shared" si="26"/>
        <v>7.0453766868030315E-2</v>
      </c>
    </row>
    <row r="34" spans="1:15" s="236" customFormat="1" x14ac:dyDescent="0.2">
      <c r="A34" s="237" t="str">
        <f>name!E$12</f>
        <v>Elementary occupations</v>
      </c>
      <c r="B34" s="302">
        <v>0.39937624153330442</v>
      </c>
      <c r="C34" s="302">
        <v>0.15363692419638467</v>
      </c>
      <c r="D34" s="302">
        <v>7.4864334700180862E-2</v>
      </c>
      <c r="E34" s="302">
        <f t="shared" si="24"/>
        <v>0.62787750042986989</v>
      </c>
      <c r="F34" s="303"/>
      <c r="G34" s="302">
        <v>0.20861827997665802</v>
      </c>
      <c r="H34" s="302">
        <v>9.3129422639251658E-3</v>
      </c>
      <c r="I34" s="302">
        <v>4.0075474104427293E-2</v>
      </c>
      <c r="J34" s="302">
        <f t="shared" si="25"/>
        <v>0.2580066963450105</v>
      </c>
      <c r="K34" s="303"/>
      <c r="L34" s="302">
        <v>0.14270300203758976</v>
      </c>
      <c r="M34" s="302">
        <v>6.3183663283029566E-3</v>
      </c>
      <c r="N34" s="302">
        <v>4.1252621726246934E-2</v>
      </c>
      <c r="O34" s="302">
        <f t="shared" si="26"/>
        <v>0.19027399009213966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1.6899278734768932</v>
      </c>
      <c r="C36" s="311">
        <f t="shared" ref="C36:O36" si="27">SUM(C26:C34)</f>
        <v>0.6103087307213364</v>
      </c>
      <c r="D36" s="311">
        <f t="shared" si="27"/>
        <v>1.7097633958017653</v>
      </c>
      <c r="E36" s="311">
        <f t="shared" si="27"/>
        <v>4.0099999999999953</v>
      </c>
      <c r="F36" s="311"/>
      <c r="G36" s="311">
        <f t="shared" si="27"/>
        <v>1.2080164417432522</v>
      </c>
      <c r="H36" s="311">
        <f t="shared" si="27"/>
        <v>4.0615245967241261E-2</v>
      </c>
      <c r="I36" s="311">
        <f t="shared" si="27"/>
        <v>1.1263683122895052</v>
      </c>
      <c r="J36" s="311">
        <f t="shared" si="27"/>
        <v>2.3749999999999982</v>
      </c>
      <c r="K36" s="311"/>
      <c r="L36" s="311">
        <f t="shared" si="27"/>
        <v>1.3428132881061861</v>
      </c>
      <c r="M36" s="311">
        <f t="shared" si="27"/>
        <v>4.003753508462915E-2</v>
      </c>
      <c r="N36" s="311">
        <f t="shared" si="27"/>
        <v>1.0931491768091837</v>
      </c>
      <c r="O36" s="311">
        <f t="shared" si="27"/>
        <v>2.4759999999999986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6.4512819268643445E-3</v>
      </c>
      <c r="C43" s="302">
        <v>2.7187903657845312E-5</v>
      </c>
      <c r="D43" s="302">
        <v>5.2118317893740792E-3</v>
      </c>
      <c r="E43" s="302">
        <f>SUM(B43:D43)</f>
        <v>1.169030161989627E-2</v>
      </c>
      <c r="F43" s="303"/>
      <c r="G43" s="302">
        <v>1.9461903800301439E-2</v>
      </c>
      <c r="H43" s="302">
        <v>2.452772288722114E-4</v>
      </c>
      <c r="I43" s="302">
        <v>0</v>
      </c>
      <c r="J43" s="302">
        <f>SUM(G43:I43)</f>
        <v>1.970718102917365E-2</v>
      </c>
      <c r="K43" s="303"/>
      <c r="L43" s="302">
        <v>1.2426743343314757E-2</v>
      </c>
      <c r="M43" s="302">
        <v>1.8700720612759594E-4</v>
      </c>
      <c r="N43" s="302">
        <v>0</v>
      </c>
      <c r="O43" s="302">
        <f>SUM(L43:N43)</f>
        <v>1.2613750549442353E-2</v>
      </c>
    </row>
    <row r="44" spans="1:15" s="236" customFormat="1" x14ac:dyDescent="0.2">
      <c r="A44" s="237" t="str">
        <f>name!E$5</f>
        <v>Professional occupations</v>
      </c>
      <c r="B44" s="302">
        <v>7.1154596895693116E-3</v>
      </c>
      <c r="C44" s="302">
        <v>1.0680656264796196E-4</v>
      </c>
      <c r="D44" s="302">
        <v>3.9846689411282788E-3</v>
      </c>
      <c r="E44" s="302">
        <f t="shared" ref="E44:E51" si="28">SUM(B44:D44)</f>
        <v>1.1206935193345553E-2</v>
      </c>
      <c r="F44" s="303"/>
      <c r="G44" s="302">
        <v>2.1130895974332091E-2</v>
      </c>
      <c r="H44" s="302">
        <v>6.2753584337500376E-4</v>
      </c>
      <c r="I44" s="302">
        <v>0</v>
      </c>
      <c r="J44" s="302">
        <f t="shared" ref="J44:J46" si="29">SUM(G44:I44)</f>
        <v>2.1758431817707095E-2</v>
      </c>
      <c r="K44" s="303"/>
      <c r="L44" s="302">
        <v>1.3203489796774853E-2</v>
      </c>
      <c r="M44" s="302">
        <v>4.2004490534107642E-4</v>
      </c>
      <c r="N44" s="302">
        <v>0</v>
      </c>
      <c r="O44" s="302">
        <f t="shared" ref="O44:O51" si="30">SUM(L44:N44)</f>
        <v>1.3623534702115929E-2</v>
      </c>
    </row>
    <row r="45" spans="1:15" s="236" customFormat="1" x14ac:dyDescent="0.2">
      <c r="A45" s="237" t="str">
        <f>name!E$6</f>
        <v>Associate professional occupations</v>
      </c>
      <c r="B45" s="302">
        <v>5.5407815015922337E-3</v>
      </c>
      <c r="C45" s="302">
        <v>6.6525102036501743E-5</v>
      </c>
      <c r="D45" s="302">
        <v>2.2662485655940987E-3</v>
      </c>
      <c r="E45" s="302">
        <f t="shared" si="28"/>
        <v>7.8735551692228345E-3</v>
      </c>
      <c r="F45" s="303"/>
      <c r="G45" s="302">
        <v>1.9178340508662538E-2</v>
      </c>
      <c r="H45" s="302">
        <v>3.6461197750478933E-4</v>
      </c>
      <c r="I45" s="302">
        <v>0</v>
      </c>
      <c r="J45" s="302">
        <f t="shared" si="29"/>
        <v>1.9542952486167327E-2</v>
      </c>
      <c r="K45" s="303"/>
      <c r="L45" s="302">
        <v>1.1242216934466991E-2</v>
      </c>
      <c r="M45" s="302">
        <v>2.2071988354915943E-4</v>
      </c>
      <c r="N45" s="302">
        <v>0</v>
      </c>
      <c r="O45" s="302">
        <f t="shared" si="30"/>
        <v>1.146293681801615E-2</v>
      </c>
    </row>
    <row r="46" spans="1:15" s="236" customFormat="1" x14ac:dyDescent="0.2">
      <c r="A46" s="237" t="str">
        <f>name!E$7</f>
        <v>Administrative and secretarial occupations</v>
      </c>
      <c r="B46" s="302">
        <v>9.3122492445360256E-4</v>
      </c>
      <c r="C46" s="302">
        <v>1.361366271793177E-4</v>
      </c>
      <c r="D46" s="302">
        <v>1.0565715271527614E-3</v>
      </c>
      <c r="E46" s="302">
        <f t="shared" si="28"/>
        <v>2.1239330787856817E-3</v>
      </c>
      <c r="F46" s="303"/>
      <c r="G46" s="302">
        <v>6.1841955886119109E-3</v>
      </c>
      <c r="H46" s="302">
        <v>5.3065373087954012E-4</v>
      </c>
      <c r="I46" s="302">
        <v>0</v>
      </c>
      <c r="J46" s="302">
        <f t="shared" si="29"/>
        <v>6.7148493194914508E-3</v>
      </c>
      <c r="K46" s="303"/>
      <c r="L46" s="302">
        <v>3.3603239861296316E-3</v>
      </c>
      <c r="M46" s="302">
        <v>2.6633029356173022E-4</v>
      </c>
      <c r="N46" s="302">
        <v>0</v>
      </c>
      <c r="O46" s="302">
        <f t="shared" si="30"/>
        <v>3.6266542796913621E-3</v>
      </c>
    </row>
    <row r="47" spans="1:15" s="236" customFormat="1" x14ac:dyDescent="0.2">
      <c r="A47" s="237" t="str">
        <f>name!E$8</f>
        <v>Skilled trades occupations</v>
      </c>
      <c r="B47" s="302">
        <v>9.4186100090953937E-3</v>
      </c>
      <c r="C47" s="302">
        <v>2.4503464887337961E-5</v>
      </c>
      <c r="D47" s="302">
        <v>9.8836647981477618E-3</v>
      </c>
      <c r="E47" s="302">
        <f t="shared" si="28"/>
        <v>1.9326778272130495E-2</v>
      </c>
      <c r="F47" s="303"/>
      <c r="G47" s="302">
        <v>2.0192242355080645E-2</v>
      </c>
      <c r="H47" s="302">
        <v>1.4917731009107674E-4</v>
      </c>
      <c r="I47" s="302">
        <v>0</v>
      </c>
      <c r="J47" s="302">
        <f>SUM(G47:I47)</f>
        <v>2.0341419665171723E-2</v>
      </c>
      <c r="K47" s="303"/>
      <c r="L47" s="302">
        <v>9.2065749189714722E-3</v>
      </c>
      <c r="M47" s="302">
        <v>1.5233160991133985E-4</v>
      </c>
      <c r="N47" s="302">
        <v>0</v>
      </c>
      <c r="O47" s="302">
        <f t="shared" si="30"/>
        <v>9.3589065288828127E-3</v>
      </c>
    </row>
    <row r="48" spans="1:15" s="236" customFormat="1" x14ac:dyDescent="0.2">
      <c r="A48" s="237" t="str">
        <f>name!E$9</f>
        <v>Caring, leisure and other service occupations</v>
      </c>
      <c r="B48" s="302">
        <v>1.276207911046625E-3</v>
      </c>
      <c r="C48" s="302">
        <v>1.3144800743148343E-4</v>
      </c>
      <c r="D48" s="302">
        <v>3.1412154243814128E-4</v>
      </c>
      <c r="E48" s="302">
        <f t="shared" si="28"/>
        <v>1.7217774609162499E-3</v>
      </c>
      <c r="F48" s="303"/>
      <c r="G48" s="302">
        <v>2.3393374133009229E-3</v>
      </c>
      <c r="H48" s="302">
        <v>4.8724075330423394E-4</v>
      </c>
      <c r="I48" s="302">
        <v>0</v>
      </c>
      <c r="J48" s="302">
        <f t="shared" ref="J48:J51" si="31">SUM(G48:I48)</f>
        <v>2.8265781666051569E-3</v>
      </c>
      <c r="K48" s="303"/>
      <c r="L48" s="302">
        <v>1.4110881130851344E-3</v>
      </c>
      <c r="M48" s="302">
        <v>2.8639227525000725E-4</v>
      </c>
      <c r="N48" s="302">
        <v>0</v>
      </c>
      <c r="O48" s="302">
        <f t="shared" si="30"/>
        <v>1.6974803883351417E-3</v>
      </c>
    </row>
    <row r="49" spans="1:15" s="236" customFormat="1" x14ac:dyDescent="0.2">
      <c r="A49" s="237" t="str">
        <f>name!E$10</f>
        <v>Sales and customer service occupations</v>
      </c>
      <c r="B49" s="302">
        <v>8.0747601163033429E-4</v>
      </c>
      <c r="C49" s="302">
        <v>1.4798170141755248E-4</v>
      </c>
      <c r="D49" s="302">
        <v>7.5054343562509849E-4</v>
      </c>
      <c r="E49" s="302">
        <f t="shared" si="28"/>
        <v>1.7060011486729853E-3</v>
      </c>
      <c r="F49" s="303"/>
      <c r="G49" s="302">
        <v>2.4155560973552078E-3</v>
      </c>
      <c r="H49" s="302">
        <v>5.7940985743354042E-4</v>
      </c>
      <c r="I49" s="302">
        <v>0</v>
      </c>
      <c r="J49" s="302">
        <f t="shared" si="31"/>
        <v>2.9949659547887481E-3</v>
      </c>
      <c r="K49" s="303"/>
      <c r="L49" s="302">
        <v>1.5216952282240438E-3</v>
      </c>
      <c r="M49" s="302">
        <v>3.4293365366656875E-4</v>
      </c>
      <c r="N49" s="302">
        <v>0</v>
      </c>
      <c r="O49" s="302">
        <f t="shared" si="30"/>
        <v>1.8646288818906125E-3</v>
      </c>
    </row>
    <row r="50" spans="1:15" s="236" customFormat="1" x14ac:dyDescent="0.2">
      <c r="A50" s="237" t="str">
        <f>name!E$11</f>
        <v>Process, plant and machine operatives</v>
      </c>
      <c r="B50" s="302">
        <v>6.489774903101036E-3</v>
      </c>
      <c r="C50" s="302">
        <v>3.4387774274864487E-5</v>
      </c>
      <c r="D50" s="302">
        <v>6.1130474809828542E-3</v>
      </c>
      <c r="E50" s="302">
        <f t="shared" si="28"/>
        <v>1.2637210158358754E-2</v>
      </c>
      <c r="F50" s="303"/>
      <c r="G50" s="302">
        <v>1.2223585033985514E-2</v>
      </c>
      <c r="H50" s="302">
        <v>3.7870657541463519E-4</v>
      </c>
      <c r="I50" s="302">
        <v>0</v>
      </c>
      <c r="J50" s="302">
        <f t="shared" si="31"/>
        <v>1.260229160940015E-2</v>
      </c>
      <c r="K50" s="303"/>
      <c r="L50" s="302">
        <v>5.0133323505258398E-3</v>
      </c>
      <c r="M50" s="302">
        <v>2.9434375740376403E-4</v>
      </c>
      <c r="N50" s="302">
        <v>0</v>
      </c>
      <c r="O50" s="302">
        <f t="shared" si="30"/>
        <v>5.3076761079296035E-3</v>
      </c>
    </row>
    <row r="51" spans="1:15" s="236" customFormat="1" x14ac:dyDescent="0.2">
      <c r="A51" s="237" t="str">
        <f>name!E$12</f>
        <v>Elementary occupations</v>
      </c>
      <c r="B51" s="302">
        <v>6.4902502002398184E-4</v>
      </c>
      <c r="C51" s="302">
        <v>1.5506238216656868E-4</v>
      </c>
      <c r="D51" s="302">
        <v>1.4909420496480747E-2</v>
      </c>
      <c r="E51" s="302">
        <f t="shared" si="28"/>
        <v>1.5713507898671299E-2</v>
      </c>
      <c r="F51" s="303"/>
      <c r="G51" s="302">
        <v>1.0297221228233624E-3</v>
      </c>
      <c r="H51" s="302">
        <v>4.8160782867116614E-4</v>
      </c>
      <c r="I51" s="302">
        <v>0</v>
      </c>
      <c r="J51" s="302">
        <f t="shared" si="31"/>
        <v>1.5113299514945286E-3</v>
      </c>
      <c r="K51" s="303"/>
      <c r="L51" s="302">
        <v>2.7281806919058005E-4</v>
      </c>
      <c r="M51" s="302">
        <v>1.7161367450539729E-4</v>
      </c>
      <c r="N51" s="302">
        <v>0</v>
      </c>
      <c r="O51" s="302">
        <f t="shared" si="30"/>
        <v>4.4443174369597732E-4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3.867984189737686E-2</v>
      </c>
      <c r="C53" s="311">
        <f t="shared" ref="C53:E53" si="32">SUM(C43:C51)</f>
        <v>8.3003952569943372E-4</v>
      </c>
      <c r="D53" s="311">
        <f t="shared" si="32"/>
        <v>4.4490118576923823E-2</v>
      </c>
      <c r="E53" s="311">
        <f t="shared" si="32"/>
        <v>8.400000000000013E-2</v>
      </c>
      <c r="F53" s="311"/>
      <c r="G53" s="311">
        <f t="shared" ref="G53:J53" si="33">SUM(G43:G51)</f>
        <v>0.10415577889445363</v>
      </c>
      <c r="H53" s="311">
        <f t="shared" si="33"/>
        <v>3.8442211055461969E-3</v>
      </c>
      <c r="I53" s="311">
        <f t="shared" si="33"/>
        <v>0</v>
      </c>
      <c r="J53" s="311">
        <f t="shared" si="33"/>
        <v>0.10799999999999985</v>
      </c>
      <c r="K53" s="311"/>
      <c r="L53" s="311">
        <f t="shared" ref="L53:O53" si="34">SUM(L43:L51)</f>
        <v>5.7658282740683298E-2</v>
      </c>
      <c r="M53" s="311">
        <f t="shared" si="34"/>
        <v>2.341717259316639E-3</v>
      </c>
      <c r="N53" s="311">
        <f t="shared" si="34"/>
        <v>0</v>
      </c>
      <c r="O53" s="311">
        <f t="shared" si="34"/>
        <v>5.9999999999999928E-2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0.21837361755807586</v>
      </c>
      <c r="C60" s="302">
        <v>1.1735929060316459E-2</v>
      </c>
      <c r="D60" s="302">
        <v>2.878392497667271E-2</v>
      </c>
      <c r="E60" s="302">
        <f>SUM(B60:D60)</f>
        <v>0.25889347159506504</v>
      </c>
      <c r="F60" s="303"/>
      <c r="G60" s="302">
        <v>0.21914514076066394</v>
      </c>
      <c r="H60" s="302">
        <v>1.9008300006586609E-2</v>
      </c>
      <c r="I60" s="302">
        <v>1.3413091300586799E-2</v>
      </c>
      <c r="J60" s="302">
        <f>SUM(G60:I60)</f>
        <v>0.25156653206783736</v>
      </c>
      <c r="K60" s="303"/>
      <c r="L60" s="302">
        <v>0.22429553179639986</v>
      </c>
      <c r="M60" s="302">
        <v>2.0625914106008152E-2</v>
      </c>
      <c r="N60" s="302">
        <v>1.6288281492906915E-2</v>
      </c>
      <c r="O60" s="302">
        <f>SUM(L60:N60)</f>
        <v>0.26120972739531489</v>
      </c>
    </row>
    <row r="61" spans="1:15" s="236" customFormat="1" x14ac:dyDescent="0.2">
      <c r="A61" s="237" t="str">
        <f>name!E$5</f>
        <v>Professional occupations</v>
      </c>
      <c r="B61" s="302">
        <v>0.21497507149079342</v>
      </c>
      <c r="C61" s="302">
        <v>1.1312573767790145E-2</v>
      </c>
      <c r="D61" s="302">
        <v>1.7403426969011777E-2</v>
      </c>
      <c r="E61" s="302">
        <f t="shared" ref="E61:E68" si="35">SUM(B61:D61)</f>
        <v>0.24369107222759537</v>
      </c>
      <c r="F61" s="303"/>
      <c r="G61" s="302">
        <v>0.24570836661770748</v>
      </c>
      <c r="H61" s="302">
        <v>1.442359658872506E-2</v>
      </c>
      <c r="I61" s="302">
        <v>1.1180985381846182E-2</v>
      </c>
      <c r="J61" s="302">
        <f t="shared" ref="J61:J63" si="36">SUM(G61:I61)</f>
        <v>0.27131294858827876</v>
      </c>
      <c r="K61" s="303"/>
      <c r="L61" s="302">
        <v>0.31864976463846734</v>
      </c>
      <c r="M61" s="302">
        <v>1.4469386205574673E-2</v>
      </c>
      <c r="N61" s="302">
        <v>8.108600614255345E-3</v>
      </c>
      <c r="O61" s="302">
        <f t="shared" ref="O61:O68" si="37">SUM(L61:N61)</f>
        <v>0.34122775145829737</v>
      </c>
    </row>
    <row r="62" spans="1:15" s="236" customFormat="1" x14ac:dyDescent="0.2">
      <c r="A62" s="237" t="str">
        <f>name!E$6</f>
        <v>Associate professional occupations</v>
      </c>
      <c r="B62" s="302">
        <v>0.28612457451473244</v>
      </c>
      <c r="C62" s="302">
        <v>2.1674935599242291E-2</v>
      </c>
      <c r="D62" s="302">
        <v>1.2752038069325521E-2</v>
      </c>
      <c r="E62" s="302">
        <f t="shared" si="35"/>
        <v>0.32055154818330023</v>
      </c>
      <c r="F62" s="303"/>
      <c r="G62" s="302">
        <v>0.29742566379445862</v>
      </c>
      <c r="H62" s="302">
        <v>2.3624120081216018E-2</v>
      </c>
      <c r="I62" s="302">
        <v>6.2914727987924933E-3</v>
      </c>
      <c r="J62" s="302">
        <f t="shared" si="36"/>
        <v>0.32734125667446712</v>
      </c>
      <c r="K62" s="303"/>
      <c r="L62" s="302">
        <v>0.30384673463643014</v>
      </c>
      <c r="M62" s="302">
        <v>1.7662251507053143E-2</v>
      </c>
      <c r="N62" s="302">
        <v>5.0571904158439847E-3</v>
      </c>
      <c r="O62" s="302">
        <f t="shared" si="37"/>
        <v>0.32656617655932724</v>
      </c>
    </row>
    <row r="63" spans="1:15" s="236" customFormat="1" x14ac:dyDescent="0.2">
      <c r="A63" s="237" t="str">
        <f>name!E$7</f>
        <v>Administrative and secretarial occupations</v>
      </c>
      <c r="B63" s="302">
        <v>0.21133647225600355</v>
      </c>
      <c r="C63" s="302">
        <v>4.4085969687448087E-2</v>
      </c>
      <c r="D63" s="302">
        <v>7.5922434866002872E-3</v>
      </c>
      <c r="E63" s="302">
        <f t="shared" si="35"/>
        <v>0.26301468543005196</v>
      </c>
      <c r="F63" s="303"/>
      <c r="G63" s="302">
        <v>0.19248052755958328</v>
      </c>
      <c r="H63" s="302">
        <v>3.5284278254701283E-2</v>
      </c>
      <c r="I63" s="302">
        <v>3.757646718190837E-3</v>
      </c>
      <c r="J63" s="302">
        <f t="shared" si="36"/>
        <v>0.23152245253247541</v>
      </c>
      <c r="K63" s="303"/>
      <c r="L63" s="302">
        <v>0.1736310739774338</v>
      </c>
      <c r="M63" s="302">
        <v>3.4482500183063668E-2</v>
      </c>
      <c r="N63" s="302">
        <v>3.8624334633000751E-3</v>
      </c>
      <c r="O63" s="302">
        <f t="shared" si="37"/>
        <v>0.21197600762379754</v>
      </c>
    </row>
    <row r="64" spans="1:15" s="236" customFormat="1" x14ac:dyDescent="0.2">
      <c r="A64" s="237" t="str">
        <f>name!E$8</f>
        <v>Skilled trades occupations</v>
      </c>
      <c r="B64" s="302">
        <v>0.48860387710756364</v>
      </c>
      <c r="C64" s="302">
        <v>3.6769154585992385E-2</v>
      </c>
      <c r="D64" s="302">
        <v>8.5320258505520205E-2</v>
      </c>
      <c r="E64" s="302">
        <f t="shared" si="35"/>
        <v>0.61069329019907614</v>
      </c>
      <c r="F64" s="303"/>
      <c r="G64" s="302">
        <v>0.31324958589171659</v>
      </c>
      <c r="H64" s="302">
        <v>2.8984713941512724E-2</v>
      </c>
      <c r="I64" s="302">
        <v>2.3112345528378229E-2</v>
      </c>
      <c r="J64" s="302">
        <f>SUM(G64:I64)</f>
        <v>0.36534664536160749</v>
      </c>
      <c r="K64" s="303"/>
      <c r="L64" s="302">
        <v>0.27010906725724065</v>
      </c>
      <c r="M64" s="302">
        <v>2.5276261237306183E-2</v>
      </c>
      <c r="N64" s="302">
        <v>2.1805911923303636E-2</v>
      </c>
      <c r="O64" s="302">
        <f t="shared" si="37"/>
        <v>0.31719124041785046</v>
      </c>
    </row>
    <row r="65" spans="1:15" s="236" customFormat="1" x14ac:dyDescent="0.2">
      <c r="A65" s="237" t="str">
        <f>name!E$9</f>
        <v>Caring, leisure and other service occupations</v>
      </c>
      <c r="B65" s="302">
        <v>2.7866200775509171E-2</v>
      </c>
      <c r="C65" s="302">
        <v>4.5041310070948245E-3</v>
      </c>
      <c r="D65" s="302">
        <v>4.7681807799577819E-3</v>
      </c>
      <c r="E65" s="302">
        <f t="shared" si="35"/>
        <v>3.713851256256178E-2</v>
      </c>
      <c r="F65" s="303"/>
      <c r="G65" s="302">
        <v>2.7055609890772984E-2</v>
      </c>
      <c r="H65" s="302">
        <v>4.2113031851464464E-3</v>
      </c>
      <c r="I65" s="302">
        <v>3.8254091879526913E-3</v>
      </c>
      <c r="J65" s="302">
        <f t="shared" ref="J65:J68" si="38">SUM(G65:I65)</f>
        <v>3.5092322263872121E-2</v>
      </c>
      <c r="K65" s="303"/>
      <c r="L65" s="302">
        <v>2.7383173087541637E-2</v>
      </c>
      <c r="M65" s="302">
        <v>3.4152222259921775E-3</v>
      </c>
      <c r="N65" s="302">
        <v>5.1494977208865591E-3</v>
      </c>
      <c r="O65" s="302">
        <f t="shared" si="37"/>
        <v>3.5947893034420378E-2</v>
      </c>
    </row>
    <row r="66" spans="1:15" s="236" customFormat="1" x14ac:dyDescent="0.2">
      <c r="A66" s="237" t="str">
        <f>name!E$10</f>
        <v>Sales and customer service occupations</v>
      </c>
      <c r="B66" s="302">
        <v>5.6163850746649785E-2</v>
      </c>
      <c r="C66" s="302">
        <v>3.8676914173436404E-2</v>
      </c>
      <c r="D66" s="302">
        <v>7.9128137955103463E-3</v>
      </c>
      <c r="E66" s="302">
        <f t="shared" si="35"/>
        <v>0.10275357871559654</v>
      </c>
      <c r="F66" s="303"/>
      <c r="G66" s="302">
        <v>4.8050606116620348E-2</v>
      </c>
      <c r="H66" s="302">
        <v>3.1787420392999657E-2</v>
      </c>
      <c r="I66" s="302">
        <v>3.6528056088215555E-3</v>
      </c>
      <c r="J66" s="302">
        <f t="shared" si="38"/>
        <v>8.3490832118441563E-2</v>
      </c>
      <c r="K66" s="303"/>
      <c r="L66" s="302">
        <v>5.2377564046323162E-2</v>
      </c>
      <c r="M66" s="302">
        <v>2.5295074422216814E-2</v>
      </c>
      <c r="N66" s="302">
        <v>4.1520824795966043E-3</v>
      </c>
      <c r="O66" s="302">
        <f t="shared" si="37"/>
        <v>8.1824720948136573E-2</v>
      </c>
    </row>
    <row r="67" spans="1:15" s="236" customFormat="1" x14ac:dyDescent="0.2">
      <c r="A67" s="237" t="str">
        <f>name!E$11</f>
        <v>Process, plant and machine operatives</v>
      </c>
      <c r="B67" s="302">
        <v>1.3271946224958375</v>
      </c>
      <c r="C67" s="302">
        <v>0.16640408822589375</v>
      </c>
      <c r="D67" s="302">
        <v>2.5542592953170601E-2</v>
      </c>
      <c r="E67" s="302">
        <f t="shared" si="35"/>
        <v>1.5191413036749017</v>
      </c>
      <c r="F67" s="303"/>
      <c r="G67" s="302">
        <v>0.85981986996888249</v>
      </c>
      <c r="H67" s="302">
        <v>0.14869143703105686</v>
      </c>
      <c r="I67" s="302">
        <v>1.2802656943555991E-2</v>
      </c>
      <c r="J67" s="302">
        <f t="shared" si="38"/>
        <v>1.0213139639434954</v>
      </c>
      <c r="K67" s="303"/>
      <c r="L67" s="302">
        <v>0.86249440014654266</v>
      </c>
      <c r="M67" s="302">
        <v>0.16597421096211987</v>
      </c>
      <c r="N67" s="302">
        <v>1.5003341401830569E-2</v>
      </c>
      <c r="O67" s="302">
        <f t="shared" si="37"/>
        <v>1.043471952510493</v>
      </c>
    </row>
    <row r="68" spans="1:15" s="236" customFormat="1" x14ac:dyDescent="0.2">
      <c r="A68" s="237" t="str">
        <f>name!E$12</f>
        <v>Elementary occupations</v>
      </c>
      <c r="B68" s="302">
        <v>0.61004183011350754</v>
      </c>
      <c r="C68" s="302">
        <v>7.6329142728350702E-2</v>
      </c>
      <c r="D68" s="302">
        <v>7.7515645699863141E-3</v>
      </c>
      <c r="E68" s="302">
        <f t="shared" si="35"/>
        <v>0.69412253741184449</v>
      </c>
      <c r="F68" s="303"/>
      <c r="G68" s="302">
        <v>0.38940719541823215</v>
      </c>
      <c r="H68" s="302">
        <v>5.6928790234938104E-2</v>
      </c>
      <c r="I68" s="302">
        <v>2.6770607963540593E-3</v>
      </c>
      <c r="J68" s="302">
        <f t="shared" si="38"/>
        <v>0.44901304644952428</v>
      </c>
      <c r="K68" s="303"/>
      <c r="L68" s="302">
        <v>0.31053242603511921</v>
      </c>
      <c r="M68" s="302">
        <v>4.3411554662978316E-2</v>
      </c>
      <c r="N68" s="302">
        <v>3.6405493542622709E-3</v>
      </c>
      <c r="O68" s="302">
        <f t="shared" si="37"/>
        <v>0.35758453005235979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3.4406801170586729</v>
      </c>
      <c r="C70" s="311">
        <f t="shared" ref="C70:E70" si="39">SUM(C60:C68)</f>
        <v>0.41149283883556509</v>
      </c>
      <c r="D70" s="311">
        <f t="shared" si="39"/>
        <v>0.19782704410575555</v>
      </c>
      <c r="E70" s="311">
        <f t="shared" si="39"/>
        <v>4.0499999999999936</v>
      </c>
      <c r="F70" s="311"/>
      <c r="G70" s="311">
        <f t="shared" ref="G70:J70" si="40">SUM(G60:G68)</f>
        <v>2.5923425660186381</v>
      </c>
      <c r="H70" s="311">
        <f t="shared" si="40"/>
        <v>0.36294395971688276</v>
      </c>
      <c r="I70" s="311">
        <f t="shared" si="40"/>
        <v>8.0713474264478835E-2</v>
      </c>
      <c r="J70" s="311">
        <f t="shared" si="40"/>
        <v>3.0359999999999996</v>
      </c>
      <c r="K70" s="311"/>
      <c r="L70" s="311">
        <f t="shared" ref="L70:O70" si="41">SUM(L60:L68)</f>
        <v>2.5433197356214983</v>
      </c>
      <c r="M70" s="311">
        <f t="shared" si="41"/>
        <v>0.35061237551231295</v>
      </c>
      <c r="N70" s="311">
        <f t="shared" si="41"/>
        <v>8.3067888866185949E-2</v>
      </c>
      <c r="O70" s="311">
        <f t="shared" si="41"/>
        <v>2.9769999999999972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0.35295348643528451</v>
      </c>
      <c r="C77" s="302">
        <v>2.2237785950792358E-2</v>
      </c>
      <c r="D77" s="302">
        <v>3.2752418061913223E-2</v>
      </c>
      <c r="E77" s="302">
        <f>SUM(B77:D77)</f>
        <v>0.40794369044799006</v>
      </c>
      <c r="F77" s="303"/>
      <c r="G77" s="302">
        <v>0.45538423704007175</v>
      </c>
      <c r="H77" s="302">
        <v>4.0619213454460262E-2</v>
      </c>
      <c r="I77" s="302">
        <v>3.9088411503849653E-2</v>
      </c>
      <c r="J77" s="302">
        <f>SUM(G77:I77)</f>
        <v>0.53509186199838166</v>
      </c>
      <c r="K77" s="303"/>
      <c r="L77" s="302">
        <v>0.46562724621295853</v>
      </c>
      <c r="M77" s="302">
        <v>4.8628821174355762E-2</v>
      </c>
      <c r="N77" s="302">
        <v>4.028711713499443E-2</v>
      </c>
      <c r="O77" s="302">
        <f>SUM(L77:N77)</f>
        <v>0.55454318452230877</v>
      </c>
    </row>
    <row r="78" spans="1:15" s="236" customFormat="1" x14ac:dyDescent="0.2">
      <c r="A78" s="237" t="str">
        <f>name!E$5</f>
        <v>Professional occupations</v>
      </c>
      <c r="B78" s="302">
        <v>0.64231861069945428</v>
      </c>
      <c r="C78" s="302">
        <v>1.8993471862004171E-2</v>
      </c>
      <c r="D78" s="302">
        <v>4.2244467258997206E-2</v>
      </c>
      <c r="E78" s="302">
        <f t="shared" ref="E78:E85" si="42">SUM(B78:D78)</f>
        <v>0.70355654982045568</v>
      </c>
      <c r="F78" s="303"/>
      <c r="G78" s="302">
        <v>0.89603496370451829</v>
      </c>
      <c r="H78" s="302">
        <v>3.4262328737309257E-2</v>
      </c>
      <c r="I78" s="302">
        <v>2.9142184271397375E-2</v>
      </c>
      <c r="J78" s="302">
        <f t="shared" ref="J78:J80" si="43">SUM(G78:I78)</f>
        <v>0.95943947671322494</v>
      </c>
      <c r="K78" s="303"/>
      <c r="L78" s="302">
        <v>1.0639389131960324</v>
      </c>
      <c r="M78" s="302">
        <v>4.0788335224883766E-2</v>
      </c>
      <c r="N78" s="302">
        <v>2.420322838218162E-2</v>
      </c>
      <c r="O78" s="302">
        <f t="shared" ref="O78:O85" si="44">SUM(L78:N78)</f>
        <v>1.1289304768030977</v>
      </c>
    </row>
    <row r="79" spans="1:15" s="236" customFormat="1" x14ac:dyDescent="0.2">
      <c r="A79" s="237" t="str">
        <f>name!E$6</f>
        <v>Associate professional occupations</v>
      </c>
      <c r="B79" s="302">
        <v>0.33968513872925132</v>
      </c>
      <c r="C79" s="302">
        <v>2.1080922544495753E-2</v>
      </c>
      <c r="D79" s="302">
        <v>1.2838661537970279E-2</v>
      </c>
      <c r="E79" s="302">
        <f t="shared" si="42"/>
        <v>0.3736047228117173</v>
      </c>
      <c r="F79" s="303"/>
      <c r="G79" s="302">
        <v>0.45981271947560798</v>
      </c>
      <c r="H79" s="302">
        <v>2.6468594408211588E-2</v>
      </c>
      <c r="I79" s="302">
        <v>1.1122810040393083E-2</v>
      </c>
      <c r="J79" s="302">
        <f t="shared" si="43"/>
        <v>0.49740412392421263</v>
      </c>
      <c r="K79" s="303"/>
      <c r="L79" s="302">
        <v>0.43099276999262431</v>
      </c>
      <c r="M79" s="302">
        <v>2.8156147840785972E-2</v>
      </c>
      <c r="N79" s="302">
        <v>1.2250085437773216E-2</v>
      </c>
      <c r="O79" s="302">
        <f t="shared" si="44"/>
        <v>0.4713990032711835</v>
      </c>
    </row>
    <row r="80" spans="1:15" s="236" customFormat="1" x14ac:dyDescent="0.2">
      <c r="A80" s="237" t="str">
        <f>name!E$7</f>
        <v>Administrative and secretarial occupations</v>
      </c>
      <c r="B80" s="302">
        <v>0.20719416399758231</v>
      </c>
      <c r="C80" s="302">
        <v>8.3378930608993207E-2</v>
      </c>
      <c r="D80" s="302">
        <v>6.6206617685843896E-3</v>
      </c>
      <c r="E80" s="302">
        <f t="shared" si="42"/>
        <v>0.29719375637515993</v>
      </c>
      <c r="F80" s="303"/>
      <c r="G80" s="302">
        <v>0.25819032075333259</v>
      </c>
      <c r="H80" s="302">
        <v>9.1233571320729429E-2</v>
      </c>
      <c r="I80" s="302">
        <v>1.1199335941158546E-2</v>
      </c>
      <c r="J80" s="302">
        <f t="shared" si="43"/>
        <v>0.36062322801522056</v>
      </c>
      <c r="K80" s="303"/>
      <c r="L80" s="302">
        <v>0.21099829771816264</v>
      </c>
      <c r="M80" s="302">
        <v>7.7448746633793933E-2</v>
      </c>
      <c r="N80" s="302">
        <v>8.5754737959907006E-3</v>
      </c>
      <c r="O80" s="302">
        <f t="shared" si="44"/>
        <v>0.29702251814794728</v>
      </c>
    </row>
    <row r="81" spans="1:15" s="236" customFormat="1" x14ac:dyDescent="0.2">
      <c r="A81" s="237" t="str">
        <f>name!E$8</f>
        <v>Skilled trades occupations</v>
      </c>
      <c r="B81" s="302">
        <v>0.90954809073985565</v>
      </c>
      <c r="C81" s="302">
        <v>1.8765060549480468E-2</v>
      </c>
      <c r="D81" s="302">
        <v>7.9768587304548666E-2</v>
      </c>
      <c r="E81" s="302">
        <f t="shared" si="42"/>
        <v>1.0080817385938847</v>
      </c>
      <c r="F81" s="303"/>
      <c r="G81" s="302">
        <v>0.8749464852034724</v>
      </c>
      <c r="H81" s="302">
        <v>1.8652332536626855E-2</v>
      </c>
      <c r="I81" s="302">
        <v>4.7006249990972977E-2</v>
      </c>
      <c r="J81" s="302">
        <f>SUM(G81:I81)</f>
        <v>0.94060506773107233</v>
      </c>
      <c r="K81" s="303"/>
      <c r="L81" s="302">
        <v>0.77328134774686452</v>
      </c>
      <c r="M81" s="302">
        <v>1.7372456837127855E-2</v>
      </c>
      <c r="N81" s="302">
        <v>5.2655725950426287E-2</v>
      </c>
      <c r="O81" s="302">
        <f t="shared" si="44"/>
        <v>0.84330953053441871</v>
      </c>
    </row>
    <row r="82" spans="1:15" s="236" customFormat="1" x14ac:dyDescent="0.2">
      <c r="A82" s="237" t="str">
        <f>name!E$9</f>
        <v>Caring, leisure and other service occupations</v>
      </c>
      <c r="B82" s="302">
        <v>1.2999426803963167E-2</v>
      </c>
      <c r="C82" s="302">
        <v>7.3122483510809442E-3</v>
      </c>
      <c r="D82" s="302">
        <v>4.8921986640152824E-3</v>
      </c>
      <c r="E82" s="302">
        <f t="shared" si="42"/>
        <v>2.5203873819059391E-2</v>
      </c>
      <c r="F82" s="303"/>
      <c r="G82" s="302">
        <v>1.5099465806881766E-2</v>
      </c>
      <c r="H82" s="302">
        <v>7.4678821208060469E-3</v>
      </c>
      <c r="I82" s="302">
        <v>1.0440172431380292E-2</v>
      </c>
      <c r="J82" s="302">
        <f t="shared" ref="J82:J85" si="45">SUM(G82:I82)</f>
        <v>3.3007520359068107E-2</v>
      </c>
      <c r="K82" s="303"/>
      <c r="L82" s="302">
        <v>1.3309060633822157E-2</v>
      </c>
      <c r="M82" s="302">
        <v>7.6421273528127914E-3</v>
      </c>
      <c r="N82" s="302">
        <v>2.0607930195874358E-2</v>
      </c>
      <c r="O82" s="302">
        <f t="shared" si="44"/>
        <v>4.1559118182509305E-2</v>
      </c>
    </row>
    <row r="83" spans="1:15" s="236" customFormat="1" x14ac:dyDescent="0.2">
      <c r="A83" s="237" t="str">
        <f>name!E$10</f>
        <v>Sales and customer service occupations</v>
      </c>
      <c r="B83" s="302">
        <v>7.5164616656429456E-2</v>
      </c>
      <c r="C83" s="302">
        <v>2.6402289119318398E-2</v>
      </c>
      <c r="D83" s="302">
        <v>4.578770587537485E-3</v>
      </c>
      <c r="E83" s="302">
        <f t="shared" si="42"/>
        <v>0.10614567636328534</v>
      </c>
      <c r="F83" s="303"/>
      <c r="G83" s="302">
        <v>9.0009544057932378E-2</v>
      </c>
      <c r="H83" s="302">
        <v>3.5878091680671187E-2</v>
      </c>
      <c r="I83" s="302">
        <v>4.6018006750365211E-3</v>
      </c>
      <c r="J83" s="302">
        <f t="shared" si="45"/>
        <v>0.13048943641364008</v>
      </c>
      <c r="K83" s="303"/>
      <c r="L83" s="302">
        <v>8.8869979628730084E-2</v>
      </c>
      <c r="M83" s="302">
        <v>5.4710810809695379E-2</v>
      </c>
      <c r="N83" s="302">
        <v>5.1105190363299096E-3</v>
      </c>
      <c r="O83" s="302">
        <f t="shared" si="44"/>
        <v>0.1486913094747554</v>
      </c>
    </row>
    <row r="84" spans="1:15" s="236" customFormat="1" x14ac:dyDescent="0.2">
      <c r="A84" s="237" t="str">
        <f>name!E$11</f>
        <v>Process, plant and machine operatives</v>
      </c>
      <c r="B84" s="302">
        <v>0.60870811056342211</v>
      </c>
      <c r="C84" s="302">
        <v>2.7114337942639531E-2</v>
      </c>
      <c r="D84" s="302">
        <v>1.2955721062401943E-2</v>
      </c>
      <c r="E84" s="302">
        <f t="shared" si="42"/>
        <v>0.64877816956846357</v>
      </c>
      <c r="F84" s="303"/>
      <c r="G84" s="302">
        <v>0.54044902022659447</v>
      </c>
      <c r="H84" s="302">
        <v>2.6929656992217176E-2</v>
      </c>
      <c r="I84" s="302">
        <v>1.0443485849821329E-2</v>
      </c>
      <c r="J84" s="302">
        <f t="shared" si="45"/>
        <v>0.57782216306863299</v>
      </c>
      <c r="K84" s="303"/>
      <c r="L84" s="302">
        <v>0.58748868298187151</v>
      </c>
      <c r="M84" s="302">
        <v>2.5569710172933576E-2</v>
      </c>
      <c r="N84" s="302">
        <v>1.097404255211955E-2</v>
      </c>
      <c r="O84" s="302">
        <f t="shared" si="44"/>
        <v>0.62403243570692457</v>
      </c>
    </row>
    <row r="85" spans="1:15" s="236" customFormat="1" x14ac:dyDescent="0.2">
      <c r="A85" s="237" t="str">
        <f>name!E$12</f>
        <v>Elementary occupations</v>
      </c>
      <c r="B85" s="302">
        <v>0.12008333807727492</v>
      </c>
      <c r="C85" s="302">
        <v>1.6157047829721955E-2</v>
      </c>
      <c r="D85" s="302">
        <v>9.251436292988989E-3</v>
      </c>
      <c r="E85" s="302">
        <f t="shared" si="42"/>
        <v>0.14549182219998588</v>
      </c>
      <c r="F85" s="303"/>
      <c r="G85" s="302">
        <v>0.10676052268935735</v>
      </c>
      <c r="H85" s="302">
        <v>1.7170774985837346E-2</v>
      </c>
      <c r="I85" s="302">
        <v>8.5858241013606045E-3</v>
      </c>
      <c r="J85" s="302">
        <f t="shared" si="45"/>
        <v>0.13251712177655528</v>
      </c>
      <c r="K85" s="303"/>
      <c r="L85" s="302">
        <v>7.5669071481210229E-2</v>
      </c>
      <c r="M85" s="302">
        <v>1.1534193472961599E-2</v>
      </c>
      <c r="N85" s="302">
        <v>9.3091584026742287E-3</v>
      </c>
      <c r="O85" s="302">
        <f t="shared" si="44"/>
        <v>9.6512423356846053E-2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3.2686549827025178</v>
      </c>
      <c r="C87" s="311">
        <f t="shared" ref="C87:E87" si="46">SUM(C77:C85)</f>
        <v>0.24144209475852679</v>
      </c>
      <c r="D87" s="311">
        <f t="shared" si="46"/>
        <v>0.20590292253895745</v>
      </c>
      <c r="E87" s="311">
        <f t="shared" si="46"/>
        <v>3.7160000000000015</v>
      </c>
      <c r="F87" s="311"/>
      <c r="G87" s="311">
        <f t="shared" ref="G87:J87" si="47">SUM(G77:G85)</f>
        <v>3.6966872789577692</v>
      </c>
      <c r="H87" s="311">
        <f t="shared" si="47"/>
        <v>0.29868244623686913</v>
      </c>
      <c r="I87" s="311">
        <f t="shared" si="47"/>
        <v>0.17163027480537038</v>
      </c>
      <c r="J87" s="311">
        <f t="shared" si="47"/>
        <v>4.1670000000000087</v>
      </c>
      <c r="K87" s="311"/>
      <c r="L87" s="311">
        <f t="shared" ref="L87:O87" si="48">SUM(L77:L85)</f>
        <v>3.7101753695922763</v>
      </c>
      <c r="M87" s="311">
        <f t="shared" si="48"/>
        <v>0.31185134951935062</v>
      </c>
      <c r="N87" s="311">
        <f t="shared" si="48"/>
        <v>0.18397328088836434</v>
      </c>
      <c r="O87" s="311">
        <f t="shared" si="48"/>
        <v>4.2059999999999915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0.75636467315016931</v>
      </c>
      <c r="C94" s="302">
        <v>2.9804783346596107E-2</v>
      </c>
      <c r="D94" s="302">
        <v>0.1548180584646936</v>
      </c>
      <c r="E94" s="302">
        <f>SUM(B94:D94)</f>
        <v>0.94098751496145905</v>
      </c>
      <c r="F94" s="303"/>
      <c r="G94" s="302">
        <v>0.77894390067971742</v>
      </c>
      <c r="H94" s="302">
        <v>6.7204002710939612E-2</v>
      </c>
      <c r="I94" s="302">
        <v>0.10319739010758901</v>
      </c>
      <c r="J94" s="302">
        <f>SUM(G94:I94)</f>
        <v>0.94934529349824603</v>
      </c>
      <c r="K94" s="303"/>
      <c r="L94" s="302">
        <v>0.72573538780157809</v>
      </c>
      <c r="M94" s="302">
        <v>6.5413315742815184E-2</v>
      </c>
      <c r="N94" s="302">
        <v>9.5566785390710743E-2</v>
      </c>
      <c r="O94" s="302">
        <f>SUM(L94:N94)</f>
        <v>0.88671548893510399</v>
      </c>
    </row>
    <row r="95" spans="1:15" s="236" customFormat="1" x14ac:dyDescent="0.2">
      <c r="A95" s="237" t="str">
        <f>name!E$5</f>
        <v>Professional occupations</v>
      </c>
      <c r="B95" s="302">
        <v>1.2522260711008408</v>
      </c>
      <c r="C95" s="302">
        <v>2.8341493895915681E-2</v>
      </c>
      <c r="D95" s="302">
        <v>8.329528910514529E-2</v>
      </c>
      <c r="E95" s="302">
        <f t="shared" ref="E95:E102" si="49">SUM(B95:D95)</f>
        <v>1.3638628541019018</v>
      </c>
      <c r="F95" s="303"/>
      <c r="G95" s="302">
        <v>1.4042356491625705</v>
      </c>
      <c r="H95" s="302">
        <v>6.301996196226485E-2</v>
      </c>
      <c r="I95" s="302">
        <v>5.4691737409251588E-2</v>
      </c>
      <c r="J95" s="302">
        <f t="shared" ref="J95:J97" si="50">SUM(G95:I95)</f>
        <v>1.5219473485340869</v>
      </c>
      <c r="K95" s="303"/>
      <c r="L95" s="302">
        <v>1.5287799886695348</v>
      </c>
      <c r="M95" s="302">
        <v>6.0143697239154546E-2</v>
      </c>
      <c r="N95" s="302">
        <v>3.9976721290963926E-2</v>
      </c>
      <c r="O95" s="302">
        <f t="shared" ref="O95:O102" si="51">SUM(L95:N95)</f>
        <v>1.6289004071996531</v>
      </c>
    </row>
    <row r="96" spans="1:15" s="236" customFormat="1" x14ac:dyDescent="0.2">
      <c r="A96" s="237" t="str">
        <f>name!E$6</f>
        <v>Associate professional occupations</v>
      </c>
      <c r="B96" s="302">
        <v>0.79302923556464699</v>
      </c>
      <c r="C96" s="302">
        <v>4.0186733896946367E-2</v>
      </c>
      <c r="D96" s="302">
        <v>6.5519379109580805E-2</v>
      </c>
      <c r="E96" s="302">
        <f t="shared" si="49"/>
        <v>0.89873534857117421</v>
      </c>
      <c r="F96" s="303"/>
      <c r="G96" s="302">
        <v>0.84917229631804403</v>
      </c>
      <c r="H96" s="302">
        <v>7.5806519501907782E-2</v>
      </c>
      <c r="I96" s="302">
        <v>4.0117683805872779E-2</v>
      </c>
      <c r="J96" s="302">
        <f t="shared" si="50"/>
        <v>0.96509649962582456</v>
      </c>
      <c r="K96" s="303"/>
      <c r="L96" s="302">
        <v>0.73561726262552229</v>
      </c>
      <c r="M96" s="302">
        <v>5.805931746942939E-2</v>
      </c>
      <c r="N96" s="302">
        <v>3.6828050605606157E-2</v>
      </c>
      <c r="O96" s="302">
        <f t="shared" si="51"/>
        <v>0.8305046307005578</v>
      </c>
    </row>
    <row r="97" spans="1:15" s="236" customFormat="1" x14ac:dyDescent="0.2">
      <c r="A97" s="237" t="str">
        <f>name!E$7</f>
        <v>Administrative and secretarial occupations</v>
      </c>
      <c r="B97" s="302">
        <v>0.61108114963209925</v>
      </c>
      <c r="C97" s="302">
        <v>0.14089716147757309</v>
      </c>
      <c r="D97" s="302">
        <v>2.1463559659050196E-2</v>
      </c>
      <c r="E97" s="302">
        <f t="shared" si="49"/>
        <v>0.77344187076872251</v>
      </c>
      <c r="F97" s="303"/>
      <c r="G97" s="302">
        <v>0.60020857806702965</v>
      </c>
      <c r="H97" s="302">
        <v>0.15920084762663139</v>
      </c>
      <c r="I97" s="302">
        <v>1.491982132467512E-2</v>
      </c>
      <c r="J97" s="302">
        <f t="shared" si="50"/>
        <v>0.77432924701833605</v>
      </c>
      <c r="K97" s="303"/>
      <c r="L97" s="302">
        <v>0.47888901529282257</v>
      </c>
      <c r="M97" s="302">
        <v>0.10725870047574176</v>
      </c>
      <c r="N97" s="302">
        <v>1.4517664652880222E-2</v>
      </c>
      <c r="O97" s="302">
        <f t="shared" si="51"/>
        <v>0.60066538042144457</v>
      </c>
    </row>
    <row r="98" spans="1:15" s="236" customFormat="1" x14ac:dyDescent="0.2">
      <c r="A98" s="237" t="str">
        <f>name!E$8</f>
        <v>Skilled trades occupations</v>
      </c>
      <c r="B98" s="302">
        <v>3.1377434489031253</v>
      </c>
      <c r="C98" s="302">
        <v>6.3132585504350358E-2</v>
      </c>
      <c r="D98" s="302">
        <v>0.45610254516578302</v>
      </c>
      <c r="E98" s="302">
        <f t="shared" si="49"/>
        <v>3.6569785795732588</v>
      </c>
      <c r="F98" s="303"/>
      <c r="G98" s="302">
        <v>2.2648611819500015</v>
      </c>
      <c r="H98" s="302">
        <v>9.3822990697857253E-2</v>
      </c>
      <c r="I98" s="302">
        <v>0.21407556922629539</v>
      </c>
      <c r="J98" s="302">
        <f>SUM(G98:I98)</f>
        <v>2.5727597418741541</v>
      </c>
      <c r="K98" s="303"/>
      <c r="L98" s="302">
        <v>1.8478628035901705</v>
      </c>
      <c r="M98" s="302">
        <v>8.8504818951755146E-2</v>
      </c>
      <c r="N98" s="302">
        <v>0.19289945475573744</v>
      </c>
      <c r="O98" s="302">
        <f t="shared" si="51"/>
        <v>2.129267077297663</v>
      </c>
    </row>
    <row r="99" spans="1:15" s="236" customFormat="1" x14ac:dyDescent="0.2">
      <c r="A99" s="237" t="str">
        <f>name!E$9</f>
        <v>Caring, leisure and other service occupations</v>
      </c>
      <c r="B99" s="302">
        <v>6.7425727398018456E-2</v>
      </c>
      <c r="C99" s="302">
        <v>2.1071062649522333E-2</v>
      </c>
      <c r="D99" s="302">
        <v>1.4523492811196413E-2</v>
      </c>
      <c r="E99" s="302">
        <f t="shared" si="49"/>
        <v>0.10302028285873721</v>
      </c>
      <c r="F99" s="303"/>
      <c r="G99" s="302">
        <v>6.7568712817402718E-2</v>
      </c>
      <c r="H99" s="302">
        <v>4.5551044523129344E-2</v>
      </c>
      <c r="I99" s="302">
        <v>1.5298905204404561E-2</v>
      </c>
      <c r="J99" s="302">
        <f t="shared" ref="J99:J102" si="52">SUM(G99:I99)</f>
        <v>0.12841866254493661</v>
      </c>
      <c r="K99" s="303"/>
      <c r="L99" s="302">
        <v>6.6588098051858335E-2</v>
      </c>
      <c r="M99" s="302">
        <v>4.5348240319051596E-2</v>
      </c>
      <c r="N99" s="302">
        <v>1.897028264643616E-2</v>
      </c>
      <c r="O99" s="302">
        <f t="shared" si="51"/>
        <v>0.1309066210173461</v>
      </c>
    </row>
    <row r="100" spans="1:15" s="236" customFormat="1" x14ac:dyDescent="0.2">
      <c r="A100" s="237" t="str">
        <f>name!E$10</f>
        <v>Sales and customer service occupations</v>
      </c>
      <c r="B100" s="302">
        <v>0.23740330308341731</v>
      </c>
      <c r="C100" s="302">
        <v>5.9426052019855256E-2</v>
      </c>
      <c r="D100" s="302">
        <v>2.8224791574142722E-2</v>
      </c>
      <c r="E100" s="302">
        <f t="shared" si="49"/>
        <v>0.32505414667741528</v>
      </c>
      <c r="F100" s="303"/>
      <c r="G100" s="302">
        <v>0.2241968475768544</v>
      </c>
      <c r="H100" s="302">
        <v>8.4070367794994813E-2</v>
      </c>
      <c r="I100" s="302">
        <v>1.2991720504119366E-2</v>
      </c>
      <c r="J100" s="302">
        <f t="shared" si="52"/>
        <v>0.32125893587596854</v>
      </c>
      <c r="K100" s="303"/>
      <c r="L100" s="302">
        <v>0.21720787891592178</v>
      </c>
      <c r="M100" s="302">
        <v>7.9884161402907897E-2</v>
      </c>
      <c r="N100" s="302">
        <v>9.3348424648662439E-3</v>
      </c>
      <c r="O100" s="302">
        <f t="shared" si="51"/>
        <v>0.30642688278369595</v>
      </c>
    </row>
    <row r="101" spans="1:15" s="236" customFormat="1" x14ac:dyDescent="0.2">
      <c r="A101" s="237" t="str">
        <f>name!E$11</f>
        <v>Process, plant and machine operatives</v>
      </c>
      <c r="B101" s="302">
        <v>2.325956662669793</v>
      </c>
      <c r="C101" s="302">
        <v>8.4907946440108864E-2</v>
      </c>
      <c r="D101" s="302">
        <v>8.1735764531923036E-2</v>
      </c>
      <c r="E101" s="302">
        <f t="shared" si="49"/>
        <v>2.492600373641825</v>
      </c>
      <c r="F101" s="303"/>
      <c r="G101" s="302">
        <v>1.6760865615468934</v>
      </c>
      <c r="H101" s="302">
        <v>0.13437976318025652</v>
      </c>
      <c r="I101" s="302">
        <v>5.6620967907089134E-2</v>
      </c>
      <c r="J101" s="302">
        <f t="shared" si="52"/>
        <v>1.867087292634239</v>
      </c>
      <c r="K101" s="303"/>
      <c r="L101" s="302">
        <v>1.7909236561652542</v>
      </c>
      <c r="M101" s="302">
        <v>0.16581974930897037</v>
      </c>
      <c r="N101" s="302">
        <v>5.724603602429873E-2</v>
      </c>
      <c r="O101" s="302">
        <f t="shared" si="51"/>
        <v>2.0139894414985231</v>
      </c>
    </row>
    <row r="102" spans="1:15" s="236" customFormat="1" x14ac:dyDescent="0.2">
      <c r="A102" s="237" t="str">
        <f>name!E$12</f>
        <v>Elementary occupations</v>
      </c>
      <c r="B102" s="302">
        <v>0.48768387310751588</v>
      </c>
      <c r="C102" s="302">
        <v>7.2820644013691177E-2</v>
      </c>
      <c r="D102" s="302">
        <v>6.1814511724289541E-2</v>
      </c>
      <c r="E102" s="302">
        <f t="shared" si="49"/>
        <v>0.62231902884549661</v>
      </c>
      <c r="F102" s="303"/>
      <c r="G102" s="302">
        <v>0.36240082080220454</v>
      </c>
      <c r="H102" s="302">
        <v>8.8969643099039972E-2</v>
      </c>
      <c r="I102" s="302">
        <v>3.3386514492975458E-2</v>
      </c>
      <c r="J102" s="302">
        <f t="shared" si="52"/>
        <v>0.48475697839422</v>
      </c>
      <c r="K102" s="303"/>
      <c r="L102" s="302">
        <v>0.21110386242100185</v>
      </c>
      <c r="M102" s="302">
        <v>6.0885051198040455E-2</v>
      </c>
      <c r="N102" s="302">
        <v>3.1635156526965323E-2</v>
      </c>
      <c r="O102" s="302">
        <f t="shared" si="51"/>
        <v>0.30362407014600762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9.6689141446096265</v>
      </c>
      <c r="C104" s="311">
        <f t="shared" ref="C104:E104" si="53">SUM(C94:C102)</f>
        <v>0.54058846324455923</v>
      </c>
      <c r="D104" s="311">
        <f t="shared" si="53"/>
        <v>0.96749739214580444</v>
      </c>
      <c r="E104" s="311">
        <f t="shared" si="53"/>
        <v>11.176999999999989</v>
      </c>
      <c r="F104" s="311"/>
      <c r="G104" s="311">
        <f t="shared" ref="G104:J104" si="54">SUM(G94:G102)</f>
        <v>8.227674548920719</v>
      </c>
      <c r="H104" s="311">
        <f t="shared" si="54"/>
        <v>0.81202514109702151</v>
      </c>
      <c r="I104" s="311">
        <f t="shared" si="54"/>
        <v>0.54530030998227241</v>
      </c>
      <c r="J104" s="311">
        <f t="shared" si="54"/>
        <v>9.5850000000000115</v>
      </c>
      <c r="K104" s="311"/>
      <c r="L104" s="311">
        <f t="shared" ref="L104:O104" si="55">SUM(L94:L102)</f>
        <v>7.6027079535336641</v>
      </c>
      <c r="M104" s="311">
        <f t="shared" si="55"/>
        <v>0.73131705210786635</v>
      </c>
      <c r="N104" s="311">
        <f t="shared" si="55"/>
        <v>0.49697499435846493</v>
      </c>
      <c r="O104" s="311">
        <f t="shared" si="55"/>
        <v>8.830999999999996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2.8553323370927253E-2</v>
      </c>
      <c r="C111" s="302">
        <v>1.0133485943510717E-3</v>
      </c>
      <c r="D111" s="302">
        <v>2.7205284999283039E-3</v>
      </c>
      <c r="E111" s="302">
        <f>SUM(B111:D111)</f>
        <v>3.2287200465206632E-2</v>
      </c>
      <c r="F111" s="303"/>
      <c r="G111" s="302">
        <v>3.0820018792899126E-2</v>
      </c>
      <c r="H111" s="302">
        <v>1.3635128733121306E-3</v>
      </c>
      <c r="I111" s="302">
        <v>0</v>
      </c>
      <c r="J111" s="302">
        <f>SUM(G111:I111)</f>
        <v>3.2183531666211254E-2</v>
      </c>
      <c r="K111" s="303"/>
      <c r="L111" s="302">
        <v>3.2743465253805802E-2</v>
      </c>
      <c r="M111" s="302">
        <v>1.2960802964581037E-3</v>
      </c>
      <c r="N111" s="302">
        <v>0</v>
      </c>
      <c r="O111" s="302">
        <f>SUM(L111:N111)</f>
        <v>3.4039545550263908E-2</v>
      </c>
    </row>
    <row r="112" spans="1:15" s="236" customFormat="1" x14ac:dyDescent="0.2">
      <c r="A112" s="237" t="str">
        <f>name!E$5</f>
        <v>Professional occupations</v>
      </c>
      <c r="B112" s="302">
        <v>6.5833177787463004E-2</v>
      </c>
      <c r="C112" s="302">
        <v>1.2764114911921357E-3</v>
      </c>
      <c r="D112" s="302">
        <v>3.7730377488284427E-3</v>
      </c>
      <c r="E112" s="302">
        <f t="shared" ref="E112:E119" si="56">SUM(B112:D112)</f>
        <v>7.0882627027483575E-2</v>
      </c>
      <c r="F112" s="303"/>
      <c r="G112" s="302">
        <v>7.6391925216476642E-2</v>
      </c>
      <c r="H112" s="302">
        <v>1.5458433818509691E-3</v>
      </c>
      <c r="I112" s="302">
        <v>0</v>
      </c>
      <c r="J112" s="302">
        <f t="shared" ref="J112:J114" si="57">SUM(G112:I112)</f>
        <v>7.7937768598327614E-2</v>
      </c>
      <c r="K112" s="303"/>
      <c r="L112" s="302">
        <v>8.5834220302676262E-2</v>
      </c>
      <c r="M112" s="302">
        <v>1.8155268452422697E-3</v>
      </c>
      <c r="N112" s="302">
        <v>0</v>
      </c>
      <c r="O112" s="302">
        <f t="shared" ref="O112:O119" si="58">SUM(L112:N112)</f>
        <v>8.7649747147918525E-2</v>
      </c>
    </row>
    <row r="113" spans="1:15" s="236" customFormat="1" x14ac:dyDescent="0.2">
      <c r="A113" s="237" t="str">
        <f>name!E$6</f>
        <v>Associate professional occupations</v>
      </c>
      <c r="B113" s="302">
        <v>4.4967198075397535E-2</v>
      </c>
      <c r="C113" s="302">
        <v>1.7266172537989597E-3</v>
      </c>
      <c r="D113" s="302">
        <v>1.4672221461770666E-3</v>
      </c>
      <c r="E113" s="302">
        <f t="shared" si="56"/>
        <v>4.8161037475373564E-2</v>
      </c>
      <c r="F113" s="303"/>
      <c r="G113" s="302">
        <v>5.2224596468895997E-2</v>
      </c>
      <c r="H113" s="302">
        <v>1.8152383765700556E-3</v>
      </c>
      <c r="I113" s="302">
        <v>0</v>
      </c>
      <c r="J113" s="302">
        <f t="shared" si="57"/>
        <v>5.4039834845466053E-2</v>
      </c>
      <c r="K113" s="303"/>
      <c r="L113" s="302">
        <v>4.5868459461087613E-2</v>
      </c>
      <c r="M113" s="302">
        <v>1.6937219479705478E-3</v>
      </c>
      <c r="N113" s="302">
        <v>0</v>
      </c>
      <c r="O113" s="302">
        <f t="shared" si="58"/>
        <v>4.7562181409058157E-2</v>
      </c>
    </row>
    <row r="114" spans="1:15" s="236" customFormat="1" x14ac:dyDescent="0.2">
      <c r="A114" s="237" t="str">
        <f>name!E$7</f>
        <v>Administrative and secretarial occupations</v>
      </c>
      <c r="B114" s="302">
        <v>3.2162424694975683E-2</v>
      </c>
      <c r="C114" s="302">
        <v>6.3978537813249988E-3</v>
      </c>
      <c r="D114" s="302">
        <v>8.8744181401524431E-4</v>
      </c>
      <c r="E114" s="302">
        <f t="shared" si="56"/>
        <v>3.944772029031593E-2</v>
      </c>
      <c r="F114" s="303"/>
      <c r="G114" s="302">
        <v>3.2717571044133517E-2</v>
      </c>
      <c r="H114" s="302">
        <v>5.8200180576195165E-3</v>
      </c>
      <c r="I114" s="302">
        <v>0</v>
      </c>
      <c r="J114" s="302">
        <f t="shared" si="57"/>
        <v>3.8537589101753034E-2</v>
      </c>
      <c r="K114" s="303"/>
      <c r="L114" s="302">
        <v>2.2399634876588574E-2</v>
      </c>
      <c r="M114" s="302">
        <v>4.393697631592689E-3</v>
      </c>
      <c r="N114" s="302">
        <v>0</v>
      </c>
      <c r="O114" s="302">
        <f t="shared" si="58"/>
        <v>2.6793332508181264E-2</v>
      </c>
    </row>
    <row r="115" spans="1:15" s="236" customFormat="1" x14ac:dyDescent="0.2">
      <c r="A115" s="237" t="str">
        <f>name!E$8</f>
        <v>Skilled trades occupations</v>
      </c>
      <c r="B115" s="302">
        <v>7.9789619849332707E-2</v>
      </c>
      <c r="C115" s="302">
        <v>1.5369504298663231E-3</v>
      </c>
      <c r="D115" s="302">
        <v>3.9128702379171484E-3</v>
      </c>
      <c r="E115" s="302">
        <f t="shared" si="56"/>
        <v>8.5239440517116169E-2</v>
      </c>
      <c r="F115" s="303"/>
      <c r="G115" s="302">
        <v>5.7056032595309947E-2</v>
      </c>
      <c r="H115" s="302">
        <v>6.6355061527040478E-4</v>
      </c>
      <c r="I115" s="302">
        <v>0</v>
      </c>
      <c r="J115" s="302">
        <f>SUM(G115:I115)</f>
        <v>5.771958321058035E-2</v>
      </c>
      <c r="K115" s="303"/>
      <c r="L115" s="302">
        <v>4.6749902413231292E-2</v>
      </c>
      <c r="M115" s="302">
        <v>9.4448322719990242E-4</v>
      </c>
      <c r="N115" s="302">
        <v>0</v>
      </c>
      <c r="O115" s="302">
        <f t="shared" si="58"/>
        <v>4.7694385640431193E-2</v>
      </c>
    </row>
    <row r="116" spans="1:15" s="236" customFormat="1" x14ac:dyDescent="0.2">
      <c r="A116" s="237" t="str">
        <f>name!E$9</f>
        <v>Caring, leisure and other service occupations</v>
      </c>
      <c r="B116" s="302">
        <v>2.5242663764311456E-3</v>
      </c>
      <c r="C116" s="302">
        <v>9.5529290290177218E-4</v>
      </c>
      <c r="D116" s="302">
        <v>1.7087765738521871E-4</v>
      </c>
      <c r="E116" s="302">
        <f t="shared" si="56"/>
        <v>3.6504369367181366E-3</v>
      </c>
      <c r="F116" s="303"/>
      <c r="G116" s="302">
        <v>2.3397754820642619E-3</v>
      </c>
      <c r="H116" s="302">
        <v>7.1439560477527277E-4</v>
      </c>
      <c r="I116" s="302">
        <v>0</v>
      </c>
      <c r="J116" s="302">
        <f t="shared" ref="J116:J119" si="59">SUM(G116:I116)</f>
        <v>3.0541710868395348E-3</v>
      </c>
      <c r="K116" s="303"/>
      <c r="L116" s="302">
        <v>2.0194802266841716E-3</v>
      </c>
      <c r="M116" s="302">
        <v>4.3556741559298373E-4</v>
      </c>
      <c r="N116" s="302">
        <v>0</v>
      </c>
      <c r="O116" s="302">
        <f t="shared" si="58"/>
        <v>2.4550476422771552E-3</v>
      </c>
    </row>
    <row r="117" spans="1:15" s="236" customFormat="1" x14ac:dyDescent="0.2">
      <c r="A117" s="237" t="str">
        <f>name!E$10</f>
        <v>Sales and customer service occupations</v>
      </c>
      <c r="B117" s="302">
        <v>1.733428003807496E-2</v>
      </c>
      <c r="C117" s="302">
        <v>7.3011644613416599E-3</v>
      </c>
      <c r="D117" s="302">
        <v>1.7326487286733871E-3</v>
      </c>
      <c r="E117" s="302">
        <f t="shared" si="56"/>
        <v>2.6368093228090007E-2</v>
      </c>
      <c r="F117" s="303"/>
      <c r="G117" s="302">
        <v>1.7358029333893382E-2</v>
      </c>
      <c r="H117" s="302">
        <v>7.2360780877101603E-3</v>
      </c>
      <c r="I117" s="302">
        <v>0</v>
      </c>
      <c r="J117" s="302">
        <f t="shared" si="59"/>
        <v>2.4594107421603541E-2</v>
      </c>
      <c r="K117" s="303"/>
      <c r="L117" s="302">
        <v>2.0830284192494938E-2</v>
      </c>
      <c r="M117" s="302">
        <v>8.0024144981412776E-3</v>
      </c>
      <c r="N117" s="302">
        <v>0</v>
      </c>
      <c r="O117" s="302">
        <f t="shared" si="58"/>
        <v>2.8832698690636215E-2</v>
      </c>
    </row>
    <row r="118" spans="1:15" s="236" customFormat="1" x14ac:dyDescent="0.2">
      <c r="A118" s="237" t="str">
        <f>name!E$11</f>
        <v>Process, plant and machine operatives</v>
      </c>
      <c r="B118" s="302">
        <v>1.5025155399050987E-2</v>
      </c>
      <c r="C118" s="302">
        <v>6.4040256274128574E-4</v>
      </c>
      <c r="D118" s="302">
        <v>1.8449338687733694E-3</v>
      </c>
      <c r="E118" s="302">
        <f t="shared" si="56"/>
        <v>1.751049183056564E-2</v>
      </c>
      <c r="F118" s="303"/>
      <c r="G118" s="302">
        <v>1.0943876299899466E-2</v>
      </c>
      <c r="H118" s="302">
        <v>4.7146233323722831E-4</v>
      </c>
      <c r="I118" s="302">
        <v>0</v>
      </c>
      <c r="J118" s="302">
        <f t="shared" si="59"/>
        <v>1.1415338633136695E-2</v>
      </c>
      <c r="K118" s="303"/>
      <c r="L118" s="302">
        <v>1.1385378741419537E-2</v>
      </c>
      <c r="M118" s="302">
        <v>6.5467689474662508E-4</v>
      </c>
      <c r="N118" s="302">
        <v>0</v>
      </c>
      <c r="O118" s="302">
        <f t="shared" si="58"/>
        <v>1.2040055636166162E-2</v>
      </c>
    </row>
    <row r="119" spans="1:15" s="236" customFormat="1" x14ac:dyDescent="0.2">
      <c r="A119" s="237" t="str">
        <f>name!E$12</f>
        <v>Elementary occupations</v>
      </c>
      <c r="B119" s="302">
        <v>3.9204715097323302E-3</v>
      </c>
      <c r="C119" s="302">
        <v>8.1929042329933143E-4</v>
      </c>
      <c r="D119" s="302">
        <v>7.131902960984531E-4</v>
      </c>
      <c r="E119" s="302">
        <f t="shared" si="56"/>
        <v>5.4529522291301147E-3</v>
      </c>
      <c r="F119" s="303"/>
      <c r="G119" s="302">
        <v>2.925383584338026E-3</v>
      </c>
      <c r="H119" s="302">
        <v>5.9269185174380559E-4</v>
      </c>
      <c r="I119" s="302">
        <v>0</v>
      </c>
      <c r="J119" s="302">
        <f t="shared" si="59"/>
        <v>3.5180754360818315E-3</v>
      </c>
      <c r="K119" s="303"/>
      <c r="L119" s="302">
        <v>1.6360256156922341E-3</v>
      </c>
      <c r="M119" s="302">
        <v>2.96980159375149E-4</v>
      </c>
      <c r="N119" s="302">
        <v>0</v>
      </c>
      <c r="O119" s="302">
        <f t="shared" si="58"/>
        <v>1.9330057750673831E-3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0.29010991710138562</v>
      </c>
      <c r="C121" s="311">
        <f t="shared" ref="C121:E121" si="60">SUM(C111:C119)</f>
        <v>2.1667331900817537E-2</v>
      </c>
      <c r="D121" s="311">
        <f t="shared" si="60"/>
        <v>1.7222750997796635E-2</v>
      </c>
      <c r="E121" s="311">
        <f t="shared" si="60"/>
        <v>0.32899999999999979</v>
      </c>
      <c r="F121" s="311"/>
      <c r="G121" s="311">
        <f t="shared" ref="G121:J121" si="61">SUM(G111:G119)</f>
        <v>0.28277720881791035</v>
      </c>
      <c r="H121" s="311">
        <f t="shared" si="61"/>
        <v>2.0222791182089545E-2</v>
      </c>
      <c r="I121" s="311">
        <f t="shared" si="61"/>
        <v>0</v>
      </c>
      <c r="J121" s="311">
        <f t="shared" si="61"/>
        <v>0.30299999999999994</v>
      </c>
      <c r="K121" s="311"/>
      <c r="L121" s="311">
        <f t="shared" ref="L121:O121" si="62">SUM(L111:L119)</f>
        <v>0.26946685108368046</v>
      </c>
      <c r="M121" s="311">
        <f t="shared" si="62"/>
        <v>1.9533148916319548E-2</v>
      </c>
      <c r="N121" s="311">
        <f t="shared" si="62"/>
        <v>0</v>
      </c>
      <c r="O121" s="311">
        <f t="shared" si="62"/>
        <v>0.28899999999999998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0.12719875843515507</v>
      </c>
      <c r="C128" s="302">
        <v>4.9232858755987345E-3</v>
      </c>
      <c r="D128" s="302">
        <v>1.444620781102004E-2</v>
      </c>
      <c r="E128" s="302">
        <f>SUM(B128:D128)</f>
        <v>0.14656825212177385</v>
      </c>
      <c r="F128" s="303"/>
      <c r="G128" s="302">
        <v>9.7203067076182384E-2</v>
      </c>
      <c r="H128" s="302">
        <v>2.4693451736091183E-2</v>
      </c>
      <c r="I128" s="302">
        <v>6.1175743820180675E-4</v>
      </c>
      <c r="J128" s="302">
        <f>SUM(G128:I128)</f>
        <v>0.12250827625047538</v>
      </c>
      <c r="K128" s="303"/>
      <c r="L128" s="302">
        <v>0.10533904328322455</v>
      </c>
      <c r="M128" s="302">
        <v>3.5688254080182981E-2</v>
      </c>
      <c r="N128" s="302">
        <v>6.5307486670542533E-4</v>
      </c>
      <c r="O128" s="302">
        <f>SUM(L128:N128)</f>
        <v>0.14168037223011296</v>
      </c>
    </row>
    <row r="129" spans="1:15" s="236" customFormat="1" x14ac:dyDescent="0.2">
      <c r="A129" s="237" t="str">
        <f>name!E$5</f>
        <v>Professional occupations</v>
      </c>
      <c r="B129" s="302">
        <v>0.13164183114289316</v>
      </c>
      <c r="C129" s="302">
        <v>1.0882642158456106E-2</v>
      </c>
      <c r="D129" s="302">
        <v>9.4189216660595862E-3</v>
      </c>
      <c r="E129" s="302">
        <f t="shared" ref="E129:E136" si="63">SUM(B129:D129)</f>
        <v>0.15194339496740886</v>
      </c>
      <c r="F129" s="303"/>
      <c r="G129" s="302">
        <v>0.11195485176379247</v>
      </c>
      <c r="H129" s="302">
        <v>2.524666974290667E-2</v>
      </c>
      <c r="I129" s="302">
        <v>8.9381921524782696E-4</v>
      </c>
      <c r="J129" s="302">
        <f t="shared" ref="J129:J131" si="64">SUM(G129:I129)</f>
        <v>0.13809534072194699</v>
      </c>
      <c r="K129" s="303"/>
      <c r="L129" s="302">
        <v>0.12901073747214162</v>
      </c>
      <c r="M129" s="302">
        <v>3.0304668683898063E-2</v>
      </c>
      <c r="N129" s="302">
        <v>8.175468973213593E-4</v>
      </c>
      <c r="O129" s="302">
        <f t="shared" ref="O129:O136" si="65">SUM(L129:N129)</f>
        <v>0.16013295305336103</v>
      </c>
    </row>
    <row r="130" spans="1:15" s="236" customFormat="1" x14ac:dyDescent="0.2">
      <c r="A130" s="237" t="str">
        <f>name!E$6</f>
        <v>Associate professional occupations</v>
      </c>
      <c r="B130" s="302">
        <v>0.17205360939873662</v>
      </c>
      <c r="C130" s="302">
        <v>2.2286603484063968E-2</v>
      </c>
      <c r="D130" s="302">
        <v>1.0572671470715035E-2</v>
      </c>
      <c r="E130" s="302">
        <f t="shared" si="63"/>
        <v>0.20491288435351562</v>
      </c>
      <c r="F130" s="303"/>
      <c r="G130" s="302">
        <v>0.15417074165162648</v>
      </c>
      <c r="H130" s="302">
        <v>4.3757728990838615E-2</v>
      </c>
      <c r="I130" s="302">
        <v>9.8167996120512987E-4</v>
      </c>
      <c r="J130" s="302">
        <f t="shared" si="64"/>
        <v>0.19891015060367023</v>
      </c>
      <c r="K130" s="303"/>
      <c r="L130" s="302">
        <v>0.19702335311809127</v>
      </c>
      <c r="M130" s="302">
        <v>4.6900222780871616E-2</v>
      </c>
      <c r="N130" s="302">
        <v>1.2273779880541281E-3</v>
      </c>
      <c r="O130" s="302">
        <f t="shared" si="65"/>
        <v>0.24515095388701702</v>
      </c>
    </row>
    <row r="131" spans="1:15" s="236" customFormat="1" x14ac:dyDescent="0.2">
      <c r="A131" s="237" t="str">
        <f>name!E$7</f>
        <v>Administrative and secretarial occupations</v>
      </c>
      <c r="B131" s="302">
        <v>9.9293019608287847E-2</v>
      </c>
      <c r="C131" s="302">
        <v>3.3542331659276128E-2</v>
      </c>
      <c r="D131" s="302">
        <v>2.9526112394684038E-3</v>
      </c>
      <c r="E131" s="302">
        <f t="shared" si="63"/>
        <v>0.13578796250703237</v>
      </c>
      <c r="F131" s="303"/>
      <c r="G131" s="302">
        <v>8.0588700953811834E-2</v>
      </c>
      <c r="H131" s="302">
        <v>7.7911649990381651E-2</v>
      </c>
      <c r="I131" s="302">
        <v>2.610595389757262E-4</v>
      </c>
      <c r="J131" s="302">
        <f t="shared" si="64"/>
        <v>0.15876141048316922</v>
      </c>
      <c r="K131" s="303"/>
      <c r="L131" s="302">
        <v>6.7281346354100185E-2</v>
      </c>
      <c r="M131" s="302">
        <v>7.6201704347770696E-2</v>
      </c>
      <c r="N131" s="302">
        <v>2.1082714481608373E-4</v>
      </c>
      <c r="O131" s="302">
        <f t="shared" si="65"/>
        <v>0.14369387784668697</v>
      </c>
    </row>
    <row r="132" spans="1:15" s="236" customFormat="1" x14ac:dyDescent="0.2">
      <c r="A132" s="237" t="str">
        <f>name!E$8</f>
        <v>Skilled trades occupations</v>
      </c>
      <c r="B132" s="302">
        <v>0.14841588559435445</v>
      </c>
      <c r="C132" s="302">
        <v>5.3987298215199941E-3</v>
      </c>
      <c r="D132" s="302">
        <v>2.6636884728947551E-2</v>
      </c>
      <c r="E132" s="302">
        <f t="shared" si="63"/>
        <v>0.18045150014482197</v>
      </c>
      <c r="F132" s="303"/>
      <c r="G132" s="302">
        <v>8.6334240108000573E-2</v>
      </c>
      <c r="H132" s="302">
        <v>3.6006583551481175E-2</v>
      </c>
      <c r="I132" s="302">
        <v>1.2565816790617E-3</v>
      </c>
      <c r="J132" s="302">
        <f>SUM(G132:I132)</f>
        <v>0.12359740533854345</v>
      </c>
      <c r="K132" s="303"/>
      <c r="L132" s="302">
        <v>8.6184675914432171E-2</v>
      </c>
      <c r="M132" s="302">
        <v>5.1379347222074628E-2</v>
      </c>
      <c r="N132" s="302">
        <v>1.3039595291262959E-3</v>
      </c>
      <c r="O132" s="302">
        <f t="shared" si="65"/>
        <v>0.13886798266563308</v>
      </c>
    </row>
    <row r="133" spans="1:15" s="236" customFormat="1" x14ac:dyDescent="0.2">
      <c r="A133" s="237" t="str">
        <f>name!E$9</f>
        <v>Caring, leisure and other service occupations</v>
      </c>
      <c r="B133" s="302">
        <v>2.9717057819516026E-2</v>
      </c>
      <c r="C133" s="302">
        <v>3.7941857276759723E-3</v>
      </c>
      <c r="D133" s="302">
        <v>5.3716941961104185E-3</v>
      </c>
      <c r="E133" s="302">
        <f t="shared" si="63"/>
        <v>3.8882937743302412E-2</v>
      </c>
      <c r="F133" s="303"/>
      <c r="G133" s="302">
        <v>2.4987392451979347E-2</v>
      </c>
      <c r="H133" s="302">
        <v>6.6792038918810108E-3</v>
      </c>
      <c r="I133" s="302">
        <v>4.8764336181739707E-4</v>
      </c>
      <c r="J133" s="302">
        <f t="shared" ref="J133:J136" si="66">SUM(G133:I133)</f>
        <v>3.2154239705677753E-2</v>
      </c>
      <c r="K133" s="303"/>
      <c r="L133" s="302">
        <v>3.2219290522634378E-2</v>
      </c>
      <c r="M133" s="302">
        <v>4.8402300555219222E-3</v>
      </c>
      <c r="N133" s="302">
        <v>5.4557175956116864E-4</v>
      </c>
      <c r="O133" s="302">
        <f t="shared" si="65"/>
        <v>3.7605092337717465E-2</v>
      </c>
    </row>
    <row r="134" spans="1:15" s="236" customFormat="1" x14ac:dyDescent="0.2">
      <c r="A134" s="237" t="str">
        <f>name!E$10</f>
        <v>Sales and customer service occupations</v>
      </c>
      <c r="B134" s="302">
        <v>3.7381762109878265E-2</v>
      </c>
      <c r="C134" s="302">
        <v>1.2540618113025924E-2</v>
      </c>
      <c r="D134" s="302">
        <v>4.1531845733622516E-3</v>
      </c>
      <c r="E134" s="302">
        <f t="shared" si="63"/>
        <v>5.4075564796266441E-2</v>
      </c>
      <c r="F134" s="303"/>
      <c r="G134" s="302">
        <v>2.7938508491119989E-2</v>
      </c>
      <c r="H134" s="302">
        <v>3.9399143076721543E-2</v>
      </c>
      <c r="I134" s="302">
        <v>1.406037642095308E-4</v>
      </c>
      <c r="J134" s="302">
        <f t="shared" si="66"/>
        <v>6.7478255332051068E-2</v>
      </c>
      <c r="K134" s="303"/>
      <c r="L134" s="302">
        <v>3.3805917715008675E-2</v>
      </c>
      <c r="M134" s="302">
        <v>3.0407689127648269E-2</v>
      </c>
      <c r="N134" s="302">
        <v>1.1399829989524082E-4</v>
      </c>
      <c r="O134" s="302">
        <f t="shared" si="65"/>
        <v>6.4327605142552188E-2</v>
      </c>
    </row>
    <row r="135" spans="1:15" s="236" customFormat="1" x14ac:dyDescent="0.2">
      <c r="A135" s="237" t="str">
        <f>name!E$11</f>
        <v>Process, plant and machine operatives</v>
      </c>
      <c r="B135" s="302">
        <v>0.35772835658722296</v>
      </c>
      <c r="C135" s="302">
        <v>5.5086488776872663E-3</v>
      </c>
      <c r="D135" s="302">
        <v>4.2494048075253886E-3</v>
      </c>
      <c r="E135" s="302">
        <f t="shared" si="63"/>
        <v>0.36748641027243562</v>
      </c>
      <c r="F135" s="303"/>
      <c r="G135" s="302">
        <v>0.19827751727790863</v>
      </c>
      <c r="H135" s="302">
        <v>5.1739452631154523E-2</v>
      </c>
      <c r="I135" s="302">
        <v>2.1713283206435563E-4</v>
      </c>
      <c r="J135" s="302">
        <f t="shared" si="66"/>
        <v>0.25023410274112751</v>
      </c>
      <c r="K135" s="303"/>
      <c r="L135" s="302">
        <v>0.23089010901781992</v>
      </c>
      <c r="M135" s="302">
        <v>7.054752684987986E-2</v>
      </c>
      <c r="N135" s="302">
        <v>9.1308366693895531E-5</v>
      </c>
      <c r="O135" s="302">
        <f t="shared" si="65"/>
        <v>0.30152894423439369</v>
      </c>
    </row>
    <row r="136" spans="1:15" s="236" customFormat="1" x14ac:dyDescent="0.2">
      <c r="A136" s="237" t="str">
        <f>name!E$12</f>
        <v>Elementary occupations</v>
      </c>
      <c r="B136" s="302">
        <v>0.25146173440097541</v>
      </c>
      <c r="C136" s="302">
        <v>2.2325150254076921E-2</v>
      </c>
      <c r="D136" s="302">
        <v>8.1042084383857217E-3</v>
      </c>
      <c r="E136" s="302">
        <f t="shared" si="63"/>
        <v>0.28189109309343807</v>
      </c>
      <c r="F136" s="303"/>
      <c r="G136" s="302">
        <v>0.13667137738401255</v>
      </c>
      <c r="H136" s="302">
        <v>3.5158198285732412E-2</v>
      </c>
      <c r="I136" s="302">
        <v>4.3124315359415621E-4</v>
      </c>
      <c r="J136" s="302">
        <f t="shared" si="66"/>
        <v>0.17226081882333913</v>
      </c>
      <c r="K136" s="303"/>
      <c r="L136" s="302">
        <v>0.11283221026625316</v>
      </c>
      <c r="M136" s="302">
        <v>2.3702900487877016E-2</v>
      </c>
      <c r="N136" s="302">
        <v>4.771078483954986E-4</v>
      </c>
      <c r="O136" s="302">
        <f t="shared" si="65"/>
        <v>0.13701221860252566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1.3548920150970201</v>
      </c>
      <c r="C138" s="311">
        <f t="shared" ref="C138:E138" si="67">SUM(C128:C136)</f>
        <v>0.12120219597138102</v>
      </c>
      <c r="D138" s="311">
        <f t="shared" si="67"/>
        <v>8.5905788931594396E-2</v>
      </c>
      <c r="E138" s="311">
        <f t="shared" si="67"/>
        <v>1.5619999999999954</v>
      </c>
      <c r="F138" s="311"/>
      <c r="G138" s="311">
        <f t="shared" ref="G138:J138" si="68">SUM(G128:G136)</f>
        <v>0.91812639715843436</v>
      </c>
      <c r="H138" s="311">
        <f t="shared" si="68"/>
        <v>0.34059208189718881</v>
      </c>
      <c r="I138" s="311">
        <f t="shared" si="68"/>
        <v>5.2815209443776295E-3</v>
      </c>
      <c r="J138" s="311">
        <f t="shared" si="68"/>
        <v>1.2640000000000009</v>
      </c>
      <c r="K138" s="311"/>
      <c r="L138" s="311">
        <f t="shared" ref="L138:O138" si="69">SUM(L128:L136)</f>
        <v>0.99458668366370584</v>
      </c>
      <c r="M138" s="311">
        <f t="shared" si="69"/>
        <v>0.36997254363572507</v>
      </c>
      <c r="N138" s="311">
        <f t="shared" si="69"/>
        <v>5.4407727005690975E-3</v>
      </c>
      <c r="O138" s="311">
        <f t="shared" si="69"/>
        <v>1.37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0.469603192078834</v>
      </c>
      <c r="C145" s="302">
        <v>6.399033633550337E-2</v>
      </c>
      <c r="D145" s="302">
        <v>0.16739187540873515</v>
      </c>
      <c r="E145" s="302">
        <f>SUM(B145:D145)</f>
        <v>0.70098540382307251</v>
      </c>
      <c r="F145" s="303"/>
      <c r="G145" s="302">
        <v>0.54681189258138019</v>
      </c>
      <c r="H145" s="302">
        <v>9.3337006054571472E-2</v>
      </c>
      <c r="I145" s="302">
        <v>0.42367616514829354</v>
      </c>
      <c r="J145" s="302">
        <f>SUM(G145:I145)</f>
        <v>1.0638250637842452</v>
      </c>
      <c r="K145" s="303"/>
      <c r="L145" s="302">
        <v>0.58978910569206477</v>
      </c>
      <c r="M145" s="302">
        <v>0.10577039637553859</v>
      </c>
      <c r="N145" s="302">
        <v>0.44097266102436644</v>
      </c>
      <c r="O145" s="302">
        <f>SUM(L145:N145)</f>
        <v>1.1365321630919698</v>
      </c>
    </row>
    <row r="146" spans="1:15" s="236" customFormat="1" x14ac:dyDescent="0.2">
      <c r="A146" s="237" t="str">
        <f>name!E$5</f>
        <v>Professional occupations</v>
      </c>
      <c r="B146" s="302">
        <v>0.82572591340232748</v>
      </c>
      <c r="C146" s="302">
        <v>4.4706726963000001E-2</v>
      </c>
      <c r="D146" s="302">
        <v>0.12024988611705432</v>
      </c>
      <c r="E146" s="302">
        <f t="shared" ref="E146:E153" si="70">SUM(B146:D146)</f>
        <v>0.99068252648238186</v>
      </c>
      <c r="F146" s="303"/>
      <c r="G146" s="302">
        <v>1.0501426206560207</v>
      </c>
      <c r="H146" s="302">
        <v>5.6215987236073087E-2</v>
      </c>
      <c r="I146" s="302">
        <v>0.28478588341361694</v>
      </c>
      <c r="J146" s="302">
        <f t="shared" ref="J146:J148" si="71">SUM(G146:I146)</f>
        <v>1.3911444913057107</v>
      </c>
      <c r="K146" s="303"/>
      <c r="L146" s="302">
        <v>1.2809473294962139</v>
      </c>
      <c r="M146" s="302">
        <v>6.6875915906788028E-2</v>
      </c>
      <c r="N146" s="302">
        <v>0.22968980856593557</v>
      </c>
      <c r="O146" s="302">
        <f t="shared" ref="O146:O153" si="72">SUM(L146:N146)</f>
        <v>1.5775130539689375</v>
      </c>
    </row>
    <row r="147" spans="1:15" s="236" customFormat="1" x14ac:dyDescent="0.2">
      <c r="A147" s="237" t="str">
        <f>name!E$6</f>
        <v>Associate professional occupations</v>
      </c>
      <c r="B147" s="302">
        <v>0.40290913448171672</v>
      </c>
      <c r="C147" s="302">
        <v>6.0535045385448912E-2</v>
      </c>
      <c r="D147" s="302">
        <v>4.3283541412896226E-2</v>
      </c>
      <c r="E147" s="302">
        <f t="shared" si="70"/>
        <v>0.50672772128006183</v>
      </c>
      <c r="F147" s="303"/>
      <c r="G147" s="302">
        <v>0.49635361866610761</v>
      </c>
      <c r="H147" s="302">
        <v>7.0283539579903423E-2</v>
      </c>
      <c r="I147" s="302">
        <v>8.0216650871177367E-2</v>
      </c>
      <c r="J147" s="302">
        <f t="shared" si="71"/>
        <v>0.64685380911718837</v>
      </c>
      <c r="K147" s="303"/>
      <c r="L147" s="302">
        <v>0.49198323832230301</v>
      </c>
      <c r="M147" s="302">
        <v>7.058070157820058E-2</v>
      </c>
      <c r="N147" s="302">
        <v>7.4899243991169442E-2</v>
      </c>
      <c r="O147" s="302">
        <f t="shared" si="72"/>
        <v>0.637463183891673</v>
      </c>
    </row>
    <row r="148" spans="1:15" s="236" customFormat="1" x14ac:dyDescent="0.2">
      <c r="A148" s="237" t="str">
        <f>name!E$7</f>
        <v>Administrative and secretarial occupations</v>
      </c>
      <c r="B148" s="302">
        <v>0.496987540686048</v>
      </c>
      <c r="C148" s="302">
        <v>0.34405493902269846</v>
      </c>
      <c r="D148" s="302">
        <v>9.4888229831176257E-2</v>
      </c>
      <c r="E148" s="302">
        <f t="shared" si="70"/>
        <v>0.93593070953992274</v>
      </c>
      <c r="F148" s="303"/>
      <c r="G148" s="302">
        <v>0.51685829871933819</v>
      </c>
      <c r="H148" s="302">
        <v>0.31332437132843155</v>
      </c>
      <c r="I148" s="302">
        <v>9.5444455212825172E-2</v>
      </c>
      <c r="J148" s="302">
        <f t="shared" si="71"/>
        <v>0.92562712526059487</v>
      </c>
      <c r="K148" s="303"/>
      <c r="L148" s="302">
        <v>0.40939228406134737</v>
      </c>
      <c r="M148" s="302">
        <v>0.3163096852369548</v>
      </c>
      <c r="N148" s="302">
        <v>8.0202801361012543E-2</v>
      </c>
      <c r="O148" s="302">
        <f t="shared" si="72"/>
        <v>0.80590477065931476</v>
      </c>
    </row>
    <row r="149" spans="1:15" s="236" customFormat="1" x14ac:dyDescent="0.2">
      <c r="A149" s="237" t="str">
        <f>name!E$8</f>
        <v>Skilled trades occupations</v>
      </c>
      <c r="B149" s="302">
        <v>2.6707803425868248</v>
      </c>
      <c r="C149" s="302">
        <v>0.14744699456867624</v>
      </c>
      <c r="D149" s="302">
        <v>2.2572507055576967</v>
      </c>
      <c r="E149" s="302">
        <f t="shared" si="70"/>
        <v>5.0754780427131978</v>
      </c>
      <c r="F149" s="303"/>
      <c r="G149" s="302">
        <v>2.0878493252514456</v>
      </c>
      <c r="H149" s="302">
        <v>7.1031511060983932E-2</v>
      </c>
      <c r="I149" s="302">
        <v>3.7397011400782723</v>
      </c>
      <c r="J149" s="302">
        <f>SUM(G149:I149)</f>
        <v>5.8985819763907017</v>
      </c>
      <c r="K149" s="303"/>
      <c r="L149" s="302">
        <v>1.7752249428355455</v>
      </c>
      <c r="M149" s="302">
        <v>0.10369352640224731</v>
      </c>
      <c r="N149" s="302">
        <v>3.7346867269760731</v>
      </c>
      <c r="O149" s="302">
        <f t="shared" si="72"/>
        <v>5.6136051962138662</v>
      </c>
    </row>
    <row r="150" spans="1:15" s="236" customFormat="1" x14ac:dyDescent="0.2">
      <c r="A150" s="237" t="str">
        <f>name!E$9</f>
        <v>Caring, leisure and other service occupations</v>
      </c>
      <c r="B150" s="302">
        <v>1.4186855465042822E-2</v>
      </c>
      <c r="C150" s="302">
        <v>7.8346913402401932E-3</v>
      </c>
      <c r="D150" s="302">
        <v>3.53572459799702E-3</v>
      </c>
      <c r="E150" s="302">
        <f t="shared" si="70"/>
        <v>2.5557271403280037E-2</v>
      </c>
      <c r="F150" s="303"/>
      <c r="G150" s="302">
        <v>1.5104227159988272E-2</v>
      </c>
      <c r="H150" s="302">
        <v>6.7600913338012056E-3</v>
      </c>
      <c r="I150" s="302">
        <v>5.0164520002436317E-3</v>
      </c>
      <c r="J150" s="302">
        <f t="shared" ref="J150:J153" si="73">SUM(G150:I150)</f>
        <v>2.6880770494033111E-2</v>
      </c>
      <c r="K150" s="303"/>
      <c r="L150" s="302">
        <v>1.5914088338815018E-2</v>
      </c>
      <c r="M150" s="302">
        <v>6.067087240075715E-3</v>
      </c>
      <c r="N150" s="302">
        <v>9.0951602323756271E-3</v>
      </c>
      <c r="O150" s="302">
        <f t="shared" si="72"/>
        <v>3.107633581126636E-2</v>
      </c>
    </row>
    <row r="151" spans="1:15" s="236" customFormat="1" x14ac:dyDescent="0.2">
      <c r="A151" s="237" t="str">
        <f>name!E$10</f>
        <v>Sales and customer service occupations</v>
      </c>
      <c r="B151" s="302">
        <v>0.11612101366938231</v>
      </c>
      <c r="C151" s="302">
        <v>7.4180335141066853E-2</v>
      </c>
      <c r="D151" s="302">
        <v>2.0732909585767813E-2</v>
      </c>
      <c r="E151" s="302">
        <f t="shared" si="70"/>
        <v>0.21103425839621698</v>
      </c>
      <c r="F151" s="303"/>
      <c r="G151" s="302">
        <v>0.11801452608194606</v>
      </c>
      <c r="H151" s="302">
        <v>7.1512017672771599E-2</v>
      </c>
      <c r="I151" s="302">
        <v>3.2726468161131887E-2</v>
      </c>
      <c r="J151" s="302">
        <f t="shared" si="73"/>
        <v>0.22225301191584956</v>
      </c>
      <c r="K151" s="303"/>
      <c r="L151" s="302">
        <v>0.13217083752984118</v>
      </c>
      <c r="M151" s="302">
        <v>8.5593049814357891E-2</v>
      </c>
      <c r="N151" s="302">
        <v>3.6247503688403834E-2</v>
      </c>
      <c r="O151" s="302">
        <f t="shared" si="72"/>
        <v>0.2540113910326029</v>
      </c>
    </row>
    <row r="152" spans="1:15" s="236" customFormat="1" x14ac:dyDescent="0.2">
      <c r="A152" s="237" t="str">
        <f>name!E$11</f>
        <v>Process, plant and machine operatives</v>
      </c>
      <c r="B152" s="302">
        <v>0.63623786921589209</v>
      </c>
      <c r="C152" s="302">
        <v>3.2433191517182026E-2</v>
      </c>
      <c r="D152" s="302">
        <v>0.15284660302435174</v>
      </c>
      <c r="E152" s="302">
        <f t="shared" si="70"/>
        <v>0.82151766375742585</v>
      </c>
      <c r="F152" s="303"/>
      <c r="G152" s="302">
        <v>0.50239252417377689</v>
      </c>
      <c r="H152" s="302">
        <v>2.8498204900137564E-2</v>
      </c>
      <c r="I152" s="302">
        <v>0.34091742843892431</v>
      </c>
      <c r="J152" s="302">
        <f t="shared" si="73"/>
        <v>0.87180815751283869</v>
      </c>
      <c r="K152" s="303"/>
      <c r="L152" s="302">
        <v>0.55971354744560031</v>
      </c>
      <c r="M152" s="302">
        <v>3.5076522435588883E-2</v>
      </c>
      <c r="N152" s="302">
        <v>0.50189045462263282</v>
      </c>
      <c r="O152" s="302">
        <f t="shared" si="72"/>
        <v>1.096680524503822</v>
      </c>
    </row>
    <row r="153" spans="1:15" s="236" customFormat="1" x14ac:dyDescent="0.2">
      <c r="A153" s="237" t="str">
        <f>name!E$12</f>
        <v>Elementary occupations</v>
      </c>
      <c r="B153" s="302">
        <v>0.34212898594176955</v>
      </c>
      <c r="C153" s="302">
        <v>0.18286136090722777</v>
      </c>
      <c r="D153" s="302">
        <v>0.19709605575543501</v>
      </c>
      <c r="E153" s="302">
        <f t="shared" si="70"/>
        <v>0.72208640260443235</v>
      </c>
      <c r="F153" s="303"/>
      <c r="G153" s="302">
        <v>0.26264324608979506</v>
      </c>
      <c r="H153" s="302">
        <v>0.13209325241642808</v>
      </c>
      <c r="I153" s="302">
        <v>0.33828909571262711</v>
      </c>
      <c r="J153" s="302">
        <f t="shared" si="73"/>
        <v>0.73302559421885027</v>
      </c>
      <c r="K153" s="303"/>
      <c r="L153" s="302">
        <v>0.21405113947567561</v>
      </c>
      <c r="M153" s="302">
        <v>9.9858593758494124E-2</v>
      </c>
      <c r="N153" s="302">
        <v>0.47630364759237692</v>
      </c>
      <c r="O153" s="302">
        <f t="shared" si="72"/>
        <v>0.79021338082654657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5.9746808475278375</v>
      </c>
      <c r="C155" s="311">
        <f t="shared" ref="C155:E155" si="74">SUM(C145:C153)</f>
        <v>0.95804362118104369</v>
      </c>
      <c r="D155" s="311">
        <f t="shared" si="74"/>
        <v>3.05727553129111</v>
      </c>
      <c r="E155" s="311">
        <f t="shared" si="74"/>
        <v>9.9899999999999896</v>
      </c>
      <c r="F155" s="311"/>
      <c r="G155" s="311">
        <f t="shared" ref="G155:J155" si="75">SUM(G145:G153)</f>
        <v>5.5961702793797992</v>
      </c>
      <c r="H155" s="311">
        <f t="shared" si="75"/>
        <v>0.84305598158310191</v>
      </c>
      <c r="I155" s="311">
        <f t="shared" si="75"/>
        <v>5.3407737390371119</v>
      </c>
      <c r="J155" s="311">
        <f t="shared" si="75"/>
        <v>11.780000000000012</v>
      </c>
      <c r="K155" s="311"/>
      <c r="L155" s="311">
        <f t="shared" ref="L155:O155" si="76">SUM(L145:L153)</f>
        <v>5.4691865131974069</v>
      </c>
      <c r="M155" s="311">
        <f t="shared" si="76"/>
        <v>0.88982547874824591</v>
      </c>
      <c r="N155" s="311">
        <f t="shared" si="76"/>
        <v>5.5839880080543454</v>
      </c>
      <c r="O155" s="311">
        <f t="shared" si="76"/>
        <v>11.942999999999998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2.2894816410160233</v>
      </c>
      <c r="C162" s="302">
        <v>0.26444645723430654</v>
      </c>
      <c r="D162" s="302">
        <v>0.54099859212088364</v>
      </c>
      <c r="E162" s="302">
        <f>SUM(B162:D162)</f>
        <v>3.0949266903712132</v>
      </c>
      <c r="F162" s="303"/>
      <c r="G162" s="302">
        <v>2.3953741127474233</v>
      </c>
      <c r="H162" s="302">
        <v>0.43040350159247209</v>
      </c>
      <c r="I162" s="302">
        <v>0.53785022827905504</v>
      </c>
      <c r="J162" s="302">
        <f>SUM(G162:I162)</f>
        <v>3.3636278426189503</v>
      </c>
      <c r="K162" s="303"/>
      <c r="L162" s="302">
        <v>2.7722185349428701</v>
      </c>
      <c r="M162" s="302">
        <v>0.55075856618453167</v>
      </c>
      <c r="N162" s="302">
        <v>0.6408769890762972</v>
      </c>
      <c r="O162" s="302">
        <f>SUM(L162:N162)</f>
        <v>3.9638540902036992</v>
      </c>
    </row>
    <row r="163" spans="1:15" s="236" customFormat="1" x14ac:dyDescent="0.2">
      <c r="A163" s="237" t="str">
        <f>name!E$5</f>
        <v>Professional occupations</v>
      </c>
      <c r="B163" s="302">
        <v>1.4845035541064882</v>
      </c>
      <c r="C163" s="302">
        <v>0.41243661699824952</v>
      </c>
      <c r="D163" s="302">
        <v>0.16424896512247991</v>
      </c>
      <c r="E163" s="302">
        <f t="shared" ref="E163:E170" si="77">SUM(B163:D163)</f>
        <v>2.0611891362272177</v>
      </c>
      <c r="F163" s="303"/>
      <c r="G163" s="302">
        <v>1.7585387755389974</v>
      </c>
      <c r="H163" s="302">
        <v>0.53982524758052364</v>
      </c>
      <c r="I163" s="302">
        <v>0.12047898009294766</v>
      </c>
      <c r="J163" s="302">
        <f t="shared" ref="J163:J165" si="78">SUM(G163:I163)</f>
        <v>2.4188430032124684</v>
      </c>
      <c r="K163" s="303"/>
      <c r="L163" s="302">
        <v>2.3127494888539544</v>
      </c>
      <c r="M163" s="302">
        <v>0.65377463335857455</v>
      </c>
      <c r="N163" s="302">
        <v>9.3009210449642984E-2</v>
      </c>
      <c r="O163" s="302">
        <f t="shared" ref="O163:O170" si="79">SUM(L163:N163)</f>
        <v>3.0595333326621716</v>
      </c>
    </row>
    <row r="164" spans="1:15" s="236" customFormat="1" x14ac:dyDescent="0.2">
      <c r="A164" s="237" t="str">
        <f>name!E$6</f>
        <v>Associate professional occupations</v>
      </c>
      <c r="B164" s="302">
        <v>1.4309558992158586</v>
      </c>
      <c r="C164" s="302">
        <v>0.37484531002066329</v>
      </c>
      <c r="D164" s="302">
        <v>9.5313288819935976E-2</v>
      </c>
      <c r="E164" s="302">
        <f t="shared" si="77"/>
        <v>1.9011144980564578</v>
      </c>
      <c r="F164" s="303"/>
      <c r="G164" s="302">
        <v>1.5420105742464734</v>
      </c>
      <c r="H164" s="302">
        <v>0.43308811321232293</v>
      </c>
      <c r="I164" s="302">
        <v>7.4622648004270334E-2</v>
      </c>
      <c r="J164" s="302">
        <f t="shared" si="78"/>
        <v>2.0497213354630666</v>
      </c>
      <c r="K164" s="303"/>
      <c r="L164" s="302">
        <v>1.6638733204499585</v>
      </c>
      <c r="M164" s="302">
        <v>0.42661808134502827</v>
      </c>
      <c r="N164" s="302">
        <v>5.8806815247132591E-2</v>
      </c>
      <c r="O164" s="302">
        <f t="shared" si="79"/>
        <v>2.1492982170421193</v>
      </c>
    </row>
    <row r="165" spans="1:15" s="236" customFormat="1" x14ac:dyDescent="0.2">
      <c r="A165" s="237" t="str">
        <f>name!E$7</f>
        <v>Administrative and secretarial occupations</v>
      </c>
      <c r="B165" s="302">
        <v>1.6430323053755365</v>
      </c>
      <c r="C165" s="302">
        <v>0.82202849605101758</v>
      </c>
      <c r="D165" s="302">
        <v>3.1544122339518602E-2</v>
      </c>
      <c r="E165" s="302">
        <f t="shared" si="77"/>
        <v>2.4966049237660726</v>
      </c>
      <c r="F165" s="303"/>
      <c r="G165" s="302">
        <v>1.5969509960866606</v>
      </c>
      <c r="H165" s="302">
        <v>0.83881884626651448</v>
      </c>
      <c r="I165" s="302">
        <v>3.8731504793528951E-2</v>
      </c>
      <c r="J165" s="302">
        <f t="shared" si="78"/>
        <v>2.4745013471467043</v>
      </c>
      <c r="K165" s="303"/>
      <c r="L165" s="302">
        <v>1.5554994106860571</v>
      </c>
      <c r="M165" s="302">
        <v>0.79541202794972199</v>
      </c>
      <c r="N165" s="302">
        <v>2.8054560154996539E-2</v>
      </c>
      <c r="O165" s="302">
        <f t="shared" si="79"/>
        <v>2.3789659987907759</v>
      </c>
    </row>
    <row r="166" spans="1:15" s="236" customFormat="1" x14ac:dyDescent="0.2">
      <c r="A166" s="237" t="str">
        <f>name!E$8</f>
        <v>Skilled trades occupations</v>
      </c>
      <c r="B166" s="302">
        <v>1.8034896380130421</v>
      </c>
      <c r="C166" s="302">
        <v>0.26102457895139131</v>
      </c>
      <c r="D166" s="302">
        <v>0.48591700712167196</v>
      </c>
      <c r="E166" s="302">
        <f t="shared" si="77"/>
        <v>2.5504312240861053</v>
      </c>
      <c r="F166" s="303"/>
      <c r="G166" s="302">
        <v>1.4685891337704831</v>
      </c>
      <c r="H166" s="302">
        <v>0.21902402482549915</v>
      </c>
      <c r="I166" s="302">
        <v>0.29624508497974361</v>
      </c>
      <c r="J166" s="302">
        <f>SUM(G166:I166)</f>
        <v>1.9838582435757257</v>
      </c>
      <c r="K166" s="303"/>
      <c r="L166" s="302">
        <v>1.3662257298439888</v>
      </c>
      <c r="M166" s="302">
        <v>0.23069514479820746</v>
      </c>
      <c r="N166" s="302">
        <v>0.32975029688343166</v>
      </c>
      <c r="O166" s="302">
        <f t="shared" si="79"/>
        <v>1.9266711715256279</v>
      </c>
    </row>
    <row r="167" spans="1:15" s="236" customFormat="1" x14ac:dyDescent="0.2">
      <c r="A167" s="237" t="str">
        <f>name!E$9</f>
        <v>Caring, leisure and other service occupations</v>
      </c>
      <c r="B167" s="302">
        <v>0.1363748321916676</v>
      </c>
      <c r="C167" s="302">
        <v>4.9327673726551273E-2</v>
      </c>
      <c r="D167" s="302">
        <v>1.5418853447219515E-2</v>
      </c>
      <c r="E167" s="302">
        <f t="shared" si="77"/>
        <v>0.2011213593654384</v>
      </c>
      <c r="F167" s="303"/>
      <c r="G167" s="302">
        <v>0.13273216870892646</v>
      </c>
      <c r="H167" s="302">
        <v>4.3164115592113E-2</v>
      </c>
      <c r="I167" s="302">
        <v>2.8106336846549368E-2</v>
      </c>
      <c r="J167" s="302">
        <f t="shared" ref="J167:J170" si="80">SUM(G167:I167)</f>
        <v>0.20400262114758883</v>
      </c>
      <c r="K167" s="303"/>
      <c r="L167" s="302">
        <v>0.18903034919353023</v>
      </c>
      <c r="M167" s="302">
        <v>3.7113067231970651E-2</v>
      </c>
      <c r="N167" s="302">
        <v>4.7079995119246321E-2</v>
      </c>
      <c r="O167" s="302">
        <f t="shared" si="79"/>
        <v>0.27322341154474722</v>
      </c>
    </row>
    <row r="168" spans="1:15" s="236" customFormat="1" x14ac:dyDescent="0.2">
      <c r="A168" s="237" t="str">
        <f>name!E$10</f>
        <v>Sales and customer service occupations</v>
      </c>
      <c r="B168" s="302">
        <v>1.5936605774887229</v>
      </c>
      <c r="C168" s="302">
        <v>4.9243054605846703</v>
      </c>
      <c r="D168" s="302">
        <v>0.2496158952181336</v>
      </c>
      <c r="E168" s="302">
        <f t="shared" si="77"/>
        <v>6.7675819332915266</v>
      </c>
      <c r="F168" s="303"/>
      <c r="G168" s="302">
        <v>1.3516090360147537</v>
      </c>
      <c r="H168" s="302">
        <v>4.507660695271495</v>
      </c>
      <c r="I168" s="302">
        <v>0.15347645974876006</v>
      </c>
      <c r="J168" s="302">
        <f t="shared" si="80"/>
        <v>6.0127461910350091</v>
      </c>
      <c r="K168" s="303"/>
      <c r="L168" s="302">
        <v>1.1596265043796494</v>
      </c>
      <c r="M168" s="302">
        <v>3.9892552127391294</v>
      </c>
      <c r="N168" s="302">
        <v>0.11338474873492936</v>
      </c>
      <c r="O168" s="302">
        <f t="shared" si="79"/>
        <v>5.2622664658537079</v>
      </c>
    </row>
    <row r="169" spans="1:15" s="236" customFormat="1" x14ac:dyDescent="0.2">
      <c r="A169" s="237" t="str">
        <f>name!E$11</f>
        <v>Process, plant and machine operatives</v>
      </c>
      <c r="B169" s="302">
        <v>1.774633956725076</v>
      </c>
      <c r="C169" s="302">
        <v>0.35837148597886098</v>
      </c>
      <c r="D169" s="302">
        <v>4.7182817331711771E-2</v>
      </c>
      <c r="E169" s="302">
        <f t="shared" si="77"/>
        <v>2.1801882600356488</v>
      </c>
      <c r="F169" s="303"/>
      <c r="G169" s="302">
        <v>1.3328477524320814</v>
      </c>
      <c r="H169" s="302">
        <v>0.35945653131537803</v>
      </c>
      <c r="I169" s="302">
        <v>3.8425162063710196E-2</v>
      </c>
      <c r="J169" s="302">
        <f t="shared" si="80"/>
        <v>1.7307294458111695</v>
      </c>
      <c r="K169" s="303"/>
      <c r="L169" s="302">
        <v>1.4898560903791009</v>
      </c>
      <c r="M169" s="302">
        <v>0.46836288774068024</v>
      </c>
      <c r="N169" s="302">
        <v>5.0940276733477008E-2</v>
      </c>
      <c r="O169" s="302">
        <f t="shared" si="79"/>
        <v>2.009159254853258</v>
      </c>
    </row>
    <row r="170" spans="1:15" s="236" customFormat="1" x14ac:dyDescent="0.2">
      <c r="A170" s="237" t="str">
        <f>name!E$12</f>
        <v>Elementary occupations</v>
      </c>
      <c r="B170" s="302">
        <v>1.4882575889704359</v>
      </c>
      <c r="C170" s="302">
        <v>1.3145449792490251</v>
      </c>
      <c r="D170" s="302">
        <v>5.4039406580861225E-2</v>
      </c>
      <c r="E170" s="302">
        <f t="shared" si="77"/>
        <v>2.8568419748003224</v>
      </c>
      <c r="F170" s="303"/>
      <c r="G170" s="302">
        <v>1.0752497099380123</v>
      </c>
      <c r="H170" s="302">
        <v>1.0393929443547281</v>
      </c>
      <c r="I170" s="302">
        <v>4.5327315696568241E-2</v>
      </c>
      <c r="J170" s="302">
        <f t="shared" si="80"/>
        <v>2.1599699699893087</v>
      </c>
      <c r="K170" s="303"/>
      <c r="L170" s="302">
        <v>0.90823103073231948</v>
      </c>
      <c r="M170" s="302">
        <v>0.76545369876429215</v>
      </c>
      <c r="N170" s="302">
        <v>6.034332802727839E-2</v>
      </c>
      <c r="O170" s="302">
        <f t="shared" si="79"/>
        <v>1.7340280575238902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13.644389993102852</v>
      </c>
      <c r="C172" s="311">
        <f t="shared" ref="C172:E172" si="81">SUM(C162:C170)</f>
        <v>8.781331058794736</v>
      </c>
      <c r="D172" s="311">
        <f t="shared" si="81"/>
        <v>1.6842789481024159</v>
      </c>
      <c r="E172" s="311">
        <f t="shared" si="81"/>
        <v>24.110000000000003</v>
      </c>
      <c r="F172" s="311"/>
      <c r="G172" s="311">
        <f t="shared" ref="G172:J172" si="82">SUM(G162:G170)</f>
        <v>12.653902259483813</v>
      </c>
      <c r="H172" s="311">
        <f t="shared" si="82"/>
        <v>8.4108340200110465</v>
      </c>
      <c r="I172" s="311">
        <f t="shared" si="82"/>
        <v>1.3332637205051334</v>
      </c>
      <c r="J172" s="311">
        <f t="shared" si="82"/>
        <v>22.397999999999993</v>
      </c>
      <c r="K172" s="311"/>
      <c r="L172" s="311">
        <f t="shared" ref="L172:O172" si="83">SUM(L162:L170)</f>
        <v>13.417310459461426</v>
      </c>
      <c r="M172" s="311">
        <f t="shared" si="83"/>
        <v>7.9174433201121364</v>
      </c>
      <c r="N172" s="311">
        <f t="shared" si="83"/>
        <v>1.4222462204264319</v>
      </c>
      <c r="O172" s="311">
        <f t="shared" si="83"/>
        <v>22.756999999999994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0.43982403337943593</v>
      </c>
      <c r="C179" s="302">
        <v>2.1650419454450145E-2</v>
      </c>
      <c r="D179" s="302">
        <v>8.8221242288807761E-2</v>
      </c>
      <c r="E179" s="302">
        <f>SUM(B179:D179)</f>
        <v>0.54969569512269378</v>
      </c>
      <c r="F179" s="303"/>
      <c r="G179" s="302">
        <v>0.53712238132838641</v>
      </c>
      <c r="H179" s="302">
        <v>6.724913096139952E-2</v>
      </c>
      <c r="I179" s="302">
        <v>0.10688847021699212</v>
      </c>
      <c r="J179" s="302">
        <f>SUM(G179:I179)</f>
        <v>0.71125998250677802</v>
      </c>
      <c r="K179" s="303"/>
      <c r="L179" s="302">
        <v>0.63064215369055754</v>
      </c>
      <c r="M179" s="302">
        <v>8.9161404104716818E-2</v>
      </c>
      <c r="N179" s="302">
        <v>0.10918949809140026</v>
      </c>
      <c r="O179" s="302">
        <f>SUM(L179:N179)</f>
        <v>0.8289930558866746</v>
      </c>
    </row>
    <row r="180" spans="1:15" s="236" customFormat="1" x14ac:dyDescent="0.2">
      <c r="A180" s="237" t="str">
        <f>name!E$5</f>
        <v>Professional occupations</v>
      </c>
      <c r="B180" s="302">
        <v>0.31595073809291185</v>
      </c>
      <c r="C180" s="302">
        <v>1.8224905152735942E-2</v>
      </c>
      <c r="D180" s="302">
        <v>2.9636622644975432E-2</v>
      </c>
      <c r="E180" s="302">
        <f t="shared" ref="E180:E187" si="84">SUM(B180:D180)</f>
        <v>0.36381226589062321</v>
      </c>
      <c r="F180" s="303"/>
      <c r="G180" s="302">
        <v>0.43617751595480497</v>
      </c>
      <c r="H180" s="302">
        <v>5.0888429725668136E-2</v>
      </c>
      <c r="I180" s="302">
        <v>3.29626772207725E-2</v>
      </c>
      <c r="J180" s="302">
        <f t="shared" ref="J180:J182" si="85">SUM(G180:I180)</f>
        <v>0.52002862290124563</v>
      </c>
      <c r="K180" s="303"/>
      <c r="L180" s="302">
        <v>0.56245099458269188</v>
      </c>
      <c r="M180" s="302">
        <v>7.759614571505298E-2</v>
      </c>
      <c r="N180" s="302">
        <v>2.7852029394318641E-2</v>
      </c>
      <c r="O180" s="302">
        <f t="shared" ref="O180:O187" si="86">SUM(L180:N180)</f>
        <v>0.66789916969206353</v>
      </c>
    </row>
    <row r="181" spans="1:15" s="236" customFormat="1" x14ac:dyDescent="0.2">
      <c r="A181" s="237" t="str">
        <f>name!E$6</f>
        <v>Associate professional occupations</v>
      </c>
      <c r="B181" s="302">
        <v>0.31549800028848918</v>
      </c>
      <c r="C181" s="302">
        <v>2.8811203453068649E-2</v>
      </c>
      <c r="D181" s="302">
        <v>1.6605866103937474E-2</v>
      </c>
      <c r="E181" s="302">
        <f t="shared" si="84"/>
        <v>0.36091506984549532</v>
      </c>
      <c r="F181" s="303"/>
      <c r="G181" s="302">
        <v>0.38076708985528623</v>
      </c>
      <c r="H181" s="302">
        <v>5.9678921295134975E-2</v>
      </c>
      <c r="I181" s="302">
        <v>1.8295115829302332E-2</v>
      </c>
      <c r="J181" s="302">
        <f t="shared" si="85"/>
        <v>0.45874112697972352</v>
      </c>
      <c r="K181" s="303"/>
      <c r="L181" s="302">
        <v>0.38268793112054544</v>
      </c>
      <c r="M181" s="302">
        <v>6.9749682223062978E-2</v>
      </c>
      <c r="N181" s="302">
        <v>1.5088682022888782E-2</v>
      </c>
      <c r="O181" s="302">
        <f t="shared" si="86"/>
        <v>0.4675262953664972</v>
      </c>
    </row>
    <row r="182" spans="1:15" s="236" customFormat="1" x14ac:dyDescent="0.2">
      <c r="A182" s="237" t="str">
        <f>name!E$7</f>
        <v>Administrative and secretarial occupations</v>
      </c>
      <c r="B182" s="302">
        <v>0.53817847873946034</v>
      </c>
      <c r="C182" s="302">
        <v>0.20517408052229366</v>
      </c>
      <c r="D182" s="302">
        <v>1.5603486646463122E-2</v>
      </c>
      <c r="E182" s="302">
        <f t="shared" si="84"/>
        <v>0.75895604590821719</v>
      </c>
      <c r="F182" s="303"/>
      <c r="G182" s="302">
        <v>0.59011513754684397</v>
      </c>
      <c r="H182" s="302">
        <v>0.26525720351336179</v>
      </c>
      <c r="I182" s="302">
        <v>1.4104933815459393E-2</v>
      </c>
      <c r="J182" s="302">
        <f t="shared" si="85"/>
        <v>0.86947727487566517</v>
      </c>
      <c r="K182" s="303"/>
      <c r="L182" s="302">
        <v>0.59065598375406636</v>
      </c>
      <c r="M182" s="302">
        <v>0.25060009134319738</v>
      </c>
      <c r="N182" s="302">
        <v>1.3483045382466058E-2</v>
      </c>
      <c r="O182" s="302">
        <f t="shared" si="86"/>
        <v>0.85473912047972977</v>
      </c>
    </row>
    <row r="183" spans="1:15" s="236" customFormat="1" x14ac:dyDescent="0.2">
      <c r="A183" s="237" t="str">
        <f>name!E$8</f>
        <v>Skilled trades occupations</v>
      </c>
      <c r="B183" s="302">
        <v>0.28031437795353453</v>
      </c>
      <c r="C183" s="302">
        <v>7.2434567474691278E-2</v>
      </c>
      <c r="D183" s="302">
        <v>9.9605631545957599E-2</v>
      </c>
      <c r="E183" s="302">
        <f t="shared" si="84"/>
        <v>0.45235457697418341</v>
      </c>
      <c r="F183" s="303"/>
      <c r="G183" s="302">
        <v>0.2165758990897691</v>
      </c>
      <c r="H183" s="302">
        <v>5.2344096968736327E-2</v>
      </c>
      <c r="I183" s="302">
        <v>7.2148336418052947E-2</v>
      </c>
      <c r="J183" s="302">
        <f>SUM(G183:I183)</f>
        <v>0.34106833247655838</v>
      </c>
      <c r="K183" s="303"/>
      <c r="L183" s="302">
        <v>0.17216828534241799</v>
      </c>
      <c r="M183" s="302">
        <v>6.4446123426891488E-2</v>
      </c>
      <c r="N183" s="302">
        <v>6.5904254368508788E-2</v>
      </c>
      <c r="O183" s="302">
        <f t="shared" si="86"/>
        <v>0.30251866313781828</v>
      </c>
    </row>
    <row r="184" spans="1:15" s="236" customFormat="1" x14ac:dyDescent="0.2">
      <c r="A184" s="237" t="str">
        <f>name!E$9</f>
        <v>Caring, leisure and other service occupations</v>
      </c>
      <c r="B184" s="302">
        <v>0.20458022638579537</v>
      </c>
      <c r="C184" s="302">
        <v>9.8393906337923762E-2</v>
      </c>
      <c r="D184" s="302">
        <v>3.4296029995722295E-2</v>
      </c>
      <c r="E184" s="302">
        <f t="shared" si="84"/>
        <v>0.33727016271944144</v>
      </c>
      <c r="F184" s="303"/>
      <c r="G184" s="302">
        <v>0.20895505618202964</v>
      </c>
      <c r="H184" s="302">
        <v>0.2035660577423388</v>
      </c>
      <c r="I184" s="302">
        <v>3.585591008093976E-2</v>
      </c>
      <c r="J184" s="302">
        <f t="shared" ref="J184:J187" si="87">SUM(G184:I184)</f>
        <v>0.44837702400530816</v>
      </c>
      <c r="K184" s="303"/>
      <c r="L184" s="302">
        <v>0.20931379365030081</v>
      </c>
      <c r="M184" s="302">
        <v>0.22732101980764841</v>
      </c>
      <c r="N184" s="302">
        <v>4.566710380066822E-2</v>
      </c>
      <c r="O184" s="302">
        <f t="shared" si="86"/>
        <v>0.48230191725861743</v>
      </c>
    </row>
    <row r="185" spans="1:15" s="236" customFormat="1" x14ac:dyDescent="0.2">
      <c r="A185" s="237" t="str">
        <f>name!E$10</f>
        <v>Sales and customer service occupations</v>
      </c>
      <c r="B185" s="302">
        <v>0.17851494401225568</v>
      </c>
      <c r="C185" s="302">
        <v>5.5711762403302084E-2</v>
      </c>
      <c r="D185" s="302">
        <v>1.6317590542787672E-2</v>
      </c>
      <c r="E185" s="302">
        <f t="shared" si="84"/>
        <v>0.25054429695834546</v>
      </c>
      <c r="F185" s="303"/>
      <c r="G185" s="302">
        <v>0.19472339606994421</v>
      </c>
      <c r="H185" s="302">
        <v>6.1661992348518546E-2</v>
      </c>
      <c r="I185" s="302">
        <v>1.4165852002192942E-2</v>
      </c>
      <c r="J185" s="302">
        <f t="shared" si="87"/>
        <v>0.2705512404206557</v>
      </c>
      <c r="K185" s="303"/>
      <c r="L185" s="302">
        <v>0.23425269228764206</v>
      </c>
      <c r="M185" s="302">
        <v>9.101670321656892E-2</v>
      </c>
      <c r="N185" s="302">
        <v>1.2586835549034326E-2</v>
      </c>
      <c r="O185" s="302">
        <f t="shared" si="86"/>
        <v>0.3378562310532453</v>
      </c>
    </row>
    <row r="186" spans="1:15" s="236" customFormat="1" x14ac:dyDescent="0.2">
      <c r="A186" s="237" t="str">
        <f>name!E$11</f>
        <v>Process, plant and machine operatives</v>
      </c>
      <c r="B186" s="302">
        <v>2.0549632001273723</v>
      </c>
      <c r="C186" s="302">
        <v>0.13874877851161677</v>
      </c>
      <c r="D186" s="302">
        <v>0.73420283751259974</v>
      </c>
      <c r="E186" s="302">
        <f t="shared" si="84"/>
        <v>2.9279148161515884</v>
      </c>
      <c r="F186" s="303"/>
      <c r="G186" s="302">
        <v>1.6977089293259362</v>
      </c>
      <c r="H186" s="302">
        <v>0.42353726275857478</v>
      </c>
      <c r="I186" s="302">
        <v>0.8155006051427004</v>
      </c>
      <c r="J186" s="302">
        <f t="shared" si="87"/>
        <v>2.9367467972272117</v>
      </c>
      <c r="K186" s="303"/>
      <c r="L186" s="302">
        <v>1.7851783955309655</v>
      </c>
      <c r="M186" s="302">
        <v>0.52967212789553375</v>
      </c>
      <c r="N186" s="302">
        <v>0.8999038726234363</v>
      </c>
      <c r="O186" s="302">
        <f t="shared" si="86"/>
        <v>3.2147543960499356</v>
      </c>
    </row>
    <row r="187" spans="1:15" s="236" customFormat="1" x14ac:dyDescent="0.2">
      <c r="A187" s="237" t="str">
        <f>name!E$12</f>
        <v>Elementary occupations</v>
      </c>
      <c r="B187" s="302">
        <v>1.0311333862614234</v>
      </c>
      <c r="C187" s="302">
        <v>0.29244201187466951</v>
      </c>
      <c r="D187" s="302">
        <v>4.1961672293317334E-2</v>
      </c>
      <c r="E187" s="302">
        <f t="shared" si="84"/>
        <v>1.3655370704294103</v>
      </c>
      <c r="F187" s="303"/>
      <c r="G187" s="302">
        <v>0.89648357172211646</v>
      </c>
      <c r="H187" s="302">
        <v>0.25445384958369549</v>
      </c>
      <c r="I187" s="302">
        <v>3.3812177301035522E-2</v>
      </c>
      <c r="J187" s="302">
        <f t="shared" si="87"/>
        <v>1.1847495986068475</v>
      </c>
      <c r="K187" s="303"/>
      <c r="L187" s="302">
        <v>0.81973592982011856</v>
      </c>
      <c r="M187" s="302">
        <v>0.23461218577970588</v>
      </c>
      <c r="N187" s="302">
        <v>3.7063035475591317E-2</v>
      </c>
      <c r="O187" s="302">
        <f t="shared" si="86"/>
        <v>1.0914111510754159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5.3589573852406787</v>
      </c>
      <c r="C189" s="311">
        <f t="shared" ref="C189:E189" si="88">SUM(C179:C187)</f>
        <v>0.93159163518475196</v>
      </c>
      <c r="D189" s="311">
        <f t="shared" si="88"/>
        <v>1.0764509795745685</v>
      </c>
      <c r="E189" s="311">
        <f t="shared" si="88"/>
        <v>7.3669999999999982</v>
      </c>
      <c r="F189" s="311"/>
      <c r="G189" s="311">
        <f t="shared" ref="G189:J189" si="89">SUM(G179:G187)</f>
        <v>5.1586289770751179</v>
      </c>
      <c r="H189" s="311">
        <f t="shared" si="89"/>
        <v>1.4386369448974283</v>
      </c>
      <c r="I189" s="311">
        <f t="shared" si="89"/>
        <v>1.1437340780274479</v>
      </c>
      <c r="J189" s="311">
        <f t="shared" si="89"/>
        <v>7.7409999999999934</v>
      </c>
      <c r="K189" s="311"/>
      <c r="L189" s="311">
        <f t="shared" ref="L189:O189" si="90">SUM(L179:L187)</f>
        <v>5.3870861597793054</v>
      </c>
      <c r="M189" s="311">
        <f t="shared" si="90"/>
        <v>1.6341754835123787</v>
      </c>
      <c r="N189" s="311">
        <f t="shared" si="90"/>
        <v>1.2267383567083128</v>
      </c>
      <c r="O189" s="311">
        <f t="shared" si="90"/>
        <v>8.2479999999999976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0.78922384977540794</v>
      </c>
      <c r="C196" s="302">
        <v>0.10777677036080695</v>
      </c>
      <c r="D196" s="302">
        <v>0.30285659069190007</v>
      </c>
      <c r="E196" s="302">
        <f>SUM(B196:D196)</f>
        <v>1.1998572108281149</v>
      </c>
      <c r="F196" s="303"/>
      <c r="G196" s="302">
        <v>1.1388417224913374</v>
      </c>
      <c r="H196" s="302">
        <v>0.22906452332026506</v>
      </c>
      <c r="I196" s="302">
        <v>0.32777497775641723</v>
      </c>
      <c r="J196" s="302">
        <f>SUM(G196:I196)</f>
        <v>1.6956812235680196</v>
      </c>
      <c r="K196" s="303"/>
      <c r="L196" s="302">
        <v>1.7270890975463926</v>
      </c>
      <c r="M196" s="302">
        <v>0.38872262074039243</v>
      </c>
      <c r="N196" s="302">
        <v>0.4224598960548519</v>
      </c>
      <c r="O196" s="302">
        <f>SUM(L196:N196)</f>
        <v>2.5382716143416371</v>
      </c>
    </row>
    <row r="197" spans="1:15" s="236" customFormat="1" x14ac:dyDescent="0.2">
      <c r="A197" s="237" t="str">
        <f>name!E$5</f>
        <v>Professional occupations</v>
      </c>
      <c r="B197" s="302">
        <v>0.2688709396004067</v>
      </c>
      <c r="C197" s="302">
        <v>4.0219282262316643E-2</v>
      </c>
      <c r="D197" s="302">
        <v>2.487901356271886E-2</v>
      </c>
      <c r="E197" s="302">
        <f t="shared" ref="E197:E204" si="91">SUM(B197:D197)</f>
        <v>0.33396923542544221</v>
      </c>
      <c r="F197" s="303"/>
      <c r="G197" s="302">
        <v>0.46291698945260124</v>
      </c>
      <c r="H197" s="302">
        <v>9.1136946960921492E-2</v>
      </c>
      <c r="I197" s="302">
        <v>2.5707627028171181E-2</v>
      </c>
      <c r="J197" s="302">
        <f t="shared" ref="J197:J199" si="92">SUM(G197:I197)</f>
        <v>0.57976156344169394</v>
      </c>
      <c r="K197" s="303"/>
      <c r="L197" s="302">
        <v>0.68210084445393548</v>
      </c>
      <c r="M197" s="302">
        <v>0.14326578713194568</v>
      </c>
      <c r="N197" s="302">
        <v>1.7955183997680434E-2</v>
      </c>
      <c r="O197" s="302">
        <f t="shared" ref="O197:O204" si="93">SUM(L197:N197)</f>
        <v>0.84332181558356167</v>
      </c>
    </row>
    <row r="198" spans="1:15" s="236" customFormat="1" x14ac:dyDescent="0.2">
      <c r="A198" s="237" t="str">
        <f>name!E$6</f>
        <v>Associate professional occupations</v>
      </c>
      <c r="B198" s="302">
        <v>0.21734023829987756</v>
      </c>
      <c r="C198" s="302">
        <v>0.11495674557638341</v>
      </c>
      <c r="D198" s="302">
        <v>1.4744079685428207E-2</v>
      </c>
      <c r="E198" s="302">
        <f t="shared" si="91"/>
        <v>0.34704106356168918</v>
      </c>
      <c r="F198" s="303"/>
      <c r="G198" s="302">
        <v>0.33954152189617359</v>
      </c>
      <c r="H198" s="302">
        <v>0.18323908495375787</v>
      </c>
      <c r="I198" s="302">
        <v>1.3108733548342371E-2</v>
      </c>
      <c r="J198" s="302">
        <f t="shared" si="92"/>
        <v>0.53588934039827385</v>
      </c>
      <c r="K198" s="303"/>
      <c r="L198" s="302">
        <v>0.44852813120530322</v>
      </c>
      <c r="M198" s="302">
        <v>0.28530589818068475</v>
      </c>
      <c r="N198" s="302">
        <v>1.0722301932799565E-2</v>
      </c>
      <c r="O198" s="302">
        <f t="shared" si="93"/>
        <v>0.74455633131878751</v>
      </c>
    </row>
    <row r="199" spans="1:15" s="236" customFormat="1" x14ac:dyDescent="0.2">
      <c r="A199" s="237" t="str">
        <f>name!E$7</f>
        <v>Administrative and secretarial occupations</v>
      </c>
      <c r="B199" s="302">
        <v>0.34662886593773345</v>
      </c>
      <c r="C199" s="302">
        <v>0.18026984714222266</v>
      </c>
      <c r="D199" s="302">
        <v>1.0800107308198316E-2</v>
      </c>
      <c r="E199" s="302">
        <f t="shared" si="91"/>
        <v>0.53769882038815442</v>
      </c>
      <c r="F199" s="303"/>
      <c r="G199" s="302">
        <v>0.45319166406918315</v>
      </c>
      <c r="H199" s="302">
        <v>0.26419397520651605</v>
      </c>
      <c r="I199" s="302">
        <v>9.2875504182545008E-3</v>
      </c>
      <c r="J199" s="302">
        <f t="shared" si="92"/>
        <v>0.72667318969395367</v>
      </c>
      <c r="K199" s="303"/>
      <c r="L199" s="302">
        <v>0.61807385178459484</v>
      </c>
      <c r="M199" s="302">
        <v>0.39682040779326633</v>
      </c>
      <c r="N199" s="302">
        <v>1.2118731795750825E-2</v>
      </c>
      <c r="O199" s="302">
        <f t="shared" si="93"/>
        <v>1.0270129913736119</v>
      </c>
    </row>
    <row r="200" spans="1:15" s="236" customFormat="1" x14ac:dyDescent="0.2">
      <c r="A200" s="237" t="str">
        <f>name!E$8</f>
        <v>Skilled trades occupations</v>
      </c>
      <c r="B200" s="302">
        <v>0.64046254077601517</v>
      </c>
      <c r="C200" s="302">
        <v>0.52457102186523807</v>
      </c>
      <c r="D200" s="302">
        <v>8.6989403892336767E-2</v>
      </c>
      <c r="E200" s="302">
        <f t="shared" si="91"/>
        <v>1.25202296653359</v>
      </c>
      <c r="F200" s="303"/>
      <c r="G200" s="302">
        <v>0.64075148676719007</v>
      </c>
      <c r="H200" s="302">
        <v>0.56586931075834157</v>
      </c>
      <c r="I200" s="302">
        <v>9.5663344682154872E-2</v>
      </c>
      <c r="J200" s="302">
        <f>SUM(G200:I200)</f>
        <v>1.3022841422076865</v>
      </c>
      <c r="K200" s="303"/>
      <c r="L200" s="302">
        <v>0.42626670846379311</v>
      </c>
      <c r="M200" s="302">
        <v>0.70560201550404955</v>
      </c>
      <c r="N200" s="302">
        <v>0.11574566720996592</v>
      </c>
      <c r="O200" s="302">
        <f t="shared" si="93"/>
        <v>1.2476143911778086</v>
      </c>
    </row>
    <row r="201" spans="1:15" s="236" customFormat="1" x14ac:dyDescent="0.2">
      <c r="A201" s="237" t="str">
        <f>name!E$9</f>
        <v>Caring, leisure and other service occupations</v>
      </c>
      <c r="B201" s="302">
        <v>0.20428655201105006</v>
      </c>
      <c r="C201" s="302">
        <v>0.22394027621093779</v>
      </c>
      <c r="D201" s="302">
        <v>2.3299721950251425E-2</v>
      </c>
      <c r="E201" s="302">
        <f t="shared" si="91"/>
        <v>0.4515265501722393</v>
      </c>
      <c r="F201" s="303"/>
      <c r="G201" s="302">
        <v>0.24445299945814936</v>
      </c>
      <c r="H201" s="302">
        <v>0.2834653497904826</v>
      </c>
      <c r="I201" s="302">
        <v>3.0811988821886557E-2</v>
      </c>
      <c r="J201" s="302">
        <f t="shared" ref="J201:J204" si="94">SUM(G201:I201)</f>
        <v>0.55873033807051842</v>
      </c>
      <c r="K201" s="303"/>
      <c r="L201" s="302">
        <v>0.30993762512092249</v>
      </c>
      <c r="M201" s="302">
        <v>0.32919079643311827</v>
      </c>
      <c r="N201" s="302">
        <v>4.9574543644807914E-2</v>
      </c>
      <c r="O201" s="302">
        <f t="shared" si="93"/>
        <v>0.68870296519884866</v>
      </c>
    </row>
    <row r="202" spans="1:15" s="236" customFormat="1" x14ac:dyDescent="0.2">
      <c r="A202" s="237" t="str">
        <f>name!E$10</f>
        <v>Sales and customer service occupations</v>
      </c>
      <c r="B202" s="302">
        <v>0.23812140194168091</v>
      </c>
      <c r="C202" s="302">
        <v>0.43893817664043516</v>
      </c>
      <c r="D202" s="302">
        <v>0.12859083315379025</v>
      </c>
      <c r="E202" s="302">
        <f t="shared" si="91"/>
        <v>0.80565041173590635</v>
      </c>
      <c r="F202" s="303"/>
      <c r="G202" s="302">
        <v>0.29954123413800438</v>
      </c>
      <c r="H202" s="302">
        <v>0.61974905723170215</v>
      </c>
      <c r="I202" s="302">
        <v>9.5284354764980192E-2</v>
      </c>
      <c r="J202" s="302">
        <f t="shared" si="94"/>
        <v>1.0145746461346867</v>
      </c>
      <c r="K202" s="303"/>
      <c r="L202" s="302">
        <v>0.45558901774106064</v>
      </c>
      <c r="M202" s="302">
        <v>0.8870985572148834</v>
      </c>
      <c r="N202" s="302">
        <v>8.1544209687840194E-2</v>
      </c>
      <c r="O202" s="302">
        <f t="shared" si="93"/>
        <v>1.4242317846437842</v>
      </c>
    </row>
    <row r="203" spans="1:15" s="236" customFormat="1" x14ac:dyDescent="0.2">
      <c r="A203" s="237" t="str">
        <f>name!E$11</f>
        <v>Process, plant and machine operatives</v>
      </c>
      <c r="B203" s="302">
        <v>0.13945172269247783</v>
      </c>
      <c r="C203" s="302">
        <v>0.23034689611224765</v>
      </c>
      <c r="D203" s="302">
        <v>1.040840981223244E-2</v>
      </c>
      <c r="E203" s="302">
        <f t="shared" si="91"/>
        <v>0.38020702861695793</v>
      </c>
      <c r="F203" s="303"/>
      <c r="G203" s="302">
        <v>0.13757087925361947</v>
      </c>
      <c r="H203" s="302">
        <v>0.33677783021226376</v>
      </c>
      <c r="I203" s="302">
        <v>9.8848964888406197E-3</v>
      </c>
      <c r="J203" s="302">
        <f t="shared" si="94"/>
        <v>0.48423360595472387</v>
      </c>
      <c r="K203" s="303"/>
      <c r="L203" s="302">
        <v>0.21485403814629123</v>
      </c>
      <c r="M203" s="302">
        <v>0.60529014052567076</v>
      </c>
      <c r="N203" s="302">
        <v>1.4874023269246164E-2</v>
      </c>
      <c r="O203" s="302">
        <f t="shared" si="93"/>
        <v>0.83501820194120813</v>
      </c>
    </row>
    <row r="204" spans="1:15" s="236" customFormat="1" x14ac:dyDescent="0.2">
      <c r="A204" s="237" t="str">
        <f>name!E$12</f>
        <v>Elementary occupations</v>
      </c>
      <c r="B204" s="302">
        <v>0.87470230374614255</v>
      </c>
      <c r="C204" s="302">
        <v>3.5789159462800653</v>
      </c>
      <c r="D204" s="302">
        <v>3.3408462711681478E-2</v>
      </c>
      <c r="E204" s="302">
        <f t="shared" si="91"/>
        <v>4.4870267127378893</v>
      </c>
      <c r="F204" s="303"/>
      <c r="G204" s="302">
        <v>0.98739493141980095</v>
      </c>
      <c r="H204" s="302">
        <v>4.2318762442481637</v>
      </c>
      <c r="I204" s="302">
        <v>2.3900774862484403E-2</v>
      </c>
      <c r="J204" s="302">
        <f t="shared" si="94"/>
        <v>5.2431719505304493</v>
      </c>
      <c r="K204" s="303"/>
      <c r="L204" s="302">
        <v>1.1131799173876451</v>
      </c>
      <c r="M204" s="302">
        <v>4.7600421674236717</v>
      </c>
      <c r="N204" s="302">
        <v>4.3047819609443747E-2</v>
      </c>
      <c r="O204" s="302">
        <f t="shared" si="93"/>
        <v>5.9162699044207612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3.7190884147807917</v>
      </c>
      <c r="C206" s="311">
        <f t="shared" ref="C206:E206" si="95">SUM(C196:C204)</f>
        <v>5.4399349624506534</v>
      </c>
      <c r="D206" s="311">
        <f t="shared" si="95"/>
        <v>0.63597662276853784</v>
      </c>
      <c r="E206" s="311">
        <f t="shared" si="95"/>
        <v>9.7949999999999839</v>
      </c>
      <c r="F206" s="311"/>
      <c r="G206" s="311">
        <f t="shared" ref="G206:J206" si="96">SUM(G196:G204)</f>
        <v>4.7042034289460597</v>
      </c>
      <c r="H206" s="311">
        <f t="shared" si="96"/>
        <v>6.8053723226824143</v>
      </c>
      <c r="I206" s="311">
        <f t="shared" si="96"/>
        <v>0.63142424837153199</v>
      </c>
      <c r="J206" s="311">
        <f t="shared" si="96"/>
        <v>12.141000000000007</v>
      </c>
      <c r="K206" s="311"/>
      <c r="L206" s="311">
        <f t="shared" ref="L206:O206" si="97">SUM(L196:L204)</f>
        <v>5.9956192318499379</v>
      </c>
      <c r="M206" s="311">
        <f t="shared" si="97"/>
        <v>8.5013383909476836</v>
      </c>
      <c r="N206" s="311">
        <f t="shared" si="97"/>
        <v>0.76804237720238655</v>
      </c>
      <c r="O206" s="311">
        <f t="shared" si="97"/>
        <v>15.265000000000008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5.5520740967358449E-2</v>
      </c>
      <c r="C213" s="302">
        <v>7.9622834088743447E-3</v>
      </c>
      <c r="D213" s="302">
        <v>3.0815418678126469E-2</v>
      </c>
      <c r="E213" s="302">
        <f>SUM(B213:D213)</f>
        <v>9.4298443054359263E-2</v>
      </c>
      <c r="F213" s="303"/>
      <c r="G213" s="302">
        <v>3.9144933797710453E-2</v>
      </c>
      <c r="H213" s="302">
        <v>1.2847893789845034E-2</v>
      </c>
      <c r="I213" s="302">
        <v>4.8734851144074179E-2</v>
      </c>
      <c r="J213" s="302">
        <f>SUM(G213:I213)</f>
        <v>0.10072767873162966</v>
      </c>
      <c r="K213" s="303"/>
      <c r="L213" s="302">
        <v>3.8121602815565571E-2</v>
      </c>
      <c r="M213" s="302">
        <v>1.7286768967340684E-2</v>
      </c>
      <c r="N213" s="302">
        <v>4.9513720399036558E-2</v>
      </c>
      <c r="O213" s="302">
        <f>SUM(L213:N213)</f>
        <v>0.10492209218194282</v>
      </c>
    </row>
    <row r="214" spans="1:15" s="236" customFormat="1" x14ac:dyDescent="0.2">
      <c r="A214" s="237" t="str">
        <f>name!E$5</f>
        <v>Professional occupations</v>
      </c>
      <c r="B214" s="302">
        <v>0.10339669234188187</v>
      </c>
      <c r="C214" s="302">
        <v>1.5556519465540927E-2</v>
      </c>
      <c r="D214" s="302">
        <v>9.3999791453135445E-2</v>
      </c>
      <c r="E214" s="302">
        <f t="shared" ref="E214:E221" si="98">SUM(B214:D214)</f>
        <v>0.21295300326055824</v>
      </c>
      <c r="F214" s="303"/>
      <c r="G214" s="302">
        <v>8.7021741708045802E-2</v>
      </c>
      <c r="H214" s="302">
        <v>2.5225702857650134E-2</v>
      </c>
      <c r="I214" s="302">
        <v>0.12897949600226388</v>
      </c>
      <c r="J214" s="302">
        <f t="shared" ref="J214:J216" si="99">SUM(G214:I214)</f>
        <v>0.24122694056795982</v>
      </c>
      <c r="K214" s="303"/>
      <c r="L214" s="302">
        <v>0.10313057151863939</v>
      </c>
      <c r="M214" s="302">
        <v>3.4910386597070957E-2</v>
      </c>
      <c r="N214" s="302">
        <v>0.11080619530484116</v>
      </c>
      <c r="O214" s="302">
        <f t="shared" ref="O214:O221" si="100">SUM(L214:N214)</f>
        <v>0.24884715342055153</v>
      </c>
    </row>
    <row r="215" spans="1:15" s="236" customFormat="1" x14ac:dyDescent="0.2">
      <c r="A215" s="237" t="str">
        <f>name!E$6</f>
        <v>Associate professional occupations</v>
      </c>
      <c r="B215" s="302">
        <v>8.4261122471772004E-2</v>
      </c>
      <c r="C215" s="302">
        <v>2.9749621555722479E-2</v>
      </c>
      <c r="D215" s="302">
        <v>0.1428967652456867</v>
      </c>
      <c r="E215" s="302">
        <f t="shared" si="98"/>
        <v>0.25690750927318118</v>
      </c>
      <c r="F215" s="303"/>
      <c r="G215" s="302">
        <v>5.7325171507098545E-2</v>
      </c>
      <c r="H215" s="302">
        <v>4.0154247637930712E-2</v>
      </c>
      <c r="I215" s="302">
        <v>0.20211790394084528</v>
      </c>
      <c r="J215" s="302">
        <f t="shared" si="99"/>
        <v>0.2995973230858745</v>
      </c>
      <c r="K215" s="303"/>
      <c r="L215" s="302">
        <v>5.4393775785641509E-2</v>
      </c>
      <c r="M215" s="302">
        <v>4.1283864980520363E-2</v>
      </c>
      <c r="N215" s="302">
        <v>0.19503344321979033</v>
      </c>
      <c r="O215" s="302">
        <f t="shared" si="100"/>
        <v>0.29071108398595219</v>
      </c>
    </row>
    <row r="216" spans="1:15" s="236" customFormat="1" x14ac:dyDescent="0.2">
      <c r="A216" s="237" t="str">
        <f>name!E$7</f>
        <v>Administrative and secretarial occupations</v>
      </c>
      <c r="B216" s="302">
        <v>5.7257663651369479E-2</v>
      </c>
      <c r="C216" s="302">
        <v>5.7362142045558812E-2</v>
      </c>
      <c r="D216" s="302">
        <v>5.9908162938233835E-3</v>
      </c>
      <c r="E216" s="302">
        <f t="shared" si="98"/>
        <v>0.12061062199075166</v>
      </c>
      <c r="F216" s="303"/>
      <c r="G216" s="302">
        <v>3.1521315566532718E-2</v>
      </c>
      <c r="H216" s="302">
        <v>5.9702939048949751E-2</v>
      </c>
      <c r="I216" s="302">
        <v>8.7363412898685839E-3</v>
      </c>
      <c r="J216" s="302">
        <f t="shared" si="99"/>
        <v>9.9960595905351057E-2</v>
      </c>
      <c r="K216" s="303"/>
      <c r="L216" s="302">
        <v>2.4174569304750849E-2</v>
      </c>
      <c r="M216" s="302">
        <v>5.4377653876032411E-2</v>
      </c>
      <c r="N216" s="302">
        <v>7.234739117616385E-3</v>
      </c>
      <c r="O216" s="302">
        <f t="shared" si="100"/>
        <v>8.5786962298399633E-2</v>
      </c>
    </row>
    <row r="217" spans="1:15" s="236" customFormat="1" x14ac:dyDescent="0.2">
      <c r="A217" s="237" t="str">
        <f>name!E$8</f>
        <v>Skilled trades occupations</v>
      </c>
      <c r="B217" s="302">
        <v>3.2956026047927668E-2</v>
      </c>
      <c r="C217" s="302">
        <v>6.1146844069475247E-3</v>
      </c>
      <c r="D217" s="302">
        <v>3.5260129691300143E-2</v>
      </c>
      <c r="E217" s="302">
        <f t="shared" si="98"/>
        <v>7.4330840146175331E-2</v>
      </c>
      <c r="F217" s="303"/>
      <c r="G217" s="302">
        <v>1.7101086290938962E-2</v>
      </c>
      <c r="H217" s="302">
        <v>6.2225393530660391E-3</v>
      </c>
      <c r="I217" s="302">
        <v>4.4196994860419045E-2</v>
      </c>
      <c r="J217" s="302">
        <f>SUM(G217:I217)</f>
        <v>6.7520620504424048E-2</v>
      </c>
      <c r="K217" s="303"/>
      <c r="L217" s="302">
        <v>9.9170503928758483E-3</v>
      </c>
      <c r="M217" s="302">
        <v>7.3117978947993554E-3</v>
      </c>
      <c r="N217" s="302">
        <v>4.7920709626673171E-2</v>
      </c>
      <c r="O217" s="302">
        <f t="shared" si="100"/>
        <v>6.5149557914348372E-2</v>
      </c>
    </row>
    <row r="218" spans="1:15" s="236" customFormat="1" x14ac:dyDescent="0.2">
      <c r="A218" s="237" t="str">
        <f>name!E$9</f>
        <v>Caring, leisure and other service occupations</v>
      </c>
      <c r="B218" s="302">
        <v>2.888643546398029E-2</v>
      </c>
      <c r="C218" s="302">
        <v>2.837872428882832E-2</v>
      </c>
      <c r="D218" s="302">
        <v>6.023760987322325E-3</v>
      </c>
      <c r="E218" s="302">
        <f t="shared" si="98"/>
        <v>6.3288920740130941E-2</v>
      </c>
      <c r="F218" s="303"/>
      <c r="G218" s="302">
        <v>1.4038659234696148E-2</v>
      </c>
      <c r="H218" s="302">
        <v>2.9934019967742823E-2</v>
      </c>
      <c r="I218" s="302">
        <v>1.0825763681907328E-2</v>
      </c>
      <c r="J218" s="302">
        <f t="shared" ref="J218:J221" si="101">SUM(G218:I218)</f>
        <v>5.4798442884346293E-2</v>
      </c>
      <c r="K218" s="303"/>
      <c r="L218" s="302">
        <v>1.6183467045338115E-2</v>
      </c>
      <c r="M218" s="302">
        <v>3.0073431533708516E-2</v>
      </c>
      <c r="N218" s="302">
        <v>1.3039927117981638E-2</v>
      </c>
      <c r="O218" s="302">
        <f t="shared" si="100"/>
        <v>5.9296825697028273E-2</v>
      </c>
    </row>
    <row r="219" spans="1:15" s="236" customFormat="1" x14ac:dyDescent="0.2">
      <c r="A219" s="237" t="str">
        <f>name!E$10</f>
        <v>Sales and customer service occupations</v>
      </c>
      <c r="B219" s="302">
        <v>3.2223481899024069E-2</v>
      </c>
      <c r="C219" s="302">
        <v>2.2424949531567841E-2</v>
      </c>
      <c r="D219" s="302">
        <v>6.9132189403352433E-3</v>
      </c>
      <c r="E219" s="302">
        <f t="shared" si="98"/>
        <v>6.1561650370927153E-2</v>
      </c>
      <c r="F219" s="303"/>
      <c r="G219" s="302">
        <v>1.7892410239674909E-2</v>
      </c>
      <c r="H219" s="302">
        <v>2.6568126743619743E-2</v>
      </c>
      <c r="I219" s="302">
        <v>7.6633347162336175E-3</v>
      </c>
      <c r="J219" s="302">
        <f t="shared" si="101"/>
        <v>5.2123871699528264E-2</v>
      </c>
      <c r="K219" s="303"/>
      <c r="L219" s="302">
        <v>1.9606560394874115E-2</v>
      </c>
      <c r="M219" s="302">
        <v>3.4749337573794392E-2</v>
      </c>
      <c r="N219" s="302">
        <v>5.923298769241604E-3</v>
      </c>
      <c r="O219" s="302">
        <f t="shared" si="100"/>
        <v>6.0279196737910108E-2</v>
      </c>
    </row>
    <row r="220" spans="1:15" s="236" customFormat="1" x14ac:dyDescent="0.2">
      <c r="A220" s="237" t="str">
        <f>name!E$11</f>
        <v>Process, plant and machine operatives</v>
      </c>
      <c r="B220" s="302">
        <v>9.6385836205333739E-3</v>
      </c>
      <c r="C220" s="302">
        <v>3.6561256202949518E-3</v>
      </c>
      <c r="D220" s="302">
        <v>9.6993538195444279E-3</v>
      </c>
      <c r="E220" s="302">
        <f t="shared" si="98"/>
        <v>2.2994063060372754E-2</v>
      </c>
      <c r="F220" s="303"/>
      <c r="G220" s="302">
        <v>4.4243368096338609E-3</v>
      </c>
      <c r="H220" s="302">
        <v>4.6307285257791014E-3</v>
      </c>
      <c r="I220" s="302">
        <v>1.7489369436455768E-2</v>
      </c>
      <c r="J220" s="302">
        <f t="shared" si="101"/>
        <v>2.6544434771868731E-2</v>
      </c>
      <c r="K220" s="303"/>
      <c r="L220" s="302">
        <v>3.1812044968453543E-3</v>
      </c>
      <c r="M220" s="302">
        <v>4.7681487641676682E-3</v>
      </c>
      <c r="N220" s="302">
        <v>2.2673884840208224E-2</v>
      </c>
      <c r="O220" s="302">
        <f t="shared" si="100"/>
        <v>3.0623238101221247E-2</v>
      </c>
    </row>
    <row r="221" spans="1:15" s="236" customFormat="1" x14ac:dyDescent="0.2">
      <c r="A221" s="237" t="str">
        <f>name!E$12</f>
        <v>Elementary occupations</v>
      </c>
      <c r="B221" s="302">
        <v>4.4044076660280568E-2</v>
      </c>
      <c r="C221" s="302">
        <v>5.3282895994578923E-2</v>
      </c>
      <c r="D221" s="302">
        <v>5.6727975448682556E-2</v>
      </c>
      <c r="E221" s="302">
        <f t="shared" si="98"/>
        <v>0.15405494810354203</v>
      </c>
      <c r="F221" s="303"/>
      <c r="G221" s="302">
        <v>1.67038180536958E-2</v>
      </c>
      <c r="H221" s="302">
        <v>4.6541452876076861E-2</v>
      </c>
      <c r="I221" s="302">
        <v>6.2254820919245821E-2</v>
      </c>
      <c r="J221" s="302">
        <f t="shared" si="101"/>
        <v>0.1255000918490185</v>
      </c>
      <c r="K221" s="303"/>
      <c r="L221" s="302">
        <v>1.3645331041497944E-2</v>
      </c>
      <c r="M221" s="302">
        <v>4.090848600946978E-2</v>
      </c>
      <c r="N221" s="302">
        <v>7.5830072611677471E-2</v>
      </c>
      <c r="O221" s="302">
        <f t="shared" si="100"/>
        <v>0.13038388966264519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0.44818482312412777</v>
      </c>
      <c r="C223" s="311">
        <f t="shared" ref="C223:E223" si="102">SUM(C213:C221)</f>
        <v>0.22448794631791413</v>
      </c>
      <c r="D223" s="311">
        <f t="shared" si="102"/>
        <v>0.38832723055795676</v>
      </c>
      <c r="E223" s="311">
        <f t="shared" si="102"/>
        <v>1.0609999999999986</v>
      </c>
      <c r="F223" s="311"/>
      <c r="G223" s="311">
        <f t="shared" ref="G223:J223" si="103">SUM(G213:G221)</f>
        <v>0.28517347320802722</v>
      </c>
      <c r="H223" s="311">
        <f t="shared" si="103"/>
        <v>0.25182765080066022</v>
      </c>
      <c r="I223" s="311">
        <f t="shared" si="103"/>
        <v>0.53099887599131357</v>
      </c>
      <c r="J223" s="311">
        <f t="shared" si="103"/>
        <v>1.0680000000000009</v>
      </c>
      <c r="K223" s="311"/>
      <c r="L223" s="311">
        <f t="shared" ref="L223:O223" si="104">SUM(L213:L221)</f>
        <v>0.28235413279602867</v>
      </c>
      <c r="M223" s="311">
        <f t="shared" si="104"/>
        <v>0.26566987619690408</v>
      </c>
      <c r="N223" s="311">
        <f t="shared" si="104"/>
        <v>0.52797599100706649</v>
      </c>
      <c r="O223" s="311">
        <f t="shared" si="104"/>
        <v>1.0759999999999994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0.43475691064460464</v>
      </c>
      <c r="C230" s="302">
        <v>4.0511841321953138E-2</v>
      </c>
      <c r="D230" s="302">
        <v>4.6695844726045856E-2</v>
      </c>
      <c r="E230" s="302">
        <f>SUM(B230:D230)</f>
        <v>0.52196459669260364</v>
      </c>
      <c r="F230" s="303"/>
      <c r="G230" s="302">
        <v>0.4771731492723309</v>
      </c>
      <c r="H230" s="302">
        <v>4.3878703119014602E-2</v>
      </c>
      <c r="I230" s="302">
        <v>9.6765189052430992E-2</v>
      </c>
      <c r="J230" s="302">
        <f>SUM(G230:I230)</f>
        <v>0.61781704144377658</v>
      </c>
      <c r="K230" s="303"/>
      <c r="L230" s="302">
        <v>0.52020120780797241</v>
      </c>
      <c r="M230" s="302">
        <v>5.2957726442037979E-2</v>
      </c>
      <c r="N230" s="302">
        <v>0.11229490500452435</v>
      </c>
      <c r="O230" s="302">
        <f>SUM(L230:N230)</f>
        <v>0.68545383925453474</v>
      </c>
    </row>
    <row r="231" spans="1:15" s="236" customFormat="1" x14ac:dyDescent="0.2">
      <c r="A231" s="237" t="str">
        <f>name!E$5</f>
        <v>Professional occupations</v>
      </c>
      <c r="B231" s="302">
        <v>1.3166587828461986</v>
      </c>
      <c r="C231" s="302">
        <v>5.6779365489389035E-2</v>
      </c>
      <c r="D231" s="302">
        <v>0.17257497821779982</v>
      </c>
      <c r="E231" s="302">
        <f t="shared" ref="E231:E238" si="105">SUM(B231:D231)</f>
        <v>1.5460131265533876</v>
      </c>
      <c r="F231" s="303"/>
      <c r="G231" s="302">
        <v>1.5099581203326569</v>
      </c>
      <c r="H231" s="302">
        <v>4.4862454273172987E-2</v>
      </c>
      <c r="I231" s="302">
        <v>0.30861704897719583</v>
      </c>
      <c r="J231" s="302">
        <f t="shared" ref="J231:J233" si="106">SUM(G231:I231)</f>
        <v>1.8634376235830257</v>
      </c>
      <c r="K231" s="303"/>
      <c r="L231" s="302">
        <v>1.8258802741947571</v>
      </c>
      <c r="M231" s="302">
        <v>5.6830940471171203E-2</v>
      </c>
      <c r="N231" s="302">
        <v>0.28837564086483691</v>
      </c>
      <c r="O231" s="302">
        <f t="shared" ref="O231:O238" si="107">SUM(L231:N231)</f>
        <v>2.1710868555307652</v>
      </c>
    </row>
    <row r="232" spans="1:15" s="236" customFormat="1" x14ac:dyDescent="0.2">
      <c r="A232" s="237" t="str">
        <f>name!E$6</f>
        <v>Associate professional occupations</v>
      </c>
      <c r="B232" s="302">
        <v>0.55476312454837362</v>
      </c>
      <c r="C232" s="302">
        <v>6.465282584935067E-2</v>
      </c>
      <c r="D232" s="302">
        <v>6.0720546393299726E-2</v>
      </c>
      <c r="E232" s="302">
        <f t="shared" si="105"/>
        <v>0.68013649679102406</v>
      </c>
      <c r="F232" s="303"/>
      <c r="G232" s="302">
        <v>0.6162688428825579</v>
      </c>
      <c r="H232" s="302">
        <v>5.7265328381210449E-2</v>
      </c>
      <c r="I232" s="302">
        <v>0.10518592337239357</v>
      </c>
      <c r="J232" s="302">
        <f t="shared" si="106"/>
        <v>0.77872009463616187</v>
      </c>
      <c r="K232" s="303"/>
      <c r="L232" s="302">
        <v>0.66408486582957038</v>
      </c>
      <c r="M232" s="302">
        <v>6.0447436533081371E-2</v>
      </c>
      <c r="N232" s="302">
        <v>0.13112601805316326</v>
      </c>
      <c r="O232" s="302">
        <f t="shared" si="107"/>
        <v>0.85565832041581502</v>
      </c>
    </row>
    <row r="233" spans="1:15" s="236" customFormat="1" x14ac:dyDescent="0.2">
      <c r="A233" s="237" t="str">
        <f>name!E$7</f>
        <v>Administrative and secretarial occupations</v>
      </c>
      <c r="B233" s="302">
        <v>0.23153228465808534</v>
      </c>
      <c r="C233" s="302">
        <v>0.15029660434779668</v>
      </c>
      <c r="D233" s="302">
        <v>1.0634836242761519E-2</v>
      </c>
      <c r="E233" s="302">
        <f t="shared" si="105"/>
        <v>0.39246372524864354</v>
      </c>
      <c r="F233" s="303"/>
      <c r="G233" s="302">
        <v>0.23288583820498282</v>
      </c>
      <c r="H233" s="302">
        <v>9.1901527552448611E-2</v>
      </c>
      <c r="I233" s="302">
        <v>1.440505568966078E-2</v>
      </c>
      <c r="J233" s="302">
        <f t="shared" si="106"/>
        <v>0.33919242144709222</v>
      </c>
      <c r="K233" s="303"/>
      <c r="L233" s="302">
        <v>0.19866112634382799</v>
      </c>
      <c r="M233" s="302">
        <v>8.102194785174513E-2</v>
      </c>
      <c r="N233" s="302">
        <v>1.1874999481923018E-2</v>
      </c>
      <c r="O233" s="302">
        <f t="shared" si="107"/>
        <v>0.29155807367749614</v>
      </c>
    </row>
    <row r="234" spans="1:15" s="236" customFormat="1" x14ac:dyDescent="0.2">
      <c r="A234" s="237" t="str">
        <f>name!E$8</f>
        <v>Skilled trades occupations</v>
      </c>
      <c r="B234" s="302">
        <v>0.14812073962986835</v>
      </c>
      <c r="C234" s="302">
        <v>6.2510574680549238E-3</v>
      </c>
      <c r="D234" s="302">
        <v>5.1360172917941385E-2</v>
      </c>
      <c r="E234" s="302">
        <f t="shared" si="105"/>
        <v>0.20573197001586468</v>
      </c>
      <c r="F234" s="303"/>
      <c r="G234" s="302">
        <v>0.12859625549700515</v>
      </c>
      <c r="H234" s="302">
        <v>4.6780914431445607E-3</v>
      </c>
      <c r="I234" s="302">
        <v>7.5392926613532807E-2</v>
      </c>
      <c r="J234" s="302">
        <f>SUM(G234:I234)</f>
        <v>0.20866727355368253</v>
      </c>
      <c r="K234" s="303"/>
      <c r="L234" s="302">
        <v>9.7473567638191816E-2</v>
      </c>
      <c r="M234" s="302">
        <v>5.3052626691600102E-3</v>
      </c>
      <c r="N234" s="302">
        <v>0.13741501055743333</v>
      </c>
      <c r="O234" s="302">
        <f t="shared" si="107"/>
        <v>0.24019384086478515</v>
      </c>
    </row>
    <row r="235" spans="1:15" s="236" customFormat="1" x14ac:dyDescent="0.2">
      <c r="A235" s="237" t="str">
        <f>name!E$9</f>
        <v>Caring, leisure and other service occupations</v>
      </c>
      <c r="B235" s="302">
        <v>7.4460085241698851E-2</v>
      </c>
      <c r="C235" s="302">
        <v>1.6074920063494539E-2</v>
      </c>
      <c r="D235" s="302">
        <v>6.3390905780177104E-3</v>
      </c>
      <c r="E235" s="302">
        <f t="shared" si="105"/>
        <v>9.6874095883211095E-2</v>
      </c>
      <c r="F235" s="303"/>
      <c r="G235" s="302">
        <v>7.3955171287935995E-2</v>
      </c>
      <c r="H235" s="302">
        <v>1.0618107593177283E-2</v>
      </c>
      <c r="I235" s="302">
        <v>1.0456334038849669E-2</v>
      </c>
      <c r="J235" s="302">
        <f t="shared" ref="J235:J238" si="108">SUM(G235:I235)</f>
        <v>9.5029612919962952E-2</v>
      </c>
      <c r="K235" s="303"/>
      <c r="L235" s="302">
        <v>0.10175129829826923</v>
      </c>
      <c r="M235" s="302">
        <v>1.1597631037481185E-2</v>
      </c>
      <c r="N235" s="302">
        <v>1.8825511537381139E-2</v>
      </c>
      <c r="O235" s="302">
        <f t="shared" si="107"/>
        <v>0.13217444087313154</v>
      </c>
    </row>
    <row r="236" spans="1:15" s="236" customFormat="1" x14ac:dyDescent="0.2">
      <c r="A236" s="237" t="str">
        <f>name!E$10</f>
        <v>Sales and customer service occupations</v>
      </c>
      <c r="B236" s="302">
        <v>0.10534371015015334</v>
      </c>
      <c r="C236" s="302">
        <v>5.613741420763519E-2</v>
      </c>
      <c r="D236" s="302">
        <v>7.4486381955429686E-3</v>
      </c>
      <c r="E236" s="302">
        <f t="shared" si="105"/>
        <v>0.1689297625533315</v>
      </c>
      <c r="F236" s="303"/>
      <c r="G236" s="302">
        <v>0.10888241644773645</v>
      </c>
      <c r="H236" s="302">
        <v>4.4185793162633921E-2</v>
      </c>
      <c r="I236" s="302">
        <v>9.5958287939781322E-3</v>
      </c>
      <c r="J236" s="302">
        <f t="shared" si="108"/>
        <v>0.16266403840434851</v>
      </c>
      <c r="K236" s="303"/>
      <c r="L236" s="302">
        <v>0.13349014370770057</v>
      </c>
      <c r="M236" s="302">
        <v>5.8971876960197761E-2</v>
      </c>
      <c r="N236" s="302">
        <v>1.2074236806861892E-2</v>
      </c>
      <c r="O236" s="302">
        <f t="shared" si="107"/>
        <v>0.20453625747476023</v>
      </c>
    </row>
    <row r="237" spans="1:15" s="236" customFormat="1" x14ac:dyDescent="0.2">
      <c r="A237" s="237" t="str">
        <f>name!E$11</f>
        <v>Process, plant and machine operatives</v>
      </c>
      <c r="B237" s="302">
        <v>1.7349019782939432E-2</v>
      </c>
      <c r="C237" s="302">
        <v>5.9505685627608473E-3</v>
      </c>
      <c r="D237" s="302">
        <v>1.1673042389040052E-2</v>
      </c>
      <c r="E237" s="302">
        <f t="shared" si="105"/>
        <v>3.4972630734740329E-2</v>
      </c>
      <c r="F237" s="303"/>
      <c r="G237" s="302">
        <v>1.3448272185767478E-2</v>
      </c>
      <c r="H237" s="302">
        <v>7.8277427636656502E-3</v>
      </c>
      <c r="I237" s="302">
        <v>2.1546548409380417E-2</v>
      </c>
      <c r="J237" s="302">
        <f t="shared" si="108"/>
        <v>4.2822563358813542E-2</v>
      </c>
      <c r="K237" s="303"/>
      <c r="L237" s="302">
        <v>1.459249526069583E-2</v>
      </c>
      <c r="M237" s="302">
        <v>8.5194552526846323E-3</v>
      </c>
      <c r="N237" s="302">
        <v>3.1142845687378014E-2</v>
      </c>
      <c r="O237" s="302">
        <f t="shared" si="107"/>
        <v>5.4254796200758473E-2</v>
      </c>
    </row>
    <row r="238" spans="1:15" s="236" customFormat="1" x14ac:dyDescent="0.2">
      <c r="A238" s="237" t="str">
        <f>name!E$12</f>
        <v>Elementary occupations</v>
      </c>
      <c r="B238" s="302">
        <v>2.9997954281886102E-2</v>
      </c>
      <c r="C238" s="302">
        <v>1.3611115220012059E-2</v>
      </c>
      <c r="D238" s="302">
        <v>1.730452602529799E-2</v>
      </c>
      <c r="E238" s="302">
        <f t="shared" si="105"/>
        <v>6.0913595527196149E-2</v>
      </c>
      <c r="F238" s="303"/>
      <c r="G238" s="302">
        <v>2.1212919749222858E-2</v>
      </c>
      <c r="H238" s="302">
        <v>8.4862106406062687E-3</v>
      </c>
      <c r="I238" s="302">
        <v>2.1950200263296877E-2</v>
      </c>
      <c r="J238" s="302">
        <f t="shared" si="108"/>
        <v>5.1649330653126005E-2</v>
      </c>
      <c r="K238" s="303"/>
      <c r="L238" s="302">
        <v>1.6296981988670162E-2</v>
      </c>
      <c r="M238" s="302">
        <v>6.0936808617283941E-3</v>
      </c>
      <c r="N238" s="302">
        <v>2.8692912857555656E-2</v>
      </c>
      <c r="O238" s="302">
        <f t="shared" si="107"/>
        <v>5.1083575707954215E-2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2.9129826117838085</v>
      </c>
      <c r="C240" s="311">
        <f t="shared" ref="C240:E240" si="109">SUM(C230:C238)</f>
        <v>0.41026571253044708</v>
      </c>
      <c r="D240" s="311">
        <f t="shared" si="109"/>
        <v>0.38475167568574703</v>
      </c>
      <c r="E240" s="311">
        <f t="shared" si="109"/>
        <v>3.7080000000000024</v>
      </c>
      <c r="F240" s="311"/>
      <c r="G240" s="311">
        <f t="shared" ref="G240:J240" si="110">SUM(G230:G238)</f>
        <v>3.1823809858601968</v>
      </c>
      <c r="H240" s="311">
        <f t="shared" si="110"/>
        <v>0.31370395892907438</v>
      </c>
      <c r="I240" s="311">
        <f t="shared" si="110"/>
        <v>0.66391505521071903</v>
      </c>
      <c r="J240" s="311">
        <f t="shared" si="110"/>
        <v>4.1599999999999904</v>
      </c>
      <c r="K240" s="311"/>
      <c r="L240" s="311">
        <f t="shared" ref="L240:O240" si="111">SUM(L230:L238)</f>
        <v>3.5724319610696553</v>
      </c>
      <c r="M240" s="311">
        <f t="shared" si="111"/>
        <v>0.34174595807928759</v>
      </c>
      <c r="N240" s="311">
        <f t="shared" si="111"/>
        <v>0.77182208085105763</v>
      </c>
      <c r="O240" s="311">
        <f t="shared" si="111"/>
        <v>4.6860000000000017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0.33955668023590602</v>
      </c>
      <c r="C247" s="302">
        <v>2.7425512786218367E-2</v>
      </c>
      <c r="D247" s="302">
        <v>3.6035165828774272E-2</v>
      </c>
      <c r="E247" s="302">
        <f>SUM(B247:D247)</f>
        <v>0.40301735885089862</v>
      </c>
      <c r="F247" s="303"/>
      <c r="G247" s="302">
        <v>0.23599152253572864</v>
      </c>
      <c r="H247" s="302">
        <v>3.4449226096409269E-2</v>
      </c>
      <c r="I247" s="302">
        <v>2.4164984376103836E-2</v>
      </c>
      <c r="J247" s="302">
        <f>SUM(G247:I247)</f>
        <v>0.29460573300824172</v>
      </c>
      <c r="K247" s="303"/>
      <c r="L247" s="302">
        <v>0.22432024375644424</v>
      </c>
      <c r="M247" s="302">
        <v>4.2128166872781272E-2</v>
      </c>
      <c r="N247" s="302">
        <v>2.572909414095927E-2</v>
      </c>
      <c r="O247" s="302">
        <f>SUM(L247:N247)</f>
        <v>0.29217750477018478</v>
      </c>
    </row>
    <row r="248" spans="1:15" s="236" customFormat="1" x14ac:dyDescent="0.2">
      <c r="A248" s="237" t="str">
        <f>name!E$5</f>
        <v>Professional occupations</v>
      </c>
      <c r="B248" s="302">
        <v>0.4221350742801645</v>
      </c>
      <c r="C248" s="302">
        <v>2.0820018642899448E-2</v>
      </c>
      <c r="D248" s="302">
        <v>9.1801716079684029E-2</v>
      </c>
      <c r="E248" s="302">
        <f t="shared" ref="E248:E255" si="112">SUM(B248:D248)</f>
        <v>0.53475680900274802</v>
      </c>
      <c r="F248" s="303"/>
      <c r="G248" s="302">
        <v>0.34798983328978983</v>
      </c>
      <c r="H248" s="302">
        <v>2.4432921307831444E-2</v>
      </c>
      <c r="I248" s="302">
        <v>4.4281353413364498E-2</v>
      </c>
      <c r="J248" s="302">
        <f t="shared" ref="J248:J250" si="113">SUM(G248:I248)</f>
        <v>0.41670410801098573</v>
      </c>
      <c r="K248" s="303"/>
      <c r="L248" s="302">
        <v>0.40681075942330036</v>
      </c>
      <c r="M248" s="302">
        <v>2.8188635635844325E-2</v>
      </c>
      <c r="N248" s="302">
        <v>4.4697906161235687E-2</v>
      </c>
      <c r="O248" s="302">
        <f t="shared" ref="O248:O255" si="114">SUM(L248:N248)</f>
        <v>0.4796973012203804</v>
      </c>
    </row>
    <row r="249" spans="1:15" s="236" customFormat="1" x14ac:dyDescent="0.2">
      <c r="A249" s="237" t="str">
        <f>name!E$6</f>
        <v>Associate professional occupations</v>
      </c>
      <c r="B249" s="302">
        <v>0.5135933901382258</v>
      </c>
      <c r="C249" s="302">
        <v>5.2611586552197935E-2</v>
      </c>
      <c r="D249" s="302">
        <v>0.10989939452070813</v>
      </c>
      <c r="E249" s="302">
        <f t="shared" si="112"/>
        <v>0.67610437121113187</v>
      </c>
      <c r="F249" s="303"/>
      <c r="G249" s="302">
        <v>0.36685473813244673</v>
      </c>
      <c r="H249" s="302">
        <v>4.8901447568407509E-2</v>
      </c>
      <c r="I249" s="302">
        <v>5.779840097629934E-2</v>
      </c>
      <c r="J249" s="302">
        <f t="shared" si="113"/>
        <v>0.47355458667715361</v>
      </c>
      <c r="K249" s="303"/>
      <c r="L249" s="302">
        <v>0.32545988770252887</v>
      </c>
      <c r="M249" s="302">
        <v>5.1891736509291152E-2</v>
      </c>
      <c r="N249" s="302">
        <v>5.079291045637542E-2</v>
      </c>
      <c r="O249" s="302">
        <f t="shared" si="114"/>
        <v>0.42814453466819541</v>
      </c>
    </row>
    <row r="250" spans="1:15" s="236" customFormat="1" x14ac:dyDescent="0.2">
      <c r="A250" s="237" t="str">
        <f>name!E$7</f>
        <v>Administrative and secretarial occupations</v>
      </c>
      <c r="B250" s="302">
        <v>0.6585829631340725</v>
      </c>
      <c r="C250" s="302">
        <v>0.23681589876894601</v>
      </c>
      <c r="D250" s="302">
        <v>4.1539513227854957E-2</v>
      </c>
      <c r="E250" s="302">
        <f t="shared" si="112"/>
        <v>0.93693837513087352</v>
      </c>
      <c r="F250" s="303"/>
      <c r="G250" s="302">
        <v>0.40616960850432243</v>
      </c>
      <c r="H250" s="302">
        <v>0.188415920544375</v>
      </c>
      <c r="I250" s="302">
        <v>1.2309605752931623E-2</v>
      </c>
      <c r="J250" s="302">
        <f t="shared" si="113"/>
        <v>0.60689513480162904</v>
      </c>
      <c r="K250" s="303"/>
      <c r="L250" s="302">
        <v>0.30947771924972001</v>
      </c>
      <c r="M250" s="302">
        <v>0.14283080670123949</v>
      </c>
      <c r="N250" s="302">
        <v>1.3244020967714187E-2</v>
      </c>
      <c r="O250" s="302">
        <f t="shared" si="114"/>
        <v>0.4655525469186737</v>
      </c>
    </row>
    <row r="251" spans="1:15" s="236" customFormat="1" x14ac:dyDescent="0.2">
      <c r="A251" s="237" t="str">
        <f>name!E$8</f>
        <v>Skilled trades occupations</v>
      </c>
      <c r="B251" s="302">
        <v>1.9359276544930814E-2</v>
      </c>
      <c r="C251" s="302">
        <v>4.5023725986058204E-3</v>
      </c>
      <c r="D251" s="302">
        <v>1.2814157363486735E-2</v>
      </c>
      <c r="E251" s="302">
        <f t="shared" si="112"/>
        <v>3.6675806507023366E-2</v>
      </c>
      <c r="F251" s="303"/>
      <c r="G251" s="302">
        <v>9.9570575788445297E-3</v>
      </c>
      <c r="H251" s="302">
        <v>3.0155447766192331E-3</v>
      </c>
      <c r="I251" s="302">
        <v>6.3637713648030877E-3</v>
      </c>
      <c r="J251" s="302">
        <f>SUM(G251:I251)</f>
        <v>1.933637372026685E-2</v>
      </c>
      <c r="K251" s="303"/>
      <c r="L251" s="302">
        <v>9.2658415590153899E-3</v>
      </c>
      <c r="M251" s="302">
        <v>3.0553463195900532E-3</v>
      </c>
      <c r="N251" s="302">
        <v>6.6076768598295225E-3</v>
      </c>
      <c r="O251" s="302">
        <f t="shared" si="114"/>
        <v>1.8928864738434966E-2</v>
      </c>
    </row>
    <row r="252" spans="1:15" s="236" customFormat="1" x14ac:dyDescent="0.2">
      <c r="A252" s="237" t="str">
        <f>name!E$9</f>
        <v>Caring, leisure and other service occupations</v>
      </c>
      <c r="B252" s="302">
        <v>1.5450549180206769E-2</v>
      </c>
      <c r="C252" s="302">
        <v>1.8353974277667644E-3</v>
      </c>
      <c r="D252" s="302">
        <v>1.1254619345512109E-2</v>
      </c>
      <c r="E252" s="302">
        <f t="shared" si="112"/>
        <v>2.8540565953485642E-2</v>
      </c>
      <c r="F252" s="303"/>
      <c r="G252" s="302">
        <v>1.1603083515832273E-2</v>
      </c>
      <c r="H252" s="302">
        <v>1.4126256043411097E-3</v>
      </c>
      <c r="I252" s="302">
        <v>3.3612457608990774E-3</v>
      </c>
      <c r="J252" s="302">
        <f t="shared" ref="J252:J255" si="115">SUM(G252:I252)</f>
        <v>1.6376954881072461E-2</v>
      </c>
      <c r="K252" s="303"/>
      <c r="L252" s="302">
        <v>1.3301824143259911E-2</v>
      </c>
      <c r="M252" s="302">
        <v>1.2118816720331307E-3</v>
      </c>
      <c r="N252" s="302">
        <v>5.6789134214679281E-3</v>
      </c>
      <c r="O252" s="302">
        <f t="shared" si="114"/>
        <v>2.019261923676097E-2</v>
      </c>
    </row>
    <row r="253" spans="1:15" s="236" customFormat="1" x14ac:dyDescent="0.2">
      <c r="A253" s="237" t="str">
        <f>name!E$10</f>
        <v>Sales and customer service occupations</v>
      </c>
      <c r="B253" s="302">
        <v>0.16000635272329042</v>
      </c>
      <c r="C253" s="302">
        <v>6.2726394235599697E-2</v>
      </c>
      <c r="D253" s="302">
        <v>5.4444445987474062E-2</v>
      </c>
      <c r="E253" s="302">
        <f t="shared" si="112"/>
        <v>0.27717719294636417</v>
      </c>
      <c r="F253" s="303"/>
      <c r="G253" s="302">
        <v>0.10082830995238652</v>
      </c>
      <c r="H253" s="302">
        <v>5.7007653524902974E-2</v>
      </c>
      <c r="I253" s="302">
        <v>1.0930395089391249E-2</v>
      </c>
      <c r="J253" s="302">
        <f t="shared" si="115"/>
        <v>0.16876635856668076</v>
      </c>
      <c r="K253" s="303"/>
      <c r="L253" s="302">
        <v>0.1108014673029305</v>
      </c>
      <c r="M253" s="302">
        <v>6.9281998593461389E-2</v>
      </c>
      <c r="N253" s="302">
        <v>1.0089733134845678E-2</v>
      </c>
      <c r="O253" s="302">
        <f t="shared" si="114"/>
        <v>0.19017319903123758</v>
      </c>
    </row>
    <row r="254" spans="1:15" s="236" customFormat="1" x14ac:dyDescent="0.2">
      <c r="A254" s="237" t="str">
        <f>name!E$11</f>
        <v>Process, plant and machine operatives</v>
      </c>
      <c r="B254" s="302">
        <v>1.031608947596576E-2</v>
      </c>
      <c r="C254" s="302">
        <v>1.3755619096339226E-3</v>
      </c>
      <c r="D254" s="302">
        <v>8.9905620921078566E-3</v>
      </c>
      <c r="E254" s="302">
        <f t="shared" si="112"/>
        <v>2.0682213477707538E-2</v>
      </c>
      <c r="F254" s="303"/>
      <c r="G254" s="302">
        <v>5.0225783103726431E-3</v>
      </c>
      <c r="H254" s="302">
        <v>1.1286809717195923E-3</v>
      </c>
      <c r="I254" s="302">
        <v>8.7247568761327689E-3</v>
      </c>
      <c r="J254" s="302">
        <f t="shared" si="115"/>
        <v>1.4876016158225005E-2</v>
      </c>
      <c r="K254" s="303"/>
      <c r="L254" s="302">
        <v>5.1536931907294496E-3</v>
      </c>
      <c r="M254" s="302">
        <v>1.8443713830243679E-3</v>
      </c>
      <c r="N254" s="302">
        <v>1.4393152497169517E-2</v>
      </c>
      <c r="O254" s="302">
        <f t="shared" si="114"/>
        <v>2.1391217070923334E-2</v>
      </c>
    </row>
    <row r="255" spans="1:15" s="236" customFormat="1" x14ac:dyDescent="0.2">
      <c r="A255" s="237" t="str">
        <f>name!E$12</f>
        <v>Elementary occupations</v>
      </c>
      <c r="B255" s="302">
        <v>2.5666022758403507E-2</v>
      </c>
      <c r="C255" s="302">
        <v>6.2392339801907726E-3</v>
      </c>
      <c r="D255" s="302">
        <v>1.9202050181182297E-2</v>
      </c>
      <c r="E255" s="302">
        <f t="shared" si="112"/>
        <v>5.1107306919776573E-2</v>
      </c>
      <c r="F255" s="303"/>
      <c r="G255" s="302">
        <v>1.2736178531980879E-2</v>
      </c>
      <c r="H255" s="302">
        <v>4.4177102356013588E-3</v>
      </c>
      <c r="I255" s="302">
        <v>4.7308454081646488E-3</v>
      </c>
      <c r="J255" s="302">
        <f t="shared" si="115"/>
        <v>2.1884734175746885E-2</v>
      </c>
      <c r="K255" s="303"/>
      <c r="L255" s="302">
        <v>1.0686837481136571E-2</v>
      </c>
      <c r="M255" s="302">
        <v>3.319487354698265E-3</v>
      </c>
      <c r="N255" s="302">
        <v>6.7358875093739244E-3</v>
      </c>
      <c r="O255" s="302">
        <f t="shared" si="114"/>
        <v>2.074221234520876E-2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2.1646663984711658</v>
      </c>
      <c r="C257" s="311">
        <f t="shared" ref="C257:E257" si="116">SUM(C247:C255)</f>
        <v>0.41435197690205872</v>
      </c>
      <c r="D257" s="311">
        <f t="shared" si="116"/>
        <v>0.38598162462678443</v>
      </c>
      <c r="E257" s="311">
        <f t="shared" si="116"/>
        <v>2.9650000000000092</v>
      </c>
      <c r="F257" s="311"/>
      <c r="G257" s="311">
        <f t="shared" ref="G257:J257" si="117">SUM(G247:G255)</f>
        <v>1.4971529103517045</v>
      </c>
      <c r="H257" s="311">
        <f t="shared" si="117"/>
        <v>0.36318173063020753</v>
      </c>
      <c r="I257" s="311">
        <f t="shared" si="117"/>
        <v>0.17266535901809016</v>
      </c>
      <c r="J257" s="311">
        <f t="shared" si="117"/>
        <v>2.0330000000000021</v>
      </c>
      <c r="K257" s="311"/>
      <c r="L257" s="311">
        <f t="shared" ref="L257:O257" si="118">SUM(L247:L255)</f>
        <v>1.4152782738090655</v>
      </c>
      <c r="M257" s="311">
        <f t="shared" si="118"/>
        <v>0.3437524310419634</v>
      </c>
      <c r="N257" s="311">
        <f t="shared" si="118"/>
        <v>0.17796929514897114</v>
      </c>
      <c r="O257" s="311">
        <f t="shared" si="118"/>
        <v>1.9369999999999998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0.43365118008943387</v>
      </c>
      <c r="C264" s="302">
        <v>7.700776900344132E-2</v>
      </c>
      <c r="D264" s="302">
        <v>6.8673038994526342E-2</v>
      </c>
      <c r="E264" s="302">
        <f>SUM(B264:D264)</f>
        <v>0.57933198808740161</v>
      </c>
      <c r="F264" s="303"/>
      <c r="G264" s="302">
        <v>0.48605718951152882</v>
      </c>
      <c r="H264" s="302">
        <v>0.17815563405605508</v>
      </c>
      <c r="I264" s="302">
        <v>7.8506177053644391E-2</v>
      </c>
      <c r="J264" s="302">
        <f>SUM(G264:I264)</f>
        <v>0.74271900062122831</v>
      </c>
      <c r="K264" s="303"/>
      <c r="L264" s="302">
        <v>0.66772098629245558</v>
      </c>
      <c r="M264" s="302">
        <v>0.23539558585114237</v>
      </c>
      <c r="N264" s="302">
        <v>9.8736298618058493E-2</v>
      </c>
      <c r="O264" s="302">
        <f>SUM(L264:N264)</f>
        <v>1.0018528707616565</v>
      </c>
    </row>
    <row r="265" spans="1:15" s="236" customFormat="1" x14ac:dyDescent="0.2">
      <c r="A265" s="237" t="str">
        <f>name!E$5</f>
        <v>Professional occupations</v>
      </c>
      <c r="B265" s="302">
        <v>0.46603712713713413</v>
      </c>
      <c r="C265" s="302">
        <v>8.5740536377183429E-2</v>
      </c>
      <c r="D265" s="302">
        <v>4.971278687077528E-2</v>
      </c>
      <c r="E265" s="302">
        <f t="shared" ref="E265:E272" si="119">SUM(B265:D265)</f>
        <v>0.60149045038509286</v>
      </c>
      <c r="F265" s="303"/>
      <c r="G265" s="302">
        <v>0.5816696546059168</v>
      </c>
      <c r="H265" s="302">
        <v>0.16058853887116334</v>
      </c>
      <c r="I265" s="302">
        <v>4.611408069022619E-2</v>
      </c>
      <c r="J265" s="302">
        <f t="shared" ref="J265:J267" si="120">SUM(G265:I265)</f>
        <v>0.78837227416730626</v>
      </c>
      <c r="K265" s="303"/>
      <c r="L265" s="302">
        <v>0.81889766637297989</v>
      </c>
      <c r="M265" s="302">
        <v>0.21085491533787995</v>
      </c>
      <c r="N265" s="302">
        <v>4.7065716501702014E-2</v>
      </c>
      <c r="O265" s="302">
        <f t="shared" ref="O265:O272" si="121">SUM(L265:N265)</f>
        <v>1.076818298212562</v>
      </c>
    </row>
    <row r="266" spans="1:15" s="236" customFormat="1" x14ac:dyDescent="0.2">
      <c r="A266" s="237" t="str">
        <f>name!E$6</f>
        <v>Associate professional occupations</v>
      </c>
      <c r="B266" s="302">
        <v>0.47267447914433819</v>
      </c>
      <c r="C266" s="302">
        <v>0.11199401353923767</v>
      </c>
      <c r="D266" s="302">
        <v>4.94356706892949E-2</v>
      </c>
      <c r="E266" s="302">
        <f t="shared" si="119"/>
        <v>0.63410416337287079</v>
      </c>
      <c r="F266" s="303"/>
      <c r="G266" s="302">
        <v>0.53546573336608805</v>
      </c>
      <c r="H266" s="302">
        <v>0.19910602257467966</v>
      </c>
      <c r="I266" s="302">
        <v>4.4986867867945798E-2</v>
      </c>
      <c r="J266" s="302">
        <f t="shared" si="120"/>
        <v>0.77955862380871355</v>
      </c>
      <c r="K266" s="303"/>
      <c r="L266" s="302">
        <v>0.65306891945660883</v>
      </c>
      <c r="M266" s="302">
        <v>0.210959891114152</v>
      </c>
      <c r="N266" s="302">
        <v>4.5898656678552183E-2</v>
      </c>
      <c r="O266" s="302">
        <f t="shared" si="121"/>
        <v>0.90992746724931306</v>
      </c>
    </row>
    <row r="267" spans="1:15" s="236" customFormat="1" x14ac:dyDescent="0.2">
      <c r="A267" s="237" t="str">
        <f>name!E$7</f>
        <v>Administrative and secretarial occupations</v>
      </c>
      <c r="B267" s="302">
        <v>0.53809850158930228</v>
      </c>
      <c r="C267" s="302">
        <v>0.45515411264298755</v>
      </c>
      <c r="D267" s="302">
        <v>8.5653598957512438E-3</v>
      </c>
      <c r="E267" s="302">
        <f t="shared" si="119"/>
        <v>1.0018179741280411</v>
      </c>
      <c r="F267" s="303"/>
      <c r="G267" s="302">
        <v>0.4768144347157619</v>
      </c>
      <c r="H267" s="302">
        <v>0.46148520046315505</v>
      </c>
      <c r="I267" s="302">
        <v>7.5355051274640632E-3</v>
      </c>
      <c r="J267" s="302">
        <f t="shared" si="120"/>
        <v>0.94583514030638105</v>
      </c>
      <c r="K267" s="303"/>
      <c r="L267" s="302">
        <v>0.44582325883417206</v>
      </c>
      <c r="M267" s="302">
        <v>0.398423655561989</v>
      </c>
      <c r="N267" s="302">
        <v>1.3582460716254121E-2</v>
      </c>
      <c r="O267" s="302">
        <f t="shared" si="121"/>
        <v>0.85782937511241519</v>
      </c>
    </row>
    <row r="268" spans="1:15" s="236" customFormat="1" x14ac:dyDescent="0.2">
      <c r="A268" s="237" t="str">
        <f>name!E$8</f>
        <v>Skilled trades occupations</v>
      </c>
      <c r="B268" s="302">
        <v>8.7066831320366245E-2</v>
      </c>
      <c r="C268" s="302">
        <v>2.4402101631802869E-2</v>
      </c>
      <c r="D268" s="302">
        <v>0.14905371683707302</v>
      </c>
      <c r="E268" s="302">
        <f t="shared" si="119"/>
        <v>0.26052264978924211</v>
      </c>
      <c r="F268" s="303"/>
      <c r="G268" s="302">
        <v>7.9956752470194889E-2</v>
      </c>
      <c r="H268" s="302">
        <v>3.5541306762827532E-2</v>
      </c>
      <c r="I268" s="302">
        <v>9.8681276599765638E-2</v>
      </c>
      <c r="J268" s="302">
        <f>SUM(G268:I268)</f>
        <v>0.21417933583278806</v>
      </c>
      <c r="K268" s="303"/>
      <c r="L268" s="302">
        <v>0.10961030751062799</v>
      </c>
      <c r="M268" s="302">
        <v>6.2052534666241013E-2</v>
      </c>
      <c r="N268" s="302">
        <v>0.12186129136422584</v>
      </c>
      <c r="O268" s="302">
        <f t="shared" si="121"/>
        <v>0.29352413354109486</v>
      </c>
    </row>
    <row r="269" spans="1:15" s="236" customFormat="1" x14ac:dyDescent="0.2">
      <c r="A269" s="237" t="str">
        <f>name!E$9</f>
        <v>Caring, leisure and other service occupations</v>
      </c>
      <c r="B269" s="302">
        <v>9.2911805222178859E-2</v>
      </c>
      <c r="C269" s="302">
        <v>4.4749113999720931E-2</v>
      </c>
      <c r="D269" s="302">
        <v>2.5927869176115021E-2</v>
      </c>
      <c r="E269" s="302">
        <f t="shared" si="119"/>
        <v>0.16358878839801483</v>
      </c>
      <c r="F269" s="303"/>
      <c r="G269" s="302">
        <v>8.2857691639913175E-2</v>
      </c>
      <c r="H269" s="302">
        <v>5.5736300004044247E-2</v>
      </c>
      <c r="I269" s="302">
        <v>2.2216792191694503E-2</v>
      </c>
      <c r="J269" s="302">
        <f t="shared" ref="J269:J272" si="122">SUM(G269:I269)</f>
        <v>0.16081078383565192</v>
      </c>
      <c r="K269" s="303"/>
      <c r="L269" s="302">
        <v>0.11726315934677986</v>
      </c>
      <c r="M269" s="302">
        <v>5.7150526367701689E-2</v>
      </c>
      <c r="N269" s="302">
        <v>5.1186564791851907E-2</v>
      </c>
      <c r="O269" s="302">
        <f t="shared" si="121"/>
        <v>0.22560025050633345</v>
      </c>
    </row>
    <row r="270" spans="1:15" s="236" customFormat="1" x14ac:dyDescent="0.2">
      <c r="A270" s="237" t="str">
        <f>name!E$10</f>
        <v>Sales and customer service occupations</v>
      </c>
      <c r="B270" s="302">
        <v>0.40439816368199427</v>
      </c>
      <c r="C270" s="302">
        <v>0.20025994260154112</v>
      </c>
      <c r="D270" s="302">
        <v>2.6985332414857236E-2</v>
      </c>
      <c r="E270" s="302">
        <f t="shared" si="119"/>
        <v>0.63164343869839268</v>
      </c>
      <c r="F270" s="303"/>
      <c r="G270" s="302">
        <v>0.34143890528100601</v>
      </c>
      <c r="H270" s="302">
        <v>0.24384717475312095</v>
      </c>
      <c r="I270" s="302">
        <v>2.165814489955082E-2</v>
      </c>
      <c r="J270" s="302">
        <f t="shared" si="122"/>
        <v>0.60694422493367783</v>
      </c>
      <c r="K270" s="303"/>
      <c r="L270" s="302">
        <v>0.38876123597400758</v>
      </c>
      <c r="M270" s="302">
        <v>0.27975740435616819</v>
      </c>
      <c r="N270" s="302">
        <v>2.1122933792213298E-2</v>
      </c>
      <c r="O270" s="302">
        <f t="shared" si="121"/>
        <v>0.68964157412238902</v>
      </c>
    </row>
    <row r="271" spans="1:15" s="236" customFormat="1" x14ac:dyDescent="0.2">
      <c r="A271" s="237" t="str">
        <f>name!E$11</f>
        <v>Process, plant and machine operatives</v>
      </c>
      <c r="B271" s="302">
        <v>4.2574643199298989E-2</v>
      </c>
      <c r="C271" s="302">
        <v>5.7283573641467422E-3</v>
      </c>
      <c r="D271" s="302">
        <v>8.176225442294115E-3</v>
      </c>
      <c r="E271" s="302">
        <f t="shared" si="119"/>
        <v>5.6479226005739847E-2</v>
      </c>
      <c r="F271" s="303"/>
      <c r="G271" s="302">
        <v>3.7441563831442266E-2</v>
      </c>
      <c r="H271" s="302">
        <v>1.1469645326840625E-2</v>
      </c>
      <c r="I271" s="302">
        <v>9.4334929645763874E-3</v>
      </c>
      <c r="J271" s="302">
        <f t="shared" si="122"/>
        <v>5.8344702122859277E-2</v>
      </c>
      <c r="K271" s="303"/>
      <c r="L271" s="302">
        <v>3.6795830726630022E-2</v>
      </c>
      <c r="M271" s="302">
        <v>1.3894702098518298E-2</v>
      </c>
      <c r="N271" s="302">
        <v>1.8708033546714711E-2</v>
      </c>
      <c r="O271" s="302">
        <f t="shared" si="121"/>
        <v>6.9398566371863035E-2</v>
      </c>
    </row>
    <row r="272" spans="1:15" s="236" customFormat="1" x14ac:dyDescent="0.2">
      <c r="A272" s="237" t="str">
        <f>name!E$12</f>
        <v>Elementary occupations</v>
      </c>
      <c r="B272" s="302">
        <v>6.7449621700390608E-2</v>
      </c>
      <c r="C272" s="302">
        <v>6.0932984364877915E-2</v>
      </c>
      <c r="D272" s="302">
        <v>0.19063871506993615</v>
      </c>
      <c r="E272" s="302">
        <f t="shared" si="119"/>
        <v>0.31902132113520465</v>
      </c>
      <c r="F272" s="303"/>
      <c r="G272" s="302">
        <v>5.8861879050840296E-2</v>
      </c>
      <c r="H272" s="302">
        <v>5.7179904742083593E-2</v>
      </c>
      <c r="I272" s="302">
        <v>0.16619413057847182</v>
      </c>
      <c r="J272" s="302">
        <f t="shared" si="122"/>
        <v>0.28223591437139572</v>
      </c>
      <c r="K272" s="303"/>
      <c r="L272" s="302">
        <v>5.4286466947336916E-2</v>
      </c>
      <c r="M272" s="302">
        <v>4.8244069502099113E-2</v>
      </c>
      <c r="N272" s="302">
        <v>0.21987692767293401</v>
      </c>
      <c r="O272" s="302">
        <f t="shared" si="121"/>
        <v>0.32240746412237004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2.604862353084437</v>
      </c>
      <c r="C274" s="311">
        <f t="shared" ref="C274:E274" si="123">SUM(C264:C272)</f>
        <v>1.0659689315249394</v>
      </c>
      <c r="D274" s="311">
        <f t="shared" si="123"/>
        <v>0.57716871539062331</v>
      </c>
      <c r="E274" s="311">
        <f t="shared" si="123"/>
        <v>4.2480000000000002</v>
      </c>
      <c r="F274" s="311"/>
      <c r="G274" s="311">
        <f t="shared" ref="G274:J274" si="124">SUM(G264:G272)</f>
        <v>2.6805638044726923</v>
      </c>
      <c r="H274" s="311">
        <f t="shared" si="124"/>
        <v>1.4031097275539701</v>
      </c>
      <c r="I274" s="311">
        <f t="shared" si="124"/>
        <v>0.49532646797333962</v>
      </c>
      <c r="J274" s="311">
        <f t="shared" si="124"/>
        <v>4.5790000000000015</v>
      </c>
      <c r="K274" s="311"/>
      <c r="L274" s="311">
        <f t="shared" ref="L274:O274" si="125">SUM(L264:L272)</f>
        <v>3.2922278314615987</v>
      </c>
      <c r="M274" s="311">
        <f t="shared" si="125"/>
        <v>1.5167332848558917</v>
      </c>
      <c r="N274" s="311">
        <f t="shared" si="125"/>
        <v>0.63803888368250661</v>
      </c>
      <c r="O274" s="311">
        <f t="shared" si="125"/>
        <v>5.4469999999999965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0.8565408950431741</v>
      </c>
      <c r="C281" s="302">
        <v>0.16321057412867149</v>
      </c>
      <c r="D281" s="302">
        <v>0.17852263600291116</v>
      </c>
      <c r="E281" s="302">
        <f>SUM(B281:D281)</f>
        <v>1.1982741051747567</v>
      </c>
      <c r="F281" s="303"/>
      <c r="G281" s="302">
        <v>0.82967610928364643</v>
      </c>
      <c r="H281" s="302">
        <v>0.22148150313660747</v>
      </c>
      <c r="I281" s="302">
        <v>0.27725031316222903</v>
      </c>
      <c r="J281" s="302">
        <f>SUM(G281:I281)</f>
        <v>1.328407925582483</v>
      </c>
      <c r="K281" s="303"/>
      <c r="L281" s="302">
        <v>0.90502460850418343</v>
      </c>
      <c r="M281" s="302">
        <v>0.30477757470601968</v>
      </c>
      <c r="N281" s="302">
        <v>0.32106518856573213</v>
      </c>
      <c r="O281" s="302">
        <f>SUM(L281:N281)</f>
        <v>1.5308673717759351</v>
      </c>
    </row>
    <row r="282" spans="1:15" s="236" customFormat="1" x14ac:dyDescent="0.2">
      <c r="A282" s="237" t="str">
        <f>name!E$5</f>
        <v>Professional occupations</v>
      </c>
      <c r="B282" s="302">
        <v>2.3341424842712111</v>
      </c>
      <c r="C282" s="302">
        <v>0.29143986512750053</v>
      </c>
      <c r="D282" s="302">
        <v>0.82707615296105796</v>
      </c>
      <c r="E282" s="302">
        <f t="shared" ref="E282:E289" si="126">SUM(B282:D282)</f>
        <v>3.4526585023597693</v>
      </c>
      <c r="F282" s="303"/>
      <c r="G282" s="302">
        <v>2.6573198326879552</v>
      </c>
      <c r="H282" s="302">
        <v>0.39439515515507828</v>
      </c>
      <c r="I282" s="302">
        <v>1.1786280421194313</v>
      </c>
      <c r="J282" s="302">
        <f t="shared" ref="J282:J284" si="127">SUM(G282:I282)</f>
        <v>4.2303430299624649</v>
      </c>
      <c r="K282" s="303"/>
      <c r="L282" s="302">
        <v>3.3002036362839298</v>
      </c>
      <c r="M282" s="302">
        <v>0.53510428757641804</v>
      </c>
      <c r="N282" s="302">
        <v>1.2185362661419785</v>
      </c>
      <c r="O282" s="302">
        <f t="shared" ref="O282:O289" si="128">SUM(L282:N282)</f>
        <v>5.0538441900023265</v>
      </c>
    </row>
    <row r="283" spans="1:15" s="236" customFormat="1" x14ac:dyDescent="0.2">
      <c r="A283" s="237" t="str">
        <f>name!E$6</f>
        <v>Associate professional occupations</v>
      </c>
      <c r="B283" s="302">
        <v>1.3294554770175677</v>
      </c>
      <c r="C283" s="302">
        <v>0.28271928097301996</v>
      </c>
      <c r="D283" s="302">
        <v>0.38450789430930288</v>
      </c>
      <c r="E283" s="302">
        <f t="shared" si="126"/>
        <v>1.9966826522998904</v>
      </c>
      <c r="F283" s="303"/>
      <c r="G283" s="302">
        <v>1.3347369028700509</v>
      </c>
      <c r="H283" s="302">
        <v>0.31917158623134284</v>
      </c>
      <c r="I283" s="302">
        <v>0.44805034894021217</v>
      </c>
      <c r="J283" s="302">
        <f t="shared" si="127"/>
        <v>2.1019588380416061</v>
      </c>
      <c r="K283" s="303"/>
      <c r="L283" s="302">
        <v>1.3772099395937758</v>
      </c>
      <c r="M283" s="302">
        <v>0.38601469548568573</v>
      </c>
      <c r="N283" s="302">
        <v>0.50562969594379825</v>
      </c>
      <c r="O283" s="302">
        <f t="shared" si="128"/>
        <v>2.2688543310232596</v>
      </c>
    </row>
    <row r="284" spans="1:15" s="236" customFormat="1" x14ac:dyDescent="0.2">
      <c r="A284" s="237" t="str">
        <f>name!E$7</f>
        <v>Administrative and secretarial occupations</v>
      </c>
      <c r="B284" s="302">
        <v>1.3569966497275296</v>
      </c>
      <c r="C284" s="302">
        <v>1.0751240374489757</v>
      </c>
      <c r="D284" s="302">
        <v>0.25535696882836112</v>
      </c>
      <c r="E284" s="302">
        <f t="shared" si="126"/>
        <v>2.6874776560048663</v>
      </c>
      <c r="F284" s="303"/>
      <c r="G284" s="302">
        <v>1.1198978829210597</v>
      </c>
      <c r="H284" s="302">
        <v>0.9822255532604115</v>
      </c>
      <c r="I284" s="302">
        <v>0.1834229017330718</v>
      </c>
      <c r="J284" s="302">
        <f t="shared" si="127"/>
        <v>2.2855463379145431</v>
      </c>
      <c r="K284" s="303"/>
      <c r="L284" s="302">
        <v>0.97634662158051488</v>
      </c>
      <c r="M284" s="302">
        <v>0.95936979108419151</v>
      </c>
      <c r="N284" s="302">
        <v>0.22049315573477238</v>
      </c>
      <c r="O284" s="302">
        <f t="shared" si="128"/>
        <v>2.1562095683994786</v>
      </c>
    </row>
    <row r="285" spans="1:15" s="236" customFormat="1" x14ac:dyDescent="0.2">
      <c r="A285" s="237" t="str">
        <f>name!E$8</f>
        <v>Skilled trades occupations</v>
      </c>
      <c r="B285" s="302">
        <v>0.15412006153095689</v>
      </c>
      <c r="C285" s="302">
        <v>4.3372672063324624E-2</v>
      </c>
      <c r="D285" s="302">
        <v>5.2043842088411979E-2</v>
      </c>
      <c r="E285" s="302">
        <f t="shared" si="126"/>
        <v>0.2495365756826935</v>
      </c>
      <c r="F285" s="303"/>
      <c r="G285" s="302">
        <v>0.11035139019977254</v>
      </c>
      <c r="H285" s="302">
        <v>2.4100713962218315E-2</v>
      </c>
      <c r="I285" s="302">
        <v>6.1656240911083411E-2</v>
      </c>
      <c r="J285" s="302">
        <f>SUM(G285:I285)</f>
        <v>0.19610834507307426</v>
      </c>
      <c r="K285" s="303"/>
      <c r="L285" s="302">
        <v>9.2155771412169726E-2</v>
      </c>
      <c r="M285" s="302">
        <v>3.48904039444312E-2</v>
      </c>
      <c r="N285" s="302">
        <v>7.210773680204674E-2</v>
      </c>
      <c r="O285" s="302">
        <f t="shared" si="128"/>
        <v>0.19915391215864767</v>
      </c>
    </row>
    <row r="286" spans="1:15" s="236" customFormat="1" x14ac:dyDescent="0.2">
      <c r="A286" s="237" t="str">
        <f>name!E$9</f>
        <v>Caring, leisure and other service occupations</v>
      </c>
      <c r="B286" s="302">
        <v>8.0791338995807885E-2</v>
      </c>
      <c r="C286" s="302">
        <v>3.8575063137243765E-2</v>
      </c>
      <c r="D286" s="302">
        <v>6.4544166051379234E-2</v>
      </c>
      <c r="E286" s="302">
        <f t="shared" si="126"/>
        <v>0.18391056818443088</v>
      </c>
      <c r="F286" s="303"/>
      <c r="G286" s="302">
        <v>8.8552950205816175E-2</v>
      </c>
      <c r="H286" s="302">
        <v>5.9997498309829082E-2</v>
      </c>
      <c r="I286" s="302">
        <v>6.3964031061126206E-2</v>
      </c>
      <c r="J286" s="302">
        <f t="shared" ref="J286:J289" si="129">SUM(G286:I286)</f>
        <v>0.21251447957677144</v>
      </c>
      <c r="K286" s="303"/>
      <c r="L286" s="302">
        <v>0.10817650143101085</v>
      </c>
      <c r="M286" s="302">
        <v>8.0402651093237326E-2</v>
      </c>
      <c r="N286" s="302">
        <v>0.11203395066000456</v>
      </c>
      <c r="O286" s="302">
        <f t="shared" si="128"/>
        <v>0.30061310318425272</v>
      </c>
    </row>
    <row r="287" spans="1:15" s="236" customFormat="1" x14ac:dyDescent="0.2">
      <c r="A287" s="237" t="str">
        <f>name!E$10</f>
        <v>Sales and customer service occupations</v>
      </c>
      <c r="B287" s="302">
        <v>0.28781170940865375</v>
      </c>
      <c r="C287" s="302">
        <v>0.19712338612827798</v>
      </c>
      <c r="D287" s="302">
        <v>7.067222916741854E-2</v>
      </c>
      <c r="E287" s="302">
        <f t="shared" si="126"/>
        <v>0.55560732470435026</v>
      </c>
      <c r="F287" s="303"/>
      <c r="G287" s="302">
        <v>0.22471933895451196</v>
      </c>
      <c r="H287" s="302">
        <v>0.17774338742402046</v>
      </c>
      <c r="I287" s="302">
        <v>5.2043823317018997E-2</v>
      </c>
      <c r="J287" s="302">
        <f t="shared" si="129"/>
        <v>0.45450654969555143</v>
      </c>
      <c r="K287" s="303"/>
      <c r="L287" s="302">
        <v>0.2661739797294001</v>
      </c>
      <c r="M287" s="302">
        <v>0.24489524808828839</v>
      </c>
      <c r="N287" s="302">
        <v>5.251661589479692E-2</v>
      </c>
      <c r="O287" s="302">
        <f t="shared" si="128"/>
        <v>0.56358584371248543</v>
      </c>
    </row>
    <row r="288" spans="1:15" s="236" customFormat="1" x14ac:dyDescent="0.2">
      <c r="A288" s="237" t="str">
        <f>name!E$11</f>
        <v>Process, plant and machine operatives</v>
      </c>
      <c r="B288" s="302">
        <v>8.9410544303918038E-2</v>
      </c>
      <c r="C288" s="302">
        <v>3.0292045784597179E-2</v>
      </c>
      <c r="D288" s="302">
        <v>1.879312376149005E-2</v>
      </c>
      <c r="E288" s="302">
        <f t="shared" si="126"/>
        <v>0.13849571385000528</v>
      </c>
      <c r="F288" s="303"/>
      <c r="G288" s="302">
        <v>5.8410183804282964E-2</v>
      </c>
      <c r="H288" s="302">
        <v>2.4775863009420144E-2</v>
      </c>
      <c r="I288" s="302">
        <v>2.8776932487337498E-2</v>
      </c>
      <c r="J288" s="302">
        <f t="shared" si="129"/>
        <v>0.1119629793010406</v>
      </c>
      <c r="K288" s="303"/>
      <c r="L288" s="302">
        <v>4.8373063334052106E-2</v>
      </c>
      <c r="M288" s="302">
        <v>3.1318067270058952E-2</v>
      </c>
      <c r="N288" s="302">
        <v>4.0417342327244775E-2</v>
      </c>
      <c r="O288" s="302">
        <f t="shared" si="128"/>
        <v>0.12010847293135585</v>
      </c>
    </row>
    <row r="289" spans="1:15" s="236" customFormat="1" x14ac:dyDescent="0.2">
      <c r="A289" s="237" t="str">
        <f>name!E$12</f>
        <v>Elementary occupations</v>
      </c>
      <c r="B289" s="302">
        <v>0.16855332485740149</v>
      </c>
      <c r="C289" s="302">
        <v>9.1322239381574716E-2</v>
      </c>
      <c r="D289" s="302">
        <v>0.20148133750025657</v>
      </c>
      <c r="E289" s="302">
        <f t="shared" si="126"/>
        <v>0.46135690173923272</v>
      </c>
      <c r="F289" s="303"/>
      <c r="G289" s="302">
        <v>0.11454082862317104</v>
      </c>
      <c r="H289" s="302">
        <v>7.9873602719129536E-2</v>
      </c>
      <c r="I289" s="302">
        <v>0.15523708351017318</v>
      </c>
      <c r="J289" s="302">
        <f t="shared" si="129"/>
        <v>0.34965151485247375</v>
      </c>
      <c r="K289" s="303"/>
      <c r="L289" s="302">
        <v>8.2982470492820995E-2</v>
      </c>
      <c r="M289" s="302">
        <v>7.2361744584780743E-2</v>
      </c>
      <c r="N289" s="302">
        <v>0.23441899173465594</v>
      </c>
      <c r="O289" s="302">
        <f t="shared" si="128"/>
        <v>0.38976320681225768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6.6578224851562222</v>
      </c>
      <c r="C291" s="311">
        <f t="shared" ref="C291:E291" si="130">SUM(C281:C289)</f>
        <v>2.2131791641731864</v>
      </c>
      <c r="D291" s="311">
        <f t="shared" si="130"/>
        <v>2.0529983506705891</v>
      </c>
      <c r="E291" s="311">
        <f t="shared" si="130"/>
        <v>10.923999999999996</v>
      </c>
      <c r="F291" s="311"/>
      <c r="G291" s="311">
        <f t="shared" ref="G291:J291" si="131">SUM(G281:G289)</f>
        <v>6.538205419550267</v>
      </c>
      <c r="H291" s="311">
        <f t="shared" si="131"/>
        <v>2.2837648632080576</v>
      </c>
      <c r="I291" s="311">
        <f t="shared" si="131"/>
        <v>2.4490297172416833</v>
      </c>
      <c r="J291" s="311">
        <f t="shared" si="131"/>
        <v>11.271000000000008</v>
      </c>
      <c r="K291" s="311"/>
      <c r="L291" s="311">
        <f t="shared" ref="L291:O291" si="132">SUM(L281:L289)</f>
        <v>7.1566465923618576</v>
      </c>
      <c r="M291" s="311">
        <f t="shared" si="132"/>
        <v>2.6491344638331116</v>
      </c>
      <c r="N291" s="311">
        <f t="shared" si="132"/>
        <v>2.7772189438050305</v>
      </c>
      <c r="O291" s="311">
        <f t="shared" si="132"/>
        <v>12.583000000000002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0.51118459825683393</v>
      </c>
      <c r="C298" s="302">
        <v>0.11771490934646611</v>
      </c>
      <c r="D298" s="302">
        <v>4.5888415186656095E-2</v>
      </c>
      <c r="E298" s="302">
        <f>SUM(B298:D298)</f>
        <v>0.67478792278995614</v>
      </c>
      <c r="F298" s="303"/>
      <c r="G298" s="302">
        <v>0.63893938178782217</v>
      </c>
      <c r="H298" s="302">
        <v>0.162487197546375</v>
      </c>
      <c r="I298" s="302">
        <v>3.3965660988019709E-2</v>
      </c>
      <c r="J298" s="302">
        <f>SUM(G298:I298)</f>
        <v>0.83539224032221682</v>
      </c>
      <c r="K298" s="303"/>
      <c r="L298" s="302">
        <v>0.77559417107176087</v>
      </c>
      <c r="M298" s="302">
        <v>0.19035073247855233</v>
      </c>
      <c r="N298" s="302">
        <v>2.9904418409155191E-2</v>
      </c>
      <c r="O298" s="302">
        <f>SUM(L298:N298)</f>
        <v>0.99584932195946829</v>
      </c>
    </row>
    <row r="299" spans="1:15" s="236" customFormat="1" x14ac:dyDescent="0.2">
      <c r="A299" s="237" t="str">
        <f>name!E$5</f>
        <v>Professional occupations</v>
      </c>
      <c r="B299" s="302">
        <v>0.59413831060156586</v>
      </c>
      <c r="C299" s="302">
        <v>0.18588055185712871</v>
      </c>
      <c r="D299" s="302">
        <v>5.9183939616879427E-2</v>
      </c>
      <c r="E299" s="302">
        <f t="shared" ref="E299:E306" si="133">SUM(B299:D299)</f>
        <v>0.83920280207557396</v>
      </c>
      <c r="F299" s="303"/>
      <c r="G299" s="302">
        <v>0.85382380553144499</v>
      </c>
      <c r="H299" s="302">
        <v>0.25926880312342732</v>
      </c>
      <c r="I299" s="302">
        <v>3.793571003771401E-2</v>
      </c>
      <c r="J299" s="302">
        <f t="shared" ref="J299:J301" si="134">SUM(G299:I299)</f>
        <v>1.1510283186925863</v>
      </c>
      <c r="K299" s="303"/>
      <c r="L299" s="302">
        <v>1.1481751339601529</v>
      </c>
      <c r="M299" s="302">
        <v>0.34959743276311472</v>
      </c>
      <c r="N299" s="302">
        <v>2.852347501100734E-2</v>
      </c>
      <c r="O299" s="302">
        <f t="shared" ref="O299:O306" si="135">SUM(L299:N299)</f>
        <v>1.526296041734275</v>
      </c>
    </row>
    <row r="300" spans="1:15" s="236" customFormat="1" x14ac:dyDescent="0.2">
      <c r="A300" s="237" t="str">
        <f>name!E$6</f>
        <v>Associate professional occupations</v>
      </c>
      <c r="B300" s="302">
        <v>0.83946392048877971</v>
      </c>
      <c r="C300" s="302">
        <v>0.25943087647434532</v>
      </c>
      <c r="D300" s="302">
        <v>0.1354280071244571</v>
      </c>
      <c r="E300" s="302">
        <f t="shared" si="133"/>
        <v>1.2343228040875822</v>
      </c>
      <c r="F300" s="303"/>
      <c r="G300" s="302">
        <v>1.0843422567699463</v>
      </c>
      <c r="H300" s="302">
        <v>0.31156280719658469</v>
      </c>
      <c r="I300" s="302">
        <v>8.9803682533159845E-2</v>
      </c>
      <c r="J300" s="302">
        <f t="shared" si="134"/>
        <v>1.485708746499691</v>
      </c>
      <c r="K300" s="303"/>
      <c r="L300" s="302">
        <v>1.173571573548529</v>
      </c>
      <c r="M300" s="302">
        <v>0.35964716900983057</v>
      </c>
      <c r="N300" s="302">
        <v>8.0170562364172596E-2</v>
      </c>
      <c r="O300" s="302">
        <f t="shared" si="135"/>
        <v>1.6133893049225323</v>
      </c>
    </row>
    <row r="301" spans="1:15" s="236" customFormat="1" x14ac:dyDescent="0.2">
      <c r="A301" s="237" t="str">
        <f>name!E$7</f>
        <v>Administrative and secretarial occupations</v>
      </c>
      <c r="B301" s="302">
        <v>0.81330292974108798</v>
      </c>
      <c r="C301" s="302">
        <v>0.61649334864216399</v>
      </c>
      <c r="D301" s="302">
        <v>1.180297194140008E-2</v>
      </c>
      <c r="E301" s="302">
        <f t="shared" si="133"/>
        <v>1.4415992503246522</v>
      </c>
      <c r="F301" s="303"/>
      <c r="G301" s="302">
        <v>0.94609061810366923</v>
      </c>
      <c r="H301" s="302">
        <v>0.64605775809682275</v>
      </c>
      <c r="I301" s="302">
        <v>7.668369055592727E-3</v>
      </c>
      <c r="J301" s="302">
        <f t="shared" si="134"/>
        <v>1.5998167452560847</v>
      </c>
      <c r="K301" s="303"/>
      <c r="L301" s="302">
        <v>0.94767149641474835</v>
      </c>
      <c r="M301" s="302">
        <v>0.62797179898956712</v>
      </c>
      <c r="N301" s="302">
        <v>7.8594828567504164E-3</v>
      </c>
      <c r="O301" s="302">
        <f t="shared" si="135"/>
        <v>1.583502778261066</v>
      </c>
    </row>
    <row r="302" spans="1:15" s="236" customFormat="1" x14ac:dyDescent="0.2">
      <c r="A302" s="237" t="str">
        <f>name!E$8</f>
        <v>Skilled trades occupations</v>
      </c>
      <c r="B302" s="302">
        <v>0.13066530482468683</v>
      </c>
      <c r="C302" s="302">
        <v>8.1323771419123586E-2</v>
      </c>
      <c r="D302" s="302">
        <v>6.6606956316531324E-2</v>
      </c>
      <c r="E302" s="302">
        <f t="shared" si="133"/>
        <v>0.27859603256034171</v>
      </c>
      <c r="F302" s="303"/>
      <c r="G302" s="302">
        <v>0.11646326793105834</v>
      </c>
      <c r="H302" s="302">
        <v>5.4332216904674768E-2</v>
      </c>
      <c r="I302" s="302">
        <v>3.2529333383914921E-2</v>
      </c>
      <c r="J302" s="302">
        <f>SUM(G302:I302)</f>
        <v>0.20332481821964801</v>
      </c>
      <c r="K302" s="303"/>
      <c r="L302" s="302">
        <v>0.11486033873354815</v>
      </c>
      <c r="M302" s="302">
        <v>7.1606861419194728E-2</v>
      </c>
      <c r="N302" s="302">
        <v>2.4045025362656503E-2</v>
      </c>
      <c r="O302" s="302">
        <f t="shared" si="135"/>
        <v>0.21051222551539939</v>
      </c>
    </row>
    <row r="303" spans="1:15" s="236" customFormat="1" x14ac:dyDescent="0.2">
      <c r="A303" s="237" t="str">
        <f>name!E$9</f>
        <v>Caring, leisure and other service occupations</v>
      </c>
      <c r="B303" s="302">
        <v>0.3199225556611297</v>
      </c>
      <c r="C303" s="302">
        <v>0.36907984109940534</v>
      </c>
      <c r="D303" s="302">
        <v>4.2604727824492088E-2</v>
      </c>
      <c r="E303" s="302">
        <f t="shared" si="133"/>
        <v>0.73160712458502708</v>
      </c>
      <c r="F303" s="303"/>
      <c r="G303" s="302">
        <v>0.37120346631369538</v>
      </c>
      <c r="H303" s="302">
        <v>0.38790310067952122</v>
      </c>
      <c r="I303" s="302">
        <v>4.5064948549700376E-2</v>
      </c>
      <c r="J303" s="302">
        <f t="shared" ref="J303:J306" si="136">SUM(G303:I303)</f>
        <v>0.80417151554291699</v>
      </c>
      <c r="K303" s="303"/>
      <c r="L303" s="302">
        <v>0.49563585895961593</v>
      </c>
      <c r="M303" s="302">
        <v>0.47375001969768771</v>
      </c>
      <c r="N303" s="302">
        <v>6.105911300337627E-2</v>
      </c>
      <c r="O303" s="302">
        <f t="shared" si="135"/>
        <v>1.0304449916606799</v>
      </c>
    </row>
    <row r="304" spans="1:15" s="236" customFormat="1" x14ac:dyDescent="0.2">
      <c r="A304" s="237" t="str">
        <f>name!E$10</f>
        <v>Sales and customer service occupations</v>
      </c>
      <c r="B304" s="302">
        <v>0.56363715720138019</v>
      </c>
      <c r="C304" s="302">
        <v>0.39566122737361126</v>
      </c>
      <c r="D304" s="302">
        <v>2.7766252536650101E-2</v>
      </c>
      <c r="E304" s="302">
        <f t="shared" si="133"/>
        <v>0.9870646371116415</v>
      </c>
      <c r="F304" s="303"/>
      <c r="G304" s="302">
        <v>0.62015614308769784</v>
      </c>
      <c r="H304" s="302">
        <v>0.37514299561950448</v>
      </c>
      <c r="I304" s="302">
        <v>1.4491333395804528E-2</v>
      </c>
      <c r="J304" s="302">
        <f t="shared" si="136"/>
        <v>1.0097904721030069</v>
      </c>
      <c r="K304" s="303"/>
      <c r="L304" s="302">
        <v>0.78049143958811451</v>
      </c>
      <c r="M304" s="302">
        <v>0.60477987547797984</v>
      </c>
      <c r="N304" s="302">
        <v>1.0595967554003778E-2</v>
      </c>
      <c r="O304" s="302">
        <f t="shared" si="135"/>
        <v>1.3958672826200982</v>
      </c>
    </row>
    <row r="305" spans="1:15" s="236" customFormat="1" x14ac:dyDescent="0.2">
      <c r="A305" s="237" t="str">
        <f>name!E$11</f>
        <v>Process, plant and machine operatives</v>
      </c>
      <c r="B305" s="302">
        <v>0.25970304197607247</v>
      </c>
      <c r="C305" s="302">
        <v>0.1827091572034869</v>
      </c>
      <c r="D305" s="302">
        <v>2.1422525329281822E-2</v>
      </c>
      <c r="E305" s="302">
        <f t="shared" si="133"/>
        <v>0.46383472450884122</v>
      </c>
      <c r="F305" s="303"/>
      <c r="G305" s="302">
        <v>0.22043584376789696</v>
      </c>
      <c r="H305" s="302">
        <v>0.16174818882577949</v>
      </c>
      <c r="I305" s="302">
        <v>1.5982440578721245E-2</v>
      </c>
      <c r="J305" s="302">
        <f t="shared" si="136"/>
        <v>0.39816647317239767</v>
      </c>
      <c r="K305" s="303"/>
      <c r="L305" s="302">
        <v>0.20907634770173739</v>
      </c>
      <c r="M305" s="302">
        <v>0.18621945951466451</v>
      </c>
      <c r="N305" s="302">
        <v>1.8045475929024918E-2</v>
      </c>
      <c r="O305" s="302">
        <f t="shared" si="135"/>
        <v>0.41334128314542684</v>
      </c>
    </row>
    <row r="306" spans="1:15" s="236" customFormat="1" x14ac:dyDescent="0.2">
      <c r="A306" s="237" t="str">
        <f>name!E$12</f>
        <v>Elementary occupations</v>
      </c>
      <c r="B306" s="302">
        <v>1.1553548441871437</v>
      </c>
      <c r="C306" s="302">
        <v>1.0998825826112042</v>
      </c>
      <c r="D306" s="302">
        <v>0.55774727515803935</v>
      </c>
      <c r="E306" s="302">
        <f t="shared" si="133"/>
        <v>2.8129847019563874</v>
      </c>
      <c r="F306" s="303"/>
      <c r="G306" s="302">
        <v>1.1072432838191353</v>
      </c>
      <c r="H306" s="302">
        <v>0.93064760697363758</v>
      </c>
      <c r="I306" s="302">
        <v>0.55070977939865773</v>
      </c>
      <c r="J306" s="302">
        <f t="shared" si="136"/>
        <v>2.5886006701914308</v>
      </c>
      <c r="K306" s="303"/>
      <c r="L306" s="302">
        <v>1.2940410091688295</v>
      </c>
      <c r="M306" s="302">
        <v>0.78223931953536485</v>
      </c>
      <c r="N306" s="302">
        <v>0.68151644147685309</v>
      </c>
      <c r="O306" s="302">
        <f t="shared" si="135"/>
        <v>2.7577967701810473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5.1873726629386798</v>
      </c>
      <c r="C308" s="311">
        <f t="shared" ref="C308:E308" si="137">SUM(C298:C306)</f>
        <v>3.3081762660269356</v>
      </c>
      <c r="D308" s="311">
        <f t="shared" si="137"/>
        <v>0.96845107103438732</v>
      </c>
      <c r="E308" s="311">
        <f t="shared" si="137"/>
        <v>9.4640000000000022</v>
      </c>
      <c r="F308" s="311"/>
      <c r="G308" s="311">
        <f t="shared" ref="G308:J308" si="138">SUM(G298:G306)</f>
        <v>5.9586980671123673</v>
      </c>
      <c r="H308" s="311">
        <f t="shared" si="138"/>
        <v>3.2891506749663275</v>
      </c>
      <c r="I308" s="311">
        <f t="shared" si="138"/>
        <v>0.82815125792128508</v>
      </c>
      <c r="J308" s="311">
        <f t="shared" si="138"/>
        <v>10.075999999999979</v>
      </c>
      <c r="K308" s="311"/>
      <c r="L308" s="311">
        <f t="shared" ref="L308:O308" si="139">SUM(L298:L306)</f>
        <v>6.939117369147036</v>
      </c>
      <c r="M308" s="311">
        <f t="shared" si="139"/>
        <v>3.6461626688859563</v>
      </c>
      <c r="N308" s="311">
        <f t="shared" si="139"/>
        <v>0.94171996196700014</v>
      </c>
      <c r="O308" s="311">
        <f t="shared" si="139"/>
        <v>11.526999999999992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0.31561935058910445</v>
      </c>
      <c r="C315" s="302">
        <v>9.0904366243368118E-2</v>
      </c>
      <c r="D315" s="302">
        <v>6.5244528832895277E-2</v>
      </c>
      <c r="E315" s="302">
        <f>SUM(B315:D315)</f>
        <v>0.47176824566536785</v>
      </c>
      <c r="F315" s="303"/>
      <c r="G315" s="302">
        <v>0.35111875771049827</v>
      </c>
      <c r="H315" s="302">
        <v>0.11696190939265985</v>
      </c>
      <c r="I315" s="302">
        <v>1.3352944535998217E-2</v>
      </c>
      <c r="J315" s="302">
        <f>SUM(G315:I315)</f>
        <v>0.48143361163915632</v>
      </c>
      <c r="K315" s="303"/>
      <c r="L315" s="302">
        <v>0.35216680706358816</v>
      </c>
      <c r="M315" s="302">
        <v>0.14943132441763024</v>
      </c>
      <c r="N315" s="302">
        <v>1.8659870641795962E-2</v>
      </c>
      <c r="O315" s="302">
        <f>SUM(L315:N315)</f>
        <v>0.52025800212301432</v>
      </c>
    </row>
    <row r="316" spans="1:15" s="236" customFormat="1" x14ac:dyDescent="0.2">
      <c r="A316" s="237" t="str">
        <f>name!E$5</f>
        <v>Professional occupations</v>
      </c>
      <c r="B316" s="302">
        <v>0.70961307997938361</v>
      </c>
      <c r="C316" s="302">
        <v>0.31204251233245955</v>
      </c>
      <c r="D316" s="302">
        <v>0.14995105707162212</v>
      </c>
      <c r="E316" s="302">
        <f t="shared" ref="E316:E323" si="140">SUM(B316:D316)</f>
        <v>1.1716066493834651</v>
      </c>
      <c r="F316" s="303"/>
      <c r="G316" s="302">
        <v>0.90380338547663464</v>
      </c>
      <c r="H316" s="302">
        <v>0.37340231669857704</v>
      </c>
      <c r="I316" s="302">
        <v>5.2619186352954046E-2</v>
      </c>
      <c r="J316" s="302">
        <f t="shared" ref="J316:J318" si="141">SUM(G316:I316)</f>
        <v>1.3298248885281658</v>
      </c>
      <c r="K316" s="303"/>
      <c r="L316" s="302">
        <v>1.032911491678846</v>
      </c>
      <c r="M316" s="302">
        <v>0.50401377928917979</v>
      </c>
      <c r="N316" s="302">
        <v>5.4819061938133143E-2</v>
      </c>
      <c r="O316" s="302">
        <f t="shared" ref="O316:O323" si="142">SUM(L316:N316)</f>
        <v>1.5917443329061591</v>
      </c>
    </row>
    <row r="317" spans="1:15" s="236" customFormat="1" x14ac:dyDescent="0.2">
      <c r="A317" s="237" t="str">
        <f>name!E$6</f>
        <v>Associate professional occupations</v>
      </c>
      <c r="B317" s="302">
        <v>1.4009705501950975</v>
      </c>
      <c r="C317" s="302">
        <v>0.35683490634250442</v>
      </c>
      <c r="D317" s="302">
        <v>0.11611202519322231</v>
      </c>
      <c r="E317" s="302">
        <f t="shared" si="140"/>
        <v>1.8739174817308244</v>
      </c>
      <c r="F317" s="303"/>
      <c r="G317" s="302">
        <v>1.5892096262612403</v>
      </c>
      <c r="H317" s="302">
        <v>0.35907859935792424</v>
      </c>
      <c r="I317" s="302">
        <v>2.4355605037802142E-2</v>
      </c>
      <c r="J317" s="302">
        <f t="shared" si="141"/>
        <v>1.9726438306569667</v>
      </c>
      <c r="K317" s="303"/>
      <c r="L317" s="302">
        <v>1.8388734295858857</v>
      </c>
      <c r="M317" s="302">
        <v>0.44149694316914873</v>
      </c>
      <c r="N317" s="302">
        <v>2.9254588116726859E-2</v>
      </c>
      <c r="O317" s="302">
        <f t="shared" si="142"/>
        <v>2.3096249608717612</v>
      </c>
    </row>
    <row r="318" spans="1:15" s="236" customFormat="1" x14ac:dyDescent="0.2">
      <c r="A318" s="237" t="str">
        <f>name!E$7</f>
        <v>Administrative and secretarial occupations</v>
      </c>
      <c r="B318" s="302">
        <v>1.0496140907495999</v>
      </c>
      <c r="C318" s="302">
        <v>1.0626737323271087</v>
      </c>
      <c r="D318" s="302">
        <v>3.8560688424176759E-2</v>
      </c>
      <c r="E318" s="302">
        <f t="shared" si="140"/>
        <v>2.1508485115008851</v>
      </c>
      <c r="F318" s="303"/>
      <c r="G318" s="302">
        <v>1.0116087212893117</v>
      </c>
      <c r="H318" s="302">
        <v>0.91392923692671779</v>
      </c>
      <c r="I318" s="302">
        <v>1.0150554545205356E-2</v>
      </c>
      <c r="J318" s="302">
        <f t="shared" si="141"/>
        <v>1.9356885127612349</v>
      </c>
      <c r="K318" s="303"/>
      <c r="L318" s="302">
        <v>0.69965206128723034</v>
      </c>
      <c r="M318" s="302">
        <v>0.79098011043696348</v>
      </c>
      <c r="N318" s="302">
        <v>5.7206209140244178E-3</v>
      </c>
      <c r="O318" s="302">
        <f t="shared" si="142"/>
        <v>1.4963527926382181</v>
      </c>
    </row>
    <row r="319" spans="1:15" s="236" customFormat="1" x14ac:dyDescent="0.2">
      <c r="A319" s="237" t="str">
        <f>name!E$8</f>
        <v>Skilled trades occupations</v>
      </c>
      <c r="B319" s="302">
        <v>9.0110889772974725E-2</v>
      </c>
      <c r="C319" s="302">
        <v>1.0411951053545896E-2</v>
      </c>
      <c r="D319" s="302">
        <v>5.8559827912250555E-2</v>
      </c>
      <c r="E319" s="302">
        <f t="shared" si="140"/>
        <v>0.15908266873877117</v>
      </c>
      <c r="F319" s="303"/>
      <c r="G319" s="302">
        <v>7.2571020016076779E-2</v>
      </c>
      <c r="H319" s="302">
        <v>7.7046539950240784E-3</v>
      </c>
      <c r="I319" s="302">
        <v>7.4339694159112593E-4</v>
      </c>
      <c r="J319" s="302">
        <f>SUM(G319:I319)</f>
        <v>8.1019070952691993E-2</v>
      </c>
      <c r="K319" s="303"/>
      <c r="L319" s="302">
        <v>7.010841558809798E-2</v>
      </c>
      <c r="M319" s="302">
        <v>1.9201332555608866E-2</v>
      </c>
      <c r="N319" s="302">
        <v>1.6660684165781113E-3</v>
      </c>
      <c r="O319" s="302">
        <f t="shared" si="142"/>
        <v>9.0975816560284958E-2</v>
      </c>
    </row>
    <row r="320" spans="1:15" s="236" customFormat="1" x14ac:dyDescent="0.2">
      <c r="A320" s="237" t="str">
        <f>name!E$9</f>
        <v>Caring, leisure and other service occupations</v>
      </c>
      <c r="B320" s="302">
        <v>0.15502321547047973</v>
      </c>
      <c r="C320" s="302">
        <v>0.15014396217545392</v>
      </c>
      <c r="D320" s="302">
        <v>2.6860782906278691E-2</v>
      </c>
      <c r="E320" s="302">
        <f t="shared" si="140"/>
        <v>0.33202796055221234</v>
      </c>
      <c r="F320" s="303"/>
      <c r="G320" s="302">
        <v>0.14966260173438492</v>
      </c>
      <c r="H320" s="302">
        <v>0.13254507840770441</v>
      </c>
      <c r="I320" s="302">
        <v>1.3109749832998823E-2</v>
      </c>
      <c r="J320" s="302">
        <f t="shared" ref="J320:J323" si="143">SUM(G320:I320)</f>
        <v>0.29531742997508814</v>
      </c>
      <c r="K320" s="303"/>
      <c r="L320" s="302">
        <v>0.16960199437152546</v>
      </c>
      <c r="M320" s="302">
        <v>0.14991423485061781</v>
      </c>
      <c r="N320" s="302">
        <v>1.078460648597708E-2</v>
      </c>
      <c r="O320" s="302">
        <f t="shared" si="142"/>
        <v>0.33030083570812035</v>
      </c>
    </row>
    <row r="321" spans="1:15" s="236" customFormat="1" x14ac:dyDescent="0.2">
      <c r="A321" s="237" t="str">
        <f>name!E$10</f>
        <v>Sales and customer service occupations</v>
      </c>
      <c r="B321" s="302">
        <v>8.5642354854825922E-2</v>
      </c>
      <c r="C321" s="302">
        <v>9.6244181397946812E-2</v>
      </c>
      <c r="D321" s="302">
        <v>1.2929376090956275E-2</v>
      </c>
      <c r="E321" s="302">
        <f t="shared" si="140"/>
        <v>0.194815912343729</v>
      </c>
      <c r="F321" s="303"/>
      <c r="G321" s="302">
        <v>8.3526127328973951E-2</v>
      </c>
      <c r="H321" s="302">
        <v>9.0045356621848122E-2</v>
      </c>
      <c r="I321" s="302">
        <v>1.8284723046260195E-3</v>
      </c>
      <c r="J321" s="302">
        <f t="shared" si="143"/>
        <v>0.17539995625544808</v>
      </c>
      <c r="K321" s="303"/>
      <c r="L321" s="302">
        <v>9.6065464720769669E-2</v>
      </c>
      <c r="M321" s="302">
        <v>0.12224706620003539</v>
      </c>
      <c r="N321" s="302">
        <v>2.506305509114634E-3</v>
      </c>
      <c r="O321" s="302">
        <f t="shared" si="142"/>
        <v>0.22081883642991967</v>
      </c>
    </row>
    <row r="322" spans="1:15" s="236" customFormat="1" x14ac:dyDescent="0.2">
      <c r="A322" s="237" t="str">
        <f>name!E$11</f>
        <v>Process, plant and machine operatives</v>
      </c>
      <c r="B322" s="302">
        <v>7.3860134457549742E-2</v>
      </c>
      <c r="C322" s="302">
        <v>2.5365808257774132E-2</v>
      </c>
      <c r="D322" s="302">
        <v>8.3126602486284298E-3</v>
      </c>
      <c r="E322" s="302">
        <f t="shared" si="140"/>
        <v>0.10753860296395229</v>
      </c>
      <c r="F322" s="303"/>
      <c r="G322" s="302">
        <v>5.5572746309011399E-2</v>
      </c>
      <c r="H322" s="302">
        <v>1.7628169983002057E-2</v>
      </c>
      <c r="I322" s="302">
        <v>6.471899327041079E-4</v>
      </c>
      <c r="J322" s="302">
        <f t="shared" si="143"/>
        <v>7.3848106224717575E-2</v>
      </c>
      <c r="K322" s="303"/>
      <c r="L322" s="302">
        <v>5.8669208348590983E-2</v>
      </c>
      <c r="M322" s="302">
        <v>2.3297506041518458E-2</v>
      </c>
      <c r="N322" s="302">
        <v>7.4675717558359445E-4</v>
      </c>
      <c r="O322" s="302">
        <f t="shared" si="142"/>
        <v>8.2713471565693031E-2</v>
      </c>
    </row>
    <row r="323" spans="1:15" s="236" customFormat="1" x14ac:dyDescent="0.2">
      <c r="A323" s="237" t="str">
        <f>name!E$12</f>
        <v>Elementary occupations</v>
      </c>
      <c r="B323" s="302">
        <v>0.10084161096707238</v>
      </c>
      <c r="C323" s="302">
        <v>0.10059615973673884</v>
      </c>
      <c r="D323" s="302">
        <v>7.9561964169747122E-3</v>
      </c>
      <c r="E323" s="302">
        <f t="shared" si="140"/>
        <v>0.20939396712078592</v>
      </c>
      <c r="F323" s="303"/>
      <c r="G323" s="302">
        <v>8.1041571441801949E-2</v>
      </c>
      <c r="H323" s="302">
        <v>6.8743245053412894E-2</v>
      </c>
      <c r="I323" s="302">
        <v>1.0397765113086316E-3</v>
      </c>
      <c r="J323" s="302">
        <f t="shared" si="143"/>
        <v>0.15082459300652348</v>
      </c>
      <c r="K323" s="303"/>
      <c r="L323" s="302">
        <v>7.0494918871828974E-2</v>
      </c>
      <c r="M323" s="302">
        <v>5.3343179690324649E-2</v>
      </c>
      <c r="N323" s="302">
        <v>1.3728526346827496E-3</v>
      </c>
      <c r="O323" s="302">
        <f t="shared" si="142"/>
        <v>0.12521095119683637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3.9812952770360881</v>
      </c>
      <c r="C325" s="311">
        <f t="shared" ref="C325:E325" si="144">SUM(C315:C323)</f>
        <v>2.2052175798669005</v>
      </c>
      <c r="D325" s="311">
        <f t="shared" si="144"/>
        <v>0.48448714309700514</v>
      </c>
      <c r="E325" s="311">
        <f t="shared" si="144"/>
        <v>6.6709999999999923</v>
      </c>
      <c r="F325" s="311"/>
      <c r="G325" s="311">
        <f t="shared" ref="G325:J325" si="145">SUM(G315:G323)</f>
        <v>4.2981145575679349</v>
      </c>
      <c r="H325" s="311">
        <f t="shared" si="145"/>
        <v>2.0800385664368708</v>
      </c>
      <c r="I325" s="311">
        <f t="shared" si="145"/>
        <v>0.11784687599518848</v>
      </c>
      <c r="J325" s="311">
        <f t="shared" si="145"/>
        <v>6.4959999999999933</v>
      </c>
      <c r="K325" s="311"/>
      <c r="L325" s="311">
        <f t="shared" ref="L325:O325" si="146">SUM(L315:L323)</f>
        <v>4.3885437915163639</v>
      </c>
      <c r="M325" s="311">
        <f t="shared" si="146"/>
        <v>2.2539254766510273</v>
      </c>
      <c r="N325" s="311">
        <f t="shared" si="146"/>
        <v>0.12553073183261657</v>
      </c>
      <c r="O325" s="311">
        <f t="shared" si="146"/>
        <v>6.7680000000000069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0.19383584646240176</v>
      </c>
      <c r="C332" s="302">
        <v>7.6173829053435047E-2</v>
      </c>
      <c r="D332" s="302">
        <v>5.5694223884121881E-2</v>
      </c>
      <c r="E332" s="302">
        <f>SUM(B332:D332)</f>
        <v>0.3257038993999587</v>
      </c>
      <c r="F332" s="303"/>
      <c r="G332" s="302">
        <v>0.19169379738210568</v>
      </c>
      <c r="H332" s="302">
        <v>8.7076949011360386E-2</v>
      </c>
      <c r="I332" s="302">
        <v>5.9100244875773769E-2</v>
      </c>
      <c r="J332" s="302">
        <f>SUM(G332:I332)</f>
        <v>0.33787099126923981</v>
      </c>
      <c r="K332" s="303"/>
      <c r="L332" s="302">
        <v>0.20997123462628253</v>
      </c>
      <c r="M332" s="302">
        <v>0.11190365066457367</v>
      </c>
      <c r="N332" s="302">
        <v>5.4299939018674082E-2</v>
      </c>
      <c r="O332" s="302">
        <f>SUM(L332:N332)</f>
        <v>0.37617482430953025</v>
      </c>
    </row>
    <row r="333" spans="1:15" s="236" customFormat="1" x14ac:dyDescent="0.2">
      <c r="A333" s="237" t="str">
        <f>name!E$5</f>
        <v>Professional occupations</v>
      </c>
      <c r="B333" s="302">
        <v>3.8050297960689923</v>
      </c>
      <c r="C333" s="302">
        <v>1.9719432349019779</v>
      </c>
      <c r="D333" s="302">
        <v>0.28969694209553931</v>
      </c>
      <c r="E333" s="302">
        <f t="shared" ref="E333:E340" si="147">SUM(B333:D333)</f>
        <v>6.0666699730665092</v>
      </c>
      <c r="F333" s="303"/>
      <c r="G333" s="302">
        <v>4.0171942754445205</v>
      </c>
      <c r="H333" s="302">
        <v>1.9892417702421998</v>
      </c>
      <c r="I333" s="302">
        <v>0.35599737368430012</v>
      </c>
      <c r="J333" s="302">
        <f t="shared" ref="J333:J335" si="148">SUM(G333:I333)</f>
        <v>6.3624334193710199</v>
      </c>
      <c r="K333" s="303"/>
      <c r="L333" s="302">
        <v>4.6774718211422988</v>
      </c>
      <c r="M333" s="302">
        <v>2.6639978956548007</v>
      </c>
      <c r="N333" s="302">
        <v>0.33533420660610774</v>
      </c>
      <c r="O333" s="302">
        <f t="shared" ref="O333:O340" si="149">SUM(L333:N333)</f>
        <v>7.6768039234032077</v>
      </c>
    </row>
    <row r="334" spans="1:15" s="236" customFormat="1" x14ac:dyDescent="0.2">
      <c r="A334" s="237" t="str">
        <f>name!E$6</f>
        <v>Associate professional occupations</v>
      </c>
      <c r="B334" s="302">
        <v>0.51872432495033061</v>
      </c>
      <c r="C334" s="302">
        <v>0.4657222701676782</v>
      </c>
      <c r="D334" s="302">
        <v>0.16258007975045974</v>
      </c>
      <c r="E334" s="302">
        <f t="shared" si="147"/>
        <v>1.1470266748684685</v>
      </c>
      <c r="F334" s="303"/>
      <c r="G334" s="302">
        <v>0.54057715946903462</v>
      </c>
      <c r="H334" s="302">
        <v>0.45975662843317283</v>
      </c>
      <c r="I334" s="302">
        <v>0.14141603138365541</v>
      </c>
      <c r="J334" s="302">
        <f t="shared" si="148"/>
        <v>1.1417498192858628</v>
      </c>
      <c r="K334" s="303"/>
      <c r="L334" s="302">
        <v>0.52644903665569154</v>
      </c>
      <c r="M334" s="302">
        <v>0.50118915487571181</v>
      </c>
      <c r="N334" s="302">
        <v>0.11207798470544963</v>
      </c>
      <c r="O334" s="302">
        <f t="shared" si="149"/>
        <v>1.1397161762368528</v>
      </c>
    </row>
    <row r="335" spans="1:15" s="236" customFormat="1" x14ac:dyDescent="0.2">
      <c r="A335" s="237" t="str">
        <f>name!E$7</f>
        <v>Administrative and secretarial occupations</v>
      </c>
      <c r="B335" s="302">
        <v>0.28996735024706838</v>
      </c>
      <c r="C335" s="302">
        <v>0.70063716375721907</v>
      </c>
      <c r="D335" s="302">
        <v>1.8093331831300557E-2</v>
      </c>
      <c r="E335" s="302">
        <f t="shared" si="147"/>
        <v>1.008697845835588</v>
      </c>
      <c r="F335" s="303"/>
      <c r="G335" s="302">
        <v>0.2439322976039536</v>
      </c>
      <c r="H335" s="302">
        <v>0.55638760462069692</v>
      </c>
      <c r="I335" s="302">
        <v>1.599414381726592E-2</v>
      </c>
      <c r="J335" s="302">
        <f t="shared" si="148"/>
        <v>0.81631404604191649</v>
      </c>
      <c r="K335" s="303"/>
      <c r="L335" s="302">
        <v>0.13128122587263771</v>
      </c>
      <c r="M335" s="302">
        <v>0.30311823382544784</v>
      </c>
      <c r="N335" s="302">
        <v>8.7963834828771806E-3</v>
      </c>
      <c r="O335" s="302">
        <f t="shared" si="149"/>
        <v>0.44319584318096278</v>
      </c>
    </row>
    <row r="336" spans="1:15" s="236" customFormat="1" x14ac:dyDescent="0.2">
      <c r="A336" s="237" t="str">
        <f>name!E$8</f>
        <v>Skilled trades occupations</v>
      </c>
      <c r="B336" s="302">
        <v>0.14344909623953592</v>
      </c>
      <c r="C336" s="302">
        <v>9.1090837780718803E-2</v>
      </c>
      <c r="D336" s="302">
        <v>2.5840598071624733E-2</v>
      </c>
      <c r="E336" s="302">
        <f t="shared" si="147"/>
        <v>0.26038053209187945</v>
      </c>
      <c r="F336" s="303"/>
      <c r="G336" s="302">
        <v>0.10013421179437088</v>
      </c>
      <c r="H336" s="302">
        <v>5.5112543388803732E-2</v>
      </c>
      <c r="I336" s="302">
        <v>2.2683961901124705E-2</v>
      </c>
      <c r="J336" s="302">
        <f>SUM(G336:I336)</f>
        <v>0.17793071708429931</v>
      </c>
      <c r="K336" s="303"/>
      <c r="L336" s="302">
        <v>6.4991350293230402E-2</v>
      </c>
      <c r="M336" s="302">
        <v>2.5650041209022496E-2</v>
      </c>
      <c r="N336" s="302">
        <v>5.6356438026794763E-2</v>
      </c>
      <c r="O336" s="302">
        <f t="shared" si="149"/>
        <v>0.14699782952904766</v>
      </c>
    </row>
    <row r="337" spans="1:15" s="236" customFormat="1" x14ac:dyDescent="0.2">
      <c r="A337" s="237" t="str">
        <f>name!E$9</f>
        <v>Caring, leisure and other service occupations</v>
      </c>
      <c r="B337" s="302">
        <v>1.5814023131845949</v>
      </c>
      <c r="C337" s="302">
        <v>2.1499516250690478</v>
      </c>
      <c r="D337" s="302">
        <v>8.8790230988932795E-2</v>
      </c>
      <c r="E337" s="302">
        <f t="shared" si="147"/>
        <v>3.8201441692425755</v>
      </c>
      <c r="F337" s="303"/>
      <c r="G337" s="302">
        <v>1.3892261342720829</v>
      </c>
      <c r="H337" s="302">
        <v>1.8267004747875155</v>
      </c>
      <c r="I337" s="302">
        <v>9.2559502696593271E-2</v>
      </c>
      <c r="J337" s="302">
        <f t="shared" ref="J337:J340" si="150">SUM(G337:I337)</f>
        <v>3.3084861117561917</v>
      </c>
      <c r="K337" s="303"/>
      <c r="L337" s="302">
        <v>1.7592445571562008</v>
      </c>
      <c r="M337" s="302">
        <v>2.0448038981041883</v>
      </c>
      <c r="N337" s="302">
        <v>0.15591796710349573</v>
      </c>
      <c r="O337" s="302">
        <f t="shared" si="149"/>
        <v>3.9599664223638849</v>
      </c>
    </row>
    <row r="338" spans="1:15" s="236" customFormat="1" x14ac:dyDescent="0.2">
      <c r="A338" s="237" t="str">
        <f>name!E$10</f>
        <v>Sales and customer service occupations</v>
      </c>
      <c r="B338" s="302">
        <v>2.6810785071133283E-2</v>
      </c>
      <c r="C338" s="302">
        <v>5.1053348523148072E-2</v>
      </c>
      <c r="D338" s="302">
        <v>1.5067015122776436E-2</v>
      </c>
      <c r="E338" s="302">
        <f t="shared" si="147"/>
        <v>9.2931148717057779E-2</v>
      </c>
      <c r="F338" s="303"/>
      <c r="G338" s="302">
        <v>2.2670448869279967E-2</v>
      </c>
      <c r="H338" s="302">
        <v>4.0989413994695953E-2</v>
      </c>
      <c r="I338" s="302">
        <v>1.0314798869705521E-2</v>
      </c>
      <c r="J338" s="302">
        <f t="shared" si="150"/>
        <v>7.3974661733681432E-2</v>
      </c>
      <c r="K338" s="303"/>
      <c r="L338" s="302">
        <v>2.4279154515538977E-2</v>
      </c>
      <c r="M338" s="302">
        <v>4.1232734202079922E-2</v>
      </c>
      <c r="N338" s="302">
        <v>1.5503299812148924E-2</v>
      </c>
      <c r="O338" s="302">
        <f t="shared" si="149"/>
        <v>8.1015188529767829E-2</v>
      </c>
    </row>
    <row r="339" spans="1:15" s="236" customFormat="1" x14ac:dyDescent="0.2">
      <c r="A339" s="237" t="str">
        <f>name!E$11</f>
        <v>Process, plant and machine operatives</v>
      </c>
      <c r="B339" s="302">
        <v>2.3699042958138575E-2</v>
      </c>
      <c r="C339" s="302">
        <v>3.2568259210938907E-2</v>
      </c>
      <c r="D339" s="302">
        <v>0.18703737004540835</v>
      </c>
      <c r="E339" s="302">
        <f t="shared" si="147"/>
        <v>0.24330467221448582</v>
      </c>
      <c r="F339" s="303"/>
      <c r="G339" s="302">
        <v>1.5905418113025142E-2</v>
      </c>
      <c r="H339" s="302">
        <v>1.9224740346631099E-2</v>
      </c>
      <c r="I339" s="302">
        <v>0.18946981463279244</v>
      </c>
      <c r="J339" s="302">
        <f t="shared" si="150"/>
        <v>0.22459997309244867</v>
      </c>
      <c r="K339" s="303"/>
      <c r="L339" s="302">
        <v>1.2749551511196366E-2</v>
      </c>
      <c r="M339" s="302">
        <v>1.9739855690248453E-2</v>
      </c>
      <c r="N339" s="302">
        <v>0.23268031079859675</v>
      </c>
      <c r="O339" s="302">
        <f t="shared" si="149"/>
        <v>0.26516971800004158</v>
      </c>
    </row>
    <row r="340" spans="1:15" s="236" customFormat="1" x14ac:dyDescent="0.2">
      <c r="A340" s="237" t="str">
        <f>name!E$12</f>
        <v>Elementary occupations</v>
      </c>
      <c r="B340" s="302">
        <v>8.4092164369587274E-2</v>
      </c>
      <c r="C340" s="302">
        <v>0.68031756056173209</v>
      </c>
      <c r="D340" s="302">
        <v>3.5731359632182921E-2</v>
      </c>
      <c r="E340" s="302">
        <f t="shared" si="147"/>
        <v>0.80014108456350219</v>
      </c>
      <c r="F340" s="303"/>
      <c r="G340" s="302">
        <v>5.8854845833745416E-2</v>
      </c>
      <c r="H340" s="302">
        <v>0.46740016965176767</v>
      </c>
      <c r="I340" s="302">
        <v>2.3385244879828734E-2</v>
      </c>
      <c r="J340" s="302">
        <f t="shared" si="150"/>
        <v>0.54964026036534186</v>
      </c>
      <c r="K340" s="303"/>
      <c r="L340" s="302">
        <v>3.6226886831720019E-2</v>
      </c>
      <c r="M340" s="302">
        <v>3.233407871606564E-2</v>
      </c>
      <c r="N340" s="302">
        <v>6.0399108898889817E-2</v>
      </c>
      <c r="O340" s="302">
        <f t="shared" si="149"/>
        <v>0.12896007444667545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6.6670107195517847</v>
      </c>
      <c r="C342" s="311">
        <f t="shared" ref="C342:E342" si="151">SUM(C332:C340)</f>
        <v>6.2194581290258952</v>
      </c>
      <c r="D342" s="311">
        <f t="shared" si="151"/>
        <v>0.87853115142234661</v>
      </c>
      <c r="E342" s="311">
        <f t="shared" si="151"/>
        <v>13.765000000000027</v>
      </c>
      <c r="F342" s="311"/>
      <c r="G342" s="311">
        <f t="shared" ref="G342:J342" si="152">SUM(G332:G340)</f>
        <v>6.5801885887821197</v>
      </c>
      <c r="H342" s="311">
        <f t="shared" si="152"/>
        <v>5.5018902944768442</v>
      </c>
      <c r="I342" s="311">
        <f t="shared" si="152"/>
        <v>0.91092111674104004</v>
      </c>
      <c r="J342" s="311">
        <f t="shared" si="152"/>
        <v>12.993000000000002</v>
      </c>
      <c r="K342" s="311"/>
      <c r="L342" s="311">
        <f t="shared" ref="L342:O342" si="153">SUM(L332:L340)</f>
        <v>7.4426648186047961</v>
      </c>
      <c r="M342" s="311">
        <f t="shared" si="153"/>
        <v>5.7439695429421391</v>
      </c>
      <c r="N342" s="311">
        <f t="shared" si="153"/>
        <v>1.0313656384530345</v>
      </c>
      <c r="O342" s="311">
        <f t="shared" si="153"/>
        <v>14.21799999999997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0.50616889844837876</v>
      </c>
      <c r="C349" s="302">
        <v>0.15043244042281617</v>
      </c>
      <c r="D349" s="302">
        <v>6.791292657774145E-2</v>
      </c>
      <c r="E349" s="302">
        <f>SUM(B349:D349)</f>
        <v>0.72451426544893627</v>
      </c>
      <c r="F349" s="303"/>
      <c r="G349" s="302">
        <v>0.57337614113220681</v>
      </c>
      <c r="H349" s="302">
        <v>0.22260385664960813</v>
      </c>
      <c r="I349" s="302">
        <v>0.13401223412407814</v>
      </c>
      <c r="J349" s="302">
        <f>SUM(G349:I349)</f>
        <v>0.92999223190589309</v>
      </c>
      <c r="K349" s="303"/>
      <c r="L349" s="302">
        <v>0.72459255606240369</v>
      </c>
      <c r="M349" s="302">
        <v>0.28042000884793189</v>
      </c>
      <c r="N349" s="302">
        <v>0.13533283791273845</v>
      </c>
      <c r="O349" s="302">
        <f>SUM(L349:N349)</f>
        <v>1.1403454028230742</v>
      </c>
    </row>
    <row r="350" spans="1:15" s="236" customFormat="1" x14ac:dyDescent="0.2">
      <c r="A350" s="237" t="str">
        <f>name!E$5</f>
        <v>Professional occupations</v>
      </c>
      <c r="B350" s="302">
        <v>3.5079051712175113</v>
      </c>
      <c r="C350" s="302">
        <v>1.6861512816962467</v>
      </c>
      <c r="D350" s="302">
        <v>0.42929466724236726</v>
      </c>
      <c r="E350" s="302">
        <f t="shared" ref="E350:E357" si="154">SUM(B350:D350)</f>
        <v>5.6233511201561255</v>
      </c>
      <c r="F350" s="303"/>
      <c r="G350" s="302">
        <v>4.2504047228508881</v>
      </c>
      <c r="H350" s="302">
        <v>2.1639028992816685</v>
      </c>
      <c r="I350" s="302">
        <v>0.5909512270926176</v>
      </c>
      <c r="J350" s="302">
        <f t="shared" ref="J350:J352" si="155">SUM(G350:I350)</f>
        <v>7.0052588492251733</v>
      </c>
      <c r="K350" s="303"/>
      <c r="L350" s="302">
        <v>5.4699055196635236</v>
      </c>
      <c r="M350" s="302">
        <v>2.6645569224981753</v>
      </c>
      <c r="N350" s="302">
        <v>0.59946184454997342</v>
      </c>
      <c r="O350" s="302">
        <f t="shared" ref="O350:O357" si="156">SUM(L350:N350)</f>
        <v>8.7339242867116713</v>
      </c>
    </row>
    <row r="351" spans="1:15" s="236" customFormat="1" x14ac:dyDescent="0.2">
      <c r="A351" s="237" t="str">
        <f>name!E$6</f>
        <v>Associate professional occupations</v>
      </c>
      <c r="B351" s="302">
        <v>1.4644492824852082</v>
      </c>
      <c r="C351" s="302">
        <v>0.88601512727399656</v>
      </c>
      <c r="D351" s="302">
        <v>0.20050894992147322</v>
      </c>
      <c r="E351" s="302">
        <f t="shared" si="154"/>
        <v>2.5509733596806781</v>
      </c>
      <c r="F351" s="303"/>
      <c r="G351" s="302">
        <v>1.7163159644134069</v>
      </c>
      <c r="H351" s="302">
        <v>1.129097210161875</v>
      </c>
      <c r="I351" s="302">
        <v>0.17671106306252923</v>
      </c>
      <c r="J351" s="302">
        <f t="shared" si="155"/>
        <v>3.022124237637811</v>
      </c>
      <c r="K351" s="303"/>
      <c r="L351" s="302">
        <v>2.0156107384698778</v>
      </c>
      <c r="M351" s="302">
        <v>1.2201420020935816</v>
      </c>
      <c r="N351" s="302">
        <v>0.23265271806908436</v>
      </c>
      <c r="O351" s="302">
        <f t="shared" si="156"/>
        <v>3.4684054586325437</v>
      </c>
    </row>
    <row r="352" spans="1:15" s="236" customFormat="1" x14ac:dyDescent="0.2">
      <c r="A352" s="237" t="str">
        <f>name!E$7</f>
        <v>Administrative and secretarial occupations</v>
      </c>
      <c r="B352" s="302">
        <v>0.66760424031339161</v>
      </c>
      <c r="C352" s="302">
        <v>1.0353709905088702</v>
      </c>
      <c r="D352" s="302">
        <v>4.1003731928337513E-2</v>
      </c>
      <c r="E352" s="302">
        <f t="shared" si="154"/>
        <v>1.7439789627505993</v>
      </c>
      <c r="F352" s="303"/>
      <c r="G352" s="302">
        <v>0.6756075711480517</v>
      </c>
      <c r="H352" s="302">
        <v>1.0106477666056344</v>
      </c>
      <c r="I352" s="302">
        <v>2.7754819286155332E-2</v>
      </c>
      <c r="J352" s="302">
        <f t="shared" si="155"/>
        <v>1.7140101570398414</v>
      </c>
      <c r="K352" s="303"/>
      <c r="L352" s="302">
        <v>0.46276749989798077</v>
      </c>
      <c r="M352" s="302">
        <v>0.4713124040813112</v>
      </c>
      <c r="N352" s="302">
        <v>2.0447592604640914E-2</v>
      </c>
      <c r="O352" s="302">
        <f t="shared" si="156"/>
        <v>0.95452749658393288</v>
      </c>
    </row>
    <row r="353" spans="1:15" s="236" customFormat="1" x14ac:dyDescent="0.2">
      <c r="A353" s="237" t="str">
        <f>name!E$8</f>
        <v>Skilled trades occupations</v>
      </c>
      <c r="B353" s="302">
        <v>0.13560507036027569</v>
      </c>
      <c r="C353" s="302">
        <v>9.9958541688143471E-2</v>
      </c>
      <c r="D353" s="302">
        <v>2.9698248358524578E-2</v>
      </c>
      <c r="E353" s="302">
        <f t="shared" si="154"/>
        <v>0.26526186040694372</v>
      </c>
      <c r="F353" s="303"/>
      <c r="G353" s="302">
        <v>0.10074632562345431</v>
      </c>
      <c r="H353" s="302">
        <v>7.6711640379782023E-2</v>
      </c>
      <c r="I353" s="302">
        <v>6.4615900918785454E-2</v>
      </c>
      <c r="J353" s="302">
        <f>SUM(G353:I353)</f>
        <v>0.24207386692202176</v>
      </c>
      <c r="K353" s="303"/>
      <c r="L353" s="302">
        <v>6.8629860180461508E-2</v>
      </c>
      <c r="M353" s="302">
        <v>5.7553230601034455E-2</v>
      </c>
      <c r="N353" s="302">
        <v>7.4406975320862476E-2</v>
      </c>
      <c r="O353" s="302">
        <f t="shared" si="156"/>
        <v>0.20059006610235847</v>
      </c>
    </row>
    <row r="354" spans="1:15" s="236" customFormat="1" x14ac:dyDescent="0.2">
      <c r="A354" s="237" t="str">
        <f>name!E$9</f>
        <v>Caring, leisure and other service occupations</v>
      </c>
      <c r="B354" s="302">
        <v>3.2239439763481301</v>
      </c>
      <c r="C354" s="302">
        <v>2.906620778300383</v>
      </c>
      <c r="D354" s="302">
        <v>0.39999233783815302</v>
      </c>
      <c r="E354" s="302">
        <f t="shared" si="154"/>
        <v>6.5305570924866663</v>
      </c>
      <c r="F354" s="303"/>
      <c r="G354" s="302">
        <v>3.5120690027895329</v>
      </c>
      <c r="H354" s="302">
        <v>3.0723877508777884</v>
      </c>
      <c r="I354" s="302">
        <v>0.33137426173138262</v>
      </c>
      <c r="J354" s="302">
        <f t="shared" ref="J354:J357" si="157">SUM(G354:I354)</f>
        <v>6.9158310153987044</v>
      </c>
      <c r="K354" s="303"/>
      <c r="L354" s="302">
        <v>4.3782896255470547</v>
      </c>
      <c r="M354" s="302">
        <v>3.4337446405488126</v>
      </c>
      <c r="N354" s="302">
        <v>0.42936688279243562</v>
      </c>
      <c r="O354" s="302">
        <f t="shared" si="156"/>
        <v>8.2414011488883041</v>
      </c>
    </row>
    <row r="355" spans="1:15" s="236" customFormat="1" x14ac:dyDescent="0.2">
      <c r="A355" s="237" t="str">
        <f>name!E$10</f>
        <v>Sales and customer service occupations</v>
      </c>
      <c r="B355" s="302">
        <v>0.11058327035745992</v>
      </c>
      <c r="C355" s="302">
        <v>0.12048819556650241</v>
      </c>
      <c r="D355" s="302">
        <v>1.7089774890493192E-2</v>
      </c>
      <c r="E355" s="302">
        <f t="shared" si="154"/>
        <v>0.24816124081445551</v>
      </c>
      <c r="F355" s="303"/>
      <c r="G355" s="302">
        <v>0.11035049299690113</v>
      </c>
      <c r="H355" s="302">
        <v>0.11961914738290348</v>
      </c>
      <c r="I355" s="302">
        <v>1.7124703370631968E-2</v>
      </c>
      <c r="J355" s="302">
        <f t="shared" si="157"/>
        <v>0.24709434375043657</v>
      </c>
      <c r="K355" s="303"/>
      <c r="L355" s="302">
        <v>0.12804776632418166</v>
      </c>
      <c r="M355" s="302">
        <v>0.12884310487339407</v>
      </c>
      <c r="N355" s="302">
        <v>1.8478340079507282E-2</v>
      </c>
      <c r="O355" s="302">
        <f t="shared" si="156"/>
        <v>0.27536921127708297</v>
      </c>
    </row>
    <row r="356" spans="1:15" s="236" customFormat="1" x14ac:dyDescent="0.2">
      <c r="A356" s="237" t="str">
        <f>name!E$11</f>
        <v>Process, plant and machine operatives</v>
      </c>
      <c r="B356" s="302">
        <v>4.870015532377768E-2</v>
      </c>
      <c r="C356" s="302">
        <v>7.1008108438102652E-2</v>
      </c>
      <c r="D356" s="302">
        <v>8.3931759645525673E-3</v>
      </c>
      <c r="E356" s="302">
        <f t="shared" si="154"/>
        <v>0.1281014397264329</v>
      </c>
      <c r="F356" s="303"/>
      <c r="G356" s="302">
        <v>3.5341282352667189E-2</v>
      </c>
      <c r="H356" s="302">
        <v>6.0944481305958219E-2</v>
      </c>
      <c r="I356" s="302">
        <v>2.0586540599161495E-2</v>
      </c>
      <c r="J356" s="302">
        <f t="shared" si="157"/>
        <v>0.1168723042577869</v>
      </c>
      <c r="K356" s="303"/>
      <c r="L356" s="302">
        <v>3.0594340950528286E-2</v>
      </c>
      <c r="M356" s="302">
        <v>5.4157633530953E-2</v>
      </c>
      <c r="N356" s="302">
        <v>2.148680372125425E-2</v>
      </c>
      <c r="O356" s="302">
        <f t="shared" si="156"/>
        <v>0.10623877820273553</v>
      </c>
    </row>
    <row r="357" spans="1:15" s="236" customFormat="1" x14ac:dyDescent="0.2">
      <c r="A357" s="237" t="str">
        <f>name!E$12</f>
        <v>Elementary occupations</v>
      </c>
      <c r="B357" s="302">
        <v>0.13382088792212393</v>
      </c>
      <c r="C357" s="302">
        <v>0.30824143241189766</v>
      </c>
      <c r="D357" s="302">
        <v>2.2038338195170197E-2</v>
      </c>
      <c r="E357" s="302">
        <f t="shared" si="154"/>
        <v>0.4641006585291918</v>
      </c>
      <c r="F357" s="303"/>
      <c r="G357" s="302">
        <v>0.10916840901771709</v>
      </c>
      <c r="H357" s="302">
        <v>0.25181149266140218</v>
      </c>
      <c r="I357" s="302">
        <v>3.3763092183244567E-2</v>
      </c>
      <c r="J357" s="302">
        <f t="shared" si="157"/>
        <v>0.39474299386236383</v>
      </c>
      <c r="K357" s="303"/>
      <c r="L357" s="302">
        <v>7.2580190325233856E-2</v>
      </c>
      <c r="M357" s="302">
        <v>0.10842264376745882</v>
      </c>
      <c r="N357" s="302">
        <v>4.0195316685613575E-2</v>
      </c>
      <c r="O357" s="302">
        <f t="shared" si="156"/>
        <v>0.22119815077830626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9.798780952776255</v>
      </c>
      <c r="C359" s="311">
        <f t="shared" ref="C359:E359" si="158">SUM(C349:C357)</f>
        <v>7.2642868963069596</v>
      </c>
      <c r="D359" s="311">
        <f t="shared" si="158"/>
        <v>1.2159321509168128</v>
      </c>
      <c r="E359" s="311">
        <f t="shared" si="158"/>
        <v>18.279000000000028</v>
      </c>
      <c r="F359" s="311"/>
      <c r="G359" s="311">
        <f t="shared" ref="G359:J359" si="159">SUM(G349:G357)</f>
        <v>11.083379912324826</v>
      </c>
      <c r="H359" s="311">
        <f t="shared" si="159"/>
        <v>8.107726245306619</v>
      </c>
      <c r="I359" s="311">
        <f t="shared" si="159"/>
        <v>1.3968938423685862</v>
      </c>
      <c r="J359" s="311">
        <f t="shared" si="159"/>
        <v>20.588000000000029</v>
      </c>
      <c r="K359" s="311"/>
      <c r="L359" s="311">
        <f t="shared" ref="L359:O359" si="160">SUM(L349:L357)</f>
        <v>13.351018097421246</v>
      </c>
      <c r="M359" s="311">
        <f t="shared" si="160"/>
        <v>8.4191525908426499</v>
      </c>
      <c r="N359" s="311">
        <f t="shared" si="160"/>
        <v>1.5718293117361104</v>
      </c>
      <c r="O359" s="311">
        <f t="shared" si="160"/>
        <v>23.342000000000017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0.20811061955570312</v>
      </c>
      <c r="C366" s="302">
        <v>6.4680926238249323E-2</v>
      </c>
      <c r="D366" s="302">
        <v>8.4843791526555357E-2</v>
      </c>
      <c r="E366" s="302">
        <f>SUM(B366:D366)</f>
        <v>0.35763533732050778</v>
      </c>
      <c r="F366" s="303"/>
      <c r="G366" s="302">
        <v>0.22572423450073523</v>
      </c>
      <c r="H366" s="302">
        <v>8.0236463102660444E-2</v>
      </c>
      <c r="I366" s="302">
        <v>8.5006187965457378E-2</v>
      </c>
      <c r="J366" s="302">
        <f>SUM(G366:I366)</f>
        <v>0.39096688556885306</v>
      </c>
      <c r="K366" s="303"/>
      <c r="L366" s="302">
        <v>0.2339475454421539</v>
      </c>
      <c r="M366" s="302">
        <v>0.11321059745352825</v>
      </c>
      <c r="N366" s="302">
        <v>8.1049482034575501E-2</v>
      </c>
      <c r="O366" s="302">
        <f>SUM(L366:N366)</f>
        <v>0.42820762493025766</v>
      </c>
    </row>
    <row r="367" spans="1:15" s="236" customFormat="1" x14ac:dyDescent="0.2">
      <c r="A367" s="237" t="str">
        <f>name!E$5</f>
        <v>Professional occupations</v>
      </c>
      <c r="B367" s="302">
        <v>0.27431229781790328</v>
      </c>
      <c r="C367" s="302">
        <v>0.15610115548128217</v>
      </c>
      <c r="D367" s="302">
        <v>0.27260522700838968</v>
      </c>
      <c r="E367" s="302">
        <f t="shared" ref="E367:E374" si="161">SUM(B367:D367)</f>
        <v>0.70301868030757508</v>
      </c>
      <c r="F367" s="303"/>
      <c r="G367" s="302">
        <v>0.36025283625319626</v>
      </c>
      <c r="H367" s="302">
        <v>0.20412834237050015</v>
      </c>
      <c r="I367" s="302">
        <v>0.25435797101433405</v>
      </c>
      <c r="J367" s="302">
        <f t="shared" ref="J367:J369" si="162">SUM(G367:I367)</f>
        <v>0.81873914963803052</v>
      </c>
      <c r="K367" s="303"/>
      <c r="L367" s="302">
        <v>0.40051119001873192</v>
      </c>
      <c r="M367" s="302">
        <v>0.26893624267930594</v>
      </c>
      <c r="N367" s="302">
        <v>0.22466023159327816</v>
      </c>
      <c r="O367" s="302">
        <f t="shared" ref="O367:O374" si="163">SUM(L367:N367)</f>
        <v>0.89410766429131605</v>
      </c>
    </row>
    <row r="368" spans="1:15" s="236" customFormat="1" x14ac:dyDescent="0.2">
      <c r="A368" s="237" t="str">
        <f>name!E$6</f>
        <v>Associate professional occupations</v>
      </c>
      <c r="B368" s="302">
        <v>0.39955491549163996</v>
      </c>
      <c r="C368" s="302">
        <v>0.32745210500642064</v>
      </c>
      <c r="D368" s="302">
        <v>0.77075455263351422</v>
      </c>
      <c r="E368" s="302">
        <f t="shared" si="161"/>
        <v>1.4977615731315748</v>
      </c>
      <c r="F368" s="303"/>
      <c r="G368" s="302">
        <v>0.45700160454604477</v>
      </c>
      <c r="H368" s="302">
        <v>0.3269609453037865</v>
      </c>
      <c r="I368" s="302">
        <v>0.74201595683660504</v>
      </c>
      <c r="J368" s="302">
        <f t="shared" si="162"/>
        <v>1.5259785066864362</v>
      </c>
      <c r="K368" s="303"/>
      <c r="L368" s="302">
        <v>0.46762308344809328</v>
      </c>
      <c r="M368" s="302">
        <v>0.34502761163617662</v>
      </c>
      <c r="N368" s="302">
        <v>0.71007921246962391</v>
      </c>
      <c r="O368" s="302">
        <f t="shared" si="163"/>
        <v>1.5227299075538938</v>
      </c>
    </row>
    <row r="369" spans="1:15" s="236" customFormat="1" x14ac:dyDescent="0.2">
      <c r="A369" s="237" t="str">
        <f>name!E$7</f>
        <v>Administrative and secretarial occupations</v>
      </c>
      <c r="B369" s="302">
        <v>0.21687406193559347</v>
      </c>
      <c r="C369" s="302">
        <v>0.53453090604058473</v>
      </c>
      <c r="D369" s="302">
        <v>2.1140169532706071E-2</v>
      </c>
      <c r="E369" s="302">
        <f t="shared" si="161"/>
        <v>0.77254513750888421</v>
      </c>
      <c r="F369" s="303"/>
      <c r="G369" s="302">
        <v>0.21562782376412001</v>
      </c>
      <c r="H369" s="302">
        <v>0.50056737838708254</v>
      </c>
      <c r="I369" s="302">
        <v>1.5686790794304208E-2</v>
      </c>
      <c r="J369" s="302">
        <f t="shared" si="162"/>
        <v>0.73188199294550682</v>
      </c>
      <c r="K369" s="303"/>
      <c r="L369" s="302">
        <v>0.17396356316482861</v>
      </c>
      <c r="M369" s="302">
        <v>0.48288733696110431</v>
      </c>
      <c r="N369" s="302">
        <v>1.3980562239688674E-2</v>
      </c>
      <c r="O369" s="302">
        <f t="shared" si="163"/>
        <v>0.67083146236562163</v>
      </c>
    </row>
    <row r="370" spans="1:15" s="236" customFormat="1" x14ac:dyDescent="0.2">
      <c r="A370" s="237" t="str">
        <f>name!E$8</f>
        <v>Skilled trades occupations</v>
      </c>
      <c r="B370" s="302">
        <v>0.10472601120023566</v>
      </c>
      <c r="C370" s="302">
        <v>8.1177261404529993E-2</v>
      </c>
      <c r="D370" s="302">
        <v>9.8212865831617216E-2</v>
      </c>
      <c r="E370" s="302">
        <f t="shared" si="161"/>
        <v>0.28411613843638284</v>
      </c>
      <c r="F370" s="303"/>
      <c r="G370" s="302">
        <v>8.6311485424071951E-2</v>
      </c>
      <c r="H370" s="302">
        <v>4.9874935518331928E-2</v>
      </c>
      <c r="I370" s="302">
        <v>8.599789749171538E-2</v>
      </c>
      <c r="J370" s="302">
        <f>SUM(G370:I370)</f>
        <v>0.22218431843411926</v>
      </c>
      <c r="K370" s="303"/>
      <c r="L370" s="302">
        <v>5.6595046463656588E-2</v>
      </c>
      <c r="M370" s="302">
        <v>6.5264660808735497E-2</v>
      </c>
      <c r="N370" s="302">
        <v>7.4493906171448146E-2</v>
      </c>
      <c r="O370" s="302">
        <f t="shared" si="163"/>
        <v>0.19635361344384022</v>
      </c>
    </row>
    <row r="371" spans="1:15" s="236" customFormat="1" x14ac:dyDescent="0.2">
      <c r="A371" s="237" t="str">
        <f>name!E$9</f>
        <v>Caring, leisure and other service occupations</v>
      </c>
      <c r="B371" s="302">
        <v>0.22362002996794134</v>
      </c>
      <c r="C371" s="302">
        <v>0.32911159741179769</v>
      </c>
      <c r="D371" s="302">
        <v>3.653250689847011E-2</v>
      </c>
      <c r="E371" s="302">
        <f t="shared" si="161"/>
        <v>0.58926413427820912</v>
      </c>
      <c r="F371" s="303"/>
      <c r="G371" s="302">
        <v>0.19013714876384705</v>
      </c>
      <c r="H371" s="302">
        <v>0.25942577895934332</v>
      </c>
      <c r="I371" s="302">
        <v>2.7968237157118062E-2</v>
      </c>
      <c r="J371" s="302">
        <f t="shared" ref="J371:J374" si="164">SUM(G371:I371)</f>
        <v>0.47753116488030845</v>
      </c>
      <c r="K371" s="303"/>
      <c r="L371" s="302">
        <v>0.18695330156468015</v>
      </c>
      <c r="M371" s="302">
        <v>0.26251900206697554</v>
      </c>
      <c r="N371" s="302">
        <v>2.6860700865260292E-2</v>
      </c>
      <c r="O371" s="302">
        <f t="shared" si="163"/>
        <v>0.47633300449691596</v>
      </c>
    </row>
    <row r="372" spans="1:15" s="236" customFormat="1" x14ac:dyDescent="0.2">
      <c r="A372" s="237" t="str">
        <f>name!E$10</f>
        <v>Sales and customer service occupations</v>
      </c>
      <c r="B372" s="302">
        <v>9.8539770501486199E-2</v>
      </c>
      <c r="C372" s="302">
        <v>0.23357233805510311</v>
      </c>
      <c r="D372" s="302">
        <v>2.0114331551013259E-2</v>
      </c>
      <c r="E372" s="302">
        <f t="shared" si="161"/>
        <v>0.35222644010760257</v>
      </c>
      <c r="F372" s="303"/>
      <c r="G372" s="302">
        <v>9.4767698151093691E-2</v>
      </c>
      <c r="H372" s="302">
        <v>0.18880373102144579</v>
      </c>
      <c r="I372" s="302">
        <v>1.3945666393935853E-2</v>
      </c>
      <c r="J372" s="302">
        <f t="shared" si="164"/>
        <v>0.29751709556647532</v>
      </c>
      <c r="K372" s="303"/>
      <c r="L372" s="302">
        <v>9.1579655725070014E-2</v>
      </c>
      <c r="M372" s="302">
        <v>0.23898525208202026</v>
      </c>
      <c r="N372" s="302">
        <v>1.093533499365534E-2</v>
      </c>
      <c r="O372" s="302">
        <f t="shared" si="163"/>
        <v>0.34150024280074559</v>
      </c>
    </row>
    <row r="373" spans="1:15" s="236" customFormat="1" x14ac:dyDescent="0.2">
      <c r="A373" s="237" t="str">
        <f>name!E$11</f>
        <v>Process, plant and machine operatives</v>
      </c>
      <c r="B373" s="302">
        <v>2.2203560242590008E-2</v>
      </c>
      <c r="C373" s="302">
        <v>2.1645893327964835E-2</v>
      </c>
      <c r="D373" s="302">
        <v>5.6739086700444063E-3</v>
      </c>
      <c r="E373" s="302">
        <f t="shared" si="161"/>
        <v>4.952336224059925E-2</v>
      </c>
      <c r="F373" s="303"/>
      <c r="G373" s="302">
        <v>1.6218214485008764E-2</v>
      </c>
      <c r="H373" s="302">
        <v>1.4854529898968648E-2</v>
      </c>
      <c r="I373" s="302">
        <v>5.5613020364247215E-3</v>
      </c>
      <c r="J373" s="302">
        <f t="shared" si="164"/>
        <v>3.6634046420402133E-2</v>
      </c>
      <c r="K373" s="303"/>
      <c r="L373" s="302">
        <v>1.3833354379977741E-2</v>
      </c>
      <c r="M373" s="302">
        <v>1.8025954973893945E-2</v>
      </c>
      <c r="N373" s="302">
        <v>5.9181899357380312E-3</v>
      </c>
      <c r="O373" s="302">
        <f t="shared" si="163"/>
        <v>3.7777499289609717E-2</v>
      </c>
    </row>
    <row r="374" spans="1:15" s="236" customFormat="1" x14ac:dyDescent="0.2">
      <c r="A374" s="237" t="str">
        <f>name!E$12</f>
        <v>Elementary occupations</v>
      </c>
      <c r="B374" s="302">
        <v>0.10075309278846802</v>
      </c>
      <c r="C374" s="302">
        <v>0.38944334745141956</v>
      </c>
      <c r="D374" s="302">
        <v>2.1712756428785535E-2</v>
      </c>
      <c r="E374" s="302">
        <f t="shared" si="161"/>
        <v>0.51190919666867307</v>
      </c>
      <c r="F374" s="303"/>
      <c r="G374" s="302">
        <v>8.0576062639960144E-2</v>
      </c>
      <c r="H374" s="302">
        <v>0.28401361574842571</v>
      </c>
      <c r="I374" s="302">
        <v>1.4977161471479218E-2</v>
      </c>
      <c r="J374" s="302">
        <f t="shared" si="164"/>
        <v>0.37956683985986506</v>
      </c>
      <c r="K374" s="303"/>
      <c r="L374" s="302">
        <v>7.4746870766821044E-2</v>
      </c>
      <c r="M374" s="302">
        <v>0.24199600227445506</v>
      </c>
      <c r="N374" s="302">
        <v>1.0416107786520181E-2</v>
      </c>
      <c r="O374" s="302">
        <f t="shared" si="163"/>
        <v>0.32715898082779632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1.6486943595015613</v>
      </c>
      <c r="C376" s="311">
        <f t="shared" ref="C376:E376" si="165">SUM(C366:C374)</f>
        <v>2.1377155304173523</v>
      </c>
      <c r="D376" s="311">
        <f t="shared" si="165"/>
        <v>1.3315901100810958</v>
      </c>
      <c r="E376" s="311">
        <f t="shared" si="165"/>
        <v>5.1180000000000092</v>
      </c>
      <c r="F376" s="311"/>
      <c r="G376" s="311">
        <f t="shared" ref="G376:J376" si="166">SUM(G366:G374)</f>
        <v>1.7266171085280775</v>
      </c>
      <c r="H376" s="311">
        <f t="shared" si="166"/>
        <v>1.9088657203105448</v>
      </c>
      <c r="I376" s="311">
        <f t="shared" si="166"/>
        <v>1.2455171711613742</v>
      </c>
      <c r="J376" s="311">
        <f t="shared" si="166"/>
        <v>4.8809999999999967</v>
      </c>
      <c r="K376" s="311"/>
      <c r="L376" s="311">
        <f t="shared" ref="L376:O376" si="167">SUM(L366:L374)</f>
        <v>1.6997536109740135</v>
      </c>
      <c r="M376" s="311">
        <f t="shared" si="167"/>
        <v>2.0368526609361952</v>
      </c>
      <c r="N376" s="311">
        <f t="shared" si="167"/>
        <v>1.1583937280897885</v>
      </c>
      <c r="O376" s="311">
        <f t="shared" si="167"/>
        <v>4.8949999999999978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0.22562703786150837</v>
      </c>
      <c r="C383" s="302">
        <v>3.8430367764458039E-2</v>
      </c>
      <c r="D383" s="302">
        <v>0.16019606700255662</v>
      </c>
      <c r="E383" s="302">
        <f>SUM(B383:D383)</f>
        <v>0.42425347262852303</v>
      </c>
      <c r="F383" s="303"/>
      <c r="G383" s="302">
        <v>0.22559733772374715</v>
      </c>
      <c r="H383" s="302">
        <v>6.2234301692058368E-2</v>
      </c>
      <c r="I383" s="302">
        <v>0.17766709368638881</v>
      </c>
      <c r="J383" s="302">
        <f>SUM(G383:I383)</f>
        <v>0.46549873310219436</v>
      </c>
      <c r="K383" s="303"/>
      <c r="L383" s="302">
        <v>0.24080199818867243</v>
      </c>
      <c r="M383" s="302">
        <v>7.6654912565249866E-2</v>
      </c>
      <c r="N383" s="302">
        <v>0.17206667357131136</v>
      </c>
      <c r="O383" s="302">
        <f>SUM(L383:N383)</f>
        <v>0.48952358432523368</v>
      </c>
    </row>
    <row r="384" spans="1:15" s="236" customFormat="1" x14ac:dyDescent="0.2">
      <c r="A384" s="237" t="str">
        <f>name!E$5</f>
        <v>Professional occupations</v>
      </c>
      <c r="B384" s="302">
        <v>0.4545376385681531</v>
      </c>
      <c r="C384" s="302">
        <v>0.13958340145772702</v>
      </c>
      <c r="D384" s="302">
        <v>0.27466602278653679</v>
      </c>
      <c r="E384" s="302">
        <f t="shared" ref="E384:E391" si="168">SUM(B384:D384)</f>
        <v>0.8687870628124168</v>
      </c>
      <c r="F384" s="303"/>
      <c r="G384" s="302">
        <v>0.59571048307692498</v>
      </c>
      <c r="H384" s="302">
        <v>0.25017077575022661</v>
      </c>
      <c r="I384" s="302">
        <v>0.31667504266909596</v>
      </c>
      <c r="J384" s="302">
        <f t="shared" ref="J384:J386" si="169">SUM(G384:I384)</f>
        <v>1.1625563014962474</v>
      </c>
      <c r="K384" s="303"/>
      <c r="L384" s="302">
        <v>0.65781085790244587</v>
      </c>
      <c r="M384" s="302">
        <v>0.29592751953190449</v>
      </c>
      <c r="N384" s="302">
        <v>0.30628824972161101</v>
      </c>
      <c r="O384" s="302">
        <f t="shared" ref="O384:O391" si="170">SUM(L384:N384)</f>
        <v>1.2600266271559615</v>
      </c>
    </row>
    <row r="385" spans="1:15" s="236" customFormat="1" x14ac:dyDescent="0.2">
      <c r="A385" s="237" t="str">
        <f>name!E$6</f>
        <v>Associate professional occupations</v>
      </c>
      <c r="B385" s="302">
        <v>0.26062962115529092</v>
      </c>
      <c r="C385" s="302">
        <v>0.14863927693384019</v>
      </c>
      <c r="D385" s="302">
        <v>0.23317218366279568</v>
      </c>
      <c r="E385" s="302">
        <f t="shared" si="168"/>
        <v>0.64244108175192682</v>
      </c>
      <c r="F385" s="303"/>
      <c r="G385" s="302">
        <v>0.28852665357217633</v>
      </c>
      <c r="H385" s="302">
        <v>0.20748746991742581</v>
      </c>
      <c r="I385" s="302">
        <v>0.26537938217888957</v>
      </c>
      <c r="J385" s="302">
        <f t="shared" si="169"/>
        <v>0.76139350566849173</v>
      </c>
      <c r="K385" s="303"/>
      <c r="L385" s="302">
        <v>0.27347669864807039</v>
      </c>
      <c r="M385" s="302">
        <v>0.21147478610789958</v>
      </c>
      <c r="N385" s="302">
        <v>0.28272890236991577</v>
      </c>
      <c r="O385" s="302">
        <f t="shared" si="170"/>
        <v>0.76768038712588571</v>
      </c>
    </row>
    <row r="386" spans="1:15" s="236" customFormat="1" x14ac:dyDescent="0.2">
      <c r="A386" s="237" t="str">
        <f>name!E$7</f>
        <v>Administrative and secretarial occupations</v>
      </c>
      <c r="B386" s="302">
        <v>0.23846427485280175</v>
      </c>
      <c r="C386" s="302">
        <v>0.29427357665258996</v>
      </c>
      <c r="D386" s="302">
        <v>6.6845921874904138E-2</v>
      </c>
      <c r="E386" s="302">
        <f t="shared" si="168"/>
        <v>0.59958377338029589</v>
      </c>
      <c r="F386" s="303"/>
      <c r="G386" s="302">
        <v>0.24330340056896588</v>
      </c>
      <c r="H386" s="302">
        <v>0.33290327070813225</v>
      </c>
      <c r="I386" s="302">
        <v>8.5907251953470362E-2</v>
      </c>
      <c r="J386" s="302">
        <f t="shared" si="169"/>
        <v>0.6621139232305685</v>
      </c>
      <c r="K386" s="303"/>
      <c r="L386" s="302">
        <v>0.17638858203774538</v>
      </c>
      <c r="M386" s="302">
        <v>0.34664648725649672</v>
      </c>
      <c r="N386" s="302">
        <v>6.1925662545786797E-2</v>
      </c>
      <c r="O386" s="302">
        <f t="shared" si="170"/>
        <v>0.58496073184002884</v>
      </c>
    </row>
    <row r="387" spans="1:15" s="236" customFormat="1" x14ac:dyDescent="0.2">
      <c r="A387" s="237" t="str">
        <f>name!E$8</f>
        <v>Skilled trades occupations</v>
      </c>
      <c r="B387" s="302">
        <v>7.2166433173750683E-2</v>
      </c>
      <c r="C387" s="302">
        <v>3.8808526565537023E-2</v>
      </c>
      <c r="D387" s="302">
        <v>6.9640962217399183E-2</v>
      </c>
      <c r="E387" s="302">
        <f t="shared" si="168"/>
        <v>0.18061592195668688</v>
      </c>
      <c r="F387" s="303"/>
      <c r="G387" s="302">
        <v>4.5583840793183908E-2</v>
      </c>
      <c r="H387" s="302">
        <v>3.1724496525286437E-2</v>
      </c>
      <c r="I387" s="302">
        <v>6.4626738768927758E-2</v>
      </c>
      <c r="J387" s="302">
        <f>SUM(G387:I387)</f>
        <v>0.14193507608739808</v>
      </c>
      <c r="K387" s="303"/>
      <c r="L387" s="302">
        <v>3.6539455542745514E-2</v>
      </c>
      <c r="M387" s="302">
        <v>3.2521367820959969E-2</v>
      </c>
      <c r="N387" s="302">
        <v>8.9879656543132389E-2</v>
      </c>
      <c r="O387" s="302">
        <f t="shared" si="170"/>
        <v>0.15894047990683785</v>
      </c>
    </row>
    <row r="388" spans="1:15" s="236" customFormat="1" x14ac:dyDescent="0.2">
      <c r="A388" s="237" t="str">
        <f>name!E$9</f>
        <v>Caring, leisure and other service occupations</v>
      </c>
      <c r="B388" s="302">
        <v>0.84872617265197892</v>
      </c>
      <c r="C388" s="302">
        <v>0.45682474741363621</v>
      </c>
      <c r="D388" s="302">
        <v>0.51307016289114282</v>
      </c>
      <c r="E388" s="302">
        <f t="shared" si="168"/>
        <v>1.8186210829567577</v>
      </c>
      <c r="F388" s="303"/>
      <c r="G388" s="302">
        <v>0.62287454294980948</v>
      </c>
      <c r="H388" s="302">
        <v>0.27269708189890091</v>
      </c>
      <c r="I388" s="302">
        <v>0.43231718958754756</v>
      </c>
      <c r="J388" s="302">
        <f t="shared" ref="J388:J391" si="171">SUM(G388:I388)</f>
        <v>1.3278888144362579</v>
      </c>
      <c r="K388" s="303"/>
      <c r="L388" s="302">
        <v>0.58178344913299407</v>
      </c>
      <c r="M388" s="302">
        <v>0.15456520116465189</v>
      </c>
      <c r="N388" s="302">
        <v>0.43251167715757438</v>
      </c>
      <c r="O388" s="302">
        <f t="shared" si="170"/>
        <v>1.1688603274552203</v>
      </c>
    </row>
    <row r="389" spans="1:15" s="236" customFormat="1" x14ac:dyDescent="0.2">
      <c r="A389" s="237" t="str">
        <f>name!E$10</f>
        <v>Sales and customer service occupations</v>
      </c>
      <c r="B389" s="302">
        <v>8.017991495386112E-2</v>
      </c>
      <c r="C389" s="302">
        <v>9.3028149308841193E-2</v>
      </c>
      <c r="D389" s="302">
        <v>5.3425763037926462E-2</v>
      </c>
      <c r="E389" s="302">
        <f t="shared" si="168"/>
        <v>0.22663382730062875</v>
      </c>
      <c r="F389" s="303"/>
      <c r="G389" s="302">
        <v>6.2769451229392342E-2</v>
      </c>
      <c r="H389" s="302">
        <v>8.9077297852259568E-2</v>
      </c>
      <c r="I389" s="302">
        <v>3.668952881677106E-2</v>
      </c>
      <c r="J389" s="302">
        <f t="shared" si="171"/>
        <v>0.18853627789842298</v>
      </c>
      <c r="K389" s="303"/>
      <c r="L389" s="302">
        <v>6.0362421650282647E-2</v>
      </c>
      <c r="M389" s="302">
        <v>0.10340033876880307</v>
      </c>
      <c r="N389" s="302">
        <v>2.5498583161269111E-2</v>
      </c>
      <c r="O389" s="302">
        <f t="shared" si="170"/>
        <v>0.18926134358035482</v>
      </c>
    </row>
    <row r="390" spans="1:15" s="236" customFormat="1" x14ac:dyDescent="0.2">
      <c r="A390" s="237" t="str">
        <f>name!E$11</f>
        <v>Process, plant and machine operatives</v>
      </c>
      <c r="B390" s="302">
        <v>7.305401815209106E-2</v>
      </c>
      <c r="C390" s="302">
        <v>3.2846435117862449E-2</v>
      </c>
      <c r="D390" s="302">
        <v>1.6473563479658476E-2</v>
      </c>
      <c r="E390" s="302">
        <f t="shared" si="168"/>
        <v>0.12237401674961199</v>
      </c>
      <c r="F390" s="303"/>
      <c r="G390" s="302">
        <v>4.2506303535863203E-2</v>
      </c>
      <c r="H390" s="302">
        <v>2.6395239178086668E-2</v>
      </c>
      <c r="I390" s="302">
        <v>1.8718518309124313E-2</v>
      </c>
      <c r="J390" s="302">
        <f t="shared" si="171"/>
        <v>8.7620061023074181E-2</v>
      </c>
      <c r="K390" s="303"/>
      <c r="L390" s="302">
        <v>3.687080058079828E-2</v>
      </c>
      <c r="M390" s="302">
        <v>1.9928843096124672E-2</v>
      </c>
      <c r="N390" s="302">
        <v>1.2292928303014485E-2</v>
      </c>
      <c r="O390" s="302">
        <f t="shared" si="170"/>
        <v>6.9092571979937442E-2</v>
      </c>
    </row>
    <row r="391" spans="1:15" s="236" customFormat="1" x14ac:dyDescent="0.2">
      <c r="A391" s="237" t="str">
        <f>name!E$12</f>
        <v>Elementary occupations</v>
      </c>
      <c r="B391" s="302">
        <v>0.18050943597284652</v>
      </c>
      <c r="C391" s="302">
        <v>0.20965346221799902</v>
      </c>
      <c r="D391" s="302">
        <v>0.10552686227230401</v>
      </c>
      <c r="E391" s="302">
        <f t="shared" si="168"/>
        <v>0.49568976046314955</v>
      </c>
      <c r="F391" s="303"/>
      <c r="G391" s="302">
        <v>0.11841511770173754</v>
      </c>
      <c r="H391" s="302">
        <v>0.18185257041970554</v>
      </c>
      <c r="I391" s="302">
        <v>6.9189618935900241E-2</v>
      </c>
      <c r="J391" s="302">
        <f t="shared" si="171"/>
        <v>0.36945730705734336</v>
      </c>
      <c r="K391" s="303"/>
      <c r="L391" s="302">
        <v>0.12400434368946357</v>
      </c>
      <c r="M391" s="302">
        <v>0.13347285932081671</v>
      </c>
      <c r="N391" s="302">
        <v>5.4176743620256818E-2</v>
      </c>
      <c r="O391" s="302">
        <f t="shared" si="170"/>
        <v>0.31165394663053708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2.4338945473422822</v>
      </c>
      <c r="C393" s="311">
        <f t="shared" ref="C393:E393" si="172">SUM(C383:C391)</f>
        <v>1.4520879434324911</v>
      </c>
      <c r="D393" s="311">
        <f t="shared" si="172"/>
        <v>1.4930175092252242</v>
      </c>
      <c r="E393" s="311">
        <f t="shared" si="172"/>
        <v>5.3789999999999978</v>
      </c>
      <c r="F393" s="311"/>
      <c r="G393" s="311">
        <f t="shared" ref="G393:J393" si="173">SUM(G383:G391)</f>
        <v>2.2452871311518003</v>
      </c>
      <c r="H393" s="311">
        <f t="shared" si="173"/>
        <v>1.4545425039420821</v>
      </c>
      <c r="I393" s="311">
        <f t="shared" si="173"/>
        <v>1.4671703649061156</v>
      </c>
      <c r="J393" s="311">
        <f t="shared" si="173"/>
        <v>5.166999999999998</v>
      </c>
      <c r="K393" s="311"/>
      <c r="L393" s="311">
        <f t="shared" ref="L393:O393" si="174">SUM(L383:L391)</f>
        <v>2.1880386073732181</v>
      </c>
      <c r="M393" s="311">
        <f t="shared" si="174"/>
        <v>1.3745923156329072</v>
      </c>
      <c r="N393" s="311">
        <f t="shared" si="174"/>
        <v>1.4373690769938721</v>
      </c>
      <c r="O393" s="311">
        <f t="shared" si="174"/>
        <v>4.9999999999999964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Worcestershire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Worcestershire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Worcestershire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13.33055809643832</v>
      </c>
      <c r="C8" s="11">
        <f t="array" ref="C8:C16">MMULT(aggregation!$B$13:$AA$21,'Occ T2'!C8:C33)</f>
        <v>15.001013873224622</v>
      </c>
      <c r="D8" s="11">
        <f t="array" ref="D8:D16">MMULT(aggregation!$B$13:$AA$21,'Occ T2'!D8:D33)</f>
        <v>15.42959270477083</v>
      </c>
      <c r="E8" s="11">
        <f t="array" ref="E8:E16">MMULT(aggregation!$B$13:$AA$21,'Occ T2'!E8:E33)</f>
        <v>15.862320082590763</v>
      </c>
      <c r="F8" s="11">
        <f t="array" ref="F8:F16">MMULT(aggregation!$B$13:$AA$21,'Occ T2'!F8:F33)</f>
        <v>18.136349671064075</v>
      </c>
      <c r="G8" s="11"/>
      <c r="H8" s="11">
        <f>F8-D8</f>
        <v>2.7067569662932449</v>
      </c>
      <c r="I8" s="11">
        <f t="array" ref="I8:I16">MMULT(aggregation!$B$13:$AA$21,'Occ T2'!I8:I33)</f>
        <v>8.8538385988404862</v>
      </c>
      <c r="J8" s="11">
        <f>SUM(H8:I8)</f>
        <v>11.560595565133731</v>
      </c>
      <c r="L8" s="10" t="str">
        <f>name!E4</f>
        <v>Managers, directors and senior officials</v>
      </c>
      <c r="M8" s="11">
        <f t="array" ref="M8:M16">MMULT(aggregation!$B$13:$AA$21,'Occ T2'!M8:M33)</f>
        <v>8.9765821679031372</v>
      </c>
      <c r="N8" s="11">
        <f t="array" ref="N8:N16">MMULT(aggregation!$B$13:$AA$21,'Occ T2'!N8:N33)</f>
        <v>9.9227254082335623</v>
      </c>
      <c r="O8" s="11">
        <f t="array" ref="O8:O16">MMULT(aggregation!$B$13:$AA$21,'Occ T2'!O8:O33)</f>
        <v>9.893033293588438</v>
      </c>
      <c r="P8" s="11">
        <f t="array" ref="P8:P16">MMULT(aggregation!$B$13:$AA$21,'Occ T2'!P8:P33)</f>
        <v>9.9563928306334315</v>
      </c>
      <c r="Q8" s="11">
        <f t="array" ref="Q8:Q16">MMULT(aggregation!$B$13:$AA$21,'Occ T2'!Q8:Q33)</f>
        <v>11.009347582851987</v>
      </c>
      <c r="R8" s="11"/>
      <c r="S8" s="11">
        <f>Q8-O8</f>
        <v>1.1163142892635491</v>
      </c>
      <c r="T8" s="11">
        <f t="array" ref="T8:T16">MMULT(aggregation!$B$13:$AA$21,'Occ T2'!T8:T33)</f>
        <v>4.9753182868829615</v>
      </c>
      <c r="U8" s="11">
        <f>SUM(S8:T8)</f>
        <v>6.0916325761465107</v>
      </c>
      <c r="W8" s="10" t="str">
        <f>name!E4</f>
        <v>Managers, directors and senior officials</v>
      </c>
      <c r="X8" s="11">
        <f t="array" ref="X8:X16">MMULT(aggregation!$B$13:$AA$21,'Occ T2'!X8:X33)</f>
        <v>4.3539759285351733</v>
      </c>
      <c r="Y8" s="11">
        <f t="array" ref="Y8:Y16">MMULT(aggregation!$B$13:$AA$21,'Occ T2'!Y8:Y33)</f>
        <v>5.0782884649910747</v>
      </c>
      <c r="Z8" s="11">
        <f t="array" ref="Z8:Z16">MMULT(aggregation!$B$13:$AA$21,'Occ T2'!Z8:Z33)</f>
        <v>5.5365594111823926</v>
      </c>
      <c r="AA8" s="11">
        <f t="array" ref="AA8:AA16">MMULT(aggregation!$B$13:$AA$21,'Occ T2'!AA8:AA33)</f>
        <v>5.9059272519573156</v>
      </c>
      <c r="AB8" s="11">
        <f t="array" ref="AB8:AB16">MMULT(aggregation!$B$13:$AA$21,'Occ T2'!AB8:AB33)</f>
        <v>7.1270020882121043</v>
      </c>
      <c r="AC8" s="11"/>
      <c r="AD8" s="11">
        <f>AB8-Z8</f>
        <v>1.5904426770297118</v>
      </c>
      <c r="AE8" s="11">
        <f t="array" ref="AE8:AE16">MMULT(aggregation!$B$13:$AA$21,'Occ T2'!AE8:AE33)</f>
        <v>3.8785203119575251</v>
      </c>
      <c r="AF8" s="11">
        <f>SUM(AD8:AE8)</f>
        <v>5.4689629889872364</v>
      </c>
    </row>
    <row r="9" spans="1:32" x14ac:dyDescent="0.2">
      <c r="A9" t="str">
        <f>name!E5</f>
        <v>Professional occupations</v>
      </c>
      <c r="B9" s="11">
        <v>28.09060379226651</v>
      </c>
      <c r="C9" s="11">
        <v>32.082808675323641</v>
      </c>
      <c r="D9" s="11">
        <v>33.453630370572178</v>
      </c>
      <c r="E9" s="11">
        <v>36.120468781937063</v>
      </c>
      <c r="F9" s="11">
        <v>40.562381509879742</v>
      </c>
      <c r="G9" s="11"/>
      <c r="H9" s="11">
        <f t="shared" ref="H9:H16" si="0">F9-D9</f>
        <v>7.1087511393075644</v>
      </c>
      <c r="I9" s="11">
        <v>17.289269265877032</v>
      </c>
      <c r="J9" s="11">
        <f t="shared" ref="J9:J15" si="1">SUM(H9:I9)</f>
        <v>24.398020405184596</v>
      </c>
      <c r="L9" s="10" t="str">
        <f>name!E5</f>
        <v>Professional occupations</v>
      </c>
      <c r="M9" s="11">
        <v>14.715477829684804</v>
      </c>
      <c r="N9" s="11">
        <v>16.541813069931077</v>
      </c>
      <c r="O9" s="11">
        <v>17.373531169963087</v>
      </c>
      <c r="P9" s="11">
        <v>18.52858307324205</v>
      </c>
      <c r="Q9" s="11">
        <v>20.239762431793391</v>
      </c>
      <c r="R9" s="11"/>
      <c r="S9" s="11">
        <f t="shared" ref="S9:S16" si="2">Q9-O9</f>
        <v>2.8662312618303041</v>
      </c>
      <c r="T9" s="11">
        <v>7.1554524206321748</v>
      </c>
      <c r="U9" s="11">
        <f t="shared" ref="U9:U12" si="3">SUM(S9:T9)</f>
        <v>10.021683682462479</v>
      </c>
      <c r="W9" s="10" t="str">
        <f>name!E5</f>
        <v>Professional occupations</v>
      </c>
      <c r="X9" s="11">
        <v>13.375125962581702</v>
      </c>
      <c r="Y9" s="11">
        <v>15.54099560539257</v>
      </c>
      <c r="Z9" s="11">
        <v>16.080099200609084</v>
      </c>
      <c r="AA9" s="11">
        <v>17.591885708694985</v>
      </c>
      <c r="AB9" s="11">
        <v>20.32261907808633</v>
      </c>
      <c r="AC9" s="11"/>
      <c r="AD9" s="11">
        <f t="shared" ref="AD9:AD16" si="4">AB9-Z9</f>
        <v>4.2425198774772461</v>
      </c>
      <c r="AE9" s="11">
        <v>10.133816845244853</v>
      </c>
      <c r="AF9" s="11">
        <f t="shared" ref="AF9:AF12" si="5">SUM(AD9:AE9)</f>
        <v>14.376336722722099</v>
      </c>
    </row>
    <row r="10" spans="1:32" x14ac:dyDescent="0.2">
      <c r="A10" t="str">
        <f>name!E6</f>
        <v>Associate professional occupations</v>
      </c>
      <c r="B10" s="11">
        <v>18.298476055103603</v>
      </c>
      <c r="C10" s="11">
        <v>19.582358975551116</v>
      </c>
      <c r="D10" s="11">
        <v>20.219708151752307</v>
      </c>
      <c r="E10" s="11">
        <v>19.761506250877201</v>
      </c>
      <c r="F10" s="11">
        <v>21.677525985135826</v>
      </c>
      <c r="G10" s="11"/>
      <c r="H10" s="11">
        <f t="shared" si="0"/>
        <v>1.457817833383519</v>
      </c>
      <c r="I10" s="11">
        <v>9.3745357444439286</v>
      </c>
      <c r="J10" s="11">
        <f t="shared" si="1"/>
        <v>10.832353577827448</v>
      </c>
      <c r="L10" s="10" t="str">
        <f>name!E6</f>
        <v>Associate professional occupations</v>
      </c>
      <c r="M10" s="11">
        <v>10.191157271229251</v>
      </c>
      <c r="N10" s="11">
        <v>10.671706929093935</v>
      </c>
      <c r="O10" s="11">
        <v>11.023356063996708</v>
      </c>
      <c r="P10" s="11">
        <v>10.336121069403649</v>
      </c>
      <c r="Q10" s="11">
        <v>10.797013386847015</v>
      </c>
      <c r="R10" s="11"/>
      <c r="S10" s="11">
        <f t="shared" si="2"/>
        <v>-0.22634267714969347</v>
      </c>
      <c r="T10" s="11">
        <v>3.9492220288940985</v>
      </c>
      <c r="U10" s="11">
        <f t="shared" si="3"/>
        <v>3.722879351744405</v>
      </c>
      <c r="W10" s="10" t="str">
        <f>name!E6</f>
        <v>Associate professional occupations</v>
      </c>
      <c r="X10" s="11">
        <v>8.1073187838743301</v>
      </c>
      <c r="Y10" s="11">
        <v>8.910652046457189</v>
      </c>
      <c r="Z10" s="11">
        <v>9.1963520877555993</v>
      </c>
      <c r="AA10" s="11">
        <v>9.4253851814735707</v>
      </c>
      <c r="AB10" s="11">
        <v>10.880512598288803</v>
      </c>
      <c r="AC10" s="11"/>
      <c r="AD10" s="11">
        <f t="shared" si="4"/>
        <v>1.6841605105332036</v>
      </c>
      <c r="AE10" s="11">
        <v>5.4253137155498283</v>
      </c>
      <c r="AF10" s="11">
        <f t="shared" si="5"/>
        <v>7.1094742260830319</v>
      </c>
    </row>
    <row r="11" spans="1:32" x14ac:dyDescent="0.2">
      <c r="A11" t="str">
        <f>name!E7</f>
        <v>Administrative and secretarial occupations</v>
      </c>
      <c r="B11" s="11">
        <v>19.363913997289934</v>
      </c>
      <c r="C11" s="11">
        <v>17.984019123985366</v>
      </c>
      <c r="D11" s="11">
        <v>18.45124894105162</v>
      </c>
      <c r="E11" s="11">
        <v>17.547859217869274</v>
      </c>
      <c r="F11" s="11">
        <v>16.074181882075045</v>
      </c>
      <c r="G11" s="11"/>
      <c r="H11" s="11">
        <f t="shared" si="0"/>
        <v>-2.377067058976575</v>
      </c>
      <c r="I11" s="11">
        <v>8.6359022922042676</v>
      </c>
      <c r="J11" s="11">
        <f t="shared" si="1"/>
        <v>6.2588352332276926</v>
      </c>
      <c r="L11" s="10" t="str">
        <f>name!E7</f>
        <v>Administrative and secretarial occupations</v>
      </c>
      <c r="M11" s="11">
        <v>5.1959415000501981</v>
      </c>
      <c r="N11" s="11">
        <v>4.6424105475692476</v>
      </c>
      <c r="O11" s="11">
        <v>5.4469568883269668</v>
      </c>
      <c r="P11" s="11">
        <v>5.3772928699717877</v>
      </c>
      <c r="Q11" s="11">
        <v>6.033396541066991</v>
      </c>
      <c r="R11" s="11"/>
      <c r="S11" s="11">
        <f t="shared" si="2"/>
        <v>0.58643965274002419</v>
      </c>
      <c r="T11" s="11">
        <v>2.1184865307784797</v>
      </c>
      <c r="U11" s="11">
        <f t="shared" si="3"/>
        <v>2.7049261835185039</v>
      </c>
      <c r="W11" s="10" t="str">
        <f>name!E7</f>
        <v>Administrative and secretarial occupations</v>
      </c>
      <c r="X11" s="11">
        <v>14.167972497239747</v>
      </c>
      <c r="Y11" s="11">
        <v>13.341608576416101</v>
      </c>
      <c r="Z11" s="11">
        <v>13.004292052724651</v>
      </c>
      <c r="AA11" s="11">
        <v>12.170566347897493</v>
      </c>
      <c r="AB11" s="11">
        <v>10.04078534100805</v>
      </c>
      <c r="AC11" s="11"/>
      <c r="AD11" s="11">
        <f t="shared" si="4"/>
        <v>-2.963506711716601</v>
      </c>
      <c r="AE11" s="11">
        <v>6.5174157614257862</v>
      </c>
      <c r="AF11" s="11">
        <f t="shared" si="5"/>
        <v>3.5539090497091852</v>
      </c>
    </row>
    <row r="12" spans="1:32" x14ac:dyDescent="0.2">
      <c r="A12" t="str">
        <f>name!E8</f>
        <v>Skilled trades occupations</v>
      </c>
      <c r="B12" s="11">
        <v>19.300541601041331</v>
      </c>
      <c r="C12" s="11">
        <v>19.455423711958296</v>
      </c>
      <c r="D12" s="11">
        <v>16.657673563874745</v>
      </c>
      <c r="E12" s="11">
        <v>16.51782888154198</v>
      </c>
      <c r="F12" s="11">
        <v>15.590724520374648</v>
      </c>
      <c r="G12" s="11"/>
      <c r="H12" s="11">
        <f t="shared" si="0"/>
        <v>-1.066949043500097</v>
      </c>
      <c r="I12" s="11">
        <v>6.8870429591994675</v>
      </c>
      <c r="J12" s="11">
        <f t="shared" si="1"/>
        <v>5.8200939156993705</v>
      </c>
      <c r="L12" s="10" t="str">
        <f>name!E8</f>
        <v>Skilled trades occupations</v>
      </c>
      <c r="M12" s="11">
        <v>17.577211320981448</v>
      </c>
      <c r="N12" s="11">
        <v>17.750972259709016</v>
      </c>
      <c r="O12" s="11">
        <v>14.804532834046704</v>
      </c>
      <c r="P12" s="11">
        <v>14.474700735477102</v>
      </c>
      <c r="Q12" s="11">
        <v>13.364442710075712</v>
      </c>
      <c r="R12" s="11"/>
      <c r="S12" s="11">
        <f t="shared" si="2"/>
        <v>-1.4400901239709913</v>
      </c>
      <c r="T12" s="11">
        <v>5.6406101988969386</v>
      </c>
      <c r="U12" s="11">
        <f t="shared" si="3"/>
        <v>4.2005200749259473</v>
      </c>
      <c r="W12" s="10" t="str">
        <f>name!E8</f>
        <v>Skilled trades occupations</v>
      </c>
      <c r="X12" s="11">
        <v>1.7233302800598818</v>
      </c>
      <c r="Y12" s="11">
        <v>1.7044514522492884</v>
      </c>
      <c r="Z12" s="11">
        <v>1.8531407298280533</v>
      </c>
      <c r="AA12" s="11">
        <v>2.0431281460648876</v>
      </c>
      <c r="AB12" s="11">
        <v>2.2262818102989321</v>
      </c>
      <c r="AC12" s="11"/>
      <c r="AD12" s="11">
        <f t="shared" si="4"/>
        <v>0.37314108047087879</v>
      </c>
      <c r="AE12" s="11">
        <v>1.246432760302528</v>
      </c>
      <c r="AF12" s="11">
        <f t="shared" si="5"/>
        <v>1.6195738407734068</v>
      </c>
    </row>
    <row r="13" spans="1:32" x14ac:dyDescent="0.2">
      <c r="A13" t="str">
        <f>name!E9</f>
        <v>Caring, leisure and other service occupations</v>
      </c>
      <c r="B13" s="11">
        <v>15.773404447111558</v>
      </c>
      <c r="C13" s="11">
        <v>16.026864429889145</v>
      </c>
      <c r="D13" s="11">
        <v>15.248700338187172</v>
      </c>
      <c r="E13" s="11">
        <v>16.277776755281028</v>
      </c>
      <c r="F13" s="11">
        <v>17.787074290670972</v>
      </c>
      <c r="G13" s="11"/>
      <c r="H13" s="11">
        <f t="shared" si="0"/>
        <v>2.5383739524838003</v>
      </c>
      <c r="I13" s="11">
        <v>9.2789228037658695</v>
      </c>
      <c r="J13" s="11">
        <f>SUM(H13:I13)</f>
        <v>11.81729675624967</v>
      </c>
      <c r="L13" s="10" t="str">
        <f>name!E9</f>
        <v>Caring, leisure and other service occupations</v>
      </c>
      <c r="M13" s="11">
        <v>2.4151547984290014</v>
      </c>
      <c r="N13" s="11">
        <v>2.4475817178185424</v>
      </c>
      <c r="O13" s="11">
        <v>2.338086469565686</v>
      </c>
      <c r="P13" s="11">
        <v>2.6089830407129027</v>
      </c>
      <c r="Q13" s="11">
        <v>2.9319431694599469</v>
      </c>
      <c r="R13" s="11"/>
      <c r="S13" s="11">
        <f t="shared" si="2"/>
        <v>0.59385669989426093</v>
      </c>
      <c r="T13" s="11">
        <v>1.172787966138289</v>
      </c>
      <c r="U13" s="11">
        <f>SUM(S13:T13)</f>
        <v>1.7666446660325499</v>
      </c>
      <c r="W13" s="10" t="str">
        <f>name!E9</f>
        <v>Caring, leisure and other service occupations</v>
      </c>
      <c r="X13" s="11">
        <v>13.358249648682555</v>
      </c>
      <c r="Y13" s="11">
        <v>13.579282712070595</v>
      </c>
      <c r="Z13" s="11">
        <v>12.91061386862148</v>
      </c>
      <c r="AA13" s="11">
        <v>13.668793714568121</v>
      </c>
      <c r="AB13" s="11">
        <v>14.855131121211015</v>
      </c>
      <c r="AC13" s="11"/>
      <c r="AD13" s="11">
        <f t="shared" si="4"/>
        <v>1.9445172525895345</v>
      </c>
      <c r="AE13" s="11">
        <v>8.1061348376275824</v>
      </c>
      <c r="AF13" s="11">
        <f>SUM(AD13:AE13)</f>
        <v>10.050652090217117</v>
      </c>
    </row>
    <row r="14" spans="1:32" x14ac:dyDescent="0.2">
      <c r="A14" t="str">
        <f>name!E10</f>
        <v>Sales and customer service occupations</v>
      </c>
      <c r="B14" s="11">
        <v>12.530150207964486</v>
      </c>
      <c r="C14" s="11">
        <v>11.744413771619723</v>
      </c>
      <c r="D14" s="11">
        <v>11.631726388502223</v>
      </c>
      <c r="E14" s="11">
        <v>11.81713530699265</v>
      </c>
      <c r="F14" s="11">
        <v>12.170549491702488</v>
      </c>
      <c r="G14" s="11"/>
      <c r="H14" s="11">
        <f t="shared" si="0"/>
        <v>0.53882310320026505</v>
      </c>
      <c r="I14" s="11">
        <v>5.4101858083788752</v>
      </c>
      <c r="J14" s="11">
        <f t="shared" si="1"/>
        <v>5.9490089115791402</v>
      </c>
      <c r="L14" s="10" t="str">
        <f>name!E10</f>
        <v>Sales and customer service occupations</v>
      </c>
      <c r="M14" s="11">
        <v>5.0685120107502373</v>
      </c>
      <c r="N14" s="11">
        <v>4.8774532120237399</v>
      </c>
      <c r="O14" s="11">
        <v>4.9699519238129479</v>
      </c>
      <c r="P14" s="11">
        <v>5.2190339082514914</v>
      </c>
      <c r="Q14" s="11">
        <v>5.4582229028995872</v>
      </c>
      <c r="R14" s="11"/>
      <c r="S14" s="11">
        <f t="shared" si="2"/>
        <v>0.4882709790866393</v>
      </c>
      <c r="T14" s="11">
        <v>1.7562861744098373</v>
      </c>
      <c r="U14" s="11">
        <f t="shared" ref="U14:U15" si="6">SUM(S14:T14)</f>
        <v>2.2445571534964763</v>
      </c>
      <c r="W14" s="10" t="str">
        <f>name!E10</f>
        <v>Sales and customer service occupations</v>
      </c>
      <c r="X14" s="11">
        <v>7.4616381972142509</v>
      </c>
      <c r="Y14" s="11">
        <v>6.8669605595959871</v>
      </c>
      <c r="Z14" s="11">
        <v>6.661774464689282</v>
      </c>
      <c r="AA14" s="11">
        <v>6.5981013987411536</v>
      </c>
      <c r="AB14" s="11">
        <v>6.7123265888029007</v>
      </c>
      <c r="AC14" s="11"/>
      <c r="AD14" s="11">
        <f t="shared" si="4"/>
        <v>5.0552124113618646E-2</v>
      </c>
      <c r="AE14" s="11">
        <v>3.6538996339690377</v>
      </c>
      <c r="AF14" s="11">
        <f t="shared" ref="AF14:AF15" si="7">SUM(AD14:AE14)</f>
        <v>3.7044517580826564</v>
      </c>
    </row>
    <row r="15" spans="1:32" x14ac:dyDescent="0.2">
      <c r="A15" t="str">
        <f>name!E11</f>
        <v>Process, plant and machine operatives</v>
      </c>
      <c r="B15" s="11">
        <v>12.919317757377183</v>
      </c>
      <c r="C15" s="11">
        <v>12.625945682412389</v>
      </c>
      <c r="D15" s="11">
        <v>11.031464110522652</v>
      </c>
      <c r="E15" s="11">
        <v>12.480690720679174</v>
      </c>
      <c r="F15" s="11">
        <v>12.496546262770245</v>
      </c>
      <c r="G15" s="11"/>
      <c r="H15" s="11">
        <f t="shared" si="0"/>
        <v>1.465082152247593</v>
      </c>
      <c r="I15" s="11">
        <v>5.765750568285771</v>
      </c>
      <c r="J15" s="11">
        <f t="shared" si="1"/>
        <v>7.230832720533364</v>
      </c>
      <c r="L15" s="10" t="str">
        <f>name!E11</f>
        <v>Process, plant and machine operatives</v>
      </c>
      <c r="M15" s="11">
        <v>11.177758044964637</v>
      </c>
      <c r="N15" s="11">
        <v>10.945850556006288</v>
      </c>
      <c r="O15" s="11">
        <v>9.555365570777294</v>
      </c>
      <c r="P15" s="11">
        <v>10.554179911409511</v>
      </c>
      <c r="Q15" s="11">
        <v>10.468051983891847</v>
      </c>
      <c r="R15" s="11"/>
      <c r="S15" s="11">
        <f t="shared" si="2"/>
        <v>0.91268641311455312</v>
      </c>
      <c r="T15" s="11">
        <v>4.7377651698433665</v>
      </c>
      <c r="U15" s="11">
        <f t="shared" si="6"/>
        <v>5.6504515829579196</v>
      </c>
      <c r="W15" s="10" t="str">
        <f>name!E11</f>
        <v>Process, plant and machine operatives</v>
      </c>
      <c r="X15" s="11">
        <v>1.7415597124125304</v>
      </c>
      <c r="Y15" s="11">
        <v>1.6800951264061106</v>
      </c>
      <c r="Z15" s="11">
        <v>1.4760985397453543</v>
      </c>
      <c r="AA15" s="11">
        <v>1.9265108092696577</v>
      </c>
      <c r="AB15" s="11">
        <v>2.0284942788784073</v>
      </c>
      <c r="AC15" s="11"/>
      <c r="AD15" s="11">
        <f t="shared" si="4"/>
        <v>0.55239573913305295</v>
      </c>
      <c r="AE15" s="11">
        <v>1.0279853984424061</v>
      </c>
      <c r="AF15" s="11">
        <f t="shared" si="7"/>
        <v>1.5803811375754591</v>
      </c>
    </row>
    <row r="16" spans="1:32" x14ac:dyDescent="0.2">
      <c r="A16" t="str">
        <f>name!E12</f>
        <v>Elementary occupations</v>
      </c>
      <c r="B16" s="11">
        <v>18.165034045407097</v>
      </c>
      <c r="C16" s="11">
        <v>18.10215175603561</v>
      </c>
      <c r="D16" s="11">
        <v>16.086255430766315</v>
      </c>
      <c r="E16" s="11">
        <v>15.905414002230829</v>
      </c>
      <c r="F16" s="11">
        <v>15.405666386326889</v>
      </c>
      <c r="G16" s="11"/>
      <c r="H16" s="11">
        <f t="shared" si="0"/>
        <v>-0.68058904443942581</v>
      </c>
      <c r="I16" s="11">
        <v>7.686573196146524</v>
      </c>
      <c r="J16" s="11">
        <f>SUM(H16:I16)</f>
        <v>7.0059841517070982</v>
      </c>
      <c r="L16" s="10" t="str">
        <f>name!E12</f>
        <v>Elementary occupations</v>
      </c>
      <c r="M16" s="11">
        <v>9.8250332290025408</v>
      </c>
      <c r="N16" s="11">
        <v>9.1653110805770979</v>
      </c>
      <c r="O16" s="11">
        <v>8.4370233284517528</v>
      </c>
      <c r="P16" s="11">
        <v>8.5699740468973733</v>
      </c>
      <c r="Q16" s="11">
        <v>8.3017420381356892</v>
      </c>
      <c r="R16" s="11"/>
      <c r="S16" s="11">
        <f t="shared" si="2"/>
        <v>-0.13528129031606362</v>
      </c>
      <c r="T16" s="11">
        <v>3.3310470579339704</v>
      </c>
      <c r="U16" s="11">
        <f>SUM(S16:T16)</f>
        <v>3.1957657676179068</v>
      </c>
      <c r="W16" s="10" t="str">
        <f>name!E12</f>
        <v>Elementary occupations</v>
      </c>
      <c r="X16" s="11">
        <v>8.3400008164045882</v>
      </c>
      <c r="Y16" s="11">
        <v>8.9368406754585195</v>
      </c>
      <c r="Z16" s="11">
        <v>7.6492321023145617</v>
      </c>
      <c r="AA16" s="11">
        <v>7.3354399553334648</v>
      </c>
      <c r="AB16" s="11">
        <v>7.1039243481911969</v>
      </c>
      <c r="AC16" s="11"/>
      <c r="AD16" s="11">
        <f t="shared" si="4"/>
        <v>-0.54530775412336485</v>
      </c>
      <c r="AE16" s="11">
        <v>4.3555261382125536</v>
      </c>
      <c r="AF16" s="11">
        <f>SUM(AD16:AE16)</f>
        <v>3.8102183840891888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157.77199999999999</v>
      </c>
      <c r="C18" s="34">
        <f>SUM(C8:C16)</f>
        <v>162.6049999999999</v>
      </c>
      <c r="D18" s="34">
        <f>SUM(D8:D16)</f>
        <v>158.21000000000004</v>
      </c>
      <c r="E18" s="34">
        <f>SUM(E8:E16)</f>
        <v>162.29099999999994</v>
      </c>
      <c r="F18" s="34">
        <f>SUM(F8:F16)</f>
        <v>169.90099999999995</v>
      </c>
      <c r="G18" s="11"/>
      <c r="H18" s="34">
        <f>SUM(H8:H16)</f>
        <v>11.690999999999889</v>
      </c>
      <c r="I18" s="34">
        <f>SUM(I8:I16)</f>
        <v>79.182021237142223</v>
      </c>
      <c r="J18" s="34">
        <f>SUM(H18:I18)</f>
        <v>90.873021237142112</v>
      </c>
      <c r="L18" s="231" t="str">
        <f>name!E3</f>
        <v>All occupations</v>
      </c>
      <c r="M18" s="34">
        <f>SUM(M8:M16)</f>
        <v>85.142828172995252</v>
      </c>
      <c r="N18" s="34">
        <f>SUM(N8:N16)</f>
        <v>86.965824780962521</v>
      </c>
      <c r="O18" s="34">
        <f>SUM(O8:O16)</f>
        <v>83.841837542529589</v>
      </c>
      <c r="P18" s="34">
        <f>SUM(P8:P16)</f>
        <v>85.625261485999289</v>
      </c>
      <c r="Q18" s="34">
        <f>SUM(Q8:Q16)</f>
        <v>88.603922747022168</v>
      </c>
      <c r="R18" s="11"/>
      <c r="S18" s="34">
        <f>SUM(S8:S16)</f>
        <v>4.7620852044925819</v>
      </c>
      <c r="T18" s="34">
        <f>SUM(T8:T16)</f>
        <v>34.836975834410111</v>
      </c>
      <c r="U18" s="34">
        <f>SUM(S18:T18)</f>
        <v>39.59906103890269</v>
      </c>
      <c r="W18" s="231" t="str">
        <f>name!E3</f>
        <v>All occupations</v>
      </c>
      <c r="X18" s="34">
        <f>SUM(X8:X16)</f>
        <v>72.629171827004754</v>
      </c>
      <c r="Y18" s="34">
        <f>SUM(Y8:Y16)</f>
        <v>75.63917521903744</v>
      </c>
      <c r="Z18" s="34">
        <f>SUM(Z8:Z16)</f>
        <v>74.368162457470461</v>
      </c>
      <c r="AA18" s="34">
        <f>SUM(AA8:AA16)</f>
        <v>76.665738514000651</v>
      </c>
      <c r="AB18" s="34">
        <f>SUM(AB8:AB16)</f>
        <v>81.297077252977743</v>
      </c>
      <c r="AC18" s="11"/>
      <c r="AD18" s="34">
        <f>SUM(AD8:AD16)</f>
        <v>6.9289147955072803</v>
      </c>
      <c r="AE18" s="34">
        <f>SUM(AE8:AE16)</f>
        <v>44.345045402732104</v>
      </c>
      <c r="AF18" s="34">
        <f>SUM(AD18:AE18)</f>
        <v>51.273960198239386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8.4492546817168588</v>
      </c>
      <c r="C26" s="18">
        <f t="shared" si="8"/>
        <v>9.2254321043169831</v>
      </c>
      <c r="D26" s="18">
        <f t="shared" si="8"/>
        <v>9.7526026829978054</v>
      </c>
      <c r="E26" s="18">
        <f t="shared" si="8"/>
        <v>9.7739986090360951</v>
      </c>
      <c r="F26" s="18">
        <f t="shared" si="8"/>
        <v>10.67465740111246</v>
      </c>
      <c r="G26" s="11"/>
      <c r="H26" s="40">
        <f>IF(D8&gt;0,(H8/D8)*100,0)</f>
        <v>17.542633937811694</v>
      </c>
      <c r="I26" s="40">
        <f>IF(D8&gt;0,(I8/D8)*100,0)</f>
        <v>57.382192571440207</v>
      </c>
      <c r="J26" s="40">
        <f>IF(D8&gt;0,(J8/D8)*100,0)</f>
        <v>74.924826509251901</v>
      </c>
      <c r="L26" t="str">
        <f>$A$8</f>
        <v>Managers, directors and senior officials</v>
      </c>
      <c r="M26" s="18">
        <f t="shared" ref="M26:Q26" si="9">M8/M$18*100</f>
        <v>10.542969220689146</v>
      </c>
      <c r="N26" s="18">
        <f t="shared" si="9"/>
        <v>11.409913530085582</v>
      </c>
      <c r="O26" s="18">
        <f t="shared" si="9"/>
        <v>11.799637965437125</v>
      </c>
      <c r="P26" s="18">
        <f t="shared" si="9"/>
        <v>11.627868525997338</v>
      </c>
      <c r="Q26" s="18">
        <f t="shared" si="9"/>
        <v>12.425350076525808</v>
      </c>
      <c r="R26" s="11"/>
      <c r="S26" s="40">
        <f>IF(O8&gt;0,(S8/O8)*100,0)</f>
        <v>11.283842438769712</v>
      </c>
      <c r="T26" s="40">
        <f>IF(O8&gt;0,(T8/O8)*100,0)</f>
        <v>50.291130528261832</v>
      </c>
      <c r="U26" s="40">
        <f>IF(O8&gt;0,(U8/O8)*100,0)</f>
        <v>61.574972967031542</v>
      </c>
      <c r="W26" t="str">
        <f>$A$8</f>
        <v>Managers, directors and senior officials</v>
      </c>
      <c r="X26" s="18">
        <f t="shared" ref="X26:AB26" si="10">X8/X$18*100</f>
        <v>5.9948032161318014</v>
      </c>
      <c r="Y26" s="18">
        <f t="shared" si="10"/>
        <v>6.7138337379873123</v>
      </c>
      <c r="Z26" s="18">
        <f t="shared" si="10"/>
        <v>7.4447979192018234</v>
      </c>
      <c r="AA26" s="18">
        <f t="shared" si="10"/>
        <v>7.7034766330187754</v>
      </c>
      <c r="AB26" s="18">
        <f t="shared" si="10"/>
        <v>8.7666153926229349</v>
      </c>
      <c r="AC26" s="11"/>
      <c r="AD26" s="40">
        <f>IF(Z8&gt;0,(AD8/Z8)*100,0)</f>
        <v>28.726191826234832</v>
      </c>
      <c r="AE26" s="40">
        <f>IF(Z8&gt;0,(AE8/Z8)*100,0)</f>
        <v>70.05289790847246</v>
      </c>
      <c r="AF26" s="40">
        <f>IF(Z8&gt;0,(AF8/Z8)*100,0)</f>
        <v>98.779089734707284</v>
      </c>
    </row>
    <row r="27" spans="1:32" x14ac:dyDescent="0.2">
      <c r="A27" t="str">
        <f>$A$9</f>
        <v>Professional occupations</v>
      </c>
      <c r="B27" s="18">
        <f t="shared" si="8"/>
        <v>17.804555809818289</v>
      </c>
      <c r="C27" s="18">
        <f t="shared" si="8"/>
        <v>19.730517927077063</v>
      </c>
      <c r="D27" s="18">
        <f t="shared" si="8"/>
        <v>21.145079559175887</v>
      </c>
      <c r="E27" s="18">
        <f t="shared" si="8"/>
        <v>22.256606208561827</v>
      </c>
      <c r="F27" s="18">
        <f t="shared" si="8"/>
        <v>23.874127585994049</v>
      </c>
      <c r="G27" s="11"/>
      <c r="H27" s="40">
        <f t="shared" ref="H27:H36" si="11">IF(D9&gt;0,(H9/D9)*100,0)</f>
        <v>21.2495656243062</v>
      </c>
      <c r="I27" s="40">
        <f t="shared" ref="I27:I36" si="12">IF(D9&gt;0,(I9/D9)*100,0)</f>
        <v>51.681294599003259</v>
      </c>
      <c r="J27" s="40">
        <f t="shared" ref="J27:J36" si="13">IF(D9&gt;0,(J9/D9)*100,0)</f>
        <v>72.930860223309452</v>
      </c>
      <c r="L27" t="str">
        <f>$A$9</f>
        <v>Professional occupations</v>
      </c>
      <c r="M27" s="18">
        <f t="shared" ref="M27:Q27" si="14">M9/M$18*100</f>
        <v>17.283285210805474</v>
      </c>
      <c r="N27" s="18">
        <f t="shared" si="14"/>
        <v>19.021050063739757</v>
      </c>
      <c r="O27" s="18">
        <f t="shared" si="14"/>
        <v>20.721791982612732</v>
      </c>
      <c r="P27" s="18">
        <f t="shared" si="14"/>
        <v>21.639155024678885</v>
      </c>
      <c r="Q27" s="18">
        <f t="shared" si="14"/>
        <v>22.842964289042854</v>
      </c>
      <c r="R27" s="11"/>
      <c r="S27" s="40">
        <f t="shared" ref="S27:S34" si="15">IF(O9&gt;0,(S9/O9)*100,0)</f>
        <v>16.497689696989756</v>
      </c>
      <c r="T27" s="40">
        <f t="shared" ref="T27:T34" si="16">IF(O9&gt;0,(T9/O9)*100,0)</f>
        <v>41.185941710014376</v>
      </c>
      <c r="U27" s="40">
        <f t="shared" ref="U27:U34" si="17">IF(O9&gt;0,(U9/O9)*100,0)</f>
        <v>57.683631407004135</v>
      </c>
      <c r="W27" t="str">
        <f>$A$9</f>
        <v>Professional occupations</v>
      </c>
      <c r="X27" s="18">
        <f t="shared" ref="X27:AB27" si="18">X9/X$18*100</f>
        <v>18.41563882132634</v>
      </c>
      <c r="Y27" s="18">
        <f t="shared" si="18"/>
        <v>20.54622563028833</v>
      </c>
      <c r="Z27" s="18">
        <f t="shared" si="18"/>
        <v>21.622289255573506</v>
      </c>
      <c r="AA27" s="18">
        <f t="shared" si="18"/>
        <v>22.946215675575036</v>
      </c>
      <c r="AB27" s="18">
        <f t="shared" si="18"/>
        <v>24.997970117482858</v>
      </c>
      <c r="AC27" s="11"/>
      <c r="AD27" s="40">
        <f t="shared" ref="AD27:AD34" si="19">IF(Z9&gt;0,(AD9/Z9)*100,0)</f>
        <v>26.383667317901544</v>
      </c>
      <c r="AE27" s="40">
        <f t="shared" ref="AE27:AE34" si="20">IF(Z9&gt;0,(AE9/Z9)*100,0)</f>
        <v>63.02086024979873</v>
      </c>
      <c r="AF27" s="40">
        <f t="shared" ref="AF27:AF34" si="21">IF(Z9&gt;0,(AF9/Z9)*100,0)</f>
        <v>89.404527567700271</v>
      </c>
    </row>
    <row r="28" spans="1:32" x14ac:dyDescent="0.2">
      <c r="A28" t="str">
        <f>$A$10</f>
        <v>Associate professional occupations</v>
      </c>
      <c r="B28" s="18">
        <f t="shared" si="8"/>
        <v>11.598050386065717</v>
      </c>
      <c r="C28" s="18">
        <f t="shared" si="8"/>
        <v>12.04290087977069</v>
      </c>
      <c r="D28" s="18">
        <f t="shared" si="8"/>
        <v>12.780297169428167</v>
      </c>
      <c r="E28" s="18">
        <f t="shared" si="8"/>
        <v>12.176587888963164</v>
      </c>
      <c r="F28" s="18">
        <f t="shared" si="8"/>
        <v>12.758916065906517</v>
      </c>
      <c r="G28" s="11"/>
      <c r="H28" s="40">
        <f t="shared" si="11"/>
        <v>7.2098856345618394</v>
      </c>
      <c r="I28" s="40">
        <f t="shared" si="12"/>
        <v>46.36335833379227</v>
      </c>
      <c r="J28" s="40">
        <f t="shared" si="13"/>
        <v>53.573243968354113</v>
      </c>
      <c r="L28" t="str">
        <f>$A$10</f>
        <v>Associate professional occupations</v>
      </c>
      <c r="M28" s="18">
        <f t="shared" ref="M28:Q28" si="22">M10/M$18*100</f>
        <v>11.969484089162052</v>
      </c>
      <c r="N28" s="18">
        <f t="shared" si="22"/>
        <v>12.271150139692635</v>
      </c>
      <c r="O28" s="18">
        <f t="shared" si="22"/>
        <v>13.147798744755567</v>
      </c>
      <c r="P28" s="18">
        <f t="shared" si="22"/>
        <v>12.071345406745092</v>
      </c>
      <c r="Q28" s="18">
        <f t="shared" si="22"/>
        <v>12.185705837961768</v>
      </c>
      <c r="R28" s="11"/>
      <c r="S28" s="40">
        <f t="shared" si="15"/>
        <v>-2.053300971461399</v>
      </c>
      <c r="T28" s="40">
        <f t="shared" si="16"/>
        <v>35.825949973553151</v>
      </c>
      <c r="U28" s="40">
        <f t="shared" si="17"/>
        <v>33.772649002091754</v>
      </c>
      <c r="W28" t="str">
        <f>$A$10</f>
        <v>Associate professional occupations</v>
      </c>
      <c r="X28" s="18">
        <f t="shared" ref="X28:AB28" si="23">X10/X$18*100</f>
        <v>11.162620445659401</v>
      </c>
      <c r="Y28" s="18">
        <f t="shared" si="23"/>
        <v>11.780472249536757</v>
      </c>
      <c r="Z28" s="18">
        <f t="shared" si="23"/>
        <v>12.365979989104602</v>
      </c>
      <c r="AA28" s="18">
        <f t="shared" si="23"/>
        <v>12.294129508388304</v>
      </c>
      <c r="AB28" s="18">
        <f t="shared" si="23"/>
        <v>13.383645471572317</v>
      </c>
      <c r="AC28" s="11"/>
      <c r="AD28" s="40">
        <f t="shared" si="19"/>
        <v>18.31335397407809</v>
      </c>
      <c r="AE28" s="40">
        <f t="shared" si="20"/>
        <v>58.994193173326991</v>
      </c>
      <c r="AF28" s="40">
        <f t="shared" si="21"/>
        <v>77.307547147405089</v>
      </c>
    </row>
    <row r="29" spans="1:32" x14ac:dyDescent="0.2">
      <c r="A29" t="str">
        <f>$A$11</f>
        <v>Administrative and secretarial occupations</v>
      </c>
      <c r="B29" s="18">
        <f t="shared" si="8"/>
        <v>12.273352684436995</v>
      </c>
      <c r="C29" s="18">
        <f t="shared" si="8"/>
        <v>11.059942267448957</v>
      </c>
      <c r="D29" s="18">
        <f t="shared" si="8"/>
        <v>11.662504861292975</v>
      </c>
      <c r="E29" s="18">
        <f t="shared" si="8"/>
        <v>10.812589248861169</v>
      </c>
      <c r="F29" s="18">
        <f t="shared" si="8"/>
        <v>9.4609106962731531</v>
      </c>
      <c r="G29" s="11"/>
      <c r="H29" s="40">
        <f t="shared" si="11"/>
        <v>-12.882960208118547</v>
      </c>
      <c r="I29" s="40">
        <f t="shared" si="12"/>
        <v>46.803890185398309</v>
      </c>
      <c r="J29" s="40">
        <f t="shared" si="13"/>
        <v>33.920929977279755</v>
      </c>
      <c r="L29" t="str">
        <f>$A$11</f>
        <v>Administrative and secretarial occupations</v>
      </c>
      <c r="M29" s="18">
        <f t="shared" ref="M29:Q29" si="24">M11/M$18*100</f>
        <v>6.1026179321797471</v>
      </c>
      <c r="N29" s="18">
        <f t="shared" si="24"/>
        <v>5.3382010223693142</v>
      </c>
      <c r="O29" s="18">
        <f t="shared" si="24"/>
        <v>6.4967050436650382</v>
      </c>
      <c r="P29" s="18">
        <f t="shared" si="24"/>
        <v>6.2800308888411829</v>
      </c>
      <c r="Q29" s="18">
        <f t="shared" si="24"/>
        <v>6.8094011574332507</v>
      </c>
      <c r="R29" s="11"/>
      <c r="S29" s="40">
        <f t="shared" si="15"/>
        <v>10.766372210449957</v>
      </c>
      <c r="T29" s="40">
        <f t="shared" si="16"/>
        <v>38.893029157592125</v>
      </c>
      <c r="U29" s="40">
        <f t="shared" si="17"/>
        <v>49.659401368042076</v>
      </c>
      <c r="W29" t="str">
        <f>$A$11</f>
        <v>Administrative and secretarial occupations</v>
      </c>
      <c r="X29" s="18">
        <f t="shared" ref="X29:AB29" si="25">X11/X$18*100</f>
        <v>19.507275301150901</v>
      </c>
      <c r="Y29" s="18">
        <f t="shared" si="25"/>
        <v>17.638490289960465</v>
      </c>
      <c r="Z29" s="18">
        <f t="shared" si="25"/>
        <v>17.486370004316733</v>
      </c>
      <c r="AA29" s="18">
        <f t="shared" si="25"/>
        <v>15.874843944371463</v>
      </c>
      <c r="AB29" s="18">
        <f t="shared" si="25"/>
        <v>12.350733483029707</v>
      </c>
      <c r="AC29" s="11"/>
      <c r="AD29" s="40">
        <f t="shared" si="19"/>
        <v>-22.788681611435273</v>
      </c>
      <c r="AE29" s="40">
        <f t="shared" si="20"/>
        <v>50.117420733105277</v>
      </c>
      <c r="AF29" s="40">
        <f t="shared" si="21"/>
        <v>27.328739121670004</v>
      </c>
    </row>
    <row r="30" spans="1:32" x14ac:dyDescent="0.2">
      <c r="A30" t="str">
        <f>$A$12</f>
        <v>Skilled trades occupations</v>
      </c>
      <c r="B30" s="18">
        <f t="shared" si="8"/>
        <v>12.233185610273898</v>
      </c>
      <c r="C30" s="18">
        <f t="shared" si="8"/>
        <v>11.964837312480125</v>
      </c>
      <c r="D30" s="18">
        <f t="shared" si="8"/>
        <v>10.528837345221378</v>
      </c>
      <c r="E30" s="18">
        <f t="shared" si="8"/>
        <v>10.177908128942446</v>
      </c>
      <c r="F30" s="18">
        <f t="shared" si="8"/>
        <v>9.1763583029968352</v>
      </c>
      <c r="G30" s="11"/>
      <c r="H30" s="40">
        <f t="shared" si="11"/>
        <v>-6.405150391552719</v>
      </c>
      <c r="I30" s="40">
        <f t="shared" si="12"/>
        <v>41.344566711496242</v>
      </c>
      <c r="J30" s="40">
        <f t="shared" si="13"/>
        <v>34.939416319943525</v>
      </c>
      <c r="L30" t="str">
        <f>$A$12</f>
        <v>Skilled trades occupations</v>
      </c>
      <c r="M30" s="18">
        <f t="shared" ref="M30:Q30" si="26">M12/M$18*100</f>
        <v>20.644382736814482</v>
      </c>
      <c r="N30" s="18">
        <f t="shared" si="26"/>
        <v>20.411434381744449</v>
      </c>
      <c r="O30" s="18">
        <f t="shared" si="26"/>
        <v>17.657691276788825</v>
      </c>
      <c r="P30" s="18">
        <f t="shared" si="26"/>
        <v>16.904708358576961</v>
      </c>
      <c r="Q30" s="18">
        <f t="shared" si="26"/>
        <v>15.083353305059926</v>
      </c>
      <c r="R30" s="11"/>
      <c r="S30" s="40">
        <f t="shared" si="15"/>
        <v>-9.7273594520939302</v>
      </c>
      <c r="T30" s="40">
        <f t="shared" si="16"/>
        <v>38.100561916583771</v>
      </c>
      <c r="U30" s="40">
        <f t="shared" si="17"/>
        <v>28.373202464489843</v>
      </c>
      <c r="W30" t="str">
        <f>$A$12</f>
        <v>Skilled trades occupations</v>
      </c>
      <c r="X30" s="18">
        <f t="shared" ref="X30:AB30" si="27">X12/X$18*100</f>
        <v>2.3727797477364576</v>
      </c>
      <c r="Y30" s="18">
        <f t="shared" si="27"/>
        <v>2.2533977232214708</v>
      </c>
      <c r="Z30" s="18">
        <f t="shared" si="27"/>
        <v>2.4918468718220979</v>
      </c>
      <c r="AA30" s="18">
        <f t="shared" si="27"/>
        <v>2.6649820189128848</v>
      </c>
      <c r="AB30" s="18">
        <f t="shared" si="27"/>
        <v>2.7384524579786023</v>
      </c>
      <c r="AC30" s="11"/>
      <c r="AD30" s="40">
        <f t="shared" si="19"/>
        <v>20.135604083641358</v>
      </c>
      <c r="AE30" s="40">
        <f t="shared" si="20"/>
        <v>67.260556105643431</v>
      </c>
      <c r="AF30" s="40">
        <f t="shared" si="21"/>
        <v>87.396160189284785</v>
      </c>
    </row>
    <row r="31" spans="1:32" x14ac:dyDescent="0.2">
      <c r="A31" t="str">
        <f>$A$13</f>
        <v>Caring, leisure and other service occupations</v>
      </c>
      <c r="B31" s="18">
        <f t="shared" si="8"/>
        <v>9.9975942797908104</v>
      </c>
      <c r="C31" s="18">
        <f t="shared" si="8"/>
        <v>9.8563171058018852</v>
      </c>
      <c r="D31" s="18">
        <f t="shared" si="8"/>
        <v>9.6382658101176713</v>
      </c>
      <c r="E31" s="18">
        <f t="shared" si="8"/>
        <v>10.029993502585501</v>
      </c>
      <c r="F31" s="18">
        <f t="shared" si="8"/>
        <v>10.469081577313245</v>
      </c>
      <c r="G31" s="11"/>
      <c r="H31" s="40">
        <f t="shared" si="11"/>
        <v>16.64649377446926</v>
      </c>
      <c r="I31" s="40">
        <f t="shared" si="12"/>
        <v>60.85058134776741</v>
      </c>
      <c r="J31" s="40">
        <f t="shared" si="13"/>
        <v>77.497075122236666</v>
      </c>
      <c r="L31" t="str">
        <f>$A$13</f>
        <v>Caring, leisure and other service occupations</v>
      </c>
      <c r="M31" s="18">
        <f t="shared" ref="M31:Q31" si="28">M13/M$18*100</f>
        <v>2.8365921713592033</v>
      </c>
      <c r="N31" s="18">
        <f t="shared" si="28"/>
        <v>2.8144178750482416</v>
      </c>
      <c r="O31" s="18">
        <f t="shared" si="28"/>
        <v>2.7886870542164215</v>
      </c>
      <c r="P31" s="18">
        <f t="shared" si="28"/>
        <v>3.0469781877857405</v>
      </c>
      <c r="Q31" s="18">
        <f t="shared" si="28"/>
        <v>3.3090444289143899</v>
      </c>
      <c r="R31" s="11"/>
      <c r="S31" s="40">
        <f t="shared" si="15"/>
        <v>25.399261645125275</v>
      </c>
      <c r="T31" s="40">
        <f t="shared" si="16"/>
        <v>50.160162226854744</v>
      </c>
      <c r="U31" s="40">
        <f t="shared" si="17"/>
        <v>75.55942387198003</v>
      </c>
      <c r="W31" t="str">
        <f>$A$13</f>
        <v>Caring, leisure and other service occupations</v>
      </c>
      <c r="X31" s="18">
        <f t="shared" ref="X31:AB31" si="29">X13/X$18*100</f>
        <v>18.392402546597307</v>
      </c>
      <c r="Y31" s="18">
        <f t="shared" si="29"/>
        <v>17.952711240897905</v>
      </c>
      <c r="Z31" s="18">
        <f t="shared" si="29"/>
        <v>17.360404562913303</v>
      </c>
      <c r="AA31" s="18">
        <f t="shared" si="29"/>
        <v>17.829077211682939</v>
      </c>
      <c r="AB31" s="18">
        <f t="shared" si="29"/>
        <v>18.272650903531591</v>
      </c>
      <c r="AC31" s="11"/>
      <c r="AD31" s="40">
        <f t="shared" si="19"/>
        <v>15.061384937826809</v>
      </c>
      <c r="AE31" s="40">
        <f t="shared" si="20"/>
        <v>62.786594968416544</v>
      </c>
      <c r="AF31" s="40">
        <f t="shared" si="21"/>
        <v>77.847979906243353</v>
      </c>
    </row>
    <row r="32" spans="1:32" x14ac:dyDescent="0.2">
      <c r="A32" t="str">
        <f>$A$14</f>
        <v>Sales and customer service occupations</v>
      </c>
      <c r="B32" s="18">
        <f t="shared" si="8"/>
        <v>7.9419353294402599</v>
      </c>
      <c r="C32" s="18">
        <f t="shared" si="8"/>
        <v>7.2226645992556984</v>
      </c>
      <c r="D32" s="18">
        <f t="shared" si="8"/>
        <v>7.3520803922016427</v>
      </c>
      <c r="E32" s="18">
        <f t="shared" si="8"/>
        <v>7.2814483286150518</v>
      </c>
      <c r="F32" s="18">
        <f t="shared" si="8"/>
        <v>7.1633183393284865</v>
      </c>
      <c r="H32" s="40">
        <f t="shared" si="11"/>
        <v>4.6323570999132437</v>
      </c>
      <c r="I32" s="40">
        <f t="shared" si="12"/>
        <v>46.51232007766928</v>
      </c>
      <c r="J32" s="40">
        <f t="shared" si="13"/>
        <v>51.144677177582523</v>
      </c>
      <c r="L32" t="str">
        <f>$A$14</f>
        <v>Sales and customer service occupations</v>
      </c>
      <c r="M32" s="18">
        <f t="shared" ref="M32:Q32" si="30">M14/M$18*100</f>
        <v>5.9529523736889649</v>
      </c>
      <c r="N32" s="18">
        <f t="shared" si="30"/>
        <v>5.6084711716451769</v>
      </c>
      <c r="O32" s="18">
        <f t="shared" si="30"/>
        <v>5.9277707520328278</v>
      </c>
      <c r="P32" s="18">
        <f t="shared" si="30"/>
        <v>6.0952034687857424</v>
      </c>
      <c r="Q32" s="18">
        <f t="shared" si="30"/>
        <v>6.1602497199629109</v>
      </c>
      <c r="S32" s="40">
        <f t="shared" si="15"/>
        <v>9.8244608111226501</v>
      </c>
      <c r="T32" s="40">
        <f t="shared" si="16"/>
        <v>35.33809182327893</v>
      </c>
      <c r="U32" s="40">
        <f t="shared" si="17"/>
        <v>45.162552634401578</v>
      </c>
      <c r="W32" t="str">
        <f>$A$14</f>
        <v>Sales and customer service occupations</v>
      </c>
      <c r="X32" s="18">
        <f t="shared" ref="X32:AB32" si="31">X14/X$18*100</f>
        <v>10.273610464658896</v>
      </c>
      <c r="Y32" s="18">
        <f t="shared" si="31"/>
        <v>9.0785767292021688</v>
      </c>
      <c r="Z32" s="18">
        <f t="shared" si="31"/>
        <v>8.957831207002064</v>
      </c>
      <c r="AA32" s="18">
        <f t="shared" si="31"/>
        <v>8.6063234068190866</v>
      </c>
      <c r="AB32" s="18">
        <f t="shared" si="31"/>
        <v>8.2565410905433776</v>
      </c>
      <c r="AD32" s="40">
        <f t="shared" si="19"/>
        <v>0.75883872054765655</v>
      </c>
      <c r="AE32" s="40">
        <f t="shared" si="20"/>
        <v>54.848744179745545</v>
      </c>
      <c r="AF32" s="40">
        <f t="shared" si="21"/>
        <v>55.60758290029321</v>
      </c>
    </row>
    <row r="33" spans="1:32" x14ac:dyDescent="0.2">
      <c r="A33" t="str">
        <f>$A$15</f>
        <v>Process, plant and machine operatives</v>
      </c>
      <c r="B33" s="18">
        <f t="shared" si="8"/>
        <v>8.1885998512899523</v>
      </c>
      <c r="C33" s="18">
        <f t="shared" si="8"/>
        <v>7.7647954751775146</v>
      </c>
      <c r="D33" s="18">
        <f t="shared" si="8"/>
        <v>6.9726718352333297</v>
      </c>
      <c r="E33" s="18">
        <f t="shared" si="8"/>
        <v>7.6903159883660699</v>
      </c>
      <c r="F33" s="18">
        <f t="shared" si="8"/>
        <v>7.3551928845446755</v>
      </c>
      <c r="G33" s="11"/>
      <c r="H33" s="40">
        <f t="shared" si="11"/>
        <v>13.280940204936947</v>
      </c>
      <c r="I33" s="40">
        <f t="shared" si="12"/>
        <v>52.266412785461156</v>
      </c>
      <c r="J33" s="40">
        <f t="shared" si="13"/>
        <v>65.54735299039811</v>
      </c>
      <c r="L33" t="str">
        <f>$A$15</f>
        <v>Process, plant and machine operatives</v>
      </c>
      <c r="M33" s="18">
        <f t="shared" ref="M33:Q33" si="32">M15/M$18*100</f>
        <v>13.128243781441462</v>
      </c>
      <c r="N33" s="18">
        <f t="shared" si="32"/>
        <v>12.586381585611568</v>
      </c>
      <c r="O33" s="18">
        <f t="shared" si="32"/>
        <v>11.396894260494042</v>
      </c>
      <c r="P33" s="18">
        <f t="shared" si="32"/>
        <v>12.326011889768349</v>
      </c>
      <c r="Q33" s="18">
        <f t="shared" si="32"/>
        <v>11.814434010760163</v>
      </c>
      <c r="R33" s="11"/>
      <c r="S33" s="40">
        <f t="shared" si="15"/>
        <v>9.5515593448959955</v>
      </c>
      <c r="T33" s="40">
        <f t="shared" si="16"/>
        <v>49.582249205960693</v>
      </c>
      <c r="U33" s="40">
        <f t="shared" si="17"/>
        <v>59.133808550856692</v>
      </c>
      <c r="W33" t="str">
        <f>$A$15</f>
        <v>Process, plant and machine operatives</v>
      </c>
      <c r="X33" s="18">
        <f t="shared" ref="X33:AB33" si="33">X15/X$18*100</f>
        <v>2.3978790733849302</v>
      </c>
      <c r="Y33" s="18">
        <f t="shared" si="33"/>
        <v>2.2211970470868532</v>
      </c>
      <c r="Z33" s="18">
        <f t="shared" si="33"/>
        <v>1.9848527796952131</v>
      </c>
      <c r="AA33" s="18">
        <f t="shared" si="33"/>
        <v>2.5128706076676472</v>
      </c>
      <c r="AB33" s="18">
        <f t="shared" si="33"/>
        <v>2.4951626152145683</v>
      </c>
      <c r="AC33" s="11"/>
      <c r="AD33" s="40">
        <f t="shared" si="19"/>
        <v>37.422687189186448</v>
      </c>
      <c r="AE33" s="40">
        <f t="shared" si="20"/>
        <v>69.642057814090549</v>
      </c>
      <c r="AF33" s="40">
        <f t="shared" si="21"/>
        <v>107.06474500327701</v>
      </c>
    </row>
    <row r="34" spans="1:32" x14ac:dyDescent="0.2">
      <c r="A34" t="str">
        <f>$A$16</f>
        <v>Elementary occupations</v>
      </c>
      <c r="B34" s="18">
        <f t="shared" si="8"/>
        <v>11.51347136716724</v>
      </c>
      <c r="C34" s="18">
        <f t="shared" si="8"/>
        <v>11.132592328671088</v>
      </c>
      <c r="D34" s="18">
        <f t="shared" si="8"/>
        <v>10.167660344331148</v>
      </c>
      <c r="E34" s="18">
        <f t="shared" si="8"/>
        <v>9.8005520960686887</v>
      </c>
      <c r="F34" s="18">
        <f t="shared" si="8"/>
        <v>9.0674371465305637</v>
      </c>
      <c r="G34" s="11"/>
      <c r="H34" s="40">
        <f t="shared" si="11"/>
        <v>-4.2308730417008178</v>
      </c>
      <c r="I34" s="40">
        <f t="shared" si="12"/>
        <v>47.783483416813752</v>
      </c>
      <c r="J34" s="40">
        <f t="shared" si="13"/>
        <v>43.552610375112941</v>
      </c>
      <c r="L34" t="str">
        <f>$A$16</f>
        <v>Elementary occupations</v>
      </c>
      <c r="M34" s="18">
        <f t="shared" ref="M34:Q34" si="34">M16/M$18*100</f>
        <v>11.539472483859475</v>
      </c>
      <c r="N34" s="18">
        <f t="shared" si="34"/>
        <v>10.538980230063263</v>
      </c>
      <c r="O34" s="18">
        <f t="shared" si="34"/>
        <v>10.063022919997417</v>
      </c>
      <c r="P34" s="18">
        <f t="shared" si="34"/>
        <v>10.008698248820719</v>
      </c>
      <c r="Q34" s="18">
        <f t="shared" si="34"/>
        <v>9.3694971743389281</v>
      </c>
      <c r="R34" s="11"/>
      <c r="S34" s="40">
        <f t="shared" si="15"/>
        <v>-1.6034243956616936</v>
      </c>
      <c r="T34" s="40">
        <f t="shared" si="16"/>
        <v>39.481306715140242</v>
      </c>
      <c r="U34" s="40">
        <f t="shared" si="17"/>
        <v>37.877882319478545</v>
      </c>
      <c r="W34" t="str">
        <f>$A$16</f>
        <v>Elementary occupations</v>
      </c>
      <c r="X34" s="18">
        <f t="shared" ref="X34:AB34" si="35">X16/X$18*100</f>
        <v>11.482990383353972</v>
      </c>
      <c r="Y34" s="18">
        <f t="shared" si="35"/>
        <v>11.815095351818734</v>
      </c>
      <c r="Z34" s="18">
        <f t="shared" si="35"/>
        <v>10.285627410370656</v>
      </c>
      <c r="AA34" s="18">
        <f t="shared" si="35"/>
        <v>9.5680809935638607</v>
      </c>
      <c r="AB34" s="18">
        <f t="shared" si="35"/>
        <v>8.7382284680240403</v>
      </c>
      <c r="AC34" s="11"/>
      <c r="AD34" s="40">
        <f t="shared" si="19"/>
        <v>-7.1289215287160852</v>
      </c>
      <c r="AE34" s="40">
        <f t="shared" si="20"/>
        <v>56.940697836775357</v>
      </c>
      <c r="AF34" s="40">
        <f t="shared" si="21"/>
        <v>49.811776308059272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7.3895455407369237</v>
      </c>
      <c r="I36" s="43">
        <f t="shared" si="12"/>
        <v>50.0486829133065</v>
      </c>
      <c r="J36" s="43">
        <f t="shared" si="13"/>
        <v>57.438228454043418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5.6798435531389302</v>
      </c>
      <c r="T36" s="43">
        <f t="shared" ref="T36" si="37">IF(O18&gt;0,(T18/O18)*100,0)</f>
        <v>41.550825763734863</v>
      </c>
      <c r="U36" s="43">
        <f t="shared" ref="U36" si="38">IF(O18&gt;0,(U18/O18)*100,0)</f>
        <v>47.230669316873787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9.3170445074123975</v>
      </c>
      <c r="AE36" s="43">
        <f t="shared" ref="AE36" si="40">IF(Z18&gt;0,(AE18/Z18)*100,0)</f>
        <v>59.629072357532131</v>
      </c>
      <c r="AF36" s="43">
        <f t="shared" ref="AF36" si="41">IF(Z18&gt;0,(AF18/Z18)*100,0)</f>
        <v>68.946116864944528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Worcestershire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Worcestershire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Worcestershire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2.9954572951217839</v>
      </c>
      <c r="C46" s="18">
        <f t="shared" si="42"/>
        <v>2.8569991013152718</v>
      </c>
      <c r="D46" s="18">
        <f t="shared" si="42"/>
        <v>0.55471730945846343</v>
      </c>
      <c r="E46" s="18">
        <f t="shared" si="42"/>
        <v>1.3487314479996959</v>
      </c>
      <c r="F46" s="18">
        <f>IF(F$6-D$6 &lt;&gt; 0,(EXP(LN(F8/D8)/(F$6-D$6))-1)*100,0)</f>
        <v>1.0833658571667515</v>
      </c>
      <c r="H46" s="18">
        <f>IF($F$6-$D$6 &lt;&gt; 0,(EXP(LN(1+(H26/100))/($F$6-$D$6))-1)*100,0)</f>
        <v>1.0833658571667515</v>
      </c>
      <c r="I46" s="18">
        <f>IF($F$6-$D$6 &lt;&gt; 0,(EXP(LN(1+(I26/100))/($F$6-$D$6))-1)*100,0)</f>
        <v>3.0695482988839951</v>
      </c>
      <c r="J46" s="18">
        <f>IF($F$6-$D$6 &lt;&gt; 0,(EXP(LN(1+(J26/100))/($F$6-$D$6))-1)*100,0)</f>
        <v>3.7982655973654689</v>
      </c>
      <c r="L46" t="str">
        <f>$A$8</f>
        <v>Managers, directors and senior officials</v>
      </c>
      <c r="M46" s="18">
        <f t="shared" ref="M46:M54" si="43">IF(N$6-M$6 &lt;&gt; 0,(EXP(LN(N8/M8)/(N$6-M$6))-1)*100,0)</f>
        <v>2.5368545279053967</v>
      </c>
      <c r="N46" s="18">
        <f t="shared" ref="N46:N54" si="44">IF(O$6-N$6 &lt;&gt; 0,(EXP(LN(O8/N8)/(O$6-N$6))-1)*100,0)</f>
        <v>-0.29923346080389379</v>
      </c>
      <c r="O46" s="18">
        <f t="shared" ref="O46:O54" si="45">IF(P$6-O$6 &lt;&gt; 0,(EXP(LN(P8/O8)/(P$6-O$6))-1)*100,0)</f>
        <v>0.12776232052185144</v>
      </c>
      <c r="P46" s="18">
        <f t="shared" ref="P46:P54" si="46">IF(Q$6-P$6 &lt;&gt; 0,(EXP(LN(Q8/P8)/(Q$6-P$6))-1)*100,0)</f>
        <v>1.0103686191842653</v>
      </c>
      <c r="Q46" s="18">
        <f>IF(Q$6-O$6 &lt;&gt; 0,(EXP(LN(Q8/O8)/(Q$6-O$6))-1)*100,0)</f>
        <v>0.71530544462248269</v>
      </c>
      <c r="S46" s="18">
        <f>IF($F$6-$D$6 &lt;&gt; 0,(EXP(LN(1+(S26/100))/($F$6-$D$6))-1)*100,0)</f>
        <v>0.71530544462248269</v>
      </c>
      <c r="T46" s="18">
        <f>IF($F$6-$D$6 &lt;&gt; 0,(EXP(LN(1+(T26/100))/($F$6-$D$6))-1)*100,0)</f>
        <v>2.7532475432820114</v>
      </c>
      <c r="U46" s="18">
        <f>IF($F$6-$D$6 &lt;&gt; 0,(EXP(LN(1+(U26/100))/($F$6-$D$6))-1)*100,0)</f>
        <v>3.2503675022060863</v>
      </c>
      <c r="W46" t="str">
        <f>$A$8</f>
        <v>Managers, directors and senior officials</v>
      </c>
      <c r="X46" s="18">
        <f t="shared" ref="X46:X54" si="47">IF(Y$6-X$6 &lt;&gt; 0,(EXP(LN(Y8/X8)/(Y$6-X$6))-1)*100,0)</f>
        <v>3.9220812467690269</v>
      </c>
      <c r="Y46" s="18">
        <f t="shared" ref="Y46:Y54" si="48">IF(Z$6-Y$6 &lt;&gt; 0,(EXP(LN(Z8/Y8)/(Z$6-Y$6))-1)*100,0)</f>
        <v>9.0241219920956794</v>
      </c>
      <c r="Z46" s="18">
        <f t="shared" ref="Z46:Z54" si="49">IF(AA$6-Z$6 &lt;&gt; 0,(EXP(LN(AA8/Z8)/(AA$6-Z$6))-1)*100,0)</f>
        <v>1.3000420667552248</v>
      </c>
      <c r="AA46" s="18">
        <f t="shared" ref="AA46:AA54" si="50">IF(AB$6-AA$6 &lt;&gt; 0,(EXP(LN(AB8/AA8)/(AB$6-AA$6))-1)*100,0)</f>
        <v>1.8971129440516821</v>
      </c>
      <c r="AB46" s="18">
        <f>IF(AB$6-Z$6 &lt;&gt; 0,(EXP(LN(AB8/Z8)/(AB$6-Z$6))-1)*100,0)</f>
        <v>1.697699318489021</v>
      </c>
      <c r="AD46" s="18">
        <f>IF($F$6-$D$6 &lt;&gt; 0,(EXP(LN(1+(AD26/100))/($F$6-$D$6))-1)*100,0)</f>
        <v>1.697699318489021</v>
      </c>
      <c r="AE46" s="18">
        <f>IF($F$6-$D$6 &lt;&gt; 0,(EXP(LN(1+(AE26/100))/($F$6-$D$6))-1)*100,0)</f>
        <v>3.6029851683565761</v>
      </c>
      <c r="AF46" s="18">
        <f>IF($F$6-$D$6 &lt;&gt; 0,(EXP(LN(1+(AF26/100))/($F$6-$D$6))-1)*100,0)</f>
        <v>4.6866686436550786</v>
      </c>
    </row>
    <row r="47" spans="1:32" x14ac:dyDescent="0.2">
      <c r="A47" t="str">
        <f>$A$9</f>
        <v>Professional occupations</v>
      </c>
      <c r="B47" s="18">
        <f t="shared" si="42"/>
        <v>3.377928814494191</v>
      </c>
      <c r="C47" s="18">
        <f t="shared" si="42"/>
        <v>4.2727608705371845</v>
      </c>
      <c r="D47" s="18">
        <f t="shared" si="42"/>
        <v>1.5458138863491344</v>
      </c>
      <c r="E47" s="18">
        <f t="shared" si="42"/>
        <v>1.1665655802657104</v>
      </c>
      <c r="F47" s="18">
        <f>IF(F$6-D$6 &lt;&gt; 0,(EXP(LN(F9/D9)/(F$6-D$6))-1)*100,0)</f>
        <v>1.2928240429491256</v>
      </c>
      <c r="H47" s="18">
        <f t="shared" ref="H47:J56" si="51">IF($F$6-$D$6 &lt;&gt; 0,(EXP(LN(1+(H27/100))/($F$6-$D$6))-1)*100,0)</f>
        <v>1.2928240429491256</v>
      </c>
      <c r="I47" s="18">
        <f t="shared" si="51"/>
        <v>2.816338836643606</v>
      </c>
      <c r="J47" s="18">
        <f t="shared" si="51"/>
        <v>3.7189631958857605</v>
      </c>
      <c r="L47" t="str">
        <f>$A$9</f>
        <v>Professional occupations</v>
      </c>
      <c r="M47" s="18">
        <f t="shared" si="43"/>
        <v>2.9679781191824572</v>
      </c>
      <c r="N47" s="18">
        <f t="shared" si="44"/>
        <v>5.0279742402836503</v>
      </c>
      <c r="O47" s="18">
        <f t="shared" si="45"/>
        <v>1.2956562176130948</v>
      </c>
      <c r="P47" s="18">
        <f t="shared" si="46"/>
        <v>0.88725836896457189</v>
      </c>
      <c r="Q47" s="18">
        <f>IF(Q$6-O$6 &lt;&gt; 0,(EXP(LN(Q9/O9)/(Q$6-O$6))-1)*100,0)</f>
        <v>1.0232077060987832</v>
      </c>
      <c r="S47" s="18">
        <f t="shared" ref="S47:U47" si="52">IF($F$6-$D$6 &lt;&gt; 0,(EXP(LN(1+(S27/100))/($F$6-$D$6))-1)*100,0)</f>
        <v>1.0232077060987832</v>
      </c>
      <c r="T47" s="18">
        <f t="shared" si="52"/>
        <v>2.326023427695656</v>
      </c>
      <c r="U47" s="18">
        <f t="shared" si="52"/>
        <v>3.082697363201925</v>
      </c>
      <c r="W47" t="str">
        <f>$A$9</f>
        <v>Professional occupations</v>
      </c>
      <c r="X47" s="18">
        <f t="shared" si="47"/>
        <v>3.8233981364728109</v>
      </c>
      <c r="Y47" s="18">
        <f t="shared" si="48"/>
        <v>3.4689128605727815</v>
      </c>
      <c r="Z47" s="18">
        <f t="shared" si="49"/>
        <v>1.8133515971003655</v>
      </c>
      <c r="AA47" s="18">
        <f t="shared" si="50"/>
        <v>1.4534285277228109</v>
      </c>
      <c r="AB47" s="18">
        <f>IF(AB$6-Z$6 &lt;&gt; 0,(EXP(LN(AB9/Z9)/(AB$6-Z$6))-1)*100,0)</f>
        <v>1.5732612867601636</v>
      </c>
      <c r="AD47" s="18">
        <f t="shared" ref="AD47:AF47" si="53">IF($F$6-$D$6 &lt;&gt; 0,(EXP(LN(1+(AD27/100))/($F$6-$D$6))-1)*100,0)</f>
        <v>1.5732612867601636</v>
      </c>
      <c r="AE47" s="18">
        <f t="shared" si="53"/>
        <v>3.3117089028894098</v>
      </c>
      <c r="AF47" s="18">
        <f t="shared" si="53"/>
        <v>4.3500569489856034</v>
      </c>
    </row>
    <row r="48" spans="1:32" x14ac:dyDescent="0.2">
      <c r="A48" t="str">
        <f>$A$10</f>
        <v>Associate professional occupations</v>
      </c>
      <c r="B48" s="18">
        <f t="shared" si="42"/>
        <v>1.7097346740054364</v>
      </c>
      <c r="C48" s="18">
        <f t="shared" si="42"/>
        <v>3.254710921176196</v>
      </c>
      <c r="D48" s="18">
        <f t="shared" si="42"/>
        <v>-0.45738804353196993</v>
      </c>
      <c r="E48" s="18">
        <f t="shared" si="42"/>
        <v>0.92969646024991803</v>
      </c>
      <c r="F48" s="18">
        <f t="shared" ref="F48:F56" si="54">IF(F$6-D$6 &lt;&gt; 0,(EXP(LN(F10/D10)/(F$6-D$6))-1)*100,0)</f>
        <v>0.46520054783605325</v>
      </c>
      <c r="H48" s="18">
        <f t="shared" si="51"/>
        <v>0.46520054783605325</v>
      </c>
      <c r="I48" s="18">
        <f t="shared" si="51"/>
        <v>2.5720001662235648</v>
      </c>
      <c r="J48" s="18">
        <f t="shared" si="51"/>
        <v>2.9013416454196417</v>
      </c>
      <c r="L48" t="str">
        <f>$A$10</f>
        <v>Associate professional occupations</v>
      </c>
      <c r="M48" s="18">
        <f t="shared" si="43"/>
        <v>1.1585502303519624</v>
      </c>
      <c r="N48" s="18">
        <f t="shared" si="44"/>
        <v>3.2951535985689784</v>
      </c>
      <c r="O48" s="18">
        <f t="shared" si="45"/>
        <v>-1.2791808353282974</v>
      </c>
      <c r="P48" s="18">
        <f>IF(Q$6-P$6 &lt;&gt; 0,(EXP(LN(Q10/P10)/(Q$6-P$6))-1)*100,0)</f>
        <v>0.43720192396194957</v>
      </c>
      <c r="Q48" s="18">
        <f t="shared" ref="Q48:Q54" si="55">IF(Q$6-O$6 &lt;&gt; 0,(EXP(LN(Q10/O10)/(Q$6-O$6))-1)*100,0)</f>
        <v>-0.13821601184359489</v>
      </c>
      <c r="S48" s="18">
        <f t="shared" ref="S48:U48" si="56">IF($F$6-$D$6 &lt;&gt; 0,(EXP(LN(1+(S28/100))/($F$6-$D$6))-1)*100,0)</f>
        <v>-0.13821601184359489</v>
      </c>
      <c r="T48" s="18">
        <f t="shared" si="56"/>
        <v>2.0623389413213511</v>
      </c>
      <c r="U48" s="18">
        <f t="shared" si="56"/>
        <v>1.9587467220980814</v>
      </c>
      <c r="W48" t="str">
        <f>$A$10</f>
        <v>Associate professional occupations</v>
      </c>
      <c r="X48" s="18">
        <f t="shared" si="47"/>
        <v>2.3901216021935623</v>
      </c>
      <c r="Y48" s="18">
        <f t="shared" si="48"/>
        <v>3.206275363563349</v>
      </c>
      <c r="Z48" s="18">
        <f t="shared" si="49"/>
        <v>0.49320642524157687</v>
      </c>
      <c r="AA48" s="18">
        <f t="shared" si="50"/>
        <v>1.4460227381621449</v>
      </c>
      <c r="AB48" s="18">
        <f t="shared" ref="AB48:AB54" si="57">IF(AB$6-Z$6 &lt;&gt; 0,(EXP(LN(AB10/Z10)/(AB$6-Z$6))-1)*100,0)</f>
        <v>1.1274177257388107</v>
      </c>
      <c r="AD48" s="18">
        <f t="shared" ref="AD48:AF48" si="58">IF($F$6-$D$6 &lt;&gt; 0,(EXP(LN(1+(AD28/100))/($F$6-$D$6))-1)*100,0)</f>
        <v>1.1274177257388107</v>
      </c>
      <c r="AE48" s="18">
        <f t="shared" si="58"/>
        <v>3.1395940082175278</v>
      </c>
      <c r="AF48" s="18">
        <f t="shared" si="58"/>
        <v>3.8919301339596091</v>
      </c>
    </row>
    <row r="49" spans="1:32" x14ac:dyDescent="0.2">
      <c r="A49" t="str">
        <f>$A$11</f>
        <v>Administrative and secretarial occupations</v>
      </c>
      <c r="B49" s="18">
        <f t="shared" si="42"/>
        <v>-1.831217998978929</v>
      </c>
      <c r="C49" s="18">
        <f t="shared" si="42"/>
        <v>2.5980278037132765</v>
      </c>
      <c r="D49" s="18">
        <f t="shared" si="42"/>
        <v>-0.99897874293097821</v>
      </c>
      <c r="E49" s="18">
        <f t="shared" si="42"/>
        <v>-0.87333989244052779</v>
      </c>
      <c r="F49" s="18">
        <f t="shared" si="54"/>
        <v>-0.91523721528787849</v>
      </c>
      <c r="H49" s="18">
        <f t="shared" si="51"/>
        <v>-0.91523721528787849</v>
      </c>
      <c r="I49" s="18">
        <f t="shared" si="51"/>
        <v>2.5925530732994195</v>
      </c>
      <c r="J49" s="18">
        <f t="shared" si="51"/>
        <v>1.966277273663164</v>
      </c>
      <c r="L49" t="str">
        <f>$A$11</f>
        <v>Administrative and secretarial occupations</v>
      </c>
      <c r="M49" s="18">
        <f t="shared" si="43"/>
        <v>-2.776819801859054</v>
      </c>
      <c r="N49" s="18">
        <f t="shared" si="44"/>
        <v>17.330357419142462</v>
      </c>
      <c r="O49" s="18">
        <f t="shared" si="45"/>
        <v>-0.25710930839554225</v>
      </c>
      <c r="P49" s="18">
        <f t="shared" si="46"/>
        <v>1.1579030186156247</v>
      </c>
      <c r="Q49" s="18">
        <f t="shared" si="55"/>
        <v>0.68401572315130998</v>
      </c>
      <c r="S49" s="18">
        <f t="shared" ref="S49:U49" si="59">IF($F$6-$D$6 &lt;&gt; 0,(EXP(LN(1+(S29/100))/($F$6-$D$6))-1)*100,0)</f>
        <v>0.68401572315130998</v>
      </c>
      <c r="T49" s="18">
        <f t="shared" si="59"/>
        <v>2.2143873641665923</v>
      </c>
      <c r="U49" s="18">
        <f t="shared" si="59"/>
        <v>2.7243969169175042</v>
      </c>
      <c r="W49" t="str">
        <f>$A$11</f>
        <v>Administrative and secretarial occupations</v>
      </c>
      <c r="X49" s="18">
        <f t="shared" si="47"/>
        <v>-1.4911787303692137</v>
      </c>
      <c r="Y49" s="18">
        <f t="shared" si="48"/>
        <v>-2.5283047524548352</v>
      </c>
      <c r="Z49" s="18">
        <f t="shared" si="49"/>
        <v>-1.3164385139311952</v>
      </c>
      <c r="AA49" s="18">
        <f t="shared" si="50"/>
        <v>-1.9052670018256279</v>
      </c>
      <c r="AB49" s="18">
        <f t="shared" si="57"/>
        <v>-1.7093822605428466</v>
      </c>
      <c r="AD49" s="18">
        <f t="shared" ref="AD49:AF49" si="60">IF($F$6-$D$6 &lt;&gt; 0,(EXP(LN(1+(AD29/100))/($F$6-$D$6))-1)*100,0)</f>
        <v>-1.7093822605428466</v>
      </c>
      <c r="AE49" s="18">
        <f t="shared" si="60"/>
        <v>2.7453256385152169</v>
      </c>
      <c r="AF49" s="18">
        <f t="shared" si="60"/>
        <v>1.6237217342700117</v>
      </c>
    </row>
    <row r="50" spans="1:32" x14ac:dyDescent="0.2">
      <c r="A50" t="str">
        <f>$A$12</f>
        <v>Skilled trades occupations</v>
      </c>
      <c r="B50" s="18">
        <f t="shared" si="42"/>
        <v>0.20001795782618181</v>
      </c>
      <c r="C50" s="18">
        <f t="shared" si="42"/>
        <v>-14.380309519365087</v>
      </c>
      <c r="D50" s="18">
        <f t="shared" si="42"/>
        <v>-0.16847091103179279</v>
      </c>
      <c r="E50" s="18">
        <f t="shared" si="42"/>
        <v>-0.57597666172189976</v>
      </c>
      <c r="F50" s="18">
        <f t="shared" si="54"/>
        <v>-0.44032657112393903</v>
      </c>
      <c r="H50" s="18">
        <f t="shared" si="51"/>
        <v>-0.44032657112393903</v>
      </c>
      <c r="I50" s="18">
        <f t="shared" si="51"/>
        <v>2.3336837567064395</v>
      </c>
      <c r="J50" s="18">
        <f t="shared" si="51"/>
        <v>2.0177924887552656</v>
      </c>
      <c r="L50" t="str">
        <f>$A$12</f>
        <v>Skilled trades occupations</v>
      </c>
      <c r="M50" s="18">
        <f t="shared" si="43"/>
        <v>0.24622859271123954</v>
      </c>
      <c r="N50" s="18">
        <f t="shared" si="44"/>
        <v>-16.598749536385181</v>
      </c>
      <c r="O50" s="18">
        <f t="shared" si="45"/>
        <v>-0.44960738184232074</v>
      </c>
      <c r="P50" s="18">
        <f t="shared" si="46"/>
        <v>-0.79487103580768714</v>
      </c>
      <c r="Q50" s="18">
        <f t="shared" si="55"/>
        <v>-0.67991640707353307</v>
      </c>
      <c r="S50" s="18">
        <f t="shared" ref="S50:U50" si="61">IF($F$6-$D$6 &lt;&gt; 0,(EXP(LN(1+(S30/100))/($F$6-$D$6))-1)*100,0)</f>
        <v>-0.67991640707353307</v>
      </c>
      <c r="T50" s="18">
        <f t="shared" si="61"/>
        <v>2.1754038740236181</v>
      </c>
      <c r="U50" s="18">
        <f t="shared" si="61"/>
        <v>1.6790839794585954</v>
      </c>
      <c r="W50" t="str">
        <f>$A$12</f>
        <v>Skilled trades occupations</v>
      </c>
      <c r="X50" s="18">
        <f t="shared" si="47"/>
        <v>-0.27500362139305512</v>
      </c>
      <c r="Y50" s="18">
        <f t="shared" si="48"/>
        <v>8.7235853730269763</v>
      </c>
      <c r="Z50" s="18">
        <f t="shared" si="49"/>
        <v>1.9711790848135458</v>
      </c>
      <c r="AA50" s="18">
        <f t="shared" si="50"/>
        <v>0.86220380827790599</v>
      </c>
      <c r="AB50" s="18">
        <f t="shared" si="57"/>
        <v>1.2305156566612796</v>
      </c>
      <c r="AD50" s="18">
        <f t="shared" ref="AD50:AF50" si="62">IF($F$6-$D$6 &lt;&gt; 0,(EXP(LN(1+(AD30/100))/($F$6-$D$6))-1)*100,0)</f>
        <v>1.2305156566612796</v>
      </c>
      <c r="AE50" s="18">
        <f t="shared" si="62"/>
        <v>3.4886930770427149</v>
      </c>
      <c r="AF50" s="18">
        <f t="shared" si="62"/>
        <v>4.2759237572976838</v>
      </c>
    </row>
    <row r="51" spans="1:32" x14ac:dyDescent="0.2">
      <c r="A51" t="str">
        <f>$A$13</f>
        <v>Caring, leisure and other service occupations</v>
      </c>
      <c r="B51" s="18">
        <f t="shared" si="42"/>
        <v>0.39932223016794222</v>
      </c>
      <c r="C51" s="18">
        <f t="shared" si="42"/>
        <v>-4.8553732709608717</v>
      </c>
      <c r="D51" s="18">
        <f t="shared" si="42"/>
        <v>1.3146973920632909</v>
      </c>
      <c r="E51" s="18">
        <f t="shared" si="42"/>
        <v>0.89065535774914828</v>
      </c>
      <c r="F51" s="18">
        <f t="shared" si="54"/>
        <v>1.0318051366395409</v>
      </c>
      <c r="H51" s="18">
        <f t="shared" si="51"/>
        <v>1.0318051366395409</v>
      </c>
      <c r="I51" s="18">
        <f t="shared" si="51"/>
        <v>3.2194424822514778</v>
      </c>
      <c r="J51" s="18">
        <f t="shared" si="51"/>
        <v>3.8993299361730127</v>
      </c>
      <c r="L51" t="str">
        <f>$A$13</f>
        <v>Caring, leisure and other service occupations</v>
      </c>
      <c r="M51" s="18">
        <f t="shared" si="43"/>
        <v>0.3339839719538551</v>
      </c>
      <c r="N51" s="18">
        <f t="shared" si="44"/>
        <v>-4.4736095001741694</v>
      </c>
      <c r="O51" s="18">
        <f t="shared" si="45"/>
        <v>2.2167662660298459</v>
      </c>
      <c r="P51" s="18">
        <f t="shared" si="46"/>
        <v>1.1738855372911416</v>
      </c>
      <c r="Q51" s="18">
        <f t="shared" si="55"/>
        <v>1.5203248166385741</v>
      </c>
      <c r="S51" s="18">
        <f t="shared" ref="S51:U51" si="63">IF($F$6-$D$6 &lt;&gt; 0,(EXP(LN(1+(S31/100))/($F$6-$D$6))-1)*100,0)</f>
        <v>1.5203248166385741</v>
      </c>
      <c r="T51" s="18">
        <f t="shared" si="63"/>
        <v>2.7472756255250141</v>
      </c>
      <c r="U51" s="18">
        <f t="shared" si="63"/>
        <v>3.8233273528330169</v>
      </c>
      <c r="W51" t="str">
        <f>$A$13</f>
        <v>Caring, leisure and other service occupations</v>
      </c>
      <c r="X51" s="18">
        <f t="shared" si="47"/>
        <v>0.41112169847921098</v>
      </c>
      <c r="Y51" s="18">
        <f t="shared" si="48"/>
        <v>-4.9241838293471618</v>
      </c>
      <c r="Z51" s="18">
        <f t="shared" si="49"/>
        <v>1.1478508253886188</v>
      </c>
      <c r="AA51" s="18">
        <f t="shared" si="50"/>
        <v>0.83577256040006098</v>
      </c>
      <c r="AB51" s="18">
        <f t="shared" si="57"/>
        <v>0.93969151552928398</v>
      </c>
      <c r="AD51" s="18">
        <f t="shared" ref="AD51:AF51" si="64">IF($F$6-$D$6 &lt;&gt; 0,(EXP(LN(1+(AD31/100))/($F$6-$D$6))-1)*100,0)</f>
        <v>0.93969151552928398</v>
      </c>
      <c r="AE51" s="18">
        <f t="shared" si="64"/>
        <v>3.3018048157856583</v>
      </c>
      <c r="AF51" s="18">
        <f t="shared" si="64"/>
        <v>3.913010979836451</v>
      </c>
    </row>
    <row r="52" spans="1:32" x14ac:dyDescent="0.2">
      <c r="A52" t="str">
        <f>$A$14</f>
        <v>Sales and customer service occupations</v>
      </c>
      <c r="B52" s="18">
        <f t="shared" si="42"/>
        <v>-1.6059659374410895</v>
      </c>
      <c r="C52" s="18">
        <f t="shared" si="42"/>
        <v>-0.95949772639829511</v>
      </c>
      <c r="D52" s="18">
        <f t="shared" si="42"/>
        <v>0.3167851988258974</v>
      </c>
      <c r="E52" s="18">
        <f t="shared" si="42"/>
        <v>0.29511896635110446</v>
      </c>
      <c r="F52" s="18">
        <f t="shared" si="54"/>
        <v>0.30234052385582633</v>
      </c>
      <c r="H52" s="18">
        <f t="shared" si="51"/>
        <v>0.30234052385582633</v>
      </c>
      <c r="I52" s="18">
        <f t="shared" si="51"/>
        <v>2.5789563935293858</v>
      </c>
      <c r="J52" s="18">
        <f t="shared" si="51"/>
        <v>2.7920491635317068</v>
      </c>
      <c r="L52" t="str">
        <f>$A$14</f>
        <v>Sales and customer service occupations</v>
      </c>
      <c r="M52" s="18">
        <f t="shared" si="43"/>
        <v>-0.95600307252088346</v>
      </c>
      <c r="N52" s="18">
        <f t="shared" si="44"/>
        <v>1.8964551327972368</v>
      </c>
      <c r="O52" s="18">
        <f t="shared" si="45"/>
        <v>0.98284132878185826</v>
      </c>
      <c r="P52" s="18">
        <f t="shared" si="46"/>
        <v>0.44911502605597953</v>
      </c>
      <c r="Q52" s="18">
        <f t="shared" si="55"/>
        <v>0.62670962035604738</v>
      </c>
      <c r="S52" s="18">
        <f t="shared" ref="S52:U52" si="65">IF($F$6-$D$6 &lt;&gt; 0,(EXP(LN(1+(S32/100))/($F$6-$D$6))-1)*100,0)</f>
        <v>0.62670962035604738</v>
      </c>
      <c r="T52" s="18">
        <f t="shared" si="65"/>
        <v>2.0378587899384737</v>
      </c>
      <c r="U52" s="18">
        <f t="shared" si="65"/>
        <v>2.5156822803926948</v>
      </c>
      <c r="W52" t="str">
        <f>$A$14</f>
        <v>Sales and customer service occupations</v>
      </c>
      <c r="X52" s="18">
        <f t="shared" si="47"/>
        <v>-2.0549276192516341</v>
      </c>
      <c r="Y52" s="18">
        <f t="shared" si="48"/>
        <v>-2.9880191261616451</v>
      </c>
      <c r="Z52" s="18">
        <f t="shared" si="49"/>
        <v>-0.19189453481884833</v>
      </c>
      <c r="AA52" s="18">
        <f t="shared" si="50"/>
        <v>0.17178422674295479</v>
      </c>
      <c r="AB52" s="18">
        <f t="shared" si="57"/>
        <v>5.0410970240433173E-2</v>
      </c>
      <c r="AD52" s="18">
        <f t="shared" ref="AD52:AF52" si="66">IF($F$6-$D$6 &lt;&gt; 0,(EXP(LN(1+(AD32/100))/($F$6-$D$6))-1)*100,0)</f>
        <v>5.0410970240433173E-2</v>
      </c>
      <c r="AE52" s="18">
        <f t="shared" si="66"/>
        <v>2.9580983531369842</v>
      </c>
      <c r="AF52" s="18">
        <f t="shared" si="66"/>
        <v>2.9916581909140705</v>
      </c>
    </row>
    <row r="53" spans="1:32" x14ac:dyDescent="0.2">
      <c r="A53" t="str">
        <f>$A$15</f>
        <v>Process, plant and machine operatives</v>
      </c>
      <c r="B53" s="18">
        <f t="shared" si="42"/>
        <v>-0.57259971065518611</v>
      </c>
      <c r="C53" s="18">
        <f t="shared" si="42"/>
        <v>-12.628611052167038</v>
      </c>
      <c r="D53" s="18">
        <f t="shared" si="42"/>
        <v>2.4993456680919568</v>
      </c>
      <c r="E53" s="18">
        <f t="shared" si="42"/>
        <v>1.2696801318345941E-2</v>
      </c>
      <c r="F53" s="18">
        <f t="shared" si="54"/>
        <v>0.83480350436393458</v>
      </c>
      <c r="H53" s="18">
        <f t="shared" si="51"/>
        <v>0.83480350436393458</v>
      </c>
      <c r="I53" s="18">
        <f t="shared" si="51"/>
        <v>2.8427326335570324</v>
      </c>
      <c r="J53" s="18">
        <f t="shared" si="51"/>
        <v>3.4176859964411888</v>
      </c>
      <c r="L53" t="str">
        <f>$A$15</f>
        <v>Process, plant and machine operatives</v>
      </c>
      <c r="M53" s="18">
        <f t="shared" si="43"/>
        <v>-0.52276567883410285</v>
      </c>
      <c r="N53" s="18">
        <f t="shared" si="44"/>
        <v>-12.703306866052511</v>
      </c>
      <c r="O53" s="18">
        <f t="shared" si="45"/>
        <v>2.0082829100263266</v>
      </c>
      <c r="P53" s="18">
        <f t="shared" si="46"/>
        <v>-8.1906747618909481E-2</v>
      </c>
      <c r="Q53" s="18">
        <f t="shared" si="55"/>
        <v>0.6100205197947961</v>
      </c>
      <c r="S53" s="18">
        <f t="shared" ref="S53:U53" si="67">IF($F$6-$D$6 &lt;&gt; 0,(EXP(LN(1+(S33/100))/($F$6-$D$6))-1)*100,0)</f>
        <v>0.6100205197947961</v>
      </c>
      <c r="T53" s="18">
        <f t="shared" si="67"/>
        <v>2.7208656467850645</v>
      </c>
      <c r="U53" s="18">
        <f t="shared" si="67"/>
        <v>3.1456294386176697</v>
      </c>
      <c r="W53" t="str">
        <f>$A$15</f>
        <v>Process, plant and machine operatives</v>
      </c>
      <c r="X53" s="18">
        <f t="shared" si="47"/>
        <v>-0.89424472115159359</v>
      </c>
      <c r="Y53" s="18">
        <f t="shared" si="48"/>
        <v>-12.141966455025976</v>
      </c>
      <c r="Z53" s="18">
        <f t="shared" si="49"/>
        <v>5.4705522234693271</v>
      </c>
      <c r="AA53" s="18">
        <f t="shared" si="50"/>
        <v>0.51716558218535269</v>
      </c>
      <c r="AB53" s="18">
        <f t="shared" si="57"/>
        <v>2.1418914427904667</v>
      </c>
      <c r="AD53" s="18">
        <f t="shared" ref="AD53:AF53" si="68">IF($F$6-$D$6 &lt;&gt; 0,(EXP(LN(1+(AD33/100))/($F$6-$D$6))-1)*100,0)</f>
        <v>2.1418914427904667</v>
      </c>
      <c r="AE53" s="18">
        <f t="shared" si="68"/>
        <v>3.5862796512450945</v>
      </c>
      <c r="AF53" s="18">
        <f t="shared" si="68"/>
        <v>4.9720658318303856</v>
      </c>
    </row>
    <row r="54" spans="1:32" x14ac:dyDescent="0.2">
      <c r="A54" t="str">
        <f>$A$16</f>
        <v>Elementary occupations</v>
      </c>
      <c r="B54" s="18">
        <f t="shared" si="42"/>
        <v>-8.6655611010966194E-2</v>
      </c>
      <c r="C54" s="18">
        <f t="shared" si="42"/>
        <v>-11.136224866732524</v>
      </c>
      <c r="D54" s="18">
        <f t="shared" si="42"/>
        <v>-0.2258576145049318</v>
      </c>
      <c r="E54" s="18">
        <f t="shared" si="42"/>
        <v>-0.31873262210470044</v>
      </c>
      <c r="F54" s="18">
        <f t="shared" si="54"/>
        <v>-0.28778389609555033</v>
      </c>
      <c r="H54" s="18">
        <f t="shared" si="51"/>
        <v>-0.28778389609555033</v>
      </c>
      <c r="I54" s="18">
        <f t="shared" si="51"/>
        <v>2.6380502139569995</v>
      </c>
      <c r="J54" s="18">
        <f t="shared" si="51"/>
        <v>2.4394896772647501</v>
      </c>
      <c r="L54" t="str">
        <f>$A$16</f>
        <v>Elementary occupations</v>
      </c>
      <c r="M54" s="18">
        <f t="shared" si="43"/>
        <v>-1.7226821117267255</v>
      </c>
      <c r="N54" s="18">
        <f t="shared" si="44"/>
        <v>-7.94613238680697</v>
      </c>
      <c r="O54" s="18">
        <f t="shared" si="45"/>
        <v>0.31319230630142414</v>
      </c>
      <c r="P54" s="18">
        <f t="shared" si="46"/>
        <v>-0.31748821034464081</v>
      </c>
      <c r="Q54" s="18">
        <f t="shared" si="55"/>
        <v>-0.10770318047486072</v>
      </c>
      <c r="S54" s="18">
        <f t="shared" ref="S54:U54" si="69">IF($F$6-$D$6 &lt;&gt; 0,(EXP(LN(1+(S34/100))/($F$6-$D$6))-1)*100,0)</f>
        <v>-0.10770318047486072</v>
      </c>
      <c r="T54" s="18">
        <f t="shared" si="69"/>
        <v>2.2431922187078124</v>
      </c>
      <c r="U54" s="18">
        <f t="shared" si="69"/>
        <v>2.1644121175588893</v>
      </c>
      <c r="W54" t="str">
        <f>$A$16</f>
        <v>Elementary occupations</v>
      </c>
      <c r="X54" s="18">
        <f t="shared" si="47"/>
        <v>1.7429862866457313</v>
      </c>
      <c r="Y54" s="18">
        <f t="shared" si="48"/>
        <v>-14.407872087054907</v>
      </c>
      <c r="Z54" s="18">
        <f t="shared" si="49"/>
        <v>-0.83425806992445395</v>
      </c>
      <c r="AA54" s="18">
        <f t="shared" si="50"/>
        <v>-0.32018664200869074</v>
      </c>
      <c r="AB54" s="18">
        <f t="shared" si="57"/>
        <v>-0.49183920745318188</v>
      </c>
      <c r="AD54" s="18">
        <f t="shared" ref="AD54:AF54" si="70">IF($F$6-$D$6 &lt;&gt; 0,(EXP(LN(1+(AD34/100))/($F$6-$D$6))-1)*100,0)</f>
        <v>-0.49183920745318188</v>
      </c>
      <c r="AE54" s="18">
        <f t="shared" si="70"/>
        <v>3.0502473683541531</v>
      </c>
      <c r="AF54" s="18">
        <f t="shared" si="70"/>
        <v>2.7313661601699346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0.75717704896562932</v>
      </c>
      <c r="C56" s="26">
        <f>IF(D$6-C$6 &lt;&gt; 0,(EXP(LN(D18/C18)/(D$6-C$6))-1)*100,0)</f>
        <v>-2.7028689154699248</v>
      </c>
      <c r="D56" s="26">
        <f>IF(E$6-D$6 &lt;&gt; 0,(EXP(LN(E18/D18)/(E$6-D$6))-1)*100,0)</f>
        <v>0.51065453157652652</v>
      </c>
      <c r="E56" s="26">
        <f>IF(F$6-E$6 &lt;&gt; 0,(EXP(LN(F18/E18)/(F$6-E$6))-1)*100,0)</f>
        <v>0.45930050969980041</v>
      </c>
      <c r="F56" s="26">
        <f t="shared" si="54"/>
        <v>0.47641560095557089</v>
      </c>
      <c r="H56" s="26">
        <f t="shared" si="51"/>
        <v>0.47641560095557089</v>
      </c>
      <c r="I56" s="26">
        <f t="shared" ref="I56" si="71">IF($F$6-$D$6 &lt;&gt; 0,(EXP(LN(1+(I36/100))/($F$6-$D$6))-1)*100,0)</f>
        <v>2.7421885390238154</v>
      </c>
      <c r="J56" s="26">
        <f t="shared" ref="J56" si="72">IF($F$6-$D$6 &lt;&gt; 0,(EXP(LN(1+(J36/100))/($F$6-$D$6))-1)*100,0)</f>
        <v>3.0719944179278258</v>
      </c>
      <c r="L56" s="24" t="str">
        <f>$A$18</f>
        <v>All occupations</v>
      </c>
      <c r="M56" s="26">
        <f>IF(N$6-M$6 &lt;&gt; 0,(EXP(LN(N18/M18)/(N$6-M$6))-1)*100,0)</f>
        <v>0.53103112628394289</v>
      </c>
      <c r="N56" s="26">
        <f>IF(O$6-N$6 &lt;&gt; 0,(EXP(LN(O18/N18)/(O$6-N$6))-1)*100,0)</f>
        <v>-3.592201012640539</v>
      </c>
      <c r="O56" s="26">
        <f>IF(P$6-O$6 &lt;&gt; 0,(EXP(LN(P18/O18)/(P$6-O$6))-1)*100,0)</f>
        <v>0.42185155601774937</v>
      </c>
      <c r="P56" s="26">
        <f>IF(Q$6-P$6 &lt;&gt; 0,(EXP(LN(Q18/P18)/(Q$6-P$6))-1)*100,0)</f>
        <v>0.34254315272941316</v>
      </c>
      <c r="Q56" s="26">
        <f t="shared" ref="Q56" si="73">IF(Q$6-O$6 &lt;&gt; 0,(EXP(LN(Q18/O18)/(Q$6-O$6))-1)*100,0)</f>
        <v>0.36897232538102287</v>
      </c>
      <c r="S56" s="26">
        <f t="shared" ref="S56:U56" si="74">IF($F$6-$D$6 &lt;&gt; 0,(EXP(LN(1+(S36/100))/($F$6-$D$6))-1)*100,0)</f>
        <v>0.36897232538102287</v>
      </c>
      <c r="T56" s="26">
        <f t="shared" si="74"/>
        <v>2.3436324415852638</v>
      </c>
      <c r="U56" s="26">
        <f t="shared" si="74"/>
        <v>2.6124095276084613</v>
      </c>
      <c r="W56" s="24" t="str">
        <f>$A$18</f>
        <v>All occupations</v>
      </c>
      <c r="X56" s="26">
        <f>IF(Y$6-X$6 &lt;&gt; 0,(EXP(LN(Y18/X18)/(Y$6-X$6))-1)*100,0)</f>
        <v>1.0203626262962784</v>
      </c>
      <c r="Y56" s="26">
        <f>IF(Z$6-Y$6 &lt;&gt; 0,(EXP(LN(Z18/Y18)/(Z$6-Y$6))-1)*100,0)</f>
        <v>-1.6803630630375821</v>
      </c>
      <c r="Z56" s="26">
        <f>IF(AA$6-Z$6 &lt;&gt; 0,(EXP(LN(AA18/Z18)/(AA$6-Z$6))-1)*100,0)</f>
        <v>0.61039511573626193</v>
      </c>
      <c r="AA56" s="26">
        <f>IF(AB$6-AA$6 &lt;&gt; 0,(EXP(LN(AB18/AA18)/(AB$6-AA$6))-1)*100,0)</f>
        <v>0.58827510084340506</v>
      </c>
      <c r="AB56" s="26">
        <f t="shared" ref="AB56" si="75">IF(AB$6-Z$6 &lt;&gt; 0,(EXP(LN(AB18/Z18)/(AB$6-Z$6))-1)*100,0)</f>
        <v>0.59564789872537105</v>
      </c>
      <c r="AD56" s="26">
        <f t="shared" ref="AD56:AF56" si="76">IF($F$6-$D$6 &lt;&gt; 0,(EXP(LN(1+(AD36/100))/($F$6-$D$6))-1)*100,0)</f>
        <v>0.59564789872537105</v>
      </c>
      <c r="AE56" s="26">
        <f t="shared" si="76"/>
        <v>3.1669994006173985</v>
      </c>
      <c r="AF56" s="26">
        <f t="shared" si="76"/>
        <v>3.5578950577182633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1.6704557767863015</v>
      </c>
      <c r="C64" s="27">
        <f t="shared" si="77"/>
        <v>0.42857883154620779</v>
      </c>
      <c r="D64" s="27">
        <f t="shared" si="77"/>
        <v>0.43272737781993342</v>
      </c>
      <c r="E64" s="27">
        <f t="shared" si="77"/>
        <v>2.2740295884733115</v>
      </c>
      <c r="F64" s="27">
        <f>F8-D8</f>
        <v>2.7067569662932449</v>
      </c>
      <c r="L64" t="str">
        <f>$A$8</f>
        <v>Managers, directors and senior officials</v>
      </c>
      <c r="M64" s="27">
        <f t="shared" ref="M64:M72" si="78">N8-M8</f>
        <v>0.94614324033042507</v>
      </c>
      <c r="N64" s="27">
        <f t="shared" ref="N64:N72" si="79">O8-N8</f>
        <v>-2.9692114645124335E-2</v>
      </c>
      <c r="O64" s="27">
        <f t="shared" ref="O64:O72" si="80">P8-O8</f>
        <v>6.335953704499353E-2</v>
      </c>
      <c r="P64" s="27">
        <f t="shared" ref="P64:P72" si="81">Q8-P8</f>
        <v>1.0529547522185556</v>
      </c>
      <c r="Q64" s="27">
        <f>Q8-O8</f>
        <v>1.1163142892635491</v>
      </c>
      <c r="W64" t="str">
        <f>$A$8</f>
        <v>Managers, directors and senior officials</v>
      </c>
      <c r="X64" s="27">
        <f t="shared" ref="X64:X72" si="82">Y8-X8</f>
        <v>0.72431253645590132</v>
      </c>
      <c r="Y64" s="27">
        <f t="shared" ref="Y64:Y72" si="83">Z8-Y8</f>
        <v>0.45827094619131792</v>
      </c>
      <c r="Z64" s="27">
        <f t="shared" ref="Z64:Z72" si="84">AA8-Z8</f>
        <v>0.36936784077492302</v>
      </c>
      <c r="AA64" s="27">
        <f t="shared" ref="AA64:AA72" si="85">AB8-AA8</f>
        <v>1.2210748362547887</v>
      </c>
      <c r="AB64" s="27">
        <f>AB8-Z8</f>
        <v>1.5904426770297118</v>
      </c>
    </row>
    <row r="65" spans="1:31" x14ac:dyDescent="0.2">
      <c r="A65" t="str">
        <f>$A$9</f>
        <v>Professional occupations</v>
      </c>
      <c r="B65" s="27">
        <f t="shared" si="77"/>
        <v>3.9922048830571306</v>
      </c>
      <c r="C65" s="27">
        <f t="shared" si="77"/>
        <v>1.3708216952485373</v>
      </c>
      <c r="D65" s="27">
        <f t="shared" si="77"/>
        <v>2.6668384113648855</v>
      </c>
      <c r="E65" s="27">
        <f t="shared" si="77"/>
        <v>4.4419127279426789</v>
      </c>
      <c r="F65" s="27">
        <f t="shared" ref="F65:F72" si="86">F9-D9</f>
        <v>7.1087511393075644</v>
      </c>
      <c r="L65" t="str">
        <f>$A$9</f>
        <v>Professional occupations</v>
      </c>
      <c r="M65" s="27">
        <f t="shared" si="78"/>
        <v>1.8263352402462729</v>
      </c>
      <c r="N65" s="27">
        <f t="shared" si="79"/>
        <v>0.83171810003200974</v>
      </c>
      <c r="O65" s="27">
        <f t="shared" si="80"/>
        <v>1.155051903278963</v>
      </c>
      <c r="P65" s="27">
        <f t="shared" si="81"/>
        <v>1.7111793585513411</v>
      </c>
      <c r="Q65" s="27">
        <f t="shared" ref="Q65:Q72" si="87">Q9-O9</f>
        <v>2.8662312618303041</v>
      </c>
      <c r="W65" t="str">
        <f>$A$9</f>
        <v>Professional occupations</v>
      </c>
      <c r="X65" s="27">
        <f t="shared" si="82"/>
        <v>2.1658696428108684</v>
      </c>
      <c r="Y65" s="27">
        <f t="shared" si="83"/>
        <v>0.5391035952165133</v>
      </c>
      <c r="Z65" s="27">
        <f t="shared" si="84"/>
        <v>1.5117865080859012</v>
      </c>
      <c r="AA65" s="27">
        <f t="shared" si="85"/>
        <v>2.7307333693913449</v>
      </c>
      <c r="AB65" s="27">
        <f t="shared" ref="AB65:AB72" si="88">AB9-Z9</f>
        <v>4.2425198774772461</v>
      </c>
    </row>
    <row r="66" spans="1:31" x14ac:dyDescent="0.2">
      <c r="A66" t="str">
        <f>$A$10</f>
        <v>Associate professional occupations</v>
      </c>
      <c r="B66" s="27">
        <f t="shared" si="77"/>
        <v>1.283882920447514</v>
      </c>
      <c r="C66" s="27">
        <f t="shared" si="77"/>
        <v>0.63734917620119091</v>
      </c>
      <c r="D66" s="27">
        <f t="shared" si="77"/>
        <v>-0.45820190087510682</v>
      </c>
      <c r="E66" s="27">
        <f t="shared" si="77"/>
        <v>1.9160197342586258</v>
      </c>
      <c r="F66" s="27">
        <f t="shared" si="86"/>
        <v>1.457817833383519</v>
      </c>
      <c r="L66" t="str">
        <f>$A$10</f>
        <v>Associate professional occupations</v>
      </c>
      <c r="M66" s="27">
        <f t="shared" si="78"/>
        <v>0.48054965786468351</v>
      </c>
      <c r="N66" s="27">
        <f t="shared" si="79"/>
        <v>0.3516491349027735</v>
      </c>
      <c r="O66" s="27">
        <f t="shared" si="80"/>
        <v>-0.6872349945930587</v>
      </c>
      <c r="P66" s="27">
        <f t="shared" si="81"/>
        <v>0.46089231744336523</v>
      </c>
      <c r="Q66" s="27">
        <f t="shared" si="87"/>
        <v>-0.22634267714969347</v>
      </c>
      <c r="W66" t="str">
        <f>$A$10</f>
        <v>Associate professional occupations</v>
      </c>
      <c r="X66" s="27">
        <f t="shared" si="82"/>
        <v>0.80333326258285886</v>
      </c>
      <c r="Y66" s="27">
        <f t="shared" si="83"/>
        <v>0.28570004129841031</v>
      </c>
      <c r="Z66" s="27">
        <f t="shared" si="84"/>
        <v>0.22903309371797143</v>
      </c>
      <c r="AA66" s="27">
        <f t="shared" si="85"/>
        <v>1.4551274168152322</v>
      </c>
      <c r="AB66" s="27">
        <f t="shared" si="88"/>
        <v>1.6841605105332036</v>
      </c>
    </row>
    <row r="67" spans="1:31" x14ac:dyDescent="0.2">
      <c r="A67" t="str">
        <f>$A$11</f>
        <v>Administrative and secretarial occupations</v>
      </c>
      <c r="B67" s="27">
        <f t="shared" si="77"/>
        <v>-1.3798948733045684</v>
      </c>
      <c r="C67" s="27">
        <f t="shared" si="77"/>
        <v>0.46722981706625433</v>
      </c>
      <c r="D67" s="27">
        <f t="shared" si="77"/>
        <v>-0.90338972318234667</v>
      </c>
      <c r="E67" s="27">
        <f t="shared" si="77"/>
        <v>-1.4736773357942283</v>
      </c>
      <c r="F67" s="27">
        <f t="shared" si="86"/>
        <v>-2.377067058976575</v>
      </c>
      <c r="L67" t="str">
        <f>$A$11</f>
        <v>Administrative and secretarial occupations</v>
      </c>
      <c r="M67" s="27">
        <f t="shared" si="78"/>
        <v>-0.55353095248095041</v>
      </c>
      <c r="N67" s="27">
        <f t="shared" si="79"/>
        <v>0.80454634075771914</v>
      </c>
      <c r="O67" s="27">
        <f t="shared" si="80"/>
        <v>-6.9664018355179103E-2</v>
      </c>
      <c r="P67" s="27">
        <f t="shared" si="81"/>
        <v>0.65610367109520329</v>
      </c>
      <c r="Q67" s="27">
        <f t="shared" si="87"/>
        <v>0.58643965274002419</v>
      </c>
      <c r="W67" t="str">
        <f>$A$11</f>
        <v>Administrative and secretarial occupations</v>
      </c>
      <c r="X67" s="27">
        <f t="shared" si="82"/>
        <v>-0.82636392082364551</v>
      </c>
      <c r="Y67" s="27">
        <f t="shared" si="83"/>
        <v>-0.3373165236914506</v>
      </c>
      <c r="Z67" s="27">
        <f t="shared" si="84"/>
        <v>-0.8337257048271578</v>
      </c>
      <c r="AA67" s="27">
        <f t="shared" si="85"/>
        <v>-2.1297810068894432</v>
      </c>
      <c r="AB67" s="27">
        <f t="shared" si="88"/>
        <v>-2.963506711716601</v>
      </c>
    </row>
    <row r="68" spans="1:31" x14ac:dyDescent="0.2">
      <c r="A68" t="str">
        <f>$A$12</f>
        <v>Skilled trades occupations</v>
      </c>
      <c r="B68" s="27">
        <f t="shared" si="77"/>
        <v>0.15488211091696513</v>
      </c>
      <c r="C68" s="27">
        <f t="shared" si="77"/>
        <v>-2.7977501480835514</v>
      </c>
      <c r="D68" s="27">
        <f t="shared" si="77"/>
        <v>-0.13984468233276459</v>
      </c>
      <c r="E68" s="27">
        <f t="shared" si="77"/>
        <v>-0.92710436116733241</v>
      </c>
      <c r="F68" s="27">
        <f t="shared" si="86"/>
        <v>-1.066949043500097</v>
      </c>
      <c r="L68" t="str">
        <f>$A$12</f>
        <v>Skilled trades occupations</v>
      </c>
      <c r="M68" s="27">
        <f t="shared" si="78"/>
        <v>0.17376093872756826</v>
      </c>
      <c r="N68" s="27">
        <f t="shared" si="79"/>
        <v>-2.9464394256623123</v>
      </c>
      <c r="O68" s="27">
        <f t="shared" si="80"/>
        <v>-0.32983209856960194</v>
      </c>
      <c r="P68" s="27">
        <f t="shared" si="81"/>
        <v>-1.1102580254013894</v>
      </c>
      <c r="Q68" s="27">
        <f t="shared" si="87"/>
        <v>-1.4400901239709913</v>
      </c>
      <c r="W68" t="str">
        <f>$A$12</f>
        <v>Skilled trades occupations</v>
      </c>
      <c r="X68" s="27">
        <f t="shared" si="82"/>
        <v>-1.8878827810593357E-2</v>
      </c>
      <c r="Y68" s="27">
        <f t="shared" si="83"/>
        <v>0.14868927757876493</v>
      </c>
      <c r="Z68" s="27">
        <f t="shared" si="84"/>
        <v>0.18998741623683424</v>
      </c>
      <c r="AA68" s="27">
        <f t="shared" si="85"/>
        <v>0.18315366423404456</v>
      </c>
      <c r="AB68" s="27">
        <f t="shared" si="88"/>
        <v>0.37314108047087879</v>
      </c>
    </row>
    <row r="69" spans="1:31" x14ac:dyDescent="0.2">
      <c r="A69" t="str">
        <f>$A$13</f>
        <v>Caring, leisure and other service occupations</v>
      </c>
      <c r="B69" s="27">
        <f t="shared" si="77"/>
        <v>0.25345998277758675</v>
      </c>
      <c r="C69" s="27">
        <f t="shared" si="77"/>
        <v>-0.77816409170197254</v>
      </c>
      <c r="D69" s="27">
        <f t="shared" si="77"/>
        <v>1.0290764170938562</v>
      </c>
      <c r="E69" s="27">
        <f t="shared" si="77"/>
        <v>1.509297535389944</v>
      </c>
      <c r="F69" s="27">
        <f t="shared" si="86"/>
        <v>2.5383739524838003</v>
      </c>
      <c r="L69" t="str">
        <f>$A$13</f>
        <v>Caring, leisure and other service occupations</v>
      </c>
      <c r="M69" s="27">
        <f t="shared" si="78"/>
        <v>3.2426919389541009E-2</v>
      </c>
      <c r="N69" s="27">
        <f t="shared" si="79"/>
        <v>-0.10949524825285639</v>
      </c>
      <c r="O69" s="27">
        <f t="shared" si="80"/>
        <v>0.27089657114721666</v>
      </c>
      <c r="P69" s="27">
        <f t="shared" si="81"/>
        <v>0.32296012874704427</v>
      </c>
      <c r="Q69" s="27">
        <f t="shared" si="87"/>
        <v>0.59385669989426093</v>
      </c>
      <c r="W69" t="str">
        <f>$A$13</f>
        <v>Caring, leisure and other service occupations</v>
      </c>
      <c r="X69" s="27">
        <f t="shared" si="82"/>
        <v>0.22103306338803996</v>
      </c>
      <c r="Y69" s="27">
        <f t="shared" si="83"/>
        <v>-0.66866884344911526</v>
      </c>
      <c r="Z69" s="27">
        <f t="shared" si="84"/>
        <v>0.7581798459466409</v>
      </c>
      <c r="AA69" s="27">
        <f t="shared" si="85"/>
        <v>1.1863374066428936</v>
      </c>
      <c r="AB69" s="27">
        <f t="shared" si="88"/>
        <v>1.9445172525895345</v>
      </c>
    </row>
    <row r="70" spans="1:31" x14ac:dyDescent="0.2">
      <c r="A70" t="str">
        <f>$A$14</f>
        <v>Sales and customer service occupations</v>
      </c>
      <c r="B70" s="27">
        <f t="shared" si="77"/>
        <v>-0.78573643634476298</v>
      </c>
      <c r="C70" s="27">
        <f t="shared" si="77"/>
        <v>-0.11268738311749971</v>
      </c>
      <c r="D70" s="27">
        <f t="shared" si="77"/>
        <v>0.18540891849042751</v>
      </c>
      <c r="E70" s="27">
        <f t="shared" si="77"/>
        <v>0.35341418470983754</v>
      </c>
      <c r="F70" s="27">
        <f t="shared" si="86"/>
        <v>0.53882310320026505</v>
      </c>
      <c r="L70" t="str">
        <f>$A$14</f>
        <v>Sales and customer service occupations</v>
      </c>
      <c r="M70" s="27">
        <f t="shared" si="78"/>
        <v>-0.19105879872649734</v>
      </c>
      <c r="N70" s="27">
        <f t="shared" si="79"/>
        <v>9.2498711789207988E-2</v>
      </c>
      <c r="O70" s="27">
        <f t="shared" si="80"/>
        <v>0.24908198443854346</v>
      </c>
      <c r="P70" s="27">
        <f t="shared" si="81"/>
        <v>0.23918899464809584</v>
      </c>
      <c r="Q70" s="27">
        <f t="shared" si="87"/>
        <v>0.4882709790866393</v>
      </c>
      <c r="W70" t="str">
        <f>$A$14</f>
        <v>Sales and customer service occupations</v>
      </c>
      <c r="X70" s="27">
        <f t="shared" si="82"/>
        <v>-0.59467763761826387</v>
      </c>
      <c r="Y70" s="27">
        <f t="shared" si="83"/>
        <v>-0.20518609490670503</v>
      </c>
      <c r="Z70" s="27">
        <f t="shared" si="84"/>
        <v>-6.3673065948128382E-2</v>
      </c>
      <c r="AA70" s="27">
        <f t="shared" si="85"/>
        <v>0.11422519006174703</v>
      </c>
      <c r="AB70" s="27">
        <f t="shared" si="88"/>
        <v>5.0552124113618646E-2</v>
      </c>
    </row>
    <row r="71" spans="1:31" x14ac:dyDescent="0.2">
      <c r="A71" t="str">
        <f>$A$15</f>
        <v>Process, plant and machine operatives</v>
      </c>
      <c r="B71" s="27">
        <f t="shared" si="77"/>
        <v>-0.29337207496479323</v>
      </c>
      <c r="C71" s="27">
        <f t="shared" si="77"/>
        <v>-1.5944815718897374</v>
      </c>
      <c r="D71" s="27">
        <f t="shared" si="77"/>
        <v>1.4492266101565221</v>
      </c>
      <c r="E71" s="27">
        <f t="shared" si="77"/>
        <v>1.5855542091070873E-2</v>
      </c>
      <c r="F71" s="27">
        <f t="shared" si="86"/>
        <v>1.465082152247593</v>
      </c>
      <c r="L71" t="str">
        <f>$A$15</f>
        <v>Process, plant and machine operatives</v>
      </c>
      <c r="M71" s="27">
        <f t="shared" si="78"/>
        <v>-0.23190748895834901</v>
      </c>
      <c r="N71" s="27">
        <f t="shared" si="79"/>
        <v>-1.3904849852289942</v>
      </c>
      <c r="O71" s="27">
        <f t="shared" si="80"/>
        <v>0.99881434063221697</v>
      </c>
      <c r="P71" s="27">
        <f t="shared" si="81"/>
        <v>-8.6127927517663849E-2</v>
      </c>
      <c r="Q71" s="27">
        <f t="shared" si="87"/>
        <v>0.91268641311455312</v>
      </c>
      <c r="W71" t="str">
        <f>$A$15</f>
        <v>Process, plant and machine operatives</v>
      </c>
      <c r="X71" s="27">
        <f t="shared" si="82"/>
        <v>-6.1464586006419797E-2</v>
      </c>
      <c r="Y71" s="27">
        <f t="shared" si="83"/>
        <v>-0.20399658666075626</v>
      </c>
      <c r="Z71" s="27">
        <f t="shared" si="84"/>
        <v>0.45041226952430335</v>
      </c>
      <c r="AA71" s="27">
        <f t="shared" si="85"/>
        <v>0.1019834696087496</v>
      </c>
      <c r="AB71" s="27">
        <f t="shared" si="88"/>
        <v>0.55239573913305295</v>
      </c>
    </row>
    <row r="72" spans="1:31" x14ac:dyDescent="0.2">
      <c r="A72" t="str">
        <f>$A$16</f>
        <v>Elementary occupations</v>
      </c>
      <c r="B72" s="27">
        <f t="shared" si="77"/>
        <v>-6.2882289371486877E-2</v>
      </c>
      <c r="C72" s="27">
        <f t="shared" si="77"/>
        <v>-2.0158963252692956</v>
      </c>
      <c r="D72" s="27">
        <f t="shared" si="77"/>
        <v>-0.18084142853548535</v>
      </c>
      <c r="E72" s="27">
        <f t="shared" si="77"/>
        <v>-0.49974761590394046</v>
      </c>
      <c r="F72" s="27">
        <f t="shared" si="86"/>
        <v>-0.68058904443942581</v>
      </c>
      <c r="L72" t="str">
        <f>$A$16</f>
        <v>Elementary occupations</v>
      </c>
      <c r="M72" s="27">
        <f t="shared" si="78"/>
        <v>-0.65972214842544297</v>
      </c>
      <c r="N72" s="27">
        <f t="shared" si="79"/>
        <v>-0.72828775212534502</v>
      </c>
      <c r="O72" s="27">
        <f t="shared" si="80"/>
        <v>0.13295071844562045</v>
      </c>
      <c r="P72" s="27">
        <f t="shared" si="81"/>
        <v>-0.26823200876168407</v>
      </c>
      <c r="Q72" s="27">
        <f t="shared" si="87"/>
        <v>-0.13528129031606362</v>
      </c>
      <c r="W72" t="str">
        <f>$A$16</f>
        <v>Elementary occupations</v>
      </c>
      <c r="X72" s="27">
        <f t="shared" si="82"/>
        <v>0.59683985905393122</v>
      </c>
      <c r="Y72" s="27">
        <f t="shared" si="83"/>
        <v>-1.2876085731439577</v>
      </c>
      <c r="Z72" s="27">
        <f t="shared" si="84"/>
        <v>-0.31379214698109692</v>
      </c>
      <c r="AA72" s="27">
        <f t="shared" si="85"/>
        <v>-0.23151560714226793</v>
      </c>
      <c r="AB72" s="27">
        <f t="shared" si="88"/>
        <v>-0.54530775412336485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4.8329999999999131</v>
      </c>
      <c r="C74" s="29">
        <f t="shared" ref="C74" si="89">D18-C18</f>
        <v>-4.3949999999998681</v>
      </c>
      <c r="D74" s="29">
        <f>E18-D18</f>
        <v>4.0809999999999036</v>
      </c>
      <c r="E74" s="29">
        <f>F18-E18</f>
        <v>7.6100000000000136</v>
      </c>
      <c r="F74" s="29">
        <f>F18-D18</f>
        <v>11.690999999999917</v>
      </c>
      <c r="L74" s="24" t="str">
        <f>$A$18</f>
        <v>All occupations</v>
      </c>
      <c r="M74" s="29">
        <f>N18-M18</f>
        <v>1.8229966079672693</v>
      </c>
      <c r="N74" s="29">
        <f t="shared" ref="N74" si="90">O18-N18</f>
        <v>-3.1239872384329317</v>
      </c>
      <c r="O74" s="29">
        <f>P18-O18</f>
        <v>1.7834239434696997</v>
      </c>
      <c r="P74" s="29">
        <f>Q18-P18</f>
        <v>2.9786612610228786</v>
      </c>
      <c r="Q74" s="29">
        <f>Q18-O18</f>
        <v>4.7620852044925783</v>
      </c>
      <c r="W74" s="24" t="str">
        <f>$A$18</f>
        <v>All occupations</v>
      </c>
      <c r="X74" s="29">
        <f>Y18-X18</f>
        <v>3.0100033920326865</v>
      </c>
      <c r="Y74" s="29">
        <f t="shared" ref="Y74" si="91">Z18-Y18</f>
        <v>-1.2710127615669791</v>
      </c>
      <c r="Z74" s="29">
        <f>AA18-Z18</f>
        <v>2.2975760565301897</v>
      </c>
      <c r="AA74" s="29">
        <f>AB18-AA18</f>
        <v>4.6313387389770924</v>
      </c>
      <c r="AB74" s="29">
        <f>AB18-Z18</f>
        <v>6.9289147955072821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13.33055809643832</v>
      </c>
      <c r="C80" s="11">
        <f t="shared" si="92"/>
        <v>15.001013873224622</v>
      </c>
      <c r="D80" s="11">
        <f t="shared" si="92"/>
        <v>15.42959270477083</v>
      </c>
      <c r="E80" s="11">
        <f t="shared" si="92"/>
        <v>15.862320082590763</v>
      </c>
      <c r="F80" s="11">
        <f t="shared" si="92"/>
        <v>18.136349671064075</v>
      </c>
      <c r="H80" s="40">
        <f>IF(D$6-B$6 &lt;&gt; 0,(EXP(LN(D8/B8)/(D$6-B$6))-1)*100,0)</f>
        <v>2.9677507538400594</v>
      </c>
      <c r="I80" s="40">
        <f t="shared" ref="I80:I88" si="93">F46</f>
        <v>1.0833658571667515</v>
      </c>
      <c r="L80" t="str">
        <f t="shared" ref="L80:Q88" si="94">L8</f>
        <v>Managers, directors and senior officials</v>
      </c>
      <c r="M80" s="11">
        <f t="shared" si="94"/>
        <v>8.9765821679031372</v>
      </c>
      <c r="N80" s="11">
        <f t="shared" si="94"/>
        <v>9.9227254082335623</v>
      </c>
      <c r="O80" s="11">
        <f t="shared" si="94"/>
        <v>9.893033293588438</v>
      </c>
      <c r="P80" s="11">
        <f t="shared" si="94"/>
        <v>9.9563928306334315</v>
      </c>
      <c r="Q80" s="11">
        <f t="shared" si="94"/>
        <v>11.009347582851987</v>
      </c>
      <c r="S80" s="40">
        <f t="shared" ref="S80:S88" si="95">IF(O$6-M$6 &lt;&gt; 0,(EXP(LN(O8/M8)/(O$6-M$6))-1)*100,0)</f>
        <v>1.9632552095785183</v>
      </c>
      <c r="T80" s="40">
        <f t="shared" ref="T80:T88" si="96">Q46</f>
        <v>0.71530544462248269</v>
      </c>
      <c r="W80" t="str">
        <f t="shared" ref="W80:AB88" si="97">W8</f>
        <v>Managers, directors and senior officials</v>
      </c>
      <c r="X80" s="11">
        <f t="shared" si="97"/>
        <v>4.3539759285351733</v>
      </c>
      <c r="Y80" s="11">
        <f t="shared" si="97"/>
        <v>5.0782884649910747</v>
      </c>
      <c r="Z80" s="11">
        <f t="shared" si="97"/>
        <v>5.5365594111823926</v>
      </c>
      <c r="AA80" s="11">
        <f t="shared" si="97"/>
        <v>5.9059272519573156</v>
      </c>
      <c r="AB80" s="11">
        <f t="shared" si="97"/>
        <v>7.1270020882121043</v>
      </c>
      <c r="AD80" s="40">
        <f t="shared" ref="AD80:AD88" si="98">IF(Z$6-X$6 &lt;&gt; 0,(EXP(LN(Z8/X8)/(Z$6-X$6))-1)*100,0)</f>
        <v>4.9230213965054226</v>
      </c>
      <c r="AE80" s="40">
        <f t="shared" ref="AE80:AE88" si="99">AB46</f>
        <v>1.697699318489021</v>
      </c>
    </row>
    <row r="81" spans="1:31" x14ac:dyDescent="0.2">
      <c r="A81" t="str">
        <f t="shared" si="92"/>
        <v>Professional occupations</v>
      </c>
      <c r="B81" s="11">
        <f t="shared" si="92"/>
        <v>28.09060379226651</v>
      </c>
      <c r="C81" s="11">
        <f t="shared" si="92"/>
        <v>32.082808675323641</v>
      </c>
      <c r="D81" s="11">
        <f t="shared" si="92"/>
        <v>33.453630370572178</v>
      </c>
      <c r="E81" s="11">
        <f t="shared" si="92"/>
        <v>36.120468781937063</v>
      </c>
      <c r="F81" s="11">
        <f t="shared" si="92"/>
        <v>40.562381509879742</v>
      </c>
      <c r="H81" s="40">
        <f t="shared" ref="H81:H88" si="100">IF(D$6-B$6 &lt;&gt; 0,(EXP(LN(D9/B9)/(D$6-B$6))-1)*100,0)</f>
        <v>3.556278776259636</v>
      </c>
      <c r="I81" s="40">
        <f t="shared" si="93"/>
        <v>1.2928240429491256</v>
      </c>
      <c r="L81" t="str">
        <f t="shared" si="94"/>
        <v>Professional occupations</v>
      </c>
      <c r="M81" s="11">
        <f t="shared" si="94"/>
        <v>14.715477829684804</v>
      </c>
      <c r="N81" s="11">
        <f t="shared" si="94"/>
        <v>16.541813069931077</v>
      </c>
      <c r="O81" s="11">
        <f t="shared" si="94"/>
        <v>17.373531169963087</v>
      </c>
      <c r="P81" s="11">
        <f t="shared" si="94"/>
        <v>18.52858307324205</v>
      </c>
      <c r="Q81" s="11">
        <f t="shared" si="94"/>
        <v>20.239762431793391</v>
      </c>
      <c r="S81" s="40">
        <f t="shared" si="95"/>
        <v>3.3767193612346702</v>
      </c>
      <c r="T81" s="40">
        <f t="shared" si="96"/>
        <v>1.0232077060987832</v>
      </c>
      <c r="W81" t="str">
        <f t="shared" si="97"/>
        <v>Professional occupations</v>
      </c>
      <c r="X81" s="11">
        <f t="shared" si="97"/>
        <v>13.375125962581702</v>
      </c>
      <c r="Y81" s="11">
        <f t="shared" si="97"/>
        <v>15.54099560539257</v>
      </c>
      <c r="Z81" s="11">
        <f t="shared" si="97"/>
        <v>16.080099200609084</v>
      </c>
      <c r="AA81" s="11">
        <f t="shared" si="97"/>
        <v>17.591885708694985</v>
      </c>
      <c r="AB81" s="11">
        <f t="shared" si="97"/>
        <v>20.32261907808633</v>
      </c>
      <c r="AD81" s="40">
        <f t="shared" si="98"/>
        <v>3.752404056649139</v>
      </c>
      <c r="AE81" s="40">
        <f t="shared" si="99"/>
        <v>1.5732612867601636</v>
      </c>
    </row>
    <row r="82" spans="1:31" x14ac:dyDescent="0.2">
      <c r="A82" t="str">
        <f t="shared" si="92"/>
        <v>Associate professional occupations</v>
      </c>
      <c r="B82" s="11">
        <f t="shared" si="92"/>
        <v>18.298476055103603</v>
      </c>
      <c r="C82" s="11">
        <f t="shared" si="92"/>
        <v>19.582358975551116</v>
      </c>
      <c r="D82" s="11">
        <f t="shared" si="92"/>
        <v>20.219708151752307</v>
      </c>
      <c r="E82" s="11">
        <f t="shared" si="92"/>
        <v>19.761506250877201</v>
      </c>
      <c r="F82" s="11">
        <f t="shared" si="92"/>
        <v>21.677525985135826</v>
      </c>
      <c r="H82" s="40">
        <f t="shared" si="100"/>
        <v>2.0168693931452486</v>
      </c>
      <c r="I82" s="40">
        <f t="shared" si="93"/>
        <v>0.46520054783605325</v>
      </c>
      <c r="L82" t="str">
        <f t="shared" si="94"/>
        <v>Associate professional occupations</v>
      </c>
      <c r="M82" s="11">
        <f t="shared" si="94"/>
        <v>10.191157271229251</v>
      </c>
      <c r="N82" s="11">
        <f t="shared" si="94"/>
        <v>10.671706929093935</v>
      </c>
      <c r="O82" s="11">
        <f t="shared" si="94"/>
        <v>11.023356063996708</v>
      </c>
      <c r="P82" s="11">
        <f t="shared" si="94"/>
        <v>10.336121069403649</v>
      </c>
      <c r="Q82" s="11">
        <f t="shared" si="94"/>
        <v>10.797013386847015</v>
      </c>
      <c r="S82" s="40">
        <f t="shared" si="95"/>
        <v>1.5823057571910049</v>
      </c>
      <c r="T82" s="40">
        <f t="shared" si="96"/>
        <v>-0.13821601184359489</v>
      </c>
      <c r="W82" t="str">
        <f t="shared" si="97"/>
        <v>Associate professional occupations</v>
      </c>
      <c r="X82" s="11">
        <f t="shared" si="97"/>
        <v>8.1073187838743301</v>
      </c>
      <c r="Y82" s="11">
        <f t="shared" si="97"/>
        <v>8.910652046457189</v>
      </c>
      <c r="Z82" s="11">
        <f t="shared" si="97"/>
        <v>9.1963520877555993</v>
      </c>
      <c r="AA82" s="11">
        <f t="shared" si="97"/>
        <v>9.4253851814735707</v>
      </c>
      <c r="AB82" s="11">
        <f t="shared" si="97"/>
        <v>10.880512598288803</v>
      </c>
      <c r="AD82" s="40">
        <f t="shared" si="98"/>
        <v>2.5528343834844369</v>
      </c>
      <c r="AE82" s="40">
        <f t="shared" si="99"/>
        <v>1.1274177257388107</v>
      </c>
    </row>
    <row r="83" spans="1:31" x14ac:dyDescent="0.2">
      <c r="A83" t="str">
        <f t="shared" si="92"/>
        <v>Administrative and secretarial occupations</v>
      </c>
      <c r="B83" s="11">
        <f t="shared" si="92"/>
        <v>19.363913997289934</v>
      </c>
      <c r="C83" s="11">
        <f t="shared" si="92"/>
        <v>17.984019123985366</v>
      </c>
      <c r="D83" s="11">
        <f t="shared" si="92"/>
        <v>18.45124894105162</v>
      </c>
      <c r="E83" s="11">
        <f t="shared" si="92"/>
        <v>17.547859217869274</v>
      </c>
      <c r="F83" s="11">
        <f t="shared" si="92"/>
        <v>16.074181882075045</v>
      </c>
      <c r="H83" s="40">
        <f t="shared" si="100"/>
        <v>-0.96093659625253736</v>
      </c>
      <c r="I83" s="40">
        <f t="shared" si="93"/>
        <v>-0.91523721528787849</v>
      </c>
      <c r="L83" t="str">
        <f t="shared" si="94"/>
        <v>Administrative and secretarial occupations</v>
      </c>
      <c r="M83" s="11">
        <f t="shared" si="94"/>
        <v>5.1959415000501981</v>
      </c>
      <c r="N83" s="11">
        <f t="shared" si="94"/>
        <v>4.6424105475692476</v>
      </c>
      <c r="O83" s="11">
        <f t="shared" si="94"/>
        <v>5.4469568883269668</v>
      </c>
      <c r="P83" s="11">
        <f t="shared" si="94"/>
        <v>5.3772928699717877</v>
      </c>
      <c r="Q83" s="11">
        <f t="shared" si="94"/>
        <v>6.033396541066991</v>
      </c>
      <c r="S83" s="40">
        <f t="shared" si="95"/>
        <v>0.94805066759453549</v>
      </c>
      <c r="T83" s="40">
        <f t="shared" si="96"/>
        <v>0.68401572315130998</v>
      </c>
      <c r="W83" t="str">
        <f t="shared" si="97"/>
        <v>Administrative and secretarial occupations</v>
      </c>
      <c r="X83" s="11">
        <f t="shared" si="97"/>
        <v>14.167972497239747</v>
      </c>
      <c r="Y83" s="11">
        <f t="shared" si="97"/>
        <v>13.341608576416101</v>
      </c>
      <c r="Z83" s="11">
        <f t="shared" si="97"/>
        <v>13.004292052724651</v>
      </c>
      <c r="AA83" s="11">
        <f t="shared" si="97"/>
        <v>12.170566347897493</v>
      </c>
      <c r="AB83" s="11">
        <f t="shared" si="97"/>
        <v>10.04078534100805</v>
      </c>
      <c r="AD83" s="40">
        <f t="shared" si="98"/>
        <v>-1.6994830240358971</v>
      </c>
      <c r="AE83" s="40">
        <f t="shared" si="99"/>
        <v>-1.7093822605428466</v>
      </c>
    </row>
    <row r="84" spans="1:31" x14ac:dyDescent="0.2">
      <c r="A84" t="str">
        <f t="shared" si="92"/>
        <v>Skilled trades occupations</v>
      </c>
      <c r="B84" s="11">
        <f t="shared" si="92"/>
        <v>19.300541601041331</v>
      </c>
      <c r="C84" s="11">
        <f t="shared" si="92"/>
        <v>19.455423711958296</v>
      </c>
      <c r="D84" s="11">
        <f t="shared" si="92"/>
        <v>16.657673563874745</v>
      </c>
      <c r="E84" s="11">
        <f t="shared" si="92"/>
        <v>16.51782888154198</v>
      </c>
      <c r="F84" s="11">
        <f t="shared" si="92"/>
        <v>15.590724520374648</v>
      </c>
      <c r="H84" s="40">
        <f t="shared" si="100"/>
        <v>-2.9022938502868301</v>
      </c>
      <c r="I84" s="40">
        <f t="shared" si="93"/>
        <v>-0.44032657112393903</v>
      </c>
      <c r="L84" t="str">
        <f t="shared" si="94"/>
        <v>Skilled trades occupations</v>
      </c>
      <c r="M84" s="11">
        <f t="shared" si="94"/>
        <v>17.577211320981448</v>
      </c>
      <c r="N84" s="11">
        <f t="shared" si="94"/>
        <v>17.750972259709016</v>
      </c>
      <c r="O84" s="11">
        <f t="shared" si="94"/>
        <v>14.804532834046704</v>
      </c>
      <c r="P84" s="11">
        <f t="shared" si="94"/>
        <v>14.474700735477102</v>
      </c>
      <c r="Q84" s="11">
        <f t="shared" si="94"/>
        <v>13.364442710075712</v>
      </c>
      <c r="S84" s="40">
        <f t="shared" si="95"/>
        <v>-3.3751246440886895</v>
      </c>
      <c r="T84" s="40">
        <f t="shared" si="96"/>
        <v>-0.67991640707353307</v>
      </c>
      <c r="W84" t="str">
        <f t="shared" si="97"/>
        <v>Skilled trades occupations</v>
      </c>
      <c r="X84" s="11">
        <f t="shared" si="97"/>
        <v>1.7233302800598818</v>
      </c>
      <c r="Y84" s="11">
        <f t="shared" si="97"/>
        <v>1.7044514522492884</v>
      </c>
      <c r="Z84" s="11">
        <f t="shared" si="97"/>
        <v>1.8531407298280533</v>
      </c>
      <c r="AA84" s="11">
        <f t="shared" si="97"/>
        <v>2.0431281460648876</v>
      </c>
      <c r="AB84" s="11">
        <f t="shared" si="97"/>
        <v>2.2262818102989321</v>
      </c>
      <c r="AD84" s="40">
        <f t="shared" si="98"/>
        <v>1.4630647990337975</v>
      </c>
      <c r="AE84" s="40">
        <f t="shared" si="99"/>
        <v>1.2305156566612796</v>
      </c>
    </row>
    <row r="85" spans="1:31" x14ac:dyDescent="0.2">
      <c r="A85" t="str">
        <f t="shared" si="92"/>
        <v>Caring, leisure and other service occupations</v>
      </c>
      <c r="B85" s="11">
        <f t="shared" si="92"/>
        <v>15.773404447111558</v>
      </c>
      <c r="C85" s="11">
        <f t="shared" si="92"/>
        <v>16.026864429889145</v>
      </c>
      <c r="D85" s="11">
        <f t="shared" si="92"/>
        <v>15.248700338187172</v>
      </c>
      <c r="E85" s="11">
        <f t="shared" si="92"/>
        <v>16.277776755281028</v>
      </c>
      <c r="F85" s="11">
        <f t="shared" si="92"/>
        <v>17.787074290670972</v>
      </c>
      <c r="H85" s="40">
        <f t="shared" si="100"/>
        <v>-0.67433574753495984</v>
      </c>
      <c r="I85" s="40">
        <f t="shared" si="93"/>
        <v>1.0318051366395409</v>
      </c>
      <c r="L85" t="str">
        <f t="shared" si="94"/>
        <v>Caring, leisure and other service occupations</v>
      </c>
      <c r="M85" s="11">
        <f t="shared" si="94"/>
        <v>2.4151547984290014</v>
      </c>
      <c r="N85" s="11">
        <f t="shared" si="94"/>
        <v>2.4475817178185424</v>
      </c>
      <c r="O85" s="11">
        <f t="shared" si="94"/>
        <v>2.338086469565686</v>
      </c>
      <c r="P85" s="11">
        <f t="shared" si="94"/>
        <v>2.6089830407129027</v>
      </c>
      <c r="Q85" s="11">
        <f t="shared" si="94"/>
        <v>2.9319431694599469</v>
      </c>
      <c r="S85" s="40">
        <f t="shared" si="95"/>
        <v>-0.64651180089803084</v>
      </c>
      <c r="T85" s="40">
        <f t="shared" si="96"/>
        <v>1.5203248166385741</v>
      </c>
      <c r="W85" t="str">
        <f t="shared" si="97"/>
        <v>Caring, leisure and other service occupations</v>
      </c>
      <c r="X85" s="11">
        <f t="shared" si="97"/>
        <v>13.358249648682555</v>
      </c>
      <c r="Y85" s="11">
        <f t="shared" si="97"/>
        <v>13.579282712070595</v>
      </c>
      <c r="Z85" s="11">
        <f t="shared" si="97"/>
        <v>12.91061386862148</v>
      </c>
      <c r="AA85" s="11">
        <f t="shared" si="97"/>
        <v>13.668793714568121</v>
      </c>
      <c r="AB85" s="11">
        <f t="shared" si="97"/>
        <v>14.855131121211015</v>
      </c>
      <c r="AD85" s="40">
        <f>IF(Z$6-X$6 &lt;&gt; 0,(EXP(LN(Z13/X13)/(Z$6-X$6))-1)*100,0)</f>
        <v>-0.6793696116153991</v>
      </c>
      <c r="AE85" s="40">
        <f t="shared" si="99"/>
        <v>0.93969151552928398</v>
      </c>
    </row>
    <row r="86" spans="1:31" x14ac:dyDescent="0.2">
      <c r="A86" t="str">
        <f t="shared" si="92"/>
        <v>Sales and customer service occupations</v>
      </c>
      <c r="B86" s="11">
        <f t="shared" si="92"/>
        <v>12.530150207964486</v>
      </c>
      <c r="C86" s="11">
        <f t="shared" si="92"/>
        <v>11.744413771619723</v>
      </c>
      <c r="D86" s="11">
        <f t="shared" si="92"/>
        <v>11.631726388502223</v>
      </c>
      <c r="E86" s="11">
        <f t="shared" si="92"/>
        <v>11.81713530699265</v>
      </c>
      <c r="F86" s="11">
        <f t="shared" si="92"/>
        <v>12.170549491702488</v>
      </c>
      <c r="H86" s="40">
        <f t="shared" si="100"/>
        <v>-1.4770107557472545</v>
      </c>
      <c r="I86" s="40">
        <f t="shared" si="93"/>
        <v>0.30234052385582633</v>
      </c>
      <c r="L86" t="str">
        <f t="shared" si="94"/>
        <v>Sales and customer service occupations</v>
      </c>
      <c r="M86" s="11">
        <f t="shared" si="94"/>
        <v>5.0685120107502373</v>
      </c>
      <c r="N86" s="11">
        <f t="shared" si="94"/>
        <v>4.8774532120237399</v>
      </c>
      <c r="O86" s="11">
        <f t="shared" si="94"/>
        <v>4.9699519238129479</v>
      </c>
      <c r="P86" s="11">
        <f t="shared" si="94"/>
        <v>5.2190339082514914</v>
      </c>
      <c r="Q86" s="11">
        <f t="shared" si="94"/>
        <v>5.4582229028995872</v>
      </c>
      <c r="S86" s="40">
        <f t="shared" si="95"/>
        <v>-0.39197215056131496</v>
      </c>
      <c r="T86" s="40">
        <f t="shared" si="96"/>
        <v>0.62670962035604738</v>
      </c>
      <c r="W86" t="str">
        <f t="shared" si="97"/>
        <v>Sales and customer service occupations</v>
      </c>
      <c r="X86" s="11">
        <f t="shared" si="97"/>
        <v>7.4616381972142509</v>
      </c>
      <c r="Y86" s="11">
        <f t="shared" si="97"/>
        <v>6.8669605595959871</v>
      </c>
      <c r="Z86" s="11">
        <f t="shared" si="97"/>
        <v>6.661774464689282</v>
      </c>
      <c r="AA86" s="11">
        <f t="shared" si="97"/>
        <v>6.5981013987411536</v>
      </c>
      <c r="AB86" s="11">
        <f t="shared" si="97"/>
        <v>6.7123265888029007</v>
      </c>
      <c r="AD86" s="40">
        <f t="shared" si="98"/>
        <v>-2.2422611540746207</v>
      </c>
      <c r="AE86" s="40">
        <f t="shared" si="99"/>
        <v>5.0410970240433173E-2</v>
      </c>
    </row>
    <row r="87" spans="1:31" x14ac:dyDescent="0.2">
      <c r="A87" t="str">
        <f t="shared" si="92"/>
        <v>Process, plant and machine operatives</v>
      </c>
      <c r="B87" s="11">
        <f t="shared" si="92"/>
        <v>12.919317757377183</v>
      </c>
      <c r="C87" s="11">
        <f t="shared" si="92"/>
        <v>12.625945682412389</v>
      </c>
      <c r="D87" s="11">
        <f t="shared" si="92"/>
        <v>11.031464110522652</v>
      </c>
      <c r="E87" s="11">
        <f t="shared" si="92"/>
        <v>12.480690720679174</v>
      </c>
      <c r="F87" s="11">
        <f t="shared" si="92"/>
        <v>12.496546262770245</v>
      </c>
      <c r="H87" s="40">
        <f t="shared" si="100"/>
        <v>-3.1100536857665673</v>
      </c>
      <c r="I87" s="40">
        <f t="shared" si="93"/>
        <v>0.83480350436393458</v>
      </c>
      <c r="L87" t="str">
        <f t="shared" si="94"/>
        <v>Process, plant and machine operatives</v>
      </c>
      <c r="M87" s="11">
        <f t="shared" si="94"/>
        <v>11.177758044964637</v>
      </c>
      <c r="N87" s="11">
        <f t="shared" si="94"/>
        <v>10.945850556006288</v>
      </c>
      <c r="O87" s="11">
        <f t="shared" si="94"/>
        <v>9.555365570777294</v>
      </c>
      <c r="P87" s="11">
        <f t="shared" si="94"/>
        <v>10.554179911409511</v>
      </c>
      <c r="Q87" s="11">
        <f t="shared" si="94"/>
        <v>10.468051983891847</v>
      </c>
      <c r="S87" s="40">
        <f t="shared" si="95"/>
        <v>-3.0877848479044512</v>
      </c>
      <c r="T87" s="40">
        <f t="shared" si="96"/>
        <v>0.6100205197947961</v>
      </c>
      <c r="W87" t="str">
        <f t="shared" si="97"/>
        <v>Process, plant and machine operatives</v>
      </c>
      <c r="X87" s="11">
        <f t="shared" si="97"/>
        <v>1.7415597124125304</v>
      </c>
      <c r="Y87" s="11">
        <f t="shared" si="97"/>
        <v>1.6800951264061106</v>
      </c>
      <c r="Z87" s="11">
        <f t="shared" si="97"/>
        <v>1.4760985397453543</v>
      </c>
      <c r="AA87" s="11">
        <f t="shared" si="97"/>
        <v>1.9265108092696577</v>
      </c>
      <c r="AB87" s="11">
        <f t="shared" si="97"/>
        <v>2.0284942788784073</v>
      </c>
      <c r="AD87" s="40">
        <f t="shared" si="98"/>
        <v>-3.2534702145600392</v>
      </c>
      <c r="AE87" s="40">
        <f t="shared" si="99"/>
        <v>2.1418914427904667</v>
      </c>
    </row>
    <row r="88" spans="1:31" x14ac:dyDescent="0.2">
      <c r="A88" t="str">
        <f t="shared" si="92"/>
        <v>Elementary occupations</v>
      </c>
      <c r="B88" s="11">
        <f t="shared" si="92"/>
        <v>18.165034045407097</v>
      </c>
      <c r="C88" s="11">
        <f t="shared" si="92"/>
        <v>18.10215175603561</v>
      </c>
      <c r="D88" s="11">
        <f t="shared" si="92"/>
        <v>16.086255430766315</v>
      </c>
      <c r="E88" s="11">
        <f t="shared" si="92"/>
        <v>15.905414002230829</v>
      </c>
      <c r="F88" s="11">
        <f t="shared" si="92"/>
        <v>15.405666386326889</v>
      </c>
      <c r="H88" s="40">
        <f t="shared" si="100"/>
        <v>-2.4013638456202524</v>
      </c>
      <c r="I88" s="40">
        <f t="shared" si="93"/>
        <v>-0.28778389609555033</v>
      </c>
      <c r="L88" t="str">
        <f t="shared" si="94"/>
        <v>Elementary occupations</v>
      </c>
      <c r="M88" s="11">
        <f t="shared" si="94"/>
        <v>9.8250332290025408</v>
      </c>
      <c r="N88" s="11">
        <f t="shared" si="94"/>
        <v>9.1653110805770979</v>
      </c>
      <c r="O88" s="11">
        <f t="shared" si="94"/>
        <v>8.4370233284517528</v>
      </c>
      <c r="P88" s="11">
        <f t="shared" si="94"/>
        <v>8.5699740468973733</v>
      </c>
      <c r="Q88" s="11">
        <f t="shared" si="94"/>
        <v>8.3017420381356892</v>
      </c>
      <c r="S88" s="40">
        <f t="shared" si="95"/>
        <v>-3.0001540788636594</v>
      </c>
      <c r="T88" s="40">
        <f t="shared" si="96"/>
        <v>-0.10770318047486072</v>
      </c>
      <c r="W88" t="str">
        <f t="shared" si="97"/>
        <v>Elementary occupations</v>
      </c>
      <c r="X88" s="11">
        <f t="shared" si="97"/>
        <v>8.3400008164045882</v>
      </c>
      <c r="Y88" s="11">
        <f t="shared" si="97"/>
        <v>8.9368406754585195</v>
      </c>
      <c r="Z88" s="11">
        <f t="shared" si="97"/>
        <v>7.6492321023145617</v>
      </c>
      <c r="AA88" s="11">
        <f t="shared" si="97"/>
        <v>7.3354399553334648</v>
      </c>
      <c r="AB88" s="11">
        <f t="shared" si="97"/>
        <v>7.1039243481911969</v>
      </c>
      <c r="AD88" s="40">
        <f t="shared" si="98"/>
        <v>-1.7142968145328452</v>
      </c>
      <c r="AE88" s="40">
        <f t="shared" si="99"/>
        <v>-0.49183920745318188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157.77199999999999</v>
      </c>
      <c r="C90" s="34">
        <f t="shared" si="101"/>
        <v>162.6049999999999</v>
      </c>
      <c r="D90" s="34">
        <f t="shared" si="101"/>
        <v>158.21000000000004</v>
      </c>
      <c r="E90" s="34">
        <f t="shared" si="101"/>
        <v>162.29099999999994</v>
      </c>
      <c r="F90" s="34">
        <f t="shared" si="101"/>
        <v>169.90099999999995</v>
      </c>
      <c r="H90" s="43">
        <f>IF(D$6-B$6 &lt;&gt; 0,(EXP(LN(D18/B18)/(D$6-B$6))-1)*100,0)</f>
        <v>5.5461606078743841E-2</v>
      </c>
      <c r="I90" s="43">
        <f>F56</f>
        <v>0.47641560095557089</v>
      </c>
      <c r="L90" s="24" t="str">
        <f t="shared" ref="L90:Q90" si="102">L18</f>
        <v>All occupations</v>
      </c>
      <c r="M90" s="34">
        <f t="shared" si="102"/>
        <v>85.142828172995252</v>
      </c>
      <c r="N90" s="34">
        <f t="shared" si="102"/>
        <v>86.965824780962521</v>
      </c>
      <c r="O90" s="34">
        <f t="shared" si="102"/>
        <v>83.841837542529589</v>
      </c>
      <c r="P90" s="34">
        <f t="shared" si="102"/>
        <v>85.625261485999289</v>
      </c>
      <c r="Q90" s="34">
        <f t="shared" si="102"/>
        <v>88.603922747022168</v>
      </c>
      <c r="S90" s="43">
        <f>IF(O$6-M$6 &lt;&gt; 0,(EXP(LN(O18/M18)/(O$6-M$6))-1)*100,0)</f>
        <v>-0.30748709060403057</v>
      </c>
      <c r="T90" s="43">
        <f>Q56</f>
        <v>0.36897232538102287</v>
      </c>
      <c r="W90" s="24" t="str">
        <f t="shared" ref="W90:AB90" si="103">W18</f>
        <v>All occupations</v>
      </c>
      <c r="X90" s="34">
        <f t="shared" si="103"/>
        <v>72.629171827004754</v>
      </c>
      <c r="Y90" s="34">
        <f t="shared" si="103"/>
        <v>75.63917521903744</v>
      </c>
      <c r="Z90" s="34">
        <f t="shared" si="103"/>
        <v>74.368162457470461</v>
      </c>
      <c r="AA90" s="34">
        <f t="shared" si="103"/>
        <v>76.665738514000651</v>
      </c>
      <c r="AB90" s="34">
        <f t="shared" si="103"/>
        <v>81.297077252977743</v>
      </c>
      <c r="AD90" s="43">
        <f>IF(Z$6-X$6 &lt;&gt; 0,(EXP(LN(Z18/X18)/(Z$6-X$6))-1)*100,0)</f>
        <v>0.47434686710816631</v>
      </c>
      <c r="AE90" s="43">
        <f>AB56</f>
        <v>0.59564789872537105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Worcestershire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Worcestershire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Worcestershire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9.0624907438891835</v>
      </c>
      <c r="C8" s="11">
        <v>10.45043386643054</v>
      </c>
      <c r="D8" s="11">
        <v>10.692478921331796</v>
      </c>
      <c r="E8" s="11">
        <v>10.024030841471648</v>
      </c>
      <c r="F8" s="11">
        <v>11.179881305457986</v>
      </c>
      <c r="G8" s="10"/>
      <c r="H8" s="11">
        <f>F8-D8</f>
        <v>0.48740238412618986</v>
      </c>
      <c r="I8" s="11">
        <f>'RD T1'!E7</f>
        <v>5.3405319694096729</v>
      </c>
      <c r="J8" s="11">
        <f>SUM(H8:I8)</f>
        <v>5.8279343535358628</v>
      </c>
      <c r="L8" s="10" t="str">
        <f>name!D4</f>
        <v>11 Corporate managers and directors</v>
      </c>
      <c r="M8" s="11">
        <v>6.4308878228727453</v>
      </c>
      <c r="N8" s="11">
        <v>7.1521806829460601</v>
      </c>
      <c r="O8" s="11">
        <v>7.2624374401213547</v>
      </c>
      <c r="P8" s="11">
        <v>6.5958901564869015</v>
      </c>
      <c r="Q8" s="11">
        <v>7.0651182227338873</v>
      </c>
      <c r="R8" s="10"/>
      <c r="S8" s="11">
        <f>Q8-O8</f>
        <v>-0.19731921738746738</v>
      </c>
      <c r="T8" s="11">
        <f>'RD T1'!T7</f>
        <v>3.1803444577348796</v>
      </c>
      <c r="U8" s="11">
        <f>SUM(S8:T8)</f>
        <v>2.9830252403474122</v>
      </c>
      <c r="W8" s="10" t="str">
        <f>name!D4</f>
        <v>11 Corporate managers and directors</v>
      </c>
      <c r="X8" s="11">
        <v>2.6316029210164258</v>
      </c>
      <c r="Y8" s="11">
        <v>3.2982531834844901</v>
      </c>
      <c r="Z8" s="11">
        <v>3.4300414812104427</v>
      </c>
      <c r="AA8" s="11">
        <v>3.4281406849847356</v>
      </c>
      <c r="AB8" s="11">
        <v>4.1147630827241173</v>
      </c>
      <c r="AC8" s="10"/>
      <c r="AD8" s="11">
        <f>AB8-Z8</f>
        <v>0.68472160151367456</v>
      </c>
      <c r="AE8" s="11">
        <f>'RD T1'!T36</f>
        <v>2.1601875116747933</v>
      </c>
      <c r="AF8" s="11">
        <f>SUM(AD8:AE8)</f>
        <v>2.8449091131884678</v>
      </c>
    </row>
    <row r="9" spans="1:32" x14ac:dyDescent="0.2">
      <c r="A9" s="10" t="str">
        <f>name!D5</f>
        <v>12 Other managers and proprietors</v>
      </c>
      <c r="B9" s="11">
        <v>4.2680673525491377</v>
      </c>
      <c r="C9" s="11">
        <v>4.5505800067940818</v>
      </c>
      <c r="D9" s="11">
        <v>4.7371137834390336</v>
      </c>
      <c r="E9" s="11">
        <v>5.8382892411191154</v>
      </c>
      <c r="F9" s="11">
        <v>6.9564683656060886</v>
      </c>
      <c r="H9" s="11">
        <f t="shared" ref="H9:H32" si="2">F9-D9</f>
        <v>2.2193545821670551</v>
      </c>
      <c r="I9" s="11">
        <f>'RD T1'!E8</f>
        <v>3.5133066294308142</v>
      </c>
      <c r="J9" s="11">
        <f>SUM(H9:I9)</f>
        <v>5.7326612115978692</v>
      </c>
      <c r="L9" s="10" t="str">
        <f>name!D5</f>
        <v>12 Other managers and proprietors</v>
      </c>
      <c r="M9" s="11">
        <v>2.5456943450303919</v>
      </c>
      <c r="N9" s="11">
        <v>2.7705447252875022</v>
      </c>
      <c r="O9" s="11">
        <v>2.6305958534670837</v>
      </c>
      <c r="P9" s="11">
        <v>3.3605026741465305</v>
      </c>
      <c r="Q9" s="11">
        <v>3.9442293601180993</v>
      </c>
      <c r="S9" s="11">
        <f t="shared" ref="S9:S32" si="3">Q9-O9</f>
        <v>1.3136335066510156</v>
      </c>
      <c r="T9" s="11">
        <f>'RD T1'!T8</f>
        <v>1.7949738291480823</v>
      </c>
      <c r="U9" s="11">
        <f>SUM(S9:T9)</f>
        <v>3.108607335799098</v>
      </c>
      <c r="W9" s="10" t="str">
        <f>name!D5</f>
        <v>12 Other managers and proprietors</v>
      </c>
      <c r="X9" s="11">
        <v>1.7223730075187478</v>
      </c>
      <c r="Y9" s="11">
        <v>1.7800352815065843</v>
      </c>
      <c r="Z9" s="11">
        <v>2.1065179299719499</v>
      </c>
      <c r="AA9" s="11">
        <v>2.4777865669725805</v>
      </c>
      <c r="AB9" s="11">
        <v>3.0122390054879871</v>
      </c>
      <c r="AD9" s="11">
        <f t="shared" ref="AD9:AD32" si="4">AB9-Z9</f>
        <v>0.9057210755160372</v>
      </c>
      <c r="AE9" s="11">
        <f>'RD T1'!T37</f>
        <v>1.7183328002827318</v>
      </c>
      <c r="AF9" s="11">
        <f>SUM(AD9:AE9)</f>
        <v>2.624053875798769</v>
      </c>
    </row>
    <row r="10" spans="1:32" x14ac:dyDescent="0.2">
      <c r="A10" s="10" t="str">
        <f>name!D6</f>
        <v>21 Science, research, engineering and technology professionals</v>
      </c>
      <c r="B10" s="11">
        <v>7.7857443398606172</v>
      </c>
      <c r="C10" s="11">
        <v>8.8162527402207687</v>
      </c>
      <c r="D10" s="11">
        <v>9.2525770027199616</v>
      </c>
      <c r="E10" s="11">
        <v>9.6920935311733825</v>
      </c>
      <c r="F10" s="11">
        <v>10.805801432917969</v>
      </c>
      <c r="G10" s="11"/>
      <c r="H10" s="11">
        <f t="shared" si="2"/>
        <v>1.5532244301980072</v>
      </c>
      <c r="I10" s="11">
        <f>'RD T1'!E9</f>
        <v>3.6363757593402832</v>
      </c>
      <c r="J10" s="11">
        <f t="shared" ref="J10:J32" si="5">SUM(H10:I10)</f>
        <v>5.1896001895382904</v>
      </c>
      <c r="L10" s="10" t="str">
        <f>name!D6</f>
        <v>21 Science, research, engineering and technology professionals</v>
      </c>
      <c r="M10" s="11">
        <v>6.5151537174868253</v>
      </c>
      <c r="N10" s="11">
        <v>7.4510425300676477</v>
      </c>
      <c r="O10" s="11">
        <v>7.5631336244835401</v>
      </c>
      <c r="P10" s="11">
        <v>7.7090505719315043</v>
      </c>
      <c r="Q10" s="11">
        <v>8.352762443869155</v>
      </c>
      <c r="R10" s="11"/>
      <c r="S10" s="11">
        <f t="shared" si="3"/>
        <v>0.78962881938561491</v>
      </c>
      <c r="T10" s="11">
        <f>'RD T1'!T9</f>
        <v>2.567118941280143</v>
      </c>
      <c r="U10" s="11">
        <f t="shared" ref="U10:U32" si="6">SUM(S10:T10)</f>
        <v>3.3567477606657579</v>
      </c>
      <c r="W10" s="10" t="str">
        <f>name!D6</f>
        <v>21 Science, research, engineering and technology professionals</v>
      </c>
      <c r="X10" s="11">
        <v>1.2705906223737924</v>
      </c>
      <c r="Y10" s="11">
        <v>1.3652102101531223</v>
      </c>
      <c r="Z10" s="11">
        <v>1.6894433782364224</v>
      </c>
      <c r="AA10" s="11">
        <v>1.983042959241869</v>
      </c>
      <c r="AB10" s="11">
        <v>2.4530389890488178</v>
      </c>
      <c r="AC10" s="11"/>
      <c r="AD10" s="11">
        <f t="shared" si="4"/>
        <v>0.76359561081239535</v>
      </c>
      <c r="AE10" s="11">
        <f>'RD T1'!T38</f>
        <v>1.0692568180601401</v>
      </c>
      <c r="AF10" s="11">
        <f t="shared" ref="AF10:AF32" si="7">SUM(AD10:AE10)</f>
        <v>1.8328524288725354</v>
      </c>
    </row>
    <row r="11" spans="1:32" x14ac:dyDescent="0.2">
      <c r="A11" s="10" t="str">
        <f>name!D7</f>
        <v>22 Health professionals</v>
      </c>
      <c r="B11" s="11">
        <v>6.6390592577665748</v>
      </c>
      <c r="C11" s="11">
        <v>8.1874528851233066</v>
      </c>
      <c r="D11" s="11">
        <v>7.9874173016590495</v>
      </c>
      <c r="E11" s="11">
        <v>8.688737536886352</v>
      </c>
      <c r="F11" s="11">
        <v>9.6089298665204659</v>
      </c>
      <c r="G11" s="11"/>
      <c r="H11" s="11">
        <f t="shared" si="2"/>
        <v>1.6215125648614164</v>
      </c>
      <c r="I11" s="11">
        <f>'RD T1'!E10</f>
        <v>4.7184906867613536</v>
      </c>
      <c r="J11" s="11">
        <f t="shared" si="5"/>
        <v>6.34000325162277</v>
      </c>
      <c r="L11" s="10" t="str">
        <f>name!D7</f>
        <v>22 Health professionals</v>
      </c>
      <c r="M11" s="11">
        <v>1.5614000511104891</v>
      </c>
      <c r="N11" s="11">
        <v>1.9565804941895457</v>
      </c>
      <c r="O11" s="11">
        <v>2.0488940786947314</v>
      </c>
      <c r="P11" s="11">
        <v>2.1963057106766426</v>
      </c>
      <c r="Q11" s="11">
        <v>2.3941186339682936</v>
      </c>
      <c r="R11" s="11"/>
      <c r="S11" s="11">
        <f t="shared" si="3"/>
        <v>0.34522455527356222</v>
      </c>
      <c r="T11" s="11">
        <f>'RD T1'!T10</f>
        <v>0.85842122458654113</v>
      </c>
      <c r="U11" s="11">
        <f t="shared" si="6"/>
        <v>1.2036457798601035</v>
      </c>
      <c r="W11" s="10" t="str">
        <f>name!D7</f>
        <v>22 Health professionals</v>
      </c>
      <c r="X11" s="11">
        <v>5.0776592066560839</v>
      </c>
      <c r="Y11" s="11">
        <v>6.2308723909337633</v>
      </c>
      <c r="Z11" s="11">
        <v>5.9385232229643128</v>
      </c>
      <c r="AA11" s="11">
        <v>6.4924318262097076</v>
      </c>
      <c r="AB11" s="11">
        <v>7.2148112325521687</v>
      </c>
      <c r="AC11" s="11"/>
      <c r="AD11" s="11">
        <f t="shared" si="4"/>
        <v>1.2762880095878559</v>
      </c>
      <c r="AE11" s="11">
        <f>'RD T1'!T39</f>
        <v>3.8600694621748124</v>
      </c>
      <c r="AF11" s="11">
        <f t="shared" si="7"/>
        <v>5.1363574717626683</v>
      </c>
    </row>
    <row r="12" spans="1:32" x14ac:dyDescent="0.2">
      <c r="A12" s="10" t="str">
        <f>name!D8</f>
        <v>23 Teaching and other educational professionals</v>
      </c>
      <c r="B12" s="11">
        <v>6.0646670727326786</v>
      </c>
      <c r="C12" s="11">
        <v>6.1698918323840397</v>
      </c>
      <c r="D12" s="11">
        <v>6.5351717626369465</v>
      </c>
      <c r="E12" s="11">
        <v>6.9343562296343988</v>
      </c>
      <c r="F12" s="11">
        <v>7.7626755806197032</v>
      </c>
      <c r="G12" s="11"/>
      <c r="H12" s="11">
        <f t="shared" si="2"/>
        <v>1.2275038179827567</v>
      </c>
      <c r="I12" s="11">
        <f>'RD T1'!E11</f>
        <v>3.6253576848054978</v>
      </c>
      <c r="J12" s="11">
        <f t="shared" si="5"/>
        <v>4.8528615027882545</v>
      </c>
      <c r="L12" s="10" t="str">
        <f>name!D8</f>
        <v>23 Teaching and other educational professionals</v>
      </c>
      <c r="M12" s="11">
        <v>2.0319882512562497</v>
      </c>
      <c r="N12" s="11">
        <v>1.9606254796340572</v>
      </c>
      <c r="O12" s="11">
        <v>2.1139014383625021</v>
      </c>
      <c r="P12" s="11">
        <v>2.2801444922163663</v>
      </c>
      <c r="Q12" s="11">
        <v>2.4663679477650415</v>
      </c>
      <c r="R12" s="11"/>
      <c r="S12" s="11">
        <f t="shared" si="3"/>
        <v>0.35246650940253943</v>
      </c>
      <c r="T12" s="11">
        <f>'RD T1'!T11</f>
        <v>0.99317740165686474</v>
      </c>
      <c r="U12" s="11">
        <f t="shared" si="6"/>
        <v>1.3456439110594043</v>
      </c>
      <c r="W12" s="10" t="str">
        <f>name!D8</f>
        <v>23 Teaching and other educational professionals</v>
      </c>
      <c r="X12" s="11">
        <v>4.0326788214764306</v>
      </c>
      <c r="Y12" s="11">
        <v>4.2092663527499745</v>
      </c>
      <c r="Z12" s="11">
        <v>4.4212703242744391</v>
      </c>
      <c r="AA12" s="11">
        <v>4.6542117374180334</v>
      </c>
      <c r="AB12" s="11">
        <v>5.2963076328546554</v>
      </c>
      <c r="AC12" s="11"/>
      <c r="AD12" s="11">
        <f t="shared" si="4"/>
        <v>0.87503730858021633</v>
      </c>
      <c r="AE12" s="11">
        <f>'RD T1'!T40</f>
        <v>2.6321802831486325</v>
      </c>
      <c r="AF12" s="11">
        <f t="shared" si="7"/>
        <v>3.5072175917288488</v>
      </c>
    </row>
    <row r="13" spans="1:32" x14ac:dyDescent="0.2">
      <c r="A13" s="10" t="str">
        <f>name!D9</f>
        <v>24 Business, media and public service professionals</v>
      </c>
      <c r="B13" s="11">
        <v>7.6011331219066394</v>
      </c>
      <c r="C13" s="11">
        <v>8.9092112175955283</v>
      </c>
      <c r="D13" s="11">
        <v>9.6784643035562201</v>
      </c>
      <c r="E13" s="11">
        <v>10.805281484242926</v>
      </c>
      <c r="F13" s="11">
        <v>12.384974629821606</v>
      </c>
      <c r="G13" s="11"/>
      <c r="H13" s="11">
        <f t="shared" si="2"/>
        <v>2.706510326265386</v>
      </c>
      <c r="I13" s="11">
        <f>'RD T1'!E12</f>
        <v>5.3090451349698951</v>
      </c>
      <c r="J13" s="11">
        <f t="shared" si="5"/>
        <v>8.0155554612352802</v>
      </c>
      <c r="L13" s="10" t="str">
        <f>name!D9</f>
        <v>24 Business, media and public service professionals</v>
      </c>
      <c r="M13" s="11">
        <v>4.6069358098312394</v>
      </c>
      <c r="N13" s="11">
        <v>5.1735645660398273</v>
      </c>
      <c r="O13" s="11">
        <v>5.6476020284223143</v>
      </c>
      <c r="P13" s="11">
        <v>6.3430822984175377</v>
      </c>
      <c r="Q13" s="11">
        <v>7.0265134061909009</v>
      </c>
      <c r="R13" s="11"/>
      <c r="S13" s="11">
        <f t="shared" si="3"/>
        <v>1.3789113777685866</v>
      </c>
      <c r="T13" s="11">
        <f>'RD T1'!T12</f>
        <v>2.7367348531086257</v>
      </c>
      <c r="U13" s="11">
        <f t="shared" si="6"/>
        <v>4.1156462308772124</v>
      </c>
      <c r="W13" s="10" t="str">
        <f>name!D9</f>
        <v>24 Business, media and public service professionals</v>
      </c>
      <c r="X13" s="11">
        <v>2.9941973120753946</v>
      </c>
      <c r="Y13" s="11">
        <v>3.7356466515557099</v>
      </c>
      <c r="Z13" s="11">
        <v>4.0308622751339094</v>
      </c>
      <c r="AA13" s="11">
        <v>4.4621991858253756</v>
      </c>
      <c r="AB13" s="11">
        <v>5.3584612236306866</v>
      </c>
      <c r="AC13" s="11"/>
      <c r="AD13" s="11">
        <f t="shared" si="4"/>
        <v>1.3275989484967772</v>
      </c>
      <c r="AE13" s="11">
        <f>'RD T1'!T41</f>
        <v>2.5723102818612684</v>
      </c>
      <c r="AF13" s="11">
        <f t="shared" si="7"/>
        <v>3.8999092303580456</v>
      </c>
    </row>
    <row r="14" spans="1:32" x14ac:dyDescent="0.2">
      <c r="A14" s="10" t="str">
        <f>name!D10</f>
        <v>31 Science, engineering and technology associate professionals</v>
      </c>
      <c r="B14" s="11">
        <v>2.4647605530165175</v>
      </c>
      <c r="C14" s="11">
        <v>2.7633788122990306</v>
      </c>
      <c r="D14" s="11">
        <v>2.984612356827248</v>
      </c>
      <c r="E14" s="11">
        <v>2.6249227754283484</v>
      </c>
      <c r="F14" s="11">
        <v>2.8127844668558213</v>
      </c>
      <c r="G14" s="11"/>
      <c r="H14" s="11">
        <f t="shared" si="2"/>
        <v>-0.17182788997142673</v>
      </c>
      <c r="I14" s="11">
        <f>'RD T1'!E13</f>
        <v>1.0894588009759092</v>
      </c>
      <c r="J14" s="11">
        <f t="shared" si="5"/>
        <v>0.91763091100448246</v>
      </c>
      <c r="L14" s="10" t="str">
        <f>name!D10</f>
        <v>31 Science, engineering and technology associate professionals</v>
      </c>
      <c r="M14" s="11">
        <v>1.8881882562818226</v>
      </c>
      <c r="N14" s="11">
        <v>2.1913406233064538</v>
      </c>
      <c r="O14" s="11">
        <v>2.2755424754070206</v>
      </c>
      <c r="P14" s="11">
        <v>1.8947685281277298</v>
      </c>
      <c r="Q14" s="11">
        <v>1.9400414773941463</v>
      </c>
      <c r="R14" s="11"/>
      <c r="S14" s="11">
        <f t="shared" si="3"/>
        <v>-0.33550099801287425</v>
      </c>
      <c r="T14" s="11">
        <f>'RD T1'!T13</f>
        <v>0.70055861845515466</v>
      </c>
      <c r="U14" s="11">
        <f t="shared" si="6"/>
        <v>0.36505762044228041</v>
      </c>
      <c r="W14" s="10" t="str">
        <f>name!D10</f>
        <v>31 Science, engineering and technology associate professionals</v>
      </c>
      <c r="X14" s="11">
        <v>0.57657229673469301</v>
      </c>
      <c r="Y14" s="11">
        <v>0.57203818899257808</v>
      </c>
      <c r="Z14" s="11">
        <v>0.70906988142022531</v>
      </c>
      <c r="AA14" s="11">
        <v>0.73015424730061751</v>
      </c>
      <c r="AB14" s="11">
        <v>0.87274298946167594</v>
      </c>
      <c r="AC14" s="11"/>
      <c r="AD14" s="11">
        <f t="shared" si="4"/>
        <v>0.16367310804145063</v>
      </c>
      <c r="AE14" s="11">
        <f>'RD T1'!T42</f>
        <v>0.38890018252075426</v>
      </c>
      <c r="AF14" s="11">
        <f t="shared" si="7"/>
        <v>0.55257329056220494</v>
      </c>
    </row>
    <row r="15" spans="1:32" x14ac:dyDescent="0.2">
      <c r="A15" s="10" t="str">
        <f>name!D11</f>
        <v>32 Health and social care associate professionals</v>
      </c>
      <c r="B15" s="11">
        <v>2.8013753520145848</v>
      </c>
      <c r="C15" s="11">
        <v>3.3277824503389803</v>
      </c>
      <c r="D15" s="11">
        <v>3.3274163175653801</v>
      </c>
      <c r="E15" s="11">
        <v>3.4150950696733662</v>
      </c>
      <c r="F15" s="11">
        <v>3.805160330168222</v>
      </c>
      <c r="G15" s="11"/>
      <c r="H15" s="11">
        <f t="shared" si="2"/>
        <v>0.47774401260284183</v>
      </c>
      <c r="I15" s="11">
        <f>'RD T1'!E14</f>
        <v>2.0135330983743764</v>
      </c>
      <c r="J15" s="11">
        <f t="shared" si="5"/>
        <v>2.4912771109772183</v>
      </c>
      <c r="L15" s="10" t="str">
        <f>name!D11</f>
        <v>32 Health and social care associate professionals</v>
      </c>
      <c r="M15" s="11">
        <v>0.64809785733060421</v>
      </c>
      <c r="N15" s="11">
        <v>0.71763131266021285</v>
      </c>
      <c r="O15" s="11">
        <v>0.75410449700208948</v>
      </c>
      <c r="P15" s="11">
        <v>0.70760334928896451</v>
      </c>
      <c r="Q15" s="11">
        <v>0.75016706589458804</v>
      </c>
      <c r="R15" s="11"/>
      <c r="S15" s="11">
        <f t="shared" si="3"/>
        <v>-3.9374311075014434E-3</v>
      </c>
      <c r="T15" s="11">
        <f>'RD T1'!T14</f>
        <v>0.34671759873550956</v>
      </c>
      <c r="U15" s="11">
        <f t="shared" si="6"/>
        <v>0.34278016762800811</v>
      </c>
      <c r="W15" s="10" t="str">
        <f>name!D11</f>
        <v>32 Health and social care associate professionals</v>
      </c>
      <c r="X15" s="11">
        <v>2.153277494683981</v>
      </c>
      <c r="Y15" s="11">
        <v>2.6101511376787676</v>
      </c>
      <c r="Z15" s="11">
        <v>2.5733118205632892</v>
      </c>
      <c r="AA15" s="11">
        <v>2.7074917203844007</v>
      </c>
      <c r="AB15" s="11">
        <v>3.0549932642736315</v>
      </c>
      <c r="AC15" s="11"/>
      <c r="AD15" s="11">
        <f t="shared" si="4"/>
        <v>0.48168144371034227</v>
      </c>
      <c r="AE15" s="11">
        <f>'RD T1'!T43</f>
        <v>1.6668154996388669</v>
      </c>
      <c r="AF15" s="11">
        <f t="shared" si="7"/>
        <v>2.1484969433492092</v>
      </c>
    </row>
    <row r="16" spans="1:32" x14ac:dyDescent="0.2">
      <c r="A16" s="10" t="str">
        <f>name!D12</f>
        <v>33 Protective service occupations</v>
      </c>
      <c r="B16" s="11">
        <v>1.6247254057202782</v>
      </c>
      <c r="C16" s="11">
        <v>1.6622892621231824</v>
      </c>
      <c r="D16" s="11">
        <v>1.7631979831365918</v>
      </c>
      <c r="E16" s="11">
        <v>2.1233511078689551</v>
      </c>
      <c r="F16" s="11">
        <v>2.4937167052687657</v>
      </c>
      <c r="G16" s="11"/>
      <c r="H16" s="11">
        <f t="shared" si="2"/>
        <v>0.73051872213217384</v>
      </c>
      <c r="I16" s="11">
        <f>'RD T1'!E15</f>
        <v>0.77647020053538995</v>
      </c>
      <c r="J16" s="11">
        <f t="shared" si="5"/>
        <v>1.5069889226675639</v>
      </c>
      <c r="L16" s="10" t="str">
        <f>name!D12</f>
        <v>33 Protective service occupations</v>
      </c>
      <c r="M16" s="11">
        <v>1.2389079872227022</v>
      </c>
      <c r="N16" s="11">
        <v>1.2259913840352978</v>
      </c>
      <c r="O16" s="11">
        <v>1.2703277027007629</v>
      </c>
      <c r="P16" s="11">
        <v>1.4707911539900422</v>
      </c>
      <c r="Q16" s="11">
        <v>1.606161020385052</v>
      </c>
      <c r="R16" s="11"/>
      <c r="S16" s="11">
        <f t="shared" si="3"/>
        <v>0.33583331768428915</v>
      </c>
      <c r="T16" s="11">
        <f>'RD T1'!T15</f>
        <v>0.42266888163544597</v>
      </c>
      <c r="U16" s="11">
        <f t="shared" si="6"/>
        <v>0.75850219931973517</v>
      </c>
      <c r="W16" s="10" t="str">
        <f>name!D12</f>
        <v>33 Protective service occupations</v>
      </c>
      <c r="X16" s="11">
        <v>0.38581741849757623</v>
      </c>
      <c r="Y16" s="11">
        <v>0.43629787808788467</v>
      </c>
      <c r="Z16" s="11">
        <v>0.4928702804358262</v>
      </c>
      <c r="AA16" s="11">
        <v>0.65255995387891053</v>
      </c>
      <c r="AB16" s="11">
        <v>0.88755568488371539</v>
      </c>
      <c r="AC16" s="11"/>
      <c r="AD16" s="11">
        <f t="shared" si="4"/>
        <v>0.39468540444788919</v>
      </c>
      <c r="AE16" s="11">
        <f>'RD T1'!T44</f>
        <v>0.35380131889994404</v>
      </c>
      <c r="AF16" s="11">
        <f t="shared" si="7"/>
        <v>0.74848672334783317</v>
      </c>
    </row>
    <row r="17" spans="1:32" x14ac:dyDescent="0.2">
      <c r="A17" s="10" t="str">
        <f>name!D13</f>
        <v>34 Culture, media and sports occupations</v>
      </c>
      <c r="B17" s="11">
        <v>2.7336424124114056</v>
      </c>
      <c r="C17" s="11">
        <v>2.8622214975294602</v>
      </c>
      <c r="D17" s="11">
        <v>2.9133247399413649</v>
      </c>
      <c r="E17" s="11">
        <v>2.7192533073754626</v>
      </c>
      <c r="F17" s="11">
        <v>3.0832143480580401</v>
      </c>
      <c r="G17" s="11"/>
      <c r="H17" s="11">
        <f t="shared" si="2"/>
        <v>0.16988960811667519</v>
      </c>
      <c r="I17" s="11">
        <f>'RD T1'!E16</f>
        <v>1.3128182750765316</v>
      </c>
      <c r="J17" s="11">
        <f t="shared" si="5"/>
        <v>1.4827078831932068</v>
      </c>
      <c r="L17" s="10" t="str">
        <f>name!D13</f>
        <v>34 Culture, media and sports occupations</v>
      </c>
      <c r="M17" s="11">
        <v>1.6437049836390283</v>
      </c>
      <c r="N17" s="11">
        <v>1.7376148107239524</v>
      </c>
      <c r="O17" s="11">
        <v>1.7469052405126226</v>
      </c>
      <c r="P17" s="11">
        <v>1.6323053593309</v>
      </c>
      <c r="Q17" s="11">
        <v>1.8117145070119829</v>
      </c>
      <c r="R17" s="11"/>
      <c r="S17" s="11">
        <f t="shared" si="3"/>
        <v>6.4809266499360252E-2</v>
      </c>
      <c r="T17" s="11">
        <f>'RD T1'!T16</f>
        <v>0.68409593716454098</v>
      </c>
      <c r="U17" s="11">
        <f t="shared" si="6"/>
        <v>0.74890520366390123</v>
      </c>
      <c r="W17" s="10" t="str">
        <f>name!D13</f>
        <v>34 Culture, media and sports occupations</v>
      </c>
      <c r="X17" s="11">
        <v>1.0899374287723758</v>
      </c>
      <c r="Y17" s="11">
        <v>1.1246066868055098</v>
      </c>
      <c r="Z17" s="11">
        <v>1.1664194994287334</v>
      </c>
      <c r="AA17" s="11">
        <v>1.0869479480445641</v>
      </c>
      <c r="AB17" s="11">
        <v>1.2714998410460574</v>
      </c>
      <c r="AC17" s="11"/>
      <c r="AD17" s="11">
        <f t="shared" si="4"/>
        <v>0.10508034161732405</v>
      </c>
      <c r="AE17" s="11">
        <f>'RD T1'!T45</f>
        <v>0.62872233791199028</v>
      </c>
      <c r="AF17" s="11">
        <f t="shared" si="7"/>
        <v>0.73380267952931433</v>
      </c>
    </row>
    <row r="18" spans="1:32" x14ac:dyDescent="0.2">
      <c r="A18" s="10" t="str">
        <f>name!D14</f>
        <v>35 Business and public service associate professionals</v>
      </c>
      <c r="B18" s="11">
        <v>8.6739723319408153</v>
      </c>
      <c r="C18" s="11">
        <v>8.9666869532604618</v>
      </c>
      <c r="D18" s="11">
        <v>9.2311567542817219</v>
      </c>
      <c r="E18" s="11">
        <v>8.8788839905310688</v>
      </c>
      <c r="F18" s="11">
        <v>9.4826501347849792</v>
      </c>
      <c r="G18" s="11"/>
      <c r="H18" s="11">
        <f t="shared" si="2"/>
        <v>0.25149338050325731</v>
      </c>
      <c r="I18" s="11">
        <f>'RD T1'!E17</f>
        <v>4.1822553694817204</v>
      </c>
      <c r="J18" s="11">
        <f t="shared" si="5"/>
        <v>4.4337487499849777</v>
      </c>
      <c r="L18" s="10" t="str">
        <f>name!D14</f>
        <v>35 Business and public service associate professionals</v>
      </c>
      <c r="M18" s="11">
        <v>4.7722581867550939</v>
      </c>
      <c r="N18" s="11">
        <v>4.7991287983680175</v>
      </c>
      <c r="O18" s="11">
        <v>4.9764761483742133</v>
      </c>
      <c r="P18" s="11">
        <v>4.6306526786660127</v>
      </c>
      <c r="Q18" s="11">
        <v>4.6889293161612455</v>
      </c>
      <c r="R18" s="11"/>
      <c r="S18" s="11">
        <f t="shared" si="3"/>
        <v>-0.28754683221296773</v>
      </c>
      <c r="T18" s="11">
        <f>'RD T1'!T17</f>
        <v>1.795180992903447</v>
      </c>
      <c r="U18" s="11">
        <f t="shared" si="6"/>
        <v>1.5076341606904793</v>
      </c>
      <c r="W18" s="10" t="str">
        <f>name!D14</f>
        <v>35 Business and public service associate professionals</v>
      </c>
      <c r="X18" s="11">
        <v>3.9017141451857054</v>
      </c>
      <c r="Y18" s="11">
        <v>4.1675581548924487</v>
      </c>
      <c r="Z18" s="11">
        <v>4.2546806059075246</v>
      </c>
      <c r="AA18" s="11">
        <v>4.2482313118650783</v>
      </c>
      <c r="AB18" s="11">
        <v>4.7937208186237239</v>
      </c>
      <c r="AC18" s="11"/>
      <c r="AD18" s="11">
        <f t="shared" si="4"/>
        <v>0.53904021271619929</v>
      </c>
      <c r="AE18" s="11">
        <f>'RD T1'!T46</f>
        <v>2.3870743765782736</v>
      </c>
      <c r="AF18" s="11">
        <f t="shared" si="7"/>
        <v>2.9261145892944729</v>
      </c>
    </row>
    <row r="19" spans="1:32" x14ac:dyDescent="0.2">
      <c r="A19" s="10" t="str">
        <f>name!D15</f>
        <v>41 Administrative occupations</v>
      </c>
      <c r="B19" s="11">
        <v>15.665761742664843</v>
      </c>
      <c r="C19" s="11">
        <v>14.712416208813973</v>
      </c>
      <c r="D19" s="11">
        <v>15.268930164773476</v>
      </c>
      <c r="E19" s="11">
        <v>14.178655857583829</v>
      </c>
      <c r="F19" s="11">
        <v>13.677389975016609</v>
      </c>
      <c r="G19" s="11"/>
      <c r="H19" s="11">
        <f t="shared" si="2"/>
        <v>-1.5915401897568664</v>
      </c>
      <c r="I19" s="11">
        <f>'RD T1'!E18</f>
        <v>7.0419240054027865</v>
      </c>
      <c r="J19" s="11">
        <f t="shared" si="5"/>
        <v>5.4503838156459201</v>
      </c>
      <c r="L19" s="10" t="str">
        <f>name!D15</f>
        <v>41 Administrative occupations</v>
      </c>
      <c r="M19" s="11">
        <v>4.8720631363184133</v>
      </c>
      <c r="N19" s="11">
        <v>4.4015701009812256</v>
      </c>
      <c r="O19" s="11">
        <v>5.2096781161927135</v>
      </c>
      <c r="P19" s="11">
        <v>5.0733054384297382</v>
      </c>
      <c r="Q19" s="11">
        <v>5.65821875214339</v>
      </c>
      <c r="R19" s="11"/>
      <c r="S19" s="11">
        <f t="shared" si="3"/>
        <v>0.4485406359506765</v>
      </c>
      <c r="T19" s="11">
        <f>'RD T1'!T18</f>
        <v>2.011265467902569</v>
      </c>
      <c r="U19" s="11">
        <f t="shared" si="6"/>
        <v>2.4598061038532455</v>
      </c>
      <c r="W19" s="10" t="str">
        <f>name!D15</f>
        <v>41 Administrative occupations</v>
      </c>
      <c r="X19" s="11">
        <v>10.793698606346442</v>
      </c>
      <c r="Y19" s="11">
        <v>10.310846107832733</v>
      </c>
      <c r="Z19" s="11">
        <v>10.059252048580761</v>
      </c>
      <c r="AA19" s="11">
        <v>9.1053504191540977</v>
      </c>
      <c r="AB19" s="11">
        <v>8.0191712228732186</v>
      </c>
      <c r="AC19" s="11"/>
      <c r="AD19" s="11">
        <f t="shared" si="4"/>
        <v>-2.0400808257075429</v>
      </c>
      <c r="AE19" s="11">
        <f>'RD T1'!T47</f>
        <v>5.0306585375002157</v>
      </c>
      <c r="AF19" s="11">
        <f t="shared" si="7"/>
        <v>2.9905777117926728</v>
      </c>
    </row>
    <row r="20" spans="1:32" x14ac:dyDescent="0.2">
      <c r="A20" s="10" t="str">
        <f>name!D16</f>
        <v>42 Secretarial and related occupations</v>
      </c>
      <c r="B20" s="11">
        <v>3.6981522546250898</v>
      </c>
      <c r="C20" s="11">
        <v>3.2716029151713921</v>
      </c>
      <c r="D20" s="11">
        <v>3.1823187762781431</v>
      </c>
      <c r="E20" s="11">
        <v>3.3692033602854443</v>
      </c>
      <c r="F20" s="11">
        <v>2.3967919070584349</v>
      </c>
      <c r="G20" s="11"/>
      <c r="H20" s="11">
        <f t="shared" si="2"/>
        <v>-0.78552686921970816</v>
      </c>
      <c r="I20" s="11">
        <f>'RD T1'!E19</f>
        <v>1.5939782868014816</v>
      </c>
      <c r="J20" s="11">
        <f t="shared" si="5"/>
        <v>0.80845141758177341</v>
      </c>
      <c r="L20" s="10" t="str">
        <f>name!D16</f>
        <v>42 Secretarial and related occupations</v>
      </c>
      <c r="M20" s="11">
        <v>0.32387836373178513</v>
      </c>
      <c r="N20" s="11">
        <v>0.24084044658802212</v>
      </c>
      <c r="O20" s="11">
        <v>0.2372787721342535</v>
      </c>
      <c r="P20" s="11">
        <v>0.30398743154204916</v>
      </c>
      <c r="Q20" s="11">
        <v>0.37517778892360137</v>
      </c>
      <c r="R20" s="11"/>
      <c r="S20" s="11">
        <f t="shared" si="3"/>
        <v>0.13789901678934788</v>
      </c>
      <c r="T20" s="11">
        <f>'RD T1'!T19</f>
        <v>0.10722106287591093</v>
      </c>
      <c r="U20" s="11">
        <f t="shared" si="6"/>
        <v>0.24512007966525881</v>
      </c>
      <c r="W20" s="10" t="str">
        <f>name!D16</f>
        <v>42 Secretarial and related occupations</v>
      </c>
      <c r="X20" s="11">
        <v>3.3742738908933045</v>
      </c>
      <c r="Y20" s="11">
        <v>3.0307624685833687</v>
      </c>
      <c r="Z20" s="11">
        <v>2.9450400041438893</v>
      </c>
      <c r="AA20" s="11">
        <v>3.0652159287433958</v>
      </c>
      <c r="AB20" s="11">
        <v>2.0216141181348322</v>
      </c>
      <c r="AC20" s="11"/>
      <c r="AD20" s="11">
        <f t="shared" si="4"/>
        <v>-0.92342588600905717</v>
      </c>
      <c r="AE20" s="11">
        <f>'RD T1'!T48</f>
        <v>1.4867572239255704</v>
      </c>
      <c r="AF20" s="11">
        <f t="shared" si="7"/>
        <v>0.56333133791651324</v>
      </c>
    </row>
    <row r="21" spans="1:32" x14ac:dyDescent="0.2">
      <c r="A21" s="10" t="str">
        <f>name!D17</f>
        <v>51 Skilled agricultural and related trades</v>
      </c>
      <c r="B21" s="11">
        <v>2.9141418603234031</v>
      </c>
      <c r="C21" s="11">
        <v>2.4724897872069045</v>
      </c>
      <c r="D21" s="11">
        <v>2.0339467095367532</v>
      </c>
      <c r="E21" s="11">
        <v>2.0589623316723857</v>
      </c>
      <c r="F21" s="11">
        <v>2.1385742887917525</v>
      </c>
      <c r="G21" s="11"/>
      <c r="H21" s="11">
        <f t="shared" si="2"/>
        <v>0.10462757925499933</v>
      </c>
      <c r="I21" s="11">
        <f>'RD T1'!E20</f>
        <v>1.1638714952830507</v>
      </c>
      <c r="J21" s="11">
        <f t="shared" si="5"/>
        <v>1.26849907453805</v>
      </c>
      <c r="L21" s="10" t="str">
        <f>name!D17</f>
        <v>51 Skilled agricultural and related trades</v>
      </c>
      <c r="M21" s="11">
        <v>2.5184659425123135</v>
      </c>
      <c r="N21" s="11">
        <v>2.0414455692090785</v>
      </c>
      <c r="O21" s="11">
        <v>1.6009827595718844</v>
      </c>
      <c r="P21" s="11">
        <v>1.5868453019085325</v>
      </c>
      <c r="Q21" s="11">
        <v>1.6101025696601858</v>
      </c>
      <c r="R21" s="11"/>
      <c r="S21" s="11">
        <f t="shared" si="3"/>
        <v>9.1198100883014277E-3</v>
      </c>
      <c r="T21" s="11">
        <f>'RD T1'!T20</f>
        <v>0.82455400833350978</v>
      </c>
      <c r="U21" s="11">
        <f t="shared" si="6"/>
        <v>0.83367381842181121</v>
      </c>
      <c r="W21" s="10" t="str">
        <f>name!D17</f>
        <v>51 Skilled agricultural and related trades</v>
      </c>
      <c r="X21" s="11">
        <v>0.39567591781108957</v>
      </c>
      <c r="Y21" s="11">
        <v>0.43104421799782605</v>
      </c>
      <c r="Z21" s="11">
        <v>0.4329639499648702</v>
      </c>
      <c r="AA21" s="11">
        <v>0.47211702976385406</v>
      </c>
      <c r="AB21" s="11">
        <v>0.52847171913156454</v>
      </c>
      <c r="AC21" s="11"/>
      <c r="AD21" s="11">
        <f t="shared" si="4"/>
        <v>9.5507769166694345E-2</v>
      </c>
      <c r="AE21" s="11">
        <f>'RD T1'!T49</f>
        <v>0.33931748694954084</v>
      </c>
      <c r="AF21" s="11">
        <f t="shared" si="7"/>
        <v>0.43482525611623518</v>
      </c>
    </row>
    <row r="22" spans="1:32" x14ac:dyDescent="0.2">
      <c r="A22" s="10" t="str">
        <f>name!D18</f>
        <v>52 Skilled metal, electrical and electronic trades</v>
      </c>
      <c r="B22" s="11">
        <v>7.6830099025806549</v>
      </c>
      <c r="C22" s="11">
        <v>7.6854958163718541</v>
      </c>
      <c r="D22" s="11">
        <v>6.4427069260952541</v>
      </c>
      <c r="E22" s="11">
        <v>6.3649343204850108</v>
      </c>
      <c r="F22" s="11">
        <v>6.0113439714152177</v>
      </c>
      <c r="G22" s="11"/>
      <c r="H22" s="11">
        <f t="shared" si="2"/>
        <v>-0.43136295468003638</v>
      </c>
      <c r="I22" s="11">
        <f>'RD T1'!E21</f>
        <v>2.3704805086856422</v>
      </c>
      <c r="J22" s="11">
        <f t="shared" si="5"/>
        <v>1.9391175540056058</v>
      </c>
      <c r="L22" s="10" t="str">
        <f>name!D18</f>
        <v>52 Skilled metal, electrical and electronic trades</v>
      </c>
      <c r="M22" s="11">
        <v>7.5752424496784352</v>
      </c>
      <c r="N22" s="11">
        <v>7.5147067326304953</v>
      </c>
      <c r="O22" s="11">
        <v>6.3054963911869635</v>
      </c>
      <c r="P22" s="11">
        <v>6.0648551599911675</v>
      </c>
      <c r="Q22" s="11">
        <v>5.638985437314977</v>
      </c>
      <c r="R22" s="11"/>
      <c r="S22" s="11">
        <f t="shared" si="3"/>
        <v>-0.66651095387198644</v>
      </c>
      <c r="T22" s="11">
        <f>'RD T1'!T21</f>
        <v>2.1972671579800171</v>
      </c>
      <c r="U22" s="11">
        <f t="shared" si="6"/>
        <v>1.5307562041080307</v>
      </c>
      <c r="W22" s="10" t="str">
        <f>name!D18</f>
        <v>52 Skilled metal, electrical and electronic trades</v>
      </c>
      <c r="X22" s="11">
        <v>0.10776745290222212</v>
      </c>
      <c r="Y22" s="11">
        <v>0.17078908374135682</v>
      </c>
      <c r="Z22" s="11">
        <v>0.137210534908288</v>
      </c>
      <c r="AA22" s="11">
        <v>0.30007916049384908</v>
      </c>
      <c r="AB22" s="11">
        <v>0.37235853410024466</v>
      </c>
      <c r="AC22" s="11"/>
      <c r="AD22" s="11">
        <f t="shared" si="4"/>
        <v>0.23514799919195667</v>
      </c>
      <c r="AE22" s="11">
        <f>'RD T1'!T50</f>
        <v>0.17321335070562457</v>
      </c>
      <c r="AF22" s="11">
        <f t="shared" si="7"/>
        <v>0.40836134989758122</v>
      </c>
    </row>
    <row r="23" spans="1:32" x14ac:dyDescent="0.2">
      <c r="A23" s="10" t="str">
        <f>name!D19</f>
        <v>53 Skilled construction and building trades</v>
      </c>
      <c r="B23" s="11">
        <v>5.4967548511219633</v>
      </c>
      <c r="C23" s="11">
        <v>6.4772016076831536</v>
      </c>
      <c r="D23" s="11">
        <v>5.3275342789216644</v>
      </c>
      <c r="E23" s="11">
        <v>5.3848957847403627</v>
      </c>
      <c r="F23" s="11">
        <v>4.7643021847450271</v>
      </c>
      <c r="G23" s="11"/>
      <c r="H23" s="11">
        <f t="shared" si="2"/>
        <v>-0.56323209417663733</v>
      </c>
      <c r="I23" s="11">
        <f>'RD T1'!E22</f>
        <v>2.1860709159778362</v>
      </c>
      <c r="J23" s="11">
        <f t="shared" si="5"/>
        <v>1.6228388218011989</v>
      </c>
      <c r="L23" s="10" t="str">
        <f>name!D19</f>
        <v>53 Skilled construction and building trades</v>
      </c>
      <c r="M23" s="11">
        <v>5.4209293718591915</v>
      </c>
      <c r="N23" s="11">
        <v>6.4038693013716559</v>
      </c>
      <c r="O23" s="11">
        <v>5.2400310936390246</v>
      </c>
      <c r="P23" s="11">
        <v>5.2933436612244611</v>
      </c>
      <c r="Q23" s="11">
        <v>4.6573922717872644</v>
      </c>
      <c r="R23" s="11"/>
      <c r="S23" s="11">
        <f t="shared" si="3"/>
        <v>-0.58263882185176019</v>
      </c>
      <c r="T23" s="11">
        <f>'RD T1'!T22</f>
        <v>2.1352387882844792</v>
      </c>
      <c r="U23" s="11">
        <f t="shared" si="6"/>
        <v>1.552599966432719</v>
      </c>
      <c r="W23" s="10" t="str">
        <f>name!D19</f>
        <v>53 Skilled construction and building trades</v>
      </c>
      <c r="X23" s="11">
        <v>7.5825479262772541E-2</v>
      </c>
      <c r="Y23" s="11">
        <v>7.3332306311503115E-2</v>
      </c>
      <c r="Z23" s="11">
        <v>8.750318528264707E-2</v>
      </c>
      <c r="AA23" s="11">
        <v>9.155212351590146E-2</v>
      </c>
      <c r="AB23" s="11">
        <v>0.10690991295775849</v>
      </c>
      <c r="AC23" s="11"/>
      <c r="AD23" s="11">
        <f t="shared" si="4"/>
        <v>1.9406727675111424E-2</v>
      </c>
      <c r="AE23" s="11">
        <f>'RD T1'!T51</f>
        <v>5.0832127693356682E-2</v>
      </c>
      <c r="AF23" s="11">
        <f t="shared" si="7"/>
        <v>7.0238855368468106E-2</v>
      </c>
    </row>
    <row r="24" spans="1:32" x14ac:dyDescent="0.2">
      <c r="A24" s="10" t="str">
        <f>name!D20</f>
        <v>54 Textiles, printing and other skilled trades</v>
      </c>
      <c r="B24" s="11">
        <v>3.2066349870153079</v>
      </c>
      <c r="C24" s="11">
        <v>2.8202365006963848</v>
      </c>
      <c r="D24" s="11">
        <v>2.8534856493210743</v>
      </c>
      <c r="E24" s="11">
        <v>2.7090364446442243</v>
      </c>
      <c r="F24" s="11">
        <v>2.6765040754226503</v>
      </c>
      <c r="G24" s="11"/>
      <c r="H24" s="11">
        <f t="shared" si="2"/>
        <v>-0.17698157389842395</v>
      </c>
      <c r="I24" s="11">
        <f>'RD T1'!E23</f>
        <v>1.1666200392529382</v>
      </c>
      <c r="J24" s="11">
        <f t="shared" si="5"/>
        <v>0.98963846535451427</v>
      </c>
      <c r="L24" s="10" t="str">
        <f>name!D20</f>
        <v>54 Textiles, printing and other skilled trades</v>
      </c>
      <c r="M24" s="11">
        <v>2.0625735569315093</v>
      </c>
      <c r="N24" s="11">
        <v>1.7909506564977844</v>
      </c>
      <c r="O24" s="11">
        <v>1.658022589648831</v>
      </c>
      <c r="P24" s="11">
        <v>1.5296566123529414</v>
      </c>
      <c r="Q24" s="11">
        <v>1.4579624313132862</v>
      </c>
      <c r="R24" s="11"/>
      <c r="S24" s="11">
        <f t="shared" si="3"/>
        <v>-0.2000601583355448</v>
      </c>
      <c r="T24" s="11">
        <f>'RD T1'!T23</f>
        <v>0.48355024429893223</v>
      </c>
      <c r="U24" s="11">
        <f t="shared" si="6"/>
        <v>0.28349008596338743</v>
      </c>
      <c r="W24" s="10" t="str">
        <f>name!D20</f>
        <v>54 Textiles, printing and other skilled trades</v>
      </c>
      <c r="X24" s="11">
        <v>1.1440614300837977</v>
      </c>
      <c r="Y24" s="11">
        <v>1.0292858441986026</v>
      </c>
      <c r="Z24" s="11">
        <v>1.195463059672248</v>
      </c>
      <c r="AA24" s="11">
        <v>1.1793798322912832</v>
      </c>
      <c r="AB24" s="11">
        <v>1.2185416441093646</v>
      </c>
      <c r="AC24" s="11"/>
      <c r="AD24" s="11">
        <f t="shared" si="4"/>
        <v>2.3078584437116634E-2</v>
      </c>
      <c r="AE24" s="11">
        <f>'RD T1'!T52</f>
        <v>0.6830697949540061</v>
      </c>
      <c r="AF24" s="11">
        <f t="shared" si="7"/>
        <v>0.70614837939112274</v>
      </c>
    </row>
    <row r="25" spans="1:32" x14ac:dyDescent="0.2">
      <c r="A25" s="10" t="str">
        <f>name!D21</f>
        <v>61 Caring personal service occupations</v>
      </c>
      <c r="B25" s="11">
        <v>11.887083433075261</v>
      </c>
      <c r="C25" s="11">
        <v>12.348424176977737</v>
      </c>
      <c r="D25" s="11">
        <v>11.871465414707647</v>
      </c>
      <c r="E25" s="11">
        <v>12.930969644044721</v>
      </c>
      <c r="F25" s="11">
        <v>14.326525553775525</v>
      </c>
      <c r="G25" s="11"/>
      <c r="H25" s="11">
        <f t="shared" si="2"/>
        <v>2.4550601390678786</v>
      </c>
      <c r="I25" s="11">
        <f>'RD T1'!E24</f>
        <v>7.5382041831840514</v>
      </c>
      <c r="J25" s="11">
        <f t="shared" si="5"/>
        <v>9.99326432225193</v>
      </c>
      <c r="L25" s="10" t="str">
        <f>name!D21</f>
        <v>61 Caring personal service occupations</v>
      </c>
      <c r="M25" s="11">
        <v>1.3369425869749572</v>
      </c>
      <c r="N25" s="11">
        <v>1.383811599757012</v>
      </c>
      <c r="O25" s="11">
        <v>1.303451502992609</v>
      </c>
      <c r="P25" s="11">
        <v>1.6071700462052763</v>
      </c>
      <c r="Q25" s="11">
        <v>1.8594833940320403</v>
      </c>
      <c r="R25" s="11"/>
      <c r="S25" s="11">
        <f t="shared" si="3"/>
        <v>0.55603189103943129</v>
      </c>
      <c r="T25" s="11">
        <f>'RD T1'!T24</f>
        <v>0.72863741645511904</v>
      </c>
      <c r="U25" s="11">
        <f t="shared" si="6"/>
        <v>1.2846693074945503</v>
      </c>
      <c r="W25" s="10" t="str">
        <f>name!D21</f>
        <v>61 Caring personal service occupations</v>
      </c>
      <c r="X25" s="11">
        <v>10.550140846100305</v>
      </c>
      <c r="Y25" s="11">
        <v>10.964612577220725</v>
      </c>
      <c r="Z25" s="11">
        <v>10.568013911715035</v>
      </c>
      <c r="AA25" s="11">
        <v>11.323799597839443</v>
      </c>
      <c r="AB25" s="11">
        <v>12.467042159743475</v>
      </c>
      <c r="AC25" s="11"/>
      <c r="AD25" s="11">
        <f t="shared" si="4"/>
        <v>1.8990282480284399</v>
      </c>
      <c r="AE25" s="11">
        <f>'RD T1'!T53</f>
        <v>6.809566766728933</v>
      </c>
      <c r="AF25" s="11">
        <f t="shared" si="7"/>
        <v>8.708595014757373</v>
      </c>
    </row>
    <row r="26" spans="1:32" x14ac:dyDescent="0.2">
      <c r="A26" s="10" t="str">
        <f>name!D22</f>
        <v>62 Leisure, travel and related personal service occupations</v>
      </c>
      <c r="B26" s="11">
        <v>3.7343008850464399</v>
      </c>
      <c r="C26" s="11">
        <v>3.5452910363253385</v>
      </c>
      <c r="D26" s="11">
        <v>3.2125482930704754</v>
      </c>
      <c r="E26" s="11">
        <v>3.2098583050619109</v>
      </c>
      <c r="F26" s="11">
        <v>3.3115733993516887</v>
      </c>
      <c r="G26" s="11"/>
      <c r="H26" s="11">
        <f t="shared" si="2"/>
        <v>9.9025106281213304E-2</v>
      </c>
      <c r="I26" s="11">
        <f>'RD T1'!E25</f>
        <v>1.6686181406190155</v>
      </c>
      <c r="J26" s="11">
        <f t="shared" si="5"/>
        <v>1.7676432469002288</v>
      </c>
      <c r="L26" s="10" t="str">
        <f>name!D22</f>
        <v>62 Leisure, travel and related personal service occupations</v>
      </c>
      <c r="M26" s="11">
        <v>0.96355875000392532</v>
      </c>
      <c r="N26" s="11">
        <v>0.97705649612807555</v>
      </c>
      <c r="O26" s="11">
        <v>0.91072455513678685</v>
      </c>
      <c r="P26" s="11">
        <v>0.91887465050813411</v>
      </c>
      <c r="Q26" s="11">
        <v>0.97827034876757657</v>
      </c>
      <c r="R26" s="11"/>
      <c r="S26" s="11">
        <f t="shared" si="3"/>
        <v>6.7545793630789719E-2</v>
      </c>
      <c r="T26" s="11">
        <f>'RD T1'!T25</f>
        <v>0.40712226045473338</v>
      </c>
      <c r="U26" s="11">
        <f t="shared" si="6"/>
        <v>0.47466805408552309</v>
      </c>
      <c r="W26" s="10" t="str">
        <f>name!D22</f>
        <v>62 Leisure, travel and related personal service occupations</v>
      </c>
      <c r="X26" s="11">
        <v>2.7707421350425148</v>
      </c>
      <c r="Y26" s="11">
        <v>2.5682345401972584</v>
      </c>
      <c r="Z26" s="11">
        <v>2.3018237379336863</v>
      </c>
      <c r="AA26" s="11">
        <v>2.2909836545537772</v>
      </c>
      <c r="AB26" s="11">
        <v>2.3333030505841115</v>
      </c>
      <c r="AC26" s="11"/>
      <c r="AD26" s="11">
        <f t="shared" si="4"/>
        <v>3.147931265042514E-2</v>
      </c>
      <c r="AE26" s="11">
        <f>'RD T1'!T54</f>
        <v>1.2614958801642822</v>
      </c>
      <c r="AF26" s="11">
        <f t="shared" si="7"/>
        <v>1.2929751928147073</v>
      </c>
    </row>
    <row r="27" spans="1:32" x14ac:dyDescent="0.2">
      <c r="A27" s="10" t="str">
        <f>name!D23</f>
        <v>63 Community and civil enforcement occupations</v>
      </c>
      <c r="B27" s="11">
        <v>0.15202012898985487</v>
      </c>
      <c r="C27" s="11">
        <v>0.13314921658606796</v>
      </c>
      <c r="D27" s="11">
        <v>0.16468663040904913</v>
      </c>
      <c r="E27" s="11">
        <v>0.13694880617439414</v>
      </c>
      <c r="F27" s="11">
        <v>0.14897533754375891</v>
      </c>
      <c r="G27" s="11"/>
      <c r="H27" s="11">
        <f t="shared" si="2"/>
        <v>-1.5711292865290216E-2</v>
      </c>
      <c r="I27" s="11">
        <f>'RD T1'!E26</f>
        <v>7.2100479962803415E-2</v>
      </c>
      <c r="J27" s="11">
        <f t="shared" si="5"/>
        <v>5.6389187097513199E-2</v>
      </c>
      <c r="L27" s="10" t="str">
        <f>name!D23</f>
        <v>63 Community and civil enforcement occupations</v>
      </c>
      <c r="M27" s="11">
        <v>0.11465346145011879</v>
      </c>
      <c r="N27" s="11">
        <v>8.6713621933454957E-2</v>
      </c>
      <c r="O27" s="11">
        <v>0.1239104114362904</v>
      </c>
      <c r="P27" s="11">
        <v>8.2938343999492556E-2</v>
      </c>
      <c r="Q27" s="11">
        <v>9.4189426660330408E-2</v>
      </c>
      <c r="R27" s="11"/>
      <c r="S27" s="11">
        <f t="shared" si="3"/>
        <v>-2.9720984775959997E-2</v>
      </c>
      <c r="T27" s="11">
        <f>'RD T1'!T26</f>
        <v>3.7028289228436581E-2</v>
      </c>
      <c r="U27" s="11">
        <f t="shared" si="6"/>
        <v>7.3073044524765846E-3</v>
      </c>
      <c r="W27" s="10" t="str">
        <f>name!D23</f>
        <v>63 Community and civil enforcement occupations</v>
      </c>
      <c r="X27" s="11">
        <v>3.7366667539736151E-2</v>
      </c>
      <c r="Y27" s="11">
        <v>4.6435594652612953E-2</v>
      </c>
      <c r="Z27" s="11">
        <v>4.0776218972758654E-2</v>
      </c>
      <c r="AA27" s="11">
        <v>5.4010462174901595E-2</v>
      </c>
      <c r="AB27" s="11">
        <v>5.4785910883428345E-2</v>
      </c>
      <c r="AC27" s="11"/>
      <c r="AD27" s="11">
        <f t="shared" si="4"/>
        <v>1.400969191066969E-2</v>
      </c>
      <c r="AE27" s="11">
        <f>'RD T1'!T55</f>
        <v>3.5072190734366834E-2</v>
      </c>
      <c r="AF27" s="11">
        <f t="shared" si="7"/>
        <v>4.9081882645036524E-2</v>
      </c>
    </row>
    <row r="28" spans="1:32" x14ac:dyDescent="0.2">
      <c r="A28" s="10" t="str">
        <f>name!D24</f>
        <v>71 Sales occupations</v>
      </c>
      <c r="B28" s="11">
        <v>9.8787882316537328</v>
      </c>
      <c r="C28" s="11">
        <v>8.9556922357685789</v>
      </c>
      <c r="D28" s="11">
        <v>8.7832456392984657</v>
      </c>
      <c r="E28" s="11">
        <v>8.1033803750028621</v>
      </c>
      <c r="F28" s="11">
        <v>7.818023761603957</v>
      </c>
      <c r="G28" s="11"/>
      <c r="H28" s="11">
        <f t="shared" si="2"/>
        <v>-0.96522187769450873</v>
      </c>
      <c r="I28" s="11">
        <f>'RD T1'!E27</f>
        <v>3.6723926584291702</v>
      </c>
      <c r="J28" s="11">
        <f t="shared" si="5"/>
        <v>2.7071707807346614</v>
      </c>
      <c r="L28" s="10" t="str">
        <f>name!D24</f>
        <v>71 Sales occupations</v>
      </c>
      <c r="M28" s="11">
        <v>3.942610982828572</v>
      </c>
      <c r="N28" s="11">
        <v>3.8346589930044179</v>
      </c>
      <c r="O28" s="11">
        <v>3.7799424757948406</v>
      </c>
      <c r="P28" s="11">
        <v>3.5357498590189205</v>
      </c>
      <c r="Q28" s="11">
        <v>3.4393849219814374</v>
      </c>
      <c r="R28" s="11"/>
      <c r="S28" s="11">
        <f t="shared" si="3"/>
        <v>-0.34055755381340314</v>
      </c>
      <c r="T28" s="11">
        <f>'RD T1'!T27</f>
        <v>1.1529531355695615</v>
      </c>
      <c r="U28" s="11">
        <f t="shared" si="6"/>
        <v>0.81239558175615834</v>
      </c>
      <c r="W28" s="10" t="str">
        <f>name!D24</f>
        <v>71 Sales occupations</v>
      </c>
      <c r="X28" s="11">
        <v>5.9361772488251594</v>
      </c>
      <c r="Y28" s="11">
        <v>5.1210332427641605</v>
      </c>
      <c r="Z28" s="11">
        <v>5.0033031635036318</v>
      </c>
      <c r="AA28" s="11">
        <v>4.5676305159839377</v>
      </c>
      <c r="AB28" s="11">
        <v>4.378638839622516</v>
      </c>
      <c r="AC28" s="11"/>
      <c r="AD28" s="11">
        <f t="shared" si="4"/>
        <v>-0.62466432388111581</v>
      </c>
      <c r="AE28" s="11">
        <f>'RD T1'!T56</f>
        <v>2.5194395228596087</v>
      </c>
      <c r="AF28" s="11">
        <f t="shared" si="7"/>
        <v>1.8947751989784929</v>
      </c>
    </row>
    <row r="29" spans="1:32" x14ac:dyDescent="0.2">
      <c r="A29" s="10" t="str">
        <f>name!D25</f>
        <v>72 Customer service occupations</v>
      </c>
      <c r="B29" s="11">
        <v>2.6513619763107528</v>
      </c>
      <c r="C29" s="11">
        <v>2.7887215358511446</v>
      </c>
      <c r="D29" s="11">
        <v>2.8484807492037567</v>
      </c>
      <c r="E29" s="11">
        <v>3.7137549319897882</v>
      </c>
      <c r="F29" s="11">
        <v>4.3525257300985309</v>
      </c>
      <c r="G29" s="11"/>
      <c r="H29" s="11">
        <f t="shared" si="2"/>
        <v>1.5040449808947742</v>
      </c>
      <c r="I29" s="11">
        <f>'RD T1'!E28</f>
        <v>1.7377931499497052</v>
      </c>
      <c r="J29" s="11">
        <f t="shared" si="5"/>
        <v>3.2418381308444797</v>
      </c>
      <c r="L29" s="10" t="str">
        <f>name!D25</f>
        <v>72 Customer service occupations</v>
      </c>
      <c r="M29" s="11">
        <v>1.1259010279216655</v>
      </c>
      <c r="N29" s="11">
        <v>1.0427942190193218</v>
      </c>
      <c r="O29" s="11">
        <v>1.1900094480181078</v>
      </c>
      <c r="P29" s="11">
        <v>1.6832840492325707</v>
      </c>
      <c r="Q29" s="11">
        <v>2.0188379809181498</v>
      </c>
      <c r="R29" s="11"/>
      <c r="S29" s="11">
        <f t="shared" si="3"/>
        <v>0.82882853290004199</v>
      </c>
      <c r="T29" s="11">
        <f>'RD T1'!T28</f>
        <v>0.60333303884027578</v>
      </c>
      <c r="U29" s="11">
        <f t="shared" si="6"/>
        <v>1.4321615717403178</v>
      </c>
      <c r="W29" s="10" t="str">
        <f>name!D25</f>
        <v>72 Customer service occupations</v>
      </c>
      <c r="X29" s="11">
        <v>1.525460948389092</v>
      </c>
      <c r="Y29" s="11">
        <v>1.7459273168318268</v>
      </c>
      <c r="Z29" s="11">
        <v>1.6584713011856502</v>
      </c>
      <c r="AA29" s="11">
        <v>2.0304708827572155</v>
      </c>
      <c r="AB29" s="11">
        <v>2.3336877491803847</v>
      </c>
      <c r="AC29" s="11"/>
      <c r="AD29" s="11">
        <f t="shared" si="4"/>
        <v>0.67521644799473446</v>
      </c>
      <c r="AE29" s="11">
        <f>'RD T1'!T57</f>
        <v>1.134460111109429</v>
      </c>
      <c r="AF29" s="11">
        <f t="shared" si="7"/>
        <v>1.8096765591041635</v>
      </c>
    </row>
    <row r="30" spans="1:32" x14ac:dyDescent="0.2">
      <c r="A30" s="10" t="str">
        <f>name!D26</f>
        <v>81 Process, plant and machine operatives</v>
      </c>
      <c r="B30" s="11">
        <v>6.7104838481441549</v>
      </c>
      <c r="C30" s="11">
        <v>6.0021765555647297</v>
      </c>
      <c r="D30" s="11">
        <v>5.17753310906543</v>
      </c>
      <c r="E30" s="11">
        <v>6.2572909883316266</v>
      </c>
      <c r="F30" s="11">
        <v>6.1963829934871688</v>
      </c>
      <c r="G30" s="11"/>
      <c r="H30" s="11">
        <f t="shared" si="2"/>
        <v>1.0188498844217388</v>
      </c>
      <c r="I30" s="11">
        <f>'RD T1'!E29</f>
        <v>2.4597896636148455</v>
      </c>
      <c r="J30" s="11">
        <f t="shared" si="5"/>
        <v>3.4786395480365844</v>
      </c>
      <c r="L30" s="10" t="str">
        <f>name!D26</f>
        <v>81 Process, plant and machine operatives</v>
      </c>
      <c r="M30" s="11">
        <v>5.2785261189977168</v>
      </c>
      <c r="N30" s="11">
        <v>4.6477169737845694</v>
      </c>
      <c r="O30" s="11">
        <v>3.9779203748963625</v>
      </c>
      <c r="P30" s="11">
        <v>4.7475072094646791</v>
      </c>
      <c r="Q30" s="11">
        <v>4.6481555293273189</v>
      </c>
      <c r="R30" s="11"/>
      <c r="S30" s="11">
        <f t="shared" si="3"/>
        <v>0.67023515443095638</v>
      </c>
      <c r="T30" s="11">
        <f>'RD T1'!T29</f>
        <v>1.7022894439373937</v>
      </c>
      <c r="U30" s="11">
        <f t="shared" si="6"/>
        <v>2.3725245983683498</v>
      </c>
      <c r="W30" s="10" t="str">
        <f>name!D26</f>
        <v>81 Process, plant and machine operatives</v>
      </c>
      <c r="X30" s="11">
        <v>1.4319577291464334</v>
      </c>
      <c r="Y30" s="11">
        <v>1.3544595817801646</v>
      </c>
      <c r="Z30" s="11">
        <v>1.1996127341690681</v>
      </c>
      <c r="AA30" s="11">
        <v>1.5097837788669384</v>
      </c>
      <c r="AB30" s="11">
        <v>1.5482274641598504</v>
      </c>
      <c r="AC30" s="11"/>
      <c r="AD30" s="11">
        <f t="shared" si="4"/>
        <v>0.34861472999078225</v>
      </c>
      <c r="AE30" s="11">
        <f>'RD T1'!T58</f>
        <v>0.75750021967745185</v>
      </c>
      <c r="AF30" s="11">
        <f t="shared" si="7"/>
        <v>1.1061149496682341</v>
      </c>
    </row>
    <row r="31" spans="1:32" x14ac:dyDescent="0.2">
      <c r="A31" s="10" t="str">
        <f>name!D27</f>
        <v>82 Transport and mobile machine drivers and operatives</v>
      </c>
      <c r="B31" s="11">
        <v>6.2088339092330287</v>
      </c>
      <c r="C31" s="11">
        <v>6.6237691268476597</v>
      </c>
      <c r="D31" s="11">
        <v>5.8539310014572212</v>
      </c>
      <c r="E31" s="11">
        <v>6.2233997323475467</v>
      </c>
      <c r="F31" s="11">
        <v>6.3001632692830771</v>
      </c>
      <c r="G31" s="11"/>
      <c r="H31" s="11">
        <f t="shared" si="2"/>
        <v>0.4462322678258559</v>
      </c>
      <c r="I31" s="11">
        <f>'RD T1'!E30</f>
        <v>3.305960904670926</v>
      </c>
      <c r="J31" s="11">
        <f t="shared" si="5"/>
        <v>3.7521931724967819</v>
      </c>
      <c r="L31" s="10" t="str">
        <f>name!D27</f>
        <v>82 Transport and mobile machine drivers and operatives</v>
      </c>
      <c r="M31" s="11">
        <v>5.8992319259669213</v>
      </c>
      <c r="N31" s="11">
        <v>6.2981335822217197</v>
      </c>
      <c r="O31" s="11">
        <v>5.577445195880931</v>
      </c>
      <c r="P31" s="11">
        <v>5.8066727019448319</v>
      </c>
      <c r="Q31" s="11">
        <v>5.8198964545645282</v>
      </c>
      <c r="R31" s="11"/>
      <c r="S31" s="11">
        <f t="shared" si="3"/>
        <v>0.24245125868359718</v>
      </c>
      <c r="T31" s="11">
        <f>'RD T1'!T30</f>
        <v>3.0354757259059726</v>
      </c>
      <c r="U31" s="11">
        <f t="shared" si="6"/>
        <v>3.2779269845895698</v>
      </c>
      <c r="W31" s="10" t="str">
        <f>name!D27</f>
        <v>82 Transport and mobile machine drivers and operatives</v>
      </c>
      <c r="X31" s="11">
        <v>0.30960198326609689</v>
      </c>
      <c r="Y31" s="11">
        <v>0.32563554462594591</v>
      </c>
      <c r="Z31" s="11">
        <v>0.27648580557628627</v>
      </c>
      <c r="AA31" s="11">
        <v>0.4167270304027193</v>
      </c>
      <c r="AB31" s="11">
        <v>0.48026681471855709</v>
      </c>
      <c r="AC31" s="11"/>
      <c r="AD31" s="11">
        <f t="shared" si="4"/>
        <v>0.20378100914227082</v>
      </c>
      <c r="AE31" s="11">
        <f>'RD T1'!T59</f>
        <v>0.27048517876495431</v>
      </c>
      <c r="AF31" s="11">
        <f t="shared" si="7"/>
        <v>0.47426618790722513</v>
      </c>
    </row>
    <row r="32" spans="1:32" x14ac:dyDescent="0.2">
      <c r="A32" s="10" t="str">
        <f>name!D28</f>
        <v>91 Elementary trades and related occupations</v>
      </c>
      <c r="B32" s="11">
        <v>3.5925633310032539</v>
      </c>
      <c r="C32" s="11">
        <v>3.0542065156912894</v>
      </c>
      <c r="D32" s="11">
        <v>2.6138703589772767</v>
      </c>
      <c r="E32" s="11">
        <v>2.2164357211108396</v>
      </c>
      <c r="F32" s="11">
        <v>2.1373188319321703</v>
      </c>
      <c r="G32" s="11"/>
      <c r="H32" s="11">
        <f t="shared" si="2"/>
        <v>-0.47655152704510639</v>
      </c>
      <c r="I32" s="11">
        <f>'RD T1'!E31</f>
        <v>0.89828516763685662</v>
      </c>
      <c r="J32" s="11">
        <f t="shared" si="5"/>
        <v>0.42173364059175023</v>
      </c>
      <c r="L32" s="10" t="str">
        <f>name!D28</f>
        <v>91 Elementary trades and related occupations</v>
      </c>
      <c r="M32" s="11">
        <v>2.6365921161772983</v>
      </c>
      <c r="N32" s="11">
        <v>2.2979718687512891</v>
      </c>
      <c r="O32" s="11">
        <v>2.019698400102897</v>
      </c>
      <c r="P32" s="11">
        <v>1.7157964280664753</v>
      </c>
      <c r="Q32" s="11">
        <v>1.6704946318084319</v>
      </c>
      <c r="R32" s="11"/>
      <c r="S32" s="11">
        <f t="shared" si="3"/>
        <v>-0.34920376829446509</v>
      </c>
      <c r="T32" s="11">
        <f>'RD T1'!T31</f>
        <v>0.58456457440336573</v>
      </c>
      <c r="U32" s="11">
        <f t="shared" si="6"/>
        <v>0.23536080610890064</v>
      </c>
      <c r="W32" s="10" t="str">
        <f>name!D28</f>
        <v>91 Elementary trades and related occupations</v>
      </c>
      <c r="X32" s="11">
        <v>0.95597121482595859</v>
      </c>
      <c r="Y32" s="11">
        <v>0.75623464693999853</v>
      </c>
      <c r="Z32" s="11">
        <v>0.59417195887438079</v>
      </c>
      <c r="AA32" s="11">
        <v>0.50063929304436361</v>
      </c>
      <c r="AB32" s="11">
        <v>0.46682420012373704</v>
      </c>
      <c r="AC32" s="11"/>
      <c r="AD32" s="11">
        <f t="shared" si="4"/>
        <v>-0.12734775875064375</v>
      </c>
      <c r="AE32" s="11">
        <f>'RD T1'!T60</f>
        <v>0.31372059323349089</v>
      </c>
      <c r="AF32" s="11">
        <f t="shared" si="7"/>
        <v>0.18637283448284714</v>
      </c>
    </row>
    <row r="33" spans="1:32" x14ac:dyDescent="0.2">
      <c r="A33" s="10" t="str">
        <f>name!D29</f>
        <v>92 Elementary administration and service occupations</v>
      </c>
      <c r="B33" s="11">
        <v>14.572470714403842</v>
      </c>
      <c r="C33" s="11">
        <v>15.047945240344321</v>
      </c>
      <c r="D33" s="11">
        <v>13.472385071789038</v>
      </c>
      <c r="E33" s="11">
        <v>13.68897828111999</v>
      </c>
      <c r="F33" s="11">
        <v>13.268347554394719</v>
      </c>
      <c r="G33" s="11"/>
      <c r="H33" s="11">
        <f t="shared" ref="H33" si="8">F33-D33</f>
        <v>-0.20403751739431897</v>
      </c>
      <c r="I33" s="11">
        <f>'RD T1'!E32</f>
        <v>6.7882880285096672</v>
      </c>
      <c r="J33" s="11">
        <f>SUM(H33:I33)</f>
        <v>6.5842505111153482</v>
      </c>
      <c r="L33" s="10" t="str">
        <f>name!D29</f>
        <v>92 Elementary administration and service occupations</v>
      </c>
      <c r="M33" s="11">
        <v>7.1884411128252426</v>
      </c>
      <c r="N33" s="11">
        <v>6.8673392118258079</v>
      </c>
      <c r="O33" s="11">
        <v>6.4173249283488563</v>
      </c>
      <c r="P33" s="11">
        <v>6.8541776188308985</v>
      </c>
      <c r="Q33" s="11">
        <v>6.6312474063272582</v>
      </c>
      <c r="R33" s="11"/>
      <c r="S33" s="11">
        <f t="shared" ref="S33" si="9">Q33-O33</f>
        <v>0.21392247797840191</v>
      </c>
      <c r="T33" s="11">
        <f>'RD T1'!T32</f>
        <v>2.7464824835306048</v>
      </c>
      <c r="U33" s="11">
        <f t="shared" ref="U33" si="10">SUM(S33:T33)</f>
        <v>2.9604049615090067</v>
      </c>
      <c r="W33" s="10" t="str">
        <f>name!D29</f>
        <v>92 Elementary administration and service occupations</v>
      </c>
      <c r="X33" s="11">
        <v>7.3840296015786295</v>
      </c>
      <c r="Y33" s="11">
        <v>8.1806060285185218</v>
      </c>
      <c r="Z33" s="11">
        <v>7.0550601434401807</v>
      </c>
      <c r="AA33" s="11">
        <v>6.8348006622891013</v>
      </c>
      <c r="AB33" s="11">
        <v>6.6371001480674598</v>
      </c>
      <c r="AC33" s="11"/>
      <c r="AD33" s="11">
        <f t="shared" ref="AD33" si="11">AB33-Z33</f>
        <v>-0.41795999537272088</v>
      </c>
      <c r="AE33" s="11">
        <f>'RD T1'!T61</f>
        <v>4.0418055449790629</v>
      </c>
      <c r="AF33" s="11">
        <f t="shared" ref="AF33" si="12">SUM(AD33:AE33)</f>
        <v>3.623845549606342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157.77199999999999</v>
      </c>
      <c r="C35" s="34">
        <f>SUM(C8:C33)</f>
        <v>162.60499999999988</v>
      </c>
      <c r="D35" s="34">
        <f>SUM(D8:D33)</f>
        <v>158.21</v>
      </c>
      <c r="E35" s="34">
        <f>SUM(E8:E33)</f>
        <v>162.29099999999997</v>
      </c>
      <c r="F35" s="34">
        <f>SUM(F8:F33)</f>
        <v>169.90099999999993</v>
      </c>
      <c r="G35" s="11"/>
      <c r="H35" s="34">
        <f>F35-D35</f>
        <v>11.690999999999917</v>
      </c>
      <c r="I35" s="34">
        <f>SUM(I8:I33)</f>
        <v>79.182021237142223</v>
      </c>
      <c r="J35" s="34">
        <f>SUM(J8:J33)</f>
        <v>90.873021237142112</v>
      </c>
      <c r="L35" s="231" t="str">
        <f>name!D3</f>
        <v>All occupations</v>
      </c>
      <c r="M35" s="34">
        <f>SUM(M8:M33)</f>
        <v>85.142828172995266</v>
      </c>
      <c r="N35" s="34">
        <f>SUM(N8:N33)</f>
        <v>86.965824780962521</v>
      </c>
      <c r="O35" s="34">
        <f>SUM(O8:O33)</f>
        <v>83.841837542529575</v>
      </c>
      <c r="P35" s="34">
        <f>SUM(P8:P33)</f>
        <v>85.625261485999289</v>
      </c>
      <c r="Q35" s="34">
        <f>SUM(Q8:Q33)</f>
        <v>88.603922747022196</v>
      </c>
      <c r="R35" s="11"/>
      <c r="S35" s="34">
        <f>Q35-O35</f>
        <v>4.762085204492621</v>
      </c>
      <c r="T35" s="34">
        <f>SUM(T8:T33)</f>
        <v>34.836975834410119</v>
      </c>
      <c r="U35" s="34">
        <f>SUM(U8:U33)</f>
        <v>39.599061038902697</v>
      </c>
      <c r="W35" s="231" t="str">
        <f>name!D3</f>
        <v>All occupations</v>
      </c>
      <c r="X35" s="34">
        <f>SUM(X8:X33)</f>
        <v>72.629171827004782</v>
      </c>
      <c r="Y35" s="34">
        <f>SUM(Y8:Y33)</f>
        <v>75.63917521903744</v>
      </c>
      <c r="Z35" s="34">
        <f>SUM(Z8:Z33)</f>
        <v>74.368162457470476</v>
      </c>
      <c r="AA35" s="34">
        <f>SUM(AA8:AA33)</f>
        <v>76.665738514000651</v>
      </c>
      <c r="AB35" s="34">
        <f>SUM(AB8:AB33)</f>
        <v>81.297077252977743</v>
      </c>
      <c r="AC35" s="11"/>
      <c r="AD35" s="34">
        <f t="shared" ref="AD35" si="13">AB35-Z35</f>
        <v>6.9289147955072679</v>
      </c>
      <c r="AE35" s="34">
        <f>SUM(AE8:AE33)</f>
        <v>44.345045402732104</v>
      </c>
      <c r="AF35" s="34">
        <f>SUM(AF8:AF33)</f>
        <v>51.273960198239379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Worcestershire (Continued)</v>
      </c>
      <c r="L38" s="19" t="str">
        <f>CONCATENATE(L$1," (Continued)")</f>
        <v>Occupation Table 2.1  Males: Employment Change by Occupation (SOC 2020) and Replacement Demand, 2015-2035, Worcestershire (Continued)</v>
      </c>
      <c r="W38" s="19" t="str">
        <f>CONCATENATE(W$1," (Continued)")</f>
        <v>Occupation Table 2.2  Females: Employment Change by Occupation (SOC 2020) and Replacement Demand, 2015-2035, Worcestershire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5.7440425068384657</v>
      </c>
      <c r="C45" s="173">
        <f t="shared" si="20"/>
        <v>6.4268834700227844</v>
      </c>
      <c r="D45" s="173">
        <f t="shared" si="20"/>
        <v>6.75840902681992</v>
      </c>
      <c r="E45" s="173">
        <f t="shared" si="20"/>
        <v>6.1765783940401189</v>
      </c>
      <c r="F45" s="173">
        <f t="shared" si="20"/>
        <v>6.580232785832921</v>
      </c>
      <c r="H45" s="68">
        <f t="shared" ref="H45:H70" si="21">IF(D8&gt;0,(H8/D8)*100,0)</f>
        <v>4.5583665650610579</v>
      </c>
      <c r="I45" s="69">
        <f t="shared" ref="I45:I70" si="22">IF(D8&gt;0,I8/D8*100,0)</f>
        <v>49.946621440189716</v>
      </c>
      <c r="J45" s="69">
        <f t="shared" ref="J45:J70" si="23">IF(D8&gt;0,(J8/D8)*100,0)</f>
        <v>54.504988005250773</v>
      </c>
      <c r="L45" t="str">
        <f t="shared" ref="L45:L70" si="24">L8</f>
        <v>11 Corporate managers and directors</v>
      </c>
      <c r="M45" s="173">
        <f t="shared" ref="M45:Q45" si="25">M8/M$35*100</f>
        <v>7.5530587377322158</v>
      </c>
      <c r="N45" s="173">
        <f t="shared" si="25"/>
        <v>8.2241279272173671</v>
      </c>
      <c r="O45" s="173">
        <f t="shared" si="25"/>
        <v>8.6620685483395015</v>
      </c>
      <c r="P45" s="173">
        <f t="shared" si="25"/>
        <v>7.7032058553951455</v>
      </c>
      <c r="Q45" s="173">
        <f t="shared" si="25"/>
        <v>7.9738210269830665</v>
      </c>
      <c r="S45" s="68">
        <f t="shared" ref="S45:S70" si="26">IF(O8&gt;0,(S8/O8)*100,0)</f>
        <v>-2.7169833683850664</v>
      </c>
      <c r="T45" s="69">
        <f t="shared" ref="T45:T70" si="27">IF(O8&gt;0,T8/O8*100,0)</f>
        <v>43.79169506046356</v>
      </c>
      <c r="U45" s="69">
        <f t="shared" ref="U45:U70" si="28">IF(O8&gt;0,(U8/O8)*100,0)</f>
        <v>41.074711692078495</v>
      </c>
      <c r="W45" t="str">
        <f t="shared" ref="W45:W70" si="29">W8</f>
        <v>11 Corporate managers and directors</v>
      </c>
      <c r="X45" s="173">
        <f t="shared" ref="X45:AB45" si="30">X8/X$35*100</f>
        <v>3.6233414960102164</v>
      </c>
      <c r="Y45" s="173">
        <f t="shared" si="30"/>
        <v>4.3605091857933962</v>
      </c>
      <c r="Z45" s="173">
        <f t="shared" si="30"/>
        <v>4.6122444980027693</v>
      </c>
      <c r="AA45" s="173">
        <f t="shared" si="30"/>
        <v>4.4715419839837462</v>
      </c>
      <c r="AB45" s="173">
        <f t="shared" si="30"/>
        <v>5.0613911616034164</v>
      </c>
      <c r="AD45" s="68">
        <f t="shared" ref="AD45:AD70" si="31">IF(Z8&gt;0,(AD8/Z8)*100,0)</f>
        <v>19.96248748782012</v>
      </c>
      <c r="AE45" s="69">
        <f t="shared" ref="AE45:AE70" si="32">IF(Z8&gt;0,AE8/Z8*100,0)</f>
        <v>62.97846610626047</v>
      </c>
      <c r="AF45" s="69">
        <f t="shared" ref="AF45:AF70" si="33">IF(Z8&gt;0,(AF8/Z8)*100,0)</f>
        <v>82.940953594080597</v>
      </c>
    </row>
    <row r="46" spans="1:32" x14ac:dyDescent="0.2">
      <c r="A46" t="str">
        <f t="shared" si="19"/>
        <v>12 Other managers and proprietors</v>
      </c>
      <c r="B46" s="173">
        <f t="shared" si="20"/>
        <v>2.705212174878393</v>
      </c>
      <c r="C46" s="173">
        <f t="shared" si="20"/>
        <v>2.798548634294201</v>
      </c>
      <c r="D46" s="173">
        <f t="shared" si="20"/>
        <v>2.9941936561778859</v>
      </c>
      <c r="E46" s="173">
        <f t="shared" si="20"/>
        <v>3.5974202149959744</v>
      </c>
      <c r="F46" s="173">
        <f t="shared" si="20"/>
        <v>4.0944246152795403</v>
      </c>
      <c r="H46" s="68">
        <f t="shared" si="21"/>
        <v>46.850354110680783</v>
      </c>
      <c r="I46" s="69">
        <f t="shared" si="22"/>
        <v>74.165552909312566</v>
      </c>
      <c r="J46" s="69">
        <f t="shared" si="23"/>
        <v>121.01590701999334</v>
      </c>
      <c r="L46" t="str">
        <f t="shared" si="24"/>
        <v>12 Other managers and proprietors</v>
      </c>
      <c r="M46" s="173">
        <f t="shared" ref="M46:Q46" si="34">M9/M$35*100</f>
        <v>2.9899104829569301</v>
      </c>
      <c r="N46" s="173">
        <f t="shared" si="34"/>
        <v>3.185785602868215</v>
      </c>
      <c r="O46" s="173">
        <f t="shared" si="34"/>
        <v>3.1375694170976258</v>
      </c>
      <c r="P46" s="173">
        <f t="shared" si="34"/>
        <v>3.924662670602193</v>
      </c>
      <c r="Q46" s="173">
        <f t="shared" si="34"/>
        <v>4.4515290495427386</v>
      </c>
      <c r="S46" s="68">
        <f t="shared" si="26"/>
        <v>49.9367284001329</v>
      </c>
      <c r="T46" s="69">
        <f t="shared" si="27"/>
        <v>68.234496256136623</v>
      </c>
      <c r="U46" s="69">
        <f t="shared" si="28"/>
        <v>118.17122465626953</v>
      </c>
      <c r="W46" t="str">
        <f t="shared" si="29"/>
        <v>12 Other managers and proprietors</v>
      </c>
      <c r="X46" s="173">
        <f t="shared" ref="X46:AB46" si="35">X9/X$35*100</f>
        <v>2.3714617201215829</v>
      </c>
      <c r="Y46" s="173">
        <f t="shared" si="35"/>
        <v>2.3533245521939161</v>
      </c>
      <c r="Z46" s="173">
        <f t="shared" si="35"/>
        <v>2.8325534211990533</v>
      </c>
      <c r="AA46" s="173">
        <f t="shared" si="35"/>
        <v>3.2319346490350296</v>
      </c>
      <c r="AB46" s="173">
        <f t="shared" si="35"/>
        <v>3.7052242310195167</v>
      </c>
      <c r="AD46" s="68">
        <f t="shared" si="31"/>
        <v>42.996124677092006</v>
      </c>
      <c r="AE46" s="69">
        <f t="shared" si="32"/>
        <v>81.572189623167034</v>
      </c>
      <c r="AF46" s="69">
        <f t="shared" si="33"/>
        <v>124.56831430025903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4.9348074055349604</v>
      </c>
      <c r="C47" s="173">
        <f t="shared" si="20"/>
        <v>5.421882931164955</v>
      </c>
      <c r="D47" s="173">
        <f t="shared" si="20"/>
        <v>5.8482883526451941</v>
      </c>
      <c r="E47" s="173">
        <f t="shared" si="20"/>
        <v>5.9720462201683295</v>
      </c>
      <c r="F47" s="173">
        <f t="shared" si="20"/>
        <v>6.3600575823085048</v>
      </c>
      <c r="H47" s="68">
        <f t="shared" si="21"/>
        <v>16.78693870628052</v>
      </c>
      <c r="I47" s="69">
        <f t="shared" si="22"/>
        <v>39.301221251888038</v>
      </c>
      <c r="J47" s="69">
        <f t="shared" si="23"/>
        <v>56.088159958168561</v>
      </c>
      <c r="L47" t="str">
        <f t="shared" si="24"/>
        <v>21 Science, research, engineering and technology professionals</v>
      </c>
      <c r="M47" s="173">
        <f t="shared" ref="M47:Q47" si="36">M10/M$35*100</f>
        <v>7.6520287818595571</v>
      </c>
      <c r="N47" s="173">
        <f t="shared" si="36"/>
        <v>8.5677822855521732</v>
      </c>
      <c r="O47" s="173">
        <f t="shared" si="36"/>
        <v>9.0207154878339448</v>
      </c>
      <c r="P47" s="173">
        <f t="shared" si="36"/>
        <v>9.0032432463777319</v>
      </c>
      <c r="Q47" s="173">
        <f t="shared" si="36"/>
        <v>9.4270797329341427</v>
      </c>
      <c r="S47" s="68">
        <f t="shared" si="26"/>
        <v>10.440498060610901</v>
      </c>
      <c r="T47" s="69">
        <f t="shared" si="27"/>
        <v>33.942530553338493</v>
      </c>
      <c r="U47" s="69">
        <f t="shared" si="28"/>
        <v>44.383028613949399</v>
      </c>
      <c r="W47" t="str">
        <f t="shared" si="29"/>
        <v>21 Science, research, engineering and technology professionals</v>
      </c>
      <c r="X47" s="173">
        <f t="shared" ref="X47:AB47" si="37">X10/X$35*100</f>
        <v>1.749421878856348</v>
      </c>
      <c r="Y47" s="173">
        <f t="shared" si="37"/>
        <v>1.8048983297341874</v>
      </c>
      <c r="Z47" s="173">
        <f t="shared" si="37"/>
        <v>2.271729356231678</v>
      </c>
      <c r="AA47" s="173">
        <f t="shared" si="37"/>
        <v>2.5866090872909635</v>
      </c>
      <c r="AB47" s="173">
        <f t="shared" si="37"/>
        <v>3.0173766043464596</v>
      </c>
      <c r="AD47" s="68">
        <f t="shared" si="31"/>
        <v>45.19805876000995</v>
      </c>
      <c r="AE47" s="69">
        <f t="shared" si="32"/>
        <v>63.290479683096379</v>
      </c>
      <c r="AF47" s="69">
        <f t="shared" si="33"/>
        <v>108.48853844310634</v>
      </c>
    </row>
    <row r="48" spans="1:32" x14ac:dyDescent="0.2">
      <c r="A48" t="str">
        <f t="shared" si="19"/>
        <v>22 Health professionals</v>
      </c>
      <c r="B48" s="173">
        <f t="shared" si="20"/>
        <v>4.208008555235768</v>
      </c>
      <c r="C48" s="173">
        <f t="shared" si="20"/>
        <v>5.035179044385667</v>
      </c>
      <c r="D48" s="173">
        <f t="shared" si="20"/>
        <v>5.0486172186707856</v>
      </c>
      <c r="E48" s="173">
        <f t="shared" si="20"/>
        <v>5.3538012193444828</v>
      </c>
      <c r="F48" s="173">
        <f t="shared" si="20"/>
        <v>5.655605244536801</v>
      </c>
      <c r="H48" s="68">
        <f t="shared" si="21"/>
        <v>20.300836974232155</v>
      </c>
      <c r="I48" s="69">
        <f t="shared" si="22"/>
        <v>59.074047449371228</v>
      </c>
      <c r="J48" s="69">
        <f t="shared" si="23"/>
        <v>79.374884423603376</v>
      </c>
      <c r="L48" t="str">
        <f t="shared" si="24"/>
        <v>22 Health professionals</v>
      </c>
      <c r="M48" s="173">
        <f t="shared" ref="M48:Q48" si="38">M11/M$35*100</f>
        <v>1.8338597444026625</v>
      </c>
      <c r="N48" s="173">
        <f t="shared" si="38"/>
        <v>2.2498268706328144</v>
      </c>
      <c r="O48" s="173">
        <f t="shared" si="38"/>
        <v>2.4437609417319965</v>
      </c>
      <c r="P48" s="173">
        <f t="shared" si="38"/>
        <v>2.5650207340222413</v>
      </c>
      <c r="Q48" s="173">
        <f t="shared" si="38"/>
        <v>2.7020458685603232</v>
      </c>
      <c r="S48" s="68">
        <f t="shared" si="26"/>
        <v>16.849311970948296</v>
      </c>
      <c r="T48" s="69">
        <f t="shared" si="27"/>
        <v>41.896808308090137</v>
      </c>
      <c r="U48" s="69">
        <f t="shared" si="28"/>
        <v>58.746120279038436</v>
      </c>
      <c r="W48" t="str">
        <f t="shared" si="29"/>
        <v>22 Health professionals</v>
      </c>
      <c r="X48" s="173">
        <f t="shared" ref="X48:AB48" si="39">X11/X$35*100</f>
        <v>6.991211766465609</v>
      </c>
      <c r="Y48" s="173">
        <f t="shared" si="39"/>
        <v>8.2376260355698996</v>
      </c>
      <c r="Z48" s="173">
        <f t="shared" si="39"/>
        <v>7.9853031549090971</v>
      </c>
      <c r="AA48" s="173">
        <f t="shared" si="39"/>
        <v>8.4684918609687223</v>
      </c>
      <c r="AB48" s="173">
        <f t="shared" si="39"/>
        <v>8.8746256032075301</v>
      </c>
      <c r="AD48" s="68">
        <f t="shared" si="31"/>
        <v>21.49167329433757</v>
      </c>
      <c r="AE48" s="69">
        <f t="shared" si="32"/>
        <v>65.000494521060318</v>
      </c>
      <c r="AF48" s="69">
        <f t="shared" si="33"/>
        <v>86.492167815397877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3.8439438384077524</v>
      </c>
      <c r="C49" s="173">
        <f t="shared" si="20"/>
        <v>3.7944047430177692</v>
      </c>
      <c r="D49" s="173">
        <f t="shared" si="20"/>
        <v>4.1306944963257353</v>
      </c>
      <c r="E49" s="173">
        <f t="shared" si="20"/>
        <v>4.2727916086747877</v>
      </c>
      <c r="F49" s="173">
        <f t="shared" si="20"/>
        <v>4.5689404892376775</v>
      </c>
      <c r="H49" s="68">
        <f t="shared" si="21"/>
        <v>18.783038343394022</v>
      </c>
      <c r="I49" s="69">
        <f t="shared" si="22"/>
        <v>55.474558534673669</v>
      </c>
      <c r="J49" s="69">
        <f t="shared" si="23"/>
        <v>74.257596878067687</v>
      </c>
      <c r="L49" t="str">
        <f t="shared" si="24"/>
        <v>23 Teaching and other educational professionals</v>
      </c>
      <c r="M49" s="173">
        <f t="shared" ref="M49:Q49" si="40">M12/M$35*100</f>
        <v>2.3865641943765441</v>
      </c>
      <c r="N49" s="173">
        <f t="shared" si="40"/>
        <v>2.2544781062816446</v>
      </c>
      <c r="O49" s="173">
        <f t="shared" si="40"/>
        <v>2.521296646546189</v>
      </c>
      <c r="P49" s="173">
        <f t="shared" si="40"/>
        <v>2.6629343404565202</v>
      </c>
      <c r="Q49" s="173">
        <f t="shared" si="40"/>
        <v>2.7835877592089244</v>
      </c>
      <c r="S49" s="68">
        <f t="shared" si="26"/>
        <v>16.673743770928677</v>
      </c>
      <c r="T49" s="69">
        <f t="shared" si="27"/>
        <v>46.983146121808439</v>
      </c>
      <c r="U49" s="69">
        <f t="shared" si="28"/>
        <v>63.656889892737127</v>
      </c>
      <c r="W49" t="str">
        <f t="shared" si="29"/>
        <v>23 Teaching and other educational professionals</v>
      </c>
      <c r="X49" s="173">
        <f t="shared" ref="X49:AB49" si="41">X12/X$35*100</f>
        <v>5.5524229727992171</v>
      </c>
      <c r="Y49" s="173">
        <f t="shared" si="41"/>
        <v>5.5649289413332399</v>
      </c>
      <c r="Z49" s="173">
        <f t="shared" si="41"/>
        <v>5.9451116958858119</v>
      </c>
      <c r="AA49" s="173">
        <f t="shared" si="41"/>
        <v>6.0707844568249794</v>
      </c>
      <c r="AB49" s="173">
        <f t="shared" si="41"/>
        <v>6.5147577401506922</v>
      </c>
      <c r="AD49" s="68">
        <f t="shared" si="31"/>
        <v>19.791536015699652</v>
      </c>
      <c r="AE49" s="69">
        <f t="shared" si="32"/>
        <v>59.534479687816678</v>
      </c>
      <c r="AF49" s="69">
        <f t="shared" si="33"/>
        <v>79.326015703516333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4.8177960106398094</v>
      </c>
      <c r="C50" s="173">
        <f t="shared" si="20"/>
        <v>5.479051208508678</v>
      </c>
      <c r="D50" s="173">
        <f t="shared" si="20"/>
        <v>6.1174794915341755</v>
      </c>
      <c r="E50" s="173">
        <f t="shared" si="20"/>
        <v>6.6579671603742216</v>
      </c>
      <c r="F50" s="173">
        <f t="shared" si="20"/>
        <v>7.2895242699110723</v>
      </c>
      <c r="H50" s="68">
        <f t="shared" si="21"/>
        <v>27.964253846252401</v>
      </c>
      <c r="I50" s="69">
        <f t="shared" si="22"/>
        <v>54.854210011594077</v>
      </c>
      <c r="J50" s="69">
        <f t="shared" si="23"/>
        <v>82.818463857846467</v>
      </c>
      <c r="L50" t="str">
        <f t="shared" si="24"/>
        <v>24 Business, media and public service professionals</v>
      </c>
      <c r="M50" s="173">
        <f t="shared" ref="M50:Q50" si="42">M13/M$35*100</f>
        <v>5.4108324901667064</v>
      </c>
      <c r="N50" s="173">
        <f t="shared" si="42"/>
        <v>5.9489628012731268</v>
      </c>
      <c r="O50" s="173">
        <f t="shared" si="42"/>
        <v>6.736018906500604</v>
      </c>
      <c r="P50" s="173">
        <f t="shared" si="42"/>
        <v>7.4079567038223919</v>
      </c>
      <c r="Q50" s="173">
        <f t="shared" si="42"/>
        <v>7.9302509283394551</v>
      </c>
      <c r="S50" s="68">
        <f t="shared" si="26"/>
        <v>24.415873689913528</v>
      </c>
      <c r="T50" s="69">
        <f t="shared" si="27"/>
        <v>48.458351692198576</v>
      </c>
      <c r="U50" s="69">
        <f t="shared" si="28"/>
        <v>72.874225382112115</v>
      </c>
      <c r="W50" t="str">
        <f t="shared" si="29"/>
        <v>24 Business, media and public service professionals</v>
      </c>
      <c r="X50" s="173">
        <f t="shared" ref="X50:AB50" si="43">X13/X$35*100</f>
        <v>4.1225822032051589</v>
      </c>
      <c r="Y50" s="173">
        <f t="shared" si="43"/>
        <v>4.9387723236510039</v>
      </c>
      <c r="Z50" s="173">
        <f t="shared" si="43"/>
        <v>5.420145048546912</v>
      </c>
      <c r="AA50" s="173">
        <f t="shared" si="43"/>
        <v>5.8203302704903725</v>
      </c>
      <c r="AB50" s="173">
        <f t="shared" si="43"/>
        <v>6.5912101697781722</v>
      </c>
      <c r="AD50" s="68">
        <f t="shared" si="31"/>
        <v>32.935854858813627</v>
      </c>
      <c r="AE50" s="69">
        <f t="shared" si="32"/>
        <v>63.815385053705754</v>
      </c>
      <c r="AF50" s="69">
        <f t="shared" si="33"/>
        <v>96.751239912519381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1.5622293898895352</v>
      </c>
      <c r="C51" s="173">
        <f t="shared" si="20"/>
        <v>1.6994427061277531</v>
      </c>
      <c r="D51" s="173">
        <f t="shared" si="20"/>
        <v>1.8864878053392629</v>
      </c>
      <c r="E51" s="173">
        <f t="shared" si="20"/>
        <v>1.6174173401041023</v>
      </c>
      <c r="F51" s="173">
        <f t="shared" si="20"/>
        <v>1.655543208607261</v>
      </c>
      <c r="H51" s="68">
        <f t="shared" si="21"/>
        <v>-5.7571258652190958</v>
      </c>
      <c r="I51" s="69">
        <f t="shared" si="22"/>
        <v>36.502522630243476</v>
      </c>
      <c r="J51" s="69">
        <f t="shared" si="23"/>
        <v>30.745396765024374</v>
      </c>
      <c r="L51" t="str">
        <f t="shared" si="24"/>
        <v>31 Science, engineering and technology associate professionals</v>
      </c>
      <c r="M51" s="173">
        <f t="shared" ref="M51:Q51" si="44">M14/M$35*100</f>
        <v>2.2176715253636585</v>
      </c>
      <c r="N51" s="173">
        <f t="shared" si="44"/>
        <v>2.5197721390278298</v>
      </c>
      <c r="O51" s="173">
        <f t="shared" si="44"/>
        <v>2.7140894595168312</v>
      </c>
      <c r="P51" s="173">
        <f t="shared" si="44"/>
        <v>2.2128615962679965</v>
      </c>
      <c r="Q51" s="173">
        <f t="shared" si="44"/>
        <v>2.1895661244404074</v>
      </c>
      <c r="S51" s="68">
        <f t="shared" si="26"/>
        <v>-14.743780950644044</v>
      </c>
      <c r="T51" s="69">
        <f t="shared" si="27"/>
        <v>30.786444376514986</v>
      </c>
      <c r="U51" s="69">
        <f t="shared" si="28"/>
        <v>16.042663425870941</v>
      </c>
      <c r="W51" t="str">
        <f t="shared" si="29"/>
        <v>31 Science, engineering and technology associate professionals</v>
      </c>
      <c r="X51" s="173">
        <f t="shared" ref="X51:AB51" si="45">X14/X$35*100</f>
        <v>0.79385773268629434</v>
      </c>
      <c r="Y51" s="173">
        <f t="shared" si="45"/>
        <v>0.75627237782016854</v>
      </c>
      <c r="Z51" s="173">
        <f t="shared" si="45"/>
        <v>0.95345892380456077</v>
      </c>
      <c r="AA51" s="173">
        <f t="shared" si="45"/>
        <v>0.95238663509029808</v>
      </c>
      <c r="AB51" s="173">
        <f t="shared" si="45"/>
        <v>1.0735232052019548</v>
      </c>
      <c r="AD51" s="68">
        <f t="shared" si="31"/>
        <v>23.082789486647354</v>
      </c>
      <c r="AE51" s="69">
        <f t="shared" si="32"/>
        <v>54.846523976143239</v>
      </c>
      <c r="AF51" s="69">
        <f t="shared" si="33"/>
        <v>77.929313462790589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1.7755846107132982</v>
      </c>
      <c r="C52" s="173">
        <f t="shared" si="20"/>
        <v>2.0465437411758449</v>
      </c>
      <c r="D52" s="173">
        <f t="shared" si="20"/>
        <v>2.1031643496399592</v>
      </c>
      <c r="E52" s="173">
        <f t="shared" si="20"/>
        <v>2.1043034238949585</v>
      </c>
      <c r="F52" s="173">
        <f t="shared" si="20"/>
        <v>2.2396338633487876</v>
      </c>
      <c r="H52" s="68">
        <f t="shared" si="21"/>
        <v>14.357806989189733</v>
      </c>
      <c r="I52" s="69">
        <f t="shared" si="22"/>
        <v>60.513410592626052</v>
      </c>
      <c r="J52" s="69">
        <f t="shared" si="23"/>
        <v>74.871217581815785</v>
      </c>
      <c r="L52" t="str">
        <f t="shared" si="24"/>
        <v>32 Health and social care associate professionals</v>
      </c>
      <c r="M52" s="173">
        <f t="shared" ref="M52:Q52" si="46">M15/M$35*100</f>
        <v>0.76118901760437563</v>
      </c>
      <c r="N52" s="173">
        <f t="shared" si="46"/>
        <v>0.82518772686590769</v>
      </c>
      <c r="O52" s="173">
        <f t="shared" si="46"/>
        <v>0.89943698648012427</v>
      </c>
      <c r="P52" s="173">
        <f t="shared" si="46"/>
        <v>0.82639554847335073</v>
      </c>
      <c r="Q52" s="173">
        <f t="shared" si="46"/>
        <v>0.84665220527135143</v>
      </c>
      <c r="S52" s="68">
        <f t="shared" si="26"/>
        <v>-0.5221333546152469</v>
      </c>
      <c r="T52" s="69">
        <f t="shared" si="27"/>
        <v>45.977394394791531</v>
      </c>
      <c r="U52" s="69">
        <f t="shared" si="28"/>
        <v>45.455261040176289</v>
      </c>
      <c r="W52" t="str">
        <f t="shared" si="29"/>
        <v>32 Health and social care associate professionals</v>
      </c>
      <c r="X52" s="173">
        <f t="shared" ref="X52:AB52" si="47">X15/X$35*100</f>
        <v>2.9647556767036622</v>
      </c>
      <c r="Y52" s="173">
        <f t="shared" si="47"/>
        <v>3.4507927011634374</v>
      </c>
      <c r="Z52" s="173">
        <f t="shared" si="47"/>
        <v>3.4602331636671946</v>
      </c>
      <c r="AA52" s="173">
        <f t="shared" si="47"/>
        <v>3.5315536938184717</v>
      </c>
      <c r="AB52" s="173">
        <f t="shared" si="47"/>
        <v>3.7578143858323436</v>
      </c>
      <c r="AD52" s="68">
        <f t="shared" si="31"/>
        <v>18.718347300985229</v>
      </c>
      <c r="AE52" s="69">
        <f t="shared" si="32"/>
        <v>64.773164539150429</v>
      </c>
      <c r="AF52" s="69">
        <f t="shared" si="33"/>
        <v>83.491511840135658</v>
      </c>
    </row>
    <row r="53" spans="1:32" x14ac:dyDescent="0.2">
      <c r="A53" t="str">
        <f t="shared" si="19"/>
        <v>33 Protective service occupations</v>
      </c>
      <c r="B53" s="173">
        <f t="shared" si="20"/>
        <v>1.0297932495755129</v>
      </c>
      <c r="C53" s="173">
        <f t="shared" si="20"/>
        <v>1.0222866837570699</v>
      </c>
      <c r="D53" s="173">
        <f t="shared" si="20"/>
        <v>1.1144668372015623</v>
      </c>
      <c r="E53" s="173">
        <f t="shared" si="20"/>
        <v>1.3083603575484504</v>
      </c>
      <c r="F53" s="173">
        <f t="shared" si="20"/>
        <v>1.4677469263093017</v>
      </c>
      <c r="H53" s="68">
        <f t="shared" si="21"/>
        <v>41.431463120927461</v>
      </c>
      <c r="I53" s="69">
        <f t="shared" si="22"/>
        <v>44.037607118521656</v>
      </c>
      <c r="J53" s="69">
        <f t="shared" si="23"/>
        <v>85.469070239449124</v>
      </c>
      <c r="L53" t="str">
        <f t="shared" si="24"/>
        <v>33 Protective service occupations</v>
      </c>
      <c r="M53" s="173">
        <f t="shared" ref="M53:Q53" si="48">M16/M$35*100</f>
        <v>1.4550937686794463</v>
      </c>
      <c r="N53" s="173">
        <f t="shared" si="48"/>
        <v>1.4097392707114031</v>
      </c>
      <c r="O53" s="173">
        <f t="shared" si="48"/>
        <v>1.5151477352298928</v>
      </c>
      <c r="P53" s="173">
        <f t="shared" si="48"/>
        <v>1.7177070510091621</v>
      </c>
      <c r="Q53" s="173">
        <f t="shared" si="48"/>
        <v>1.812742563295858</v>
      </c>
      <c r="S53" s="68">
        <f t="shared" si="26"/>
        <v>26.436746752062106</v>
      </c>
      <c r="T53" s="69">
        <f t="shared" si="27"/>
        <v>33.272428896641124</v>
      </c>
      <c r="U53" s="69">
        <f t="shared" si="28"/>
        <v>59.709175648703237</v>
      </c>
      <c r="W53" t="str">
        <f t="shared" si="29"/>
        <v>33 Protective service occupations</v>
      </c>
      <c r="X53" s="173">
        <f t="shared" ref="X53:AB53" si="49">X16/X$35*100</f>
        <v>0.53121550031790754</v>
      </c>
      <c r="Y53" s="173">
        <f t="shared" si="49"/>
        <v>0.57681469532744711</v>
      </c>
      <c r="Z53" s="173">
        <f t="shared" si="49"/>
        <v>0.66274365823908576</v>
      </c>
      <c r="AA53" s="173">
        <f t="shared" si="49"/>
        <v>0.85117546185215498</v>
      </c>
      <c r="AB53" s="173">
        <f t="shared" si="49"/>
        <v>1.0917436577970041</v>
      </c>
      <c r="AD53" s="68">
        <f t="shared" si="31"/>
        <v>80.078961973297339</v>
      </c>
      <c r="AE53" s="69">
        <f t="shared" si="32"/>
        <v>71.783861381759749</v>
      </c>
      <c r="AF53" s="69">
        <f t="shared" si="33"/>
        <v>151.86282335505709</v>
      </c>
    </row>
    <row r="54" spans="1:32" x14ac:dyDescent="0.2">
      <c r="A54" t="str">
        <f t="shared" si="19"/>
        <v>34 Culture, media and sports occupations</v>
      </c>
      <c r="B54" s="173">
        <f t="shared" si="20"/>
        <v>1.7326537106783242</v>
      </c>
      <c r="C54" s="173">
        <f t="shared" si="20"/>
        <v>1.7602296962144228</v>
      </c>
      <c r="D54" s="173">
        <f t="shared" si="20"/>
        <v>1.8414289488283702</v>
      </c>
      <c r="E54" s="173">
        <f t="shared" si="20"/>
        <v>1.6755416550366089</v>
      </c>
      <c r="F54" s="173">
        <f t="shared" si="20"/>
        <v>1.8147123019040743</v>
      </c>
      <c r="H54" s="68">
        <f t="shared" si="21"/>
        <v>5.8314682804668898</v>
      </c>
      <c r="I54" s="69">
        <f t="shared" si="22"/>
        <v>45.062545107928962</v>
      </c>
      <c r="J54" s="69">
        <f t="shared" si="23"/>
        <v>50.894013388395855</v>
      </c>
      <c r="L54" t="str">
        <f t="shared" si="24"/>
        <v>34 Culture, media and sports occupations</v>
      </c>
      <c r="M54" s="173">
        <f t="shared" ref="M54:Q54" si="50">M17/M$35*100</f>
        <v>1.930526644357301</v>
      </c>
      <c r="N54" s="173">
        <f t="shared" si="50"/>
        <v>1.9980432717109462</v>
      </c>
      <c r="O54" s="173">
        <f t="shared" si="50"/>
        <v>2.0835722256522446</v>
      </c>
      <c r="P54" s="173">
        <f t="shared" si="50"/>
        <v>1.9063362038290541</v>
      </c>
      <c r="Q54" s="173">
        <f t="shared" si="50"/>
        <v>2.0447339698319067</v>
      </c>
      <c r="S54" s="68">
        <f t="shared" si="26"/>
        <v>3.7099474542959312</v>
      </c>
      <c r="T54" s="69">
        <f t="shared" si="27"/>
        <v>39.160449078725968</v>
      </c>
      <c r="U54" s="69">
        <f t="shared" si="28"/>
        <v>42.870396533021896</v>
      </c>
      <c r="W54" t="str">
        <f t="shared" si="29"/>
        <v>34 Culture, media and sports occupations</v>
      </c>
      <c r="X54" s="173">
        <f t="shared" ref="X54:AB54" si="51">X17/X$35*100</f>
        <v>1.5006882239666655</v>
      </c>
      <c r="Y54" s="173">
        <f t="shared" si="51"/>
        <v>1.4868045342229752</v>
      </c>
      <c r="Z54" s="173">
        <f t="shared" si="51"/>
        <v>1.5684393171550837</v>
      </c>
      <c r="AA54" s="173">
        <f t="shared" si="51"/>
        <v>1.417775357170878</v>
      </c>
      <c r="AB54" s="173">
        <f t="shared" si="51"/>
        <v>1.5640166707216834</v>
      </c>
      <c r="AD54" s="68">
        <f t="shared" si="31"/>
        <v>9.008795006323906</v>
      </c>
      <c r="AE54" s="69">
        <f t="shared" si="32"/>
        <v>53.90190563685826</v>
      </c>
      <c r="AF54" s="69">
        <f t="shared" si="33"/>
        <v>62.91070064318216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5.4977894252090458</v>
      </c>
      <c r="C55" s="173">
        <f t="shared" si="52"/>
        <v>5.5143980524955989</v>
      </c>
      <c r="D55" s="173">
        <f t="shared" si="52"/>
        <v>5.8347492284190139</v>
      </c>
      <c r="E55" s="173">
        <f t="shared" si="52"/>
        <v>5.4709651123790417</v>
      </c>
      <c r="F55" s="173">
        <f t="shared" si="52"/>
        <v>5.5812797657370963</v>
      </c>
      <c r="H55" s="68">
        <f t="shared" si="21"/>
        <v>2.7243972472529641</v>
      </c>
      <c r="I55" s="69">
        <f t="shared" si="22"/>
        <v>45.305864484879962</v>
      </c>
      <c r="J55" s="69">
        <f t="shared" si="23"/>
        <v>48.030261732132921</v>
      </c>
      <c r="L55" t="str">
        <f t="shared" si="24"/>
        <v>35 Business and public service associate professionals</v>
      </c>
      <c r="M55" s="173">
        <f t="shared" ref="M55:Q55" si="53">M18/M$35*100</f>
        <v>5.6050031331572683</v>
      </c>
      <c r="N55" s="173">
        <f t="shared" si="53"/>
        <v>5.5184077313765476</v>
      </c>
      <c r="O55" s="173">
        <f t="shared" si="53"/>
        <v>5.9355523378764783</v>
      </c>
      <c r="P55" s="173">
        <f t="shared" si="53"/>
        <v>5.4080450071655282</v>
      </c>
      <c r="Q55" s="173">
        <f t="shared" si="53"/>
        <v>5.2920109751222393</v>
      </c>
      <c r="S55" s="68">
        <f t="shared" si="26"/>
        <v>-5.7781213782549257</v>
      </c>
      <c r="T55" s="69">
        <f t="shared" si="27"/>
        <v>36.073336621736296</v>
      </c>
      <c r="U55" s="69">
        <f t="shared" si="28"/>
        <v>30.295215243481373</v>
      </c>
      <c r="W55" t="str">
        <f t="shared" si="29"/>
        <v>35 Business and public service associate professionals</v>
      </c>
      <c r="X55" s="173">
        <f t="shared" ref="X55:AB55" si="54">X18/X$35*100</f>
        <v>5.3721033119848691</v>
      </c>
      <c r="Y55" s="173">
        <f t="shared" si="54"/>
        <v>5.5097879410027275</v>
      </c>
      <c r="Z55" s="173">
        <f t="shared" si="54"/>
        <v>5.7211049262386755</v>
      </c>
      <c r="AA55" s="173">
        <f t="shared" si="54"/>
        <v>5.541238360456501</v>
      </c>
      <c r="AB55" s="173">
        <f t="shared" si="54"/>
        <v>5.8965475520193316</v>
      </c>
      <c r="AD55" s="68">
        <f t="shared" si="31"/>
        <v>12.669346130653251</v>
      </c>
      <c r="AE55" s="69">
        <f t="shared" si="32"/>
        <v>56.104666781893719</v>
      </c>
      <c r="AF55" s="69">
        <f t="shared" si="33"/>
        <v>68.774012912546979</v>
      </c>
    </row>
    <row r="56" spans="1:32" x14ac:dyDescent="0.2">
      <c r="A56" t="str">
        <f t="shared" si="19"/>
        <v>41 Administrative occupations</v>
      </c>
      <c r="B56" s="173">
        <f t="shared" si="52"/>
        <v>9.929367532049314</v>
      </c>
      <c r="C56" s="173">
        <f t="shared" si="52"/>
        <v>9.0479482234949629</v>
      </c>
      <c r="D56" s="173">
        <f t="shared" si="52"/>
        <v>9.6510525028591587</v>
      </c>
      <c r="E56" s="173">
        <f t="shared" si="52"/>
        <v>8.7365632460110731</v>
      </c>
      <c r="F56" s="173">
        <f t="shared" si="52"/>
        <v>8.0502115791058415</v>
      </c>
      <c r="H56" s="68">
        <f t="shared" si="21"/>
        <v>-10.423390326511967</v>
      </c>
      <c r="I56" s="69">
        <f t="shared" si="22"/>
        <v>46.119301938055976</v>
      </c>
      <c r="J56" s="69">
        <f t="shared" si="23"/>
        <v>35.695911611543998</v>
      </c>
      <c r="L56" t="str">
        <f t="shared" si="24"/>
        <v>41 Administrative occupations</v>
      </c>
      <c r="M56" s="173">
        <f t="shared" ref="M56:Q56" si="55">M19/M$35*100</f>
        <v>5.7222237513877703</v>
      </c>
      <c r="N56" s="173">
        <f t="shared" si="55"/>
        <v>5.0612641368805402</v>
      </c>
      <c r="O56" s="173">
        <f t="shared" si="55"/>
        <v>6.2136974437732881</v>
      </c>
      <c r="P56" s="173">
        <f t="shared" si="55"/>
        <v>5.9250101551623082</v>
      </c>
      <c r="Q56" s="173">
        <f t="shared" si="55"/>
        <v>6.385968675787046</v>
      </c>
      <c r="S56" s="68">
        <f t="shared" si="26"/>
        <v>8.6097571855067816</v>
      </c>
      <c r="T56" s="69">
        <f t="shared" si="27"/>
        <v>38.606328894891931</v>
      </c>
      <c r="U56" s="69">
        <f t="shared" si="28"/>
        <v>47.216086080398711</v>
      </c>
      <c r="W56" t="str">
        <f t="shared" si="29"/>
        <v>41 Administrative occupations</v>
      </c>
      <c r="X56" s="173">
        <f t="shared" ref="X56:AB56" si="56">X19/X$35*100</f>
        <v>14.861381914220257</v>
      </c>
      <c r="Y56" s="173">
        <f t="shared" si="56"/>
        <v>13.631621547927219</v>
      </c>
      <c r="Z56" s="173">
        <f t="shared" si="56"/>
        <v>13.526288288127903</v>
      </c>
      <c r="AA56" s="173">
        <f t="shared" si="56"/>
        <v>11.876687808193857</v>
      </c>
      <c r="AB56" s="173">
        <f t="shared" si="56"/>
        <v>9.8640338544021802</v>
      </c>
      <c r="AD56" s="68">
        <f t="shared" si="31"/>
        <v>-20.280641302703749</v>
      </c>
      <c r="AE56" s="69">
        <f t="shared" si="32"/>
        <v>50.010264313935558</v>
      </c>
      <c r="AF56" s="69">
        <f t="shared" si="33"/>
        <v>29.729623011231805</v>
      </c>
    </row>
    <row r="57" spans="1:32" x14ac:dyDescent="0.2">
      <c r="A57" t="str">
        <f t="shared" si="19"/>
        <v>42 Secretarial and related occupations</v>
      </c>
      <c r="B57" s="173">
        <f t="shared" si="52"/>
        <v>2.3439851523876798</v>
      </c>
      <c r="C57" s="173">
        <f t="shared" si="52"/>
        <v>2.0119940439539956</v>
      </c>
      <c r="D57" s="173">
        <f t="shared" si="52"/>
        <v>2.0114523584338175</v>
      </c>
      <c r="E57" s="173">
        <f t="shared" si="52"/>
        <v>2.0760260028500932</v>
      </c>
      <c r="F57" s="173">
        <f t="shared" si="52"/>
        <v>1.4106991171673127</v>
      </c>
      <c r="H57" s="68">
        <f t="shared" si="21"/>
        <v>-24.684103776002452</v>
      </c>
      <c r="I57" s="69">
        <f t="shared" si="22"/>
        <v>50.088580021694327</v>
      </c>
      <c r="J57" s="69">
        <f t="shared" si="23"/>
        <v>25.404476245691882</v>
      </c>
      <c r="L57" t="str">
        <f t="shared" si="24"/>
        <v>42 Secretarial and related occupations</v>
      </c>
      <c r="M57" s="173">
        <f t="shared" ref="M57:Q57" si="57">M20/M$35*100</f>
        <v>0.38039418079197607</v>
      </c>
      <c r="N57" s="173">
        <f t="shared" si="57"/>
        <v>0.2769368854887741</v>
      </c>
      <c r="O57" s="173">
        <f t="shared" si="57"/>
        <v>0.28300759989175045</v>
      </c>
      <c r="P57" s="173">
        <f t="shared" si="57"/>
        <v>0.35502073367887421</v>
      </c>
      <c r="Q57" s="173">
        <f t="shared" si="57"/>
        <v>0.42343248164620378</v>
      </c>
      <c r="S57" s="68">
        <f t="shared" si="26"/>
        <v>58.116878955916022</v>
      </c>
      <c r="T57" s="69">
        <f t="shared" si="27"/>
        <v>45.187802478699915</v>
      </c>
      <c r="U57" s="69">
        <f t="shared" si="28"/>
        <v>103.30468143461593</v>
      </c>
      <c r="W57" t="str">
        <f t="shared" si="29"/>
        <v>42 Secretarial and related occupations</v>
      </c>
      <c r="X57" s="173">
        <f t="shared" ref="X57:AB57" si="58">X20/X$35*100</f>
        <v>4.6458933869306369</v>
      </c>
      <c r="Y57" s="173">
        <f t="shared" si="58"/>
        <v>4.0068687420332472</v>
      </c>
      <c r="Z57" s="173">
        <f t="shared" si="58"/>
        <v>3.9600817161888235</v>
      </c>
      <c r="AA57" s="173">
        <f t="shared" si="58"/>
        <v>3.9981561361776068</v>
      </c>
      <c r="AB57" s="173">
        <f t="shared" si="58"/>
        <v>2.486699628627528</v>
      </c>
      <c r="AD57" s="68">
        <f t="shared" si="31"/>
        <v>-31.355291768863193</v>
      </c>
      <c r="AE57" s="69">
        <f t="shared" si="32"/>
        <v>50.483430508026814</v>
      </c>
      <c r="AF57" s="69">
        <f t="shared" si="33"/>
        <v>19.128138739163621</v>
      </c>
    </row>
    <row r="58" spans="1:32" x14ac:dyDescent="0.2">
      <c r="A58" t="str">
        <f t="shared" si="19"/>
        <v>51 Skilled agricultural and related trades</v>
      </c>
      <c r="B58" s="173">
        <f t="shared" si="52"/>
        <v>1.8470589587020532</v>
      </c>
      <c r="C58" s="173">
        <f t="shared" si="52"/>
        <v>1.5205496677266421</v>
      </c>
      <c r="D58" s="173">
        <f t="shared" si="52"/>
        <v>1.2855993360323326</v>
      </c>
      <c r="E58" s="173">
        <f t="shared" si="52"/>
        <v>1.2686854672608994</v>
      </c>
      <c r="F58" s="173">
        <f t="shared" si="52"/>
        <v>1.2587178938274368</v>
      </c>
      <c r="H58" s="68">
        <f t="shared" si="21"/>
        <v>5.1440668904658304</v>
      </c>
      <c r="I58" s="69">
        <f t="shared" si="22"/>
        <v>57.222320025686969</v>
      </c>
      <c r="J58" s="69">
        <f t="shared" si="23"/>
        <v>62.366386916152791</v>
      </c>
      <c r="L58" t="str">
        <f t="shared" si="24"/>
        <v>51 Skilled agricultural and related trades</v>
      </c>
      <c r="M58" s="173">
        <f t="shared" ref="M58:Q58" si="59">M21/M$35*100</f>
        <v>2.957930804688838</v>
      </c>
      <c r="N58" s="173">
        <f t="shared" si="59"/>
        <v>2.3474112668404961</v>
      </c>
      <c r="O58" s="173">
        <f t="shared" si="59"/>
        <v>1.9095272795753917</v>
      </c>
      <c r="P58" s="173">
        <f t="shared" si="59"/>
        <v>1.8532443280981976</v>
      </c>
      <c r="Q58" s="173">
        <f t="shared" si="59"/>
        <v>1.8171910675527041</v>
      </c>
      <c r="S58" s="68">
        <f t="shared" si="26"/>
        <v>0.56963824462045665</v>
      </c>
      <c r="T58" s="69">
        <f t="shared" si="27"/>
        <v>51.502991109910646</v>
      </c>
      <c r="U58" s="69">
        <f t="shared" si="28"/>
        <v>52.072629354531109</v>
      </c>
      <c r="W58" t="str">
        <f t="shared" si="29"/>
        <v>51 Skilled agricultural and related trades</v>
      </c>
      <c r="X58" s="173">
        <f t="shared" ref="X58:AB58" si="60">X21/X$35*100</f>
        <v>0.54478924632866388</v>
      </c>
      <c r="Y58" s="173">
        <f t="shared" si="60"/>
        <v>0.56986900868445434</v>
      </c>
      <c r="Z58" s="173">
        <f t="shared" si="60"/>
        <v>0.58218992598139396</v>
      </c>
      <c r="AA58" s="173">
        <f t="shared" si="60"/>
        <v>0.61581227666337068</v>
      </c>
      <c r="AB58" s="173">
        <f t="shared" si="60"/>
        <v>0.65005008419562549</v>
      </c>
      <c r="AD58" s="68">
        <f t="shared" si="31"/>
        <v>22.059058075029952</v>
      </c>
      <c r="AE58" s="69">
        <f t="shared" si="32"/>
        <v>78.370840569306594</v>
      </c>
      <c r="AF58" s="69">
        <f t="shared" si="33"/>
        <v>100.42989864433656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4.869691645273341</v>
      </c>
      <c r="C59" s="173">
        <f t="shared" si="52"/>
        <v>4.7264818525702532</v>
      </c>
      <c r="D59" s="173">
        <f t="shared" si="52"/>
        <v>4.0722501271065381</v>
      </c>
      <c r="E59" s="173">
        <f t="shared" si="52"/>
        <v>3.9219268600754273</v>
      </c>
      <c r="F59" s="173">
        <f t="shared" si="52"/>
        <v>3.5381451382953726</v>
      </c>
      <c r="H59" s="68">
        <f t="shared" si="21"/>
        <v>-6.6953682610156147</v>
      </c>
      <c r="I59" s="69">
        <f t="shared" si="22"/>
        <v>36.793238244073365</v>
      </c>
      <c r="J59" s="69">
        <f t="shared" si="23"/>
        <v>30.097869983057745</v>
      </c>
      <c r="L59" t="str">
        <f t="shared" si="24"/>
        <v>52 Skilled metal, electrical and electronic trades</v>
      </c>
      <c r="M59" s="173">
        <f t="shared" ref="M59:Q59" si="61">M22/M$35*100</f>
        <v>8.8970998641093679</v>
      </c>
      <c r="N59" s="173">
        <f t="shared" si="61"/>
        <v>8.6409882865568157</v>
      </c>
      <c r="O59" s="173">
        <f t="shared" si="61"/>
        <v>7.520703954023479</v>
      </c>
      <c r="P59" s="173">
        <f t="shared" si="61"/>
        <v>7.083020892126374</v>
      </c>
      <c r="Q59" s="173">
        <f t="shared" si="61"/>
        <v>6.3642616065827537</v>
      </c>
      <c r="S59" s="68">
        <f t="shared" si="26"/>
        <v>-10.570316950835977</v>
      </c>
      <c r="T59" s="69">
        <f t="shared" si="27"/>
        <v>34.846854579935737</v>
      </c>
      <c r="U59" s="69">
        <f t="shared" si="28"/>
        <v>24.276537629099764</v>
      </c>
      <c r="W59" t="str">
        <f t="shared" si="29"/>
        <v>52 Skilled metal, electrical and electronic trades</v>
      </c>
      <c r="X59" s="173">
        <f t="shared" ref="X59:AB59" si="62">X22/X$35*100</f>
        <v>0.14838039618421245</v>
      </c>
      <c r="Y59" s="173">
        <f t="shared" si="62"/>
        <v>0.22579448182344974</v>
      </c>
      <c r="Z59" s="173">
        <f t="shared" si="62"/>
        <v>0.18450171467764273</v>
      </c>
      <c r="AA59" s="173">
        <f t="shared" si="62"/>
        <v>0.39141233921466601</v>
      </c>
      <c r="AB59" s="173">
        <f t="shared" si="62"/>
        <v>0.45802204295924537</v>
      </c>
      <c r="AD59" s="68">
        <f t="shared" si="31"/>
        <v>171.37751073496682</v>
      </c>
      <c r="AE59" s="69">
        <f t="shared" si="32"/>
        <v>126.23910461496341</v>
      </c>
      <c r="AF59" s="69">
        <f t="shared" si="33"/>
        <v>297.61661534993021</v>
      </c>
    </row>
    <row r="60" spans="1:32" x14ac:dyDescent="0.2">
      <c r="A60" t="str">
        <f t="shared" si="19"/>
        <v>53 Skilled construction and building trades</v>
      </c>
      <c r="B60" s="173">
        <f t="shared" si="52"/>
        <v>3.4839862910541566</v>
      </c>
      <c r="C60" s="173">
        <f t="shared" si="52"/>
        <v>3.9833963332512274</v>
      </c>
      <c r="D60" s="173">
        <f t="shared" si="52"/>
        <v>3.3673815049122457</v>
      </c>
      <c r="E60" s="173">
        <f t="shared" si="52"/>
        <v>3.318049543560865</v>
      </c>
      <c r="F60" s="173">
        <f t="shared" si="52"/>
        <v>2.8041637098928369</v>
      </c>
      <c r="H60" s="68">
        <f t="shared" si="21"/>
        <v>-10.572097046940824</v>
      </c>
      <c r="I60" s="69">
        <f t="shared" si="22"/>
        <v>41.033446272265273</v>
      </c>
      <c r="J60" s="69">
        <f t="shared" si="23"/>
        <v>30.461349225324447</v>
      </c>
      <c r="L60" t="str">
        <f t="shared" si="24"/>
        <v>53 Skilled construction and building trades</v>
      </c>
      <c r="M60" s="173">
        <f t="shared" ref="M60:Q60" si="63">M23/M$35*100</f>
        <v>6.3668655225368074</v>
      </c>
      <c r="N60" s="173">
        <f t="shared" si="63"/>
        <v>7.3636618953489315</v>
      </c>
      <c r="O60" s="173">
        <f t="shared" si="63"/>
        <v>6.2499001062339179</v>
      </c>
      <c r="P60" s="173">
        <f t="shared" si="63"/>
        <v>6.1819883167188738</v>
      </c>
      <c r="Q60" s="173">
        <f t="shared" si="63"/>
        <v>5.2564176927976813</v>
      </c>
      <c r="S60" s="68">
        <f t="shared" si="26"/>
        <v>-11.11899550670676</v>
      </c>
      <c r="T60" s="69">
        <f t="shared" si="27"/>
        <v>40.748590039408107</v>
      </c>
      <c r="U60" s="69">
        <f t="shared" si="28"/>
        <v>29.629594532701347</v>
      </c>
      <c r="W60" t="str">
        <f t="shared" si="29"/>
        <v>53 Skilled construction and building trades</v>
      </c>
      <c r="X60" s="173">
        <f t="shared" ref="X60:AB60" si="64">X23/X$35*100</f>
        <v>0.10440085898732404</v>
      </c>
      <c r="Y60" s="173">
        <f t="shared" si="64"/>
        <v>9.6950166496588511E-2</v>
      </c>
      <c r="Z60" s="173">
        <f t="shared" si="64"/>
        <v>0.11766215863231556</v>
      </c>
      <c r="AA60" s="173">
        <f t="shared" si="64"/>
        <v>0.1194172589874449</v>
      </c>
      <c r="AB60" s="173">
        <f t="shared" si="64"/>
        <v>0.13150523557578769</v>
      </c>
      <c r="AD60" s="68">
        <f t="shared" si="31"/>
        <v>22.178309980859645</v>
      </c>
      <c r="AE60" s="69">
        <f t="shared" si="32"/>
        <v>58.091745493792104</v>
      </c>
      <c r="AF60" s="69">
        <f t="shared" si="33"/>
        <v>80.270055474651741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2.0324487152443451</v>
      </c>
      <c r="C61" s="173">
        <f t="shared" si="52"/>
        <v>1.7344094589320052</v>
      </c>
      <c r="D61" s="173">
        <f t="shared" si="52"/>
        <v>1.8036063771702637</v>
      </c>
      <c r="E61" s="173">
        <f t="shared" si="52"/>
        <v>1.6692462580452549</v>
      </c>
      <c r="F61" s="173">
        <f t="shared" si="52"/>
        <v>1.57533156098119</v>
      </c>
      <c r="H61" s="68">
        <f t="shared" si="21"/>
        <v>-6.2022941640001914</v>
      </c>
      <c r="I61" s="69">
        <f t="shared" si="22"/>
        <v>40.884033866808139</v>
      </c>
      <c r="J61" s="69">
        <f t="shared" si="23"/>
        <v>34.681739702807953</v>
      </c>
      <c r="L61" t="str">
        <f t="shared" si="24"/>
        <v>54 Textiles, printing and other skilled trades</v>
      </c>
      <c r="M61" s="173">
        <f t="shared" ref="M61:Q61" si="65">M24/M$35*100</f>
        <v>2.4224865454794644</v>
      </c>
      <c r="N61" s="173">
        <f t="shared" si="65"/>
        <v>2.0593729329982011</v>
      </c>
      <c r="O61" s="173">
        <f t="shared" si="65"/>
        <v>1.9775599369560373</v>
      </c>
      <c r="P61" s="173">
        <f t="shared" si="65"/>
        <v>1.7864548216335172</v>
      </c>
      <c r="Q61" s="173">
        <f t="shared" si="65"/>
        <v>1.6454829381267835</v>
      </c>
      <c r="S61" s="68">
        <f t="shared" si="26"/>
        <v>-12.06619014629454</v>
      </c>
      <c r="T61" s="69">
        <f t="shared" si="27"/>
        <v>29.164273594206463</v>
      </c>
      <c r="U61" s="69">
        <f t="shared" si="28"/>
        <v>17.098083447911925</v>
      </c>
      <c r="W61" t="str">
        <f t="shared" si="29"/>
        <v>54 Textiles, printing and other skilled trades</v>
      </c>
      <c r="X61" s="173">
        <f t="shared" ref="X61:AB61" si="66">X24/X$35*100</f>
        <v>1.5752092462362568</v>
      </c>
      <c r="Y61" s="173">
        <f t="shared" si="66"/>
        <v>1.3607840662169781</v>
      </c>
      <c r="Z61" s="173">
        <f t="shared" si="66"/>
        <v>1.6074930725307448</v>
      </c>
      <c r="AA61" s="173">
        <f t="shared" si="66"/>
        <v>1.5383401440474034</v>
      </c>
      <c r="AB61" s="173">
        <f t="shared" si="66"/>
        <v>1.4988750952479437</v>
      </c>
      <c r="AD61" s="68">
        <f t="shared" si="31"/>
        <v>1.9305142262985469</v>
      </c>
      <c r="AE61" s="69">
        <f t="shared" si="32"/>
        <v>57.1385112595013</v>
      </c>
      <c r="AF61" s="69">
        <f t="shared" si="33"/>
        <v>59.069025485799841</v>
      </c>
    </row>
    <row r="62" spans="1:32" x14ac:dyDescent="0.2">
      <c r="A62" t="str">
        <f t="shared" si="19"/>
        <v>61 Caring personal service occupations</v>
      </c>
      <c r="B62" s="173">
        <f t="shared" si="52"/>
        <v>7.5343428701387198</v>
      </c>
      <c r="C62" s="173">
        <f t="shared" si="52"/>
        <v>7.5941232907830312</v>
      </c>
      <c r="D62" s="173">
        <f t="shared" si="52"/>
        <v>7.5036125495908266</v>
      </c>
      <c r="E62" s="173">
        <f t="shared" si="52"/>
        <v>7.9677675558378001</v>
      </c>
      <c r="F62" s="173">
        <f t="shared" si="52"/>
        <v>8.4322785350148219</v>
      </c>
      <c r="H62" s="68">
        <f t="shared" si="21"/>
        <v>20.680346135080228</v>
      </c>
      <c r="I62" s="69">
        <f t="shared" si="22"/>
        <v>63.498514461785938</v>
      </c>
      <c r="J62" s="69">
        <f t="shared" si="23"/>
        <v>84.178860596866173</v>
      </c>
      <c r="L62" t="str">
        <f t="shared" si="24"/>
        <v>61 Caring personal service occupations</v>
      </c>
      <c r="M62" s="173">
        <f t="shared" ref="M62:Q62" si="67">M25/M$35*100</f>
        <v>1.5702351162901529</v>
      </c>
      <c r="N62" s="173">
        <f t="shared" si="67"/>
        <v>1.5912131038167754</v>
      </c>
      <c r="O62" s="173">
        <f t="shared" si="67"/>
        <v>1.5546552189190996</v>
      </c>
      <c r="P62" s="173">
        <f t="shared" si="67"/>
        <v>1.876981183255209</v>
      </c>
      <c r="Q62" s="173">
        <f t="shared" si="67"/>
        <v>2.0986468052223275</v>
      </c>
      <c r="S62" s="68">
        <f t="shared" si="26"/>
        <v>42.658425707656278</v>
      </c>
      <c r="T62" s="69">
        <f t="shared" si="27"/>
        <v>55.900615771452344</v>
      </c>
      <c r="U62" s="69">
        <f t="shared" si="28"/>
        <v>98.559041479108629</v>
      </c>
      <c r="W62" t="str">
        <f t="shared" si="29"/>
        <v>61 Caring personal service occupations</v>
      </c>
      <c r="X62" s="173">
        <f t="shared" ref="X62:AB62" si="68">X25/X$35*100</f>
        <v>14.526037652239317</v>
      </c>
      <c r="Y62" s="173">
        <f t="shared" si="68"/>
        <v>14.495944126134614</v>
      </c>
      <c r="Z62" s="173">
        <f t="shared" si="68"/>
        <v>14.210400744752366</v>
      </c>
      <c r="AA62" s="173">
        <f t="shared" si="68"/>
        <v>14.770352203378955</v>
      </c>
      <c r="AB62" s="173">
        <f t="shared" si="68"/>
        <v>15.335166504140016</v>
      </c>
      <c r="AD62" s="68">
        <f t="shared" si="31"/>
        <v>17.969585050633754</v>
      </c>
      <c r="AE62" s="69">
        <f t="shared" si="32"/>
        <v>64.435634014261439</v>
      </c>
      <c r="AF62" s="69">
        <f t="shared" si="33"/>
        <v>82.405219064895192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2.366897095204751</v>
      </c>
      <c r="C63" s="173">
        <f t="shared" si="52"/>
        <v>2.1803087459336066</v>
      </c>
      <c r="D63" s="173">
        <f t="shared" si="52"/>
        <v>2.0305595683398492</v>
      </c>
      <c r="E63" s="173">
        <f t="shared" si="52"/>
        <v>1.9778412266003114</v>
      </c>
      <c r="F63" s="173">
        <f t="shared" si="52"/>
        <v>1.9491194279914126</v>
      </c>
      <c r="H63" s="68">
        <f t="shared" si="21"/>
        <v>3.0824472427328873</v>
      </c>
      <c r="I63" s="69">
        <f t="shared" si="22"/>
        <v>51.940639903165184</v>
      </c>
      <c r="J63" s="69">
        <f t="shared" si="23"/>
        <v>55.023087145898074</v>
      </c>
      <c r="L63" t="str">
        <f t="shared" si="24"/>
        <v>62 Leisure, travel and related personal service occupations</v>
      </c>
      <c r="M63" s="173">
        <f t="shared" ref="M63:Q63" si="69">M26/M$35*100</f>
        <v>1.1316969035209206</v>
      </c>
      <c r="N63" s="173">
        <f t="shared" si="69"/>
        <v>1.123494773480215</v>
      </c>
      <c r="O63" s="173">
        <f t="shared" si="69"/>
        <v>1.0862411676924579</v>
      </c>
      <c r="P63" s="173">
        <f t="shared" si="69"/>
        <v>1.0731350007712159</v>
      </c>
      <c r="Q63" s="173">
        <f t="shared" si="69"/>
        <v>1.1040937223069556</v>
      </c>
      <c r="S63" s="68">
        <f t="shared" si="26"/>
        <v>7.4167093936151351</v>
      </c>
      <c r="T63" s="69">
        <f t="shared" si="27"/>
        <v>44.703116673249838</v>
      </c>
      <c r="U63" s="69">
        <f t="shared" si="28"/>
        <v>52.119826066864974</v>
      </c>
      <c r="W63" t="str">
        <f t="shared" si="29"/>
        <v>62 Leisure, travel and related personal service occupations</v>
      </c>
      <c r="X63" s="173">
        <f t="shared" ref="X63:AB63" si="70">X26/X$35*100</f>
        <v>3.8149163281692622</v>
      </c>
      <c r="Y63" s="173">
        <f t="shared" si="70"/>
        <v>3.3953761827255695</v>
      </c>
      <c r="Z63" s="173">
        <f t="shared" si="70"/>
        <v>3.0951736090696729</v>
      </c>
      <c r="AA63" s="173">
        <f t="shared" si="70"/>
        <v>2.9882757264973048</v>
      </c>
      <c r="AB63" s="173">
        <f t="shared" si="70"/>
        <v>2.870094632459431</v>
      </c>
      <c r="AD63" s="68">
        <f t="shared" si="31"/>
        <v>1.3675813717467202</v>
      </c>
      <c r="AE63" s="69">
        <f t="shared" si="32"/>
        <v>54.804191101822099</v>
      </c>
      <c r="AF63" s="69">
        <f t="shared" si="33"/>
        <v>56.171772473568815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9.6354314447338482E-2</v>
      </c>
      <c r="C64" s="173">
        <f t="shared" si="52"/>
        <v>8.1885069085248341E-2</v>
      </c>
      <c r="D64" s="173">
        <f t="shared" si="52"/>
        <v>0.10409369218699774</v>
      </c>
      <c r="E64" s="173">
        <f t="shared" si="52"/>
        <v>8.4384720147385975E-2</v>
      </c>
      <c r="F64" s="173">
        <f t="shared" si="52"/>
        <v>8.7683614307013477E-2</v>
      </c>
      <c r="H64" s="68">
        <f t="shared" si="21"/>
        <v>-9.5401143530998613</v>
      </c>
      <c r="I64" s="69">
        <f t="shared" si="22"/>
        <v>43.78040875796659</v>
      </c>
      <c r="J64" s="69">
        <f t="shared" si="23"/>
        <v>34.240294404866731</v>
      </c>
      <c r="L64" t="str">
        <f t="shared" si="24"/>
        <v>63 Community and civil enforcement occupations</v>
      </c>
      <c r="M64" s="173">
        <f t="shared" ref="M64:Q64" si="71">M27/M$35*100</f>
        <v>0.13466015154812933</v>
      </c>
      <c r="N64" s="173">
        <f t="shared" si="71"/>
        <v>9.9709997751251389E-2</v>
      </c>
      <c r="O64" s="173">
        <f t="shared" si="71"/>
        <v>0.14779066760486453</v>
      </c>
      <c r="P64" s="173">
        <f t="shared" si="71"/>
        <v>9.6862003759315737E-2</v>
      </c>
      <c r="Q64" s="173">
        <f t="shared" si="71"/>
        <v>0.10630390138510648</v>
      </c>
      <c r="S64" s="68">
        <f t="shared" si="26"/>
        <v>-23.985865619727438</v>
      </c>
      <c r="T64" s="69">
        <f t="shared" si="27"/>
        <v>29.883113774886453</v>
      </c>
      <c r="U64" s="69">
        <f t="shared" si="28"/>
        <v>5.8972481551590175</v>
      </c>
      <c r="W64" t="str">
        <f t="shared" si="29"/>
        <v>63 Community and civil enforcement occupations</v>
      </c>
      <c r="X64" s="173">
        <f t="shared" ref="X64:AB64" si="72">X27/X$35*100</f>
        <v>5.1448566188720568E-2</v>
      </c>
      <c r="Y64" s="173">
        <f t="shared" si="72"/>
        <v>6.1390932037722286E-2</v>
      </c>
      <c r="Z64" s="173">
        <f t="shared" si="72"/>
        <v>5.4830209091259553E-2</v>
      </c>
      <c r="AA64" s="173">
        <f t="shared" si="72"/>
        <v>7.0449281806681141E-2</v>
      </c>
      <c r="AB64" s="173">
        <f t="shared" si="72"/>
        <v>6.7389766932145947E-2</v>
      </c>
      <c r="AD64" s="68">
        <f t="shared" si="31"/>
        <v>34.357506074874514</v>
      </c>
      <c r="AE64" s="69">
        <f t="shared" si="32"/>
        <v>86.011385111006717</v>
      </c>
      <c r="AF64" s="69">
        <f t="shared" si="33"/>
        <v>120.36889118588124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6.2614331007109838</v>
      </c>
      <c r="C65" s="173">
        <f t="shared" si="73"/>
        <v>5.5076364415415187</v>
      </c>
      <c r="D65" s="173">
        <f t="shared" si="73"/>
        <v>5.5516374687431043</v>
      </c>
      <c r="E65" s="173">
        <f t="shared" si="73"/>
        <v>4.993117532705365</v>
      </c>
      <c r="F65" s="173">
        <f t="shared" si="73"/>
        <v>4.6015172139092533</v>
      </c>
      <c r="H65" s="68">
        <f t="shared" si="21"/>
        <v>-10.989353108557747</v>
      </c>
      <c r="I65" s="69">
        <f t="shared" si="22"/>
        <v>41.811339557645475</v>
      </c>
      <c r="J65" s="69">
        <f t="shared" si="23"/>
        <v>30.821986449087724</v>
      </c>
      <c r="L65" t="str">
        <f t="shared" si="24"/>
        <v>71 Sales occupations</v>
      </c>
      <c r="M65" s="173">
        <f t="shared" ref="M65:Q65" si="74">M28/M$35*100</f>
        <v>4.630584944650745</v>
      </c>
      <c r="N65" s="173">
        <f t="shared" si="74"/>
        <v>4.4093861038662325</v>
      </c>
      <c r="O65" s="173">
        <f t="shared" si="74"/>
        <v>4.5084203621818624</v>
      </c>
      <c r="P65" s="173">
        <f t="shared" si="74"/>
        <v>4.1293302906841998</v>
      </c>
      <c r="Q65" s="173">
        <f t="shared" si="74"/>
        <v>3.8817524273743609</v>
      </c>
      <c r="S65" s="68">
        <f t="shared" si="26"/>
        <v>-9.0095962040213635</v>
      </c>
      <c r="T65" s="69">
        <f t="shared" si="27"/>
        <v>30.501869881687028</v>
      </c>
      <c r="U65" s="69">
        <f t="shared" si="28"/>
        <v>21.492273677665665</v>
      </c>
      <c r="W65" t="str">
        <f t="shared" si="29"/>
        <v>71 Sales occupations</v>
      </c>
      <c r="X65" s="173">
        <f t="shared" ref="X65:AB65" si="75">X28/X$35*100</f>
        <v>8.1732685359052741</v>
      </c>
      <c r="Y65" s="173">
        <f t="shared" si="75"/>
        <v>6.7703451656295428</v>
      </c>
      <c r="Z65" s="173">
        <f t="shared" si="75"/>
        <v>6.727748808322259</v>
      </c>
      <c r="AA65" s="173">
        <f t="shared" si="75"/>
        <v>5.9578510616574825</v>
      </c>
      <c r="AB65" s="173">
        <f t="shared" si="75"/>
        <v>5.3859732570670431</v>
      </c>
      <c r="AD65" s="68">
        <f t="shared" si="31"/>
        <v>-12.485038452950471</v>
      </c>
      <c r="AE65" s="69">
        <f t="shared" si="32"/>
        <v>50.355523951407669</v>
      </c>
      <c r="AF65" s="69">
        <f t="shared" si="33"/>
        <v>37.870485498457199</v>
      </c>
    </row>
    <row r="66" spans="1:32" x14ac:dyDescent="0.2">
      <c r="A66" t="str">
        <f t="shared" si="19"/>
        <v>72 Customer service occupations</v>
      </c>
      <c r="B66" s="173">
        <f t="shared" si="73"/>
        <v>1.6805022287292759</v>
      </c>
      <c r="C66" s="173">
        <f t="shared" si="73"/>
        <v>1.7150281577141828</v>
      </c>
      <c r="D66" s="173">
        <f t="shared" si="73"/>
        <v>1.8004429234585402</v>
      </c>
      <c r="E66" s="173">
        <f t="shared" si="73"/>
        <v>2.2883307959096864</v>
      </c>
      <c r="F66" s="173">
        <f t="shared" si="73"/>
        <v>2.5618011254192341</v>
      </c>
      <c r="H66" s="68">
        <f t="shared" si="21"/>
        <v>52.801655103872612</v>
      </c>
      <c r="I66" s="69">
        <f t="shared" si="22"/>
        <v>61.007719656714379</v>
      </c>
      <c r="J66" s="69">
        <f t="shared" si="23"/>
        <v>113.80937476058699</v>
      </c>
      <c r="L66" t="str">
        <f t="shared" si="24"/>
        <v>72 Customer service occupations</v>
      </c>
      <c r="M66" s="173">
        <f t="shared" ref="M66:Q66" si="76">M29/M$35*100</f>
        <v>1.3223674290382186</v>
      </c>
      <c r="N66" s="173">
        <f t="shared" si="76"/>
        <v>1.1990850677789437</v>
      </c>
      <c r="O66" s="173">
        <f t="shared" si="76"/>
        <v>1.419350389850967</v>
      </c>
      <c r="P66" s="173">
        <f t="shared" si="76"/>
        <v>1.9658731781015428</v>
      </c>
      <c r="Q66" s="173">
        <f t="shared" si="76"/>
        <v>2.2784972925885483</v>
      </c>
      <c r="S66" s="68">
        <f t="shared" si="26"/>
        <v>69.648903567984959</v>
      </c>
      <c r="T66" s="69">
        <f t="shared" si="27"/>
        <v>50.699852832689032</v>
      </c>
      <c r="U66" s="69">
        <f t="shared" si="28"/>
        <v>120.34875640067399</v>
      </c>
      <c r="W66" t="str">
        <f t="shared" si="29"/>
        <v>72 Customer service occupations</v>
      </c>
      <c r="X66" s="173">
        <f t="shared" ref="X66:AB66" si="77">X29/X$35*100</f>
        <v>2.1003419287536182</v>
      </c>
      <c r="Y66" s="173">
        <f t="shared" si="77"/>
        <v>2.3082315635726269</v>
      </c>
      <c r="Z66" s="173">
        <f t="shared" si="77"/>
        <v>2.2300823986798028</v>
      </c>
      <c r="AA66" s="173">
        <f t="shared" si="77"/>
        <v>2.6484723451616032</v>
      </c>
      <c r="AB66" s="173">
        <f t="shared" si="77"/>
        <v>2.870567833476334</v>
      </c>
      <c r="AD66" s="68">
        <f t="shared" si="31"/>
        <v>40.713182526102109</v>
      </c>
      <c r="AE66" s="69">
        <f t="shared" si="32"/>
        <v>68.403963957555206</v>
      </c>
      <c r="AF66" s="69">
        <f t="shared" si="33"/>
        <v>109.11714648365731</v>
      </c>
    </row>
    <row r="67" spans="1:32" x14ac:dyDescent="0.2">
      <c r="A67" t="str">
        <f t="shared" si="19"/>
        <v>81 Process, plant and machine operatives</v>
      </c>
      <c r="B67" s="173">
        <f t="shared" si="73"/>
        <v>4.2532793196157463</v>
      </c>
      <c r="C67" s="173">
        <f t="shared" si="73"/>
        <v>3.6912619879860609</v>
      </c>
      <c r="D67" s="173">
        <f t="shared" si="73"/>
        <v>3.2725700708333418</v>
      </c>
      <c r="E67" s="173">
        <f t="shared" si="73"/>
        <v>3.855599502333233</v>
      </c>
      <c r="F67" s="173">
        <f t="shared" si="73"/>
        <v>3.6470550458721087</v>
      </c>
      <c r="H67" s="68">
        <f t="shared" si="21"/>
        <v>19.678288153055313</v>
      </c>
      <c r="I67" s="69">
        <f t="shared" si="22"/>
        <v>47.508912290835156</v>
      </c>
      <c r="J67" s="69">
        <f t="shared" si="23"/>
        <v>67.187200443890461</v>
      </c>
      <c r="L67" t="str">
        <f t="shared" si="24"/>
        <v>81 Process, plant and machine operatives</v>
      </c>
      <c r="M67" s="173">
        <f t="shared" ref="M67:Q67" si="78">M30/M$35*100</f>
        <v>6.1996133230066999</v>
      </c>
      <c r="N67" s="173">
        <f t="shared" si="78"/>
        <v>5.3443027597226784</v>
      </c>
      <c r="O67" s="173">
        <f t="shared" si="78"/>
        <v>4.7445529481370494</v>
      </c>
      <c r="P67" s="173">
        <f t="shared" si="78"/>
        <v>5.5445170351286466</v>
      </c>
      <c r="Q67" s="173">
        <f t="shared" si="78"/>
        <v>5.245992937128209</v>
      </c>
      <c r="S67" s="68">
        <f t="shared" si="26"/>
        <v>16.848883116430358</v>
      </c>
      <c r="T67" s="69">
        <f t="shared" si="27"/>
        <v>42.793451942379406</v>
      </c>
      <c r="U67" s="69">
        <f t="shared" si="28"/>
        <v>59.642335058809756</v>
      </c>
      <c r="W67" t="str">
        <f t="shared" si="29"/>
        <v>81 Process, plant and machine operatives</v>
      </c>
      <c r="X67" s="173">
        <f t="shared" ref="X67:AB67" si="79">X30/X$35*100</f>
        <v>1.9716013457474215</v>
      </c>
      <c r="Y67" s="173">
        <f t="shared" si="79"/>
        <v>1.790685286900463</v>
      </c>
      <c r="Z67" s="173">
        <f t="shared" si="79"/>
        <v>1.6130729797917225</v>
      </c>
      <c r="AA67" s="173">
        <f t="shared" si="79"/>
        <v>1.969307030925193</v>
      </c>
      <c r="AB67" s="173">
        <f t="shared" si="79"/>
        <v>1.9044072880284781</v>
      </c>
      <c r="AD67" s="68">
        <f t="shared" si="31"/>
        <v>29.060605982334465</v>
      </c>
      <c r="AE67" s="69">
        <f t="shared" si="32"/>
        <v>63.145396685218344</v>
      </c>
      <c r="AF67" s="69">
        <f t="shared" si="33"/>
        <v>92.206002667552809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3.9353205316742064</v>
      </c>
      <c r="C68" s="173">
        <f t="shared" si="73"/>
        <v>4.0735334871914546</v>
      </c>
      <c r="D68" s="173">
        <f t="shared" si="73"/>
        <v>3.7001017643999878</v>
      </c>
      <c r="E68" s="173">
        <f t="shared" si="73"/>
        <v>3.8347164860328347</v>
      </c>
      <c r="F68" s="173">
        <f t="shared" si="73"/>
        <v>3.7081378386725676</v>
      </c>
      <c r="H68" s="68">
        <f t="shared" si="21"/>
        <v>7.6227797648242728</v>
      </c>
      <c r="I68" s="69">
        <f t="shared" si="22"/>
        <v>56.474203468540573</v>
      </c>
      <c r="J68" s="69">
        <f t="shared" si="23"/>
        <v>64.096983233364853</v>
      </c>
      <c r="L68" t="str">
        <f t="shared" si="24"/>
        <v>82 Transport and mobile machine drivers and operatives</v>
      </c>
      <c r="M68" s="173">
        <f t="shared" ref="M68:Q68" si="80">M31/M$35*100</f>
        <v>6.9286304584347587</v>
      </c>
      <c r="N68" s="173">
        <f t="shared" si="80"/>
        <v>7.24207882588889</v>
      </c>
      <c r="O68" s="173">
        <f t="shared" si="80"/>
        <v>6.6523413123569934</v>
      </c>
      <c r="P68" s="173">
        <f t="shared" si="80"/>
        <v>6.7814948546397007</v>
      </c>
      <c r="Q68" s="173">
        <f t="shared" si="80"/>
        <v>6.5684410736319503</v>
      </c>
      <c r="S68" s="68">
        <f t="shared" si="26"/>
        <v>4.3469949083973596</v>
      </c>
      <c r="T68" s="69">
        <f t="shared" si="27"/>
        <v>54.42412465384222</v>
      </c>
      <c r="U68" s="69">
        <f t="shared" si="28"/>
        <v>58.771119562239583</v>
      </c>
      <c r="W68" t="str">
        <f t="shared" si="29"/>
        <v>82 Transport and mobile machine drivers and operatives</v>
      </c>
      <c r="X68" s="173">
        <f t="shared" ref="X68:AB68" si="81">X31/X$35*100</f>
        <v>0.4262777276375076</v>
      </c>
      <c r="Y68" s="173">
        <f t="shared" si="81"/>
        <v>0.43051176018639015</v>
      </c>
      <c r="Z68" s="173">
        <f t="shared" si="81"/>
        <v>0.37177979990349025</v>
      </c>
      <c r="AA68" s="173">
        <f t="shared" si="81"/>
        <v>0.54356357674245437</v>
      </c>
      <c r="AB68" s="173">
        <f t="shared" si="81"/>
        <v>0.59075532718609014</v>
      </c>
      <c r="AD68" s="68">
        <f t="shared" si="31"/>
        <v>73.703967810399874</v>
      </c>
      <c r="AE68" s="69">
        <f t="shared" si="32"/>
        <v>97.829679972603046</v>
      </c>
      <c r="AF68" s="69">
        <f t="shared" si="33"/>
        <v>171.53364778300292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2.2770601443876317</v>
      </c>
      <c r="C69" s="173">
        <f t="shared" si="73"/>
        <v>1.8782980324659706</v>
      </c>
      <c r="D69" s="173">
        <f t="shared" si="73"/>
        <v>1.6521524296677055</v>
      </c>
      <c r="E69" s="173">
        <f t="shared" si="73"/>
        <v>1.3657169658889527</v>
      </c>
      <c r="F69" s="173">
        <f t="shared" si="73"/>
        <v>1.2579789594717932</v>
      </c>
      <c r="H69" s="68">
        <f t="shared" si="21"/>
        <v>-18.231643562902853</v>
      </c>
      <c r="I69" s="69">
        <f t="shared" si="22"/>
        <v>34.36609488116796</v>
      </c>
      <c r="J69" s="69">
        <f t="shared" si="23"/>
        <v>16.134451318265111</v>
      </c>
      <c r="L69" t="str">
        <f t="shared" si="24"/>
        <v>91 Elementary trades and related occupations</v>
      </c>
      <c r="M69" s="173">
        <f t="shared" ref="M69:Q70" si="82">M32/M$35*100</f>
        <v>3.096669646467705</v>
      </c>
      <c r="N69" s="173">
        <f t="shared" si="82"/>
        <v>2.6423849535597488</v>
      </c>
      <c r="O69" s="173">
        <f t="shared" si="82"/>
        <v>2.4089386150182905</v>
      </c>
      <c r="P69" s="173">
        <f t="shared" si="82"/>
        <v>2.0038437235570106</v>
      </c>
      <c r="Q69" s="173">
        <f t="shared" si="82"/>
        <v>1.8853506481625544</v>
      </c>
      <c r="S69" s="68">
        <f t="shared" si="26"/>
        <v>-17.289896762639128</v>
      </c>
      <c r="T69" s="69">
        <f t="shared" si="27"/>
        <v>28.943161730166452</v>
      </c>
      <c r="U69" s="69">
        <f t="shared" si="28"/>
        <v>11.653264967527319</v>
      </c>
      <c r="W69" t="str">
        <f t="shared" si="29"/>
        <v>91 Elementary trades and related occupations</v>
      </c>
      <c r="X69" s="173">
        <f t="shared" ref="X69:AB70" si="83">X32/X$35*100</f>
        <v>1.316235874343967</v>
      </c>
      <c r="Y69" s="173">
        <f t="shared" si="83"/>
        <v>0.99979229645230672</v>
      </c>
      <c r="Z69" s="173">
        <f t="shared" si="83"/>
        <v>0.79896011847028592</v>
      </c>
      <c r="AA69" s="173">
        <f t="shared" si="83"/>
        <v>0.65301567916539038</v>
      </c>
      <c r="AB69" s="173">
        <f t="shared" si="83"/>
        <v>0.57422015144663552</v>
      </c>
      <c r="AD69" s="68">
        <f t="shared" si="31"/>
        <v>-21.432811974482203</v>
      </c>
      <c r="AE69" s="69">
        <f t="shared" si="32"/>
        <v>52.79962955973447</v>
      </c>
      <c r="AF69" s="69">
        <f t="shared" si="33"/>
        <v>31.366817585252267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9.2364112227796067</v>
      </c>
      <c r="C70" s="173">
        <f t="shared" si="73"/>
        <v>9.2542942962051171</v>
      </c>
      <c r="D70" s="173">
        <f t="shared" si="73"/>
        <v>8.5155079146634449</v>
      </c>
      <c r="E70" s="173">
        <f t="shared" si="73"/>
        <v>8.4348351301797333</v>
      </c>
      <c r="F70" s="173">
        <f t="shared" si="73"/>
        <v>7.8094581870587723</v>
      </c>
      <c r="H70" s="68">
        <f t="shared" si="21"/>
        <v>-1.5144869769315779</v>
      </c>
      <c r="I70" s="69">
        <f t="shared" si="22"/>
        <v>50.386683518453133</v>
      </c>
      <c r="J70" s="69">
        <f t="shared" si="23"/>
        <v>48.872196541521554</v>
      </c>
      <c r="L70" t="str">
        <f t="shared" si="24"/>
        <v>92 Elementary administration and service occupations</v>
      </c>
      <c r="M70" s="173">
        <f t="shared" si="82"/>
        <v>8.4428028373917687</v>
      </c>
      <c r="N70" s="173">
        <f t="shared" si="82"/>
        <v>7.8965952765035121</v>
      </c>
      <c r="O70" s="173">
        <f t="shared" si="82"/>
        <v>7.6540843049791309</v>
      </c>
      <c r="P70" s="173">
        <f t="shared" si="82"/>
        <v>8.0048545252637098</v>
      </c>
      <c r="Q70" s="173">
        <f t="shared" si="82"/>
        <v>7.4841465261763718</v>
      </c>
      <c r="S70" s="68">
        <f t="shared" si="26"/>
        <v>3.3335148269240444</v>
      </c>
      <c r="T70" s="69">
        <f t="shared" si="27"/>
        <v>42.797933939699391</v>
      </c>
      <c r="U70" s="69">
        <f t="shared" si="28"/>
        <v>46.131448766623436</v>
      </c>
      <c r="W70" t="str">
        <f t="shared" si="29"/>
        <v>92 Elementary administration and service occupations</v>
      </c>
      <c r="X70" s="173">
        <f t="shared" si="83"/>
        <v>10.166754509010001</v>
      </c>
      <c r="Y70" s="173">
        <f t="shared" si="83"/>
        <v>10.815303055366428</v>
      </c>
      <c r="Z70" s="173">
        <f t="shared" si="83"/>
        <v>9.4866672919003676</v>
      </c>
      <c r="AA70" s="173">
        <f t="shared" si="83"/>
        <v>8.9150653143984702</v>
      </c>
      <c r="AB70" s="173">
        <f t="shared" si="83"/>
        <v>8.1640083165774033</v>
      </c>
      <c r="AD70" s="68">
        <f t="shared" si="31"/>
        <v>-5.9242584311820714</v>
      </c>
      <c r="AE70" s="69">
        <f t="shared" si="32"/>
        <v>57.289455551093319</v>
      </c>
      <c r="AF70" s="69">
        <f t="shared" si="33"/>
        <v>51.365197119911244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7.3895455407369433</v>
      </c>
      <c r="I72" s="67">
        <f>IF(D35&gt;0,I35/D35*100,0)</f>
        <v>50.048682913306507</v>
      </c>
      <c r="J72" s="67">
        <f>IF(D35&gt;0,(J35/D35)*100,0)</f>
        <v>57.438228454043426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5.6798435531389773</v>
      </c>
      <c r="T72" s="67">
        <f t="shared" ref="T72" si="85">IF(O35&gt;0,T35/O35*100,0)</f>
        <v>41.550825763734878</v>
      </c>
      <c r="U72" s="67">
        <f t="shared" ref="U72" si="86">IF(O35&gt;0,(U35/O35)*100,0)</f>
        <v>47.230669316873801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9.3170445074123798</v>
      </c>
      <c r="AE72" s="67">
        <f t="shared" ref="AE72" si="88">IF(Z35&gt;0,AE35/Z35*100,0)</f>
        <v>59.629072357532124</v>
      </c>
      <c r="AF72" s="67">
        <f t="shared" ref="AF72" si="89">IF(Z35&gt;0,(AF35/Z35)*100,0)</f>
        <v>68.9461168649445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Worcestershire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Worcestershire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Worcestershire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3.6267043131957832</v>
      </c>
      <c r="C82" s="18">
        <f t="shared" ref="B82:E107" si="96">IF(AND(D$6-C$6 &lt;&gt; 0,C8&lt;&gt;0,D8&lt;&gt;0),(EXP(LN(D8/C8)/(D$6-C$6))-1)*100,0)</f>
        <v>2.3161244594711583</v>
      </c>
      <c r="D82" s="18">
        <f t="shared" si="96"/>
        <v>-1.2828068907163148</v>
      </c>
      <c r="E82" s="18">
        <f t="shared" si="96"/>
        <v>1.0972820262227012</v>
      </c>
      <c r="F82" s="18">
        <f t="shared" ref="F82:F107" si="97">IF(AND(F$6-D$6 &lt;&gt; 0,D8&lt;&gt;0,F8&lt;&gt;0),(EXP(LN(F8/D8)/(F$6-D$6))-1)*100,0)</f>
        <v>0.29761039114386545</v>
      </c>
      <c r="H82" s="18">
        <f t="shared" ref="H82:H107" si="98">IF($F$6-$D$6 &lt;&gt; 0,(EXP(LN(1+(H45/100))/($F$6-$D$6))-1)*100,0)</f>
        <v>0.29761039114386545</v>
      </c>
      <c r="I82" s="18">
        <f t="shared" ref="I82:I107" si="99">IF(D8&gt;0,((1+(I8/D8))^(1/($F$6-$D$6))-1)*100,0)</f>
        <v>2.7375281186597045</v>
      </c>
      <c r="J82" s="18">
        <f t="shared" ref="J82:J107" si="100">IF($F$6-$D$6 &lt;&gt; 0,(EXP(LN(1+(J45/100))/($F$6-$D$6))-1)*100,0)</f>
        <v>2.9428451026157987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2.6932470096324046</v>
      </c>
      <c r="N82" s="18">
        <f t="shared" si="102"/>
        <v>1.5415823797376271</v>
      </c>
      <c r="O82" s="18">
        <f t="shared" si="102"/>
        <v>-1.9069581716430362</v>
      </c>
      <c r="P82" s="18">
        <f t="shared" si="102"/>
        <v>0.68959682467066852</v>
      </c>
      <c r="Q82" s="18">
        <f t="shared" ref="Q82:Q107" si="103">IF(AND(Q$6-O$6 &lt;&gt; 0,O8&lt;&gt;0,Q8&lt;&gt;0),(EXP(LN(Q8/O8)/(Q$6-O$6))-1)*100,0)</f>
        <v>-0.18346987766775236</v>
      </c>
      <c r="S82" s="18">
        <f t="shared" ref="S82:S107" si="104">IF($F$6-$D$6 &lt;&gt; 0,(EXP(LN(1+(S45/100))/($F$6-$D$6))-1)*100,0)</f>
        <v>-0.18346987766775236</v>
      </c>
      <c r="T82" s="18">
        <f t="shared" ref="T82:T107" si="105">IF(O8&gt;0,((1+(T8/O8))^(1/($F$6-$D$6))-1)*100,0)</f>
        <v>2.4508549404471447</v>
      </c>
      <c r="U82" s="18">
        <f t="shared" ref="U82:U107" si="106">IF($F$6-$D$6 &lt;&gt; 0,(EXP(LN(1+(U45/100))/($F$6-$D$6))-1)*100,0)</f>
        <v>2.3206471076801405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5.8073671113961334</v>
      </c>
      <c r="Y82" s="18">
        <f t="shared" si="108"/>
        <v>3.9956998566957447</v>
      </c>
      <c r="Z82" s="18">
        <f t="shared" si="108"/>
        <v>-1.1085683455136497E-2</v>
      </c>
      <c r="AA82" s="18">
        <f t="shared" si="108"/>
        <v>1.8423987262867536</v>
      </c>
      <c r="AB82" s="18">
        <f t="shared" ref="AB82:AB107" si="109">IF(AND(AB$6-Z$6 &lt;&gt; 0,Z8&lt;&gt;0,AB8&lt;&gt;0),(EXP(LN(AB8/Z8)/(AB$6-Z$6))-1)*100,0)</f>
        <v>1.2207841657632779</v>
      </c>
      <c r="AD82" s="18">
        <f t="shared" ref="AD82:AD107" si="110">IF($F$6-$D$6 &lt;&gt; 0,(EXP(LN(1+(AD45/100))/($F$6-$D$6))-1)*100,0)</f>
        <v>1.2207841657632779</v>
      </c>
      <c r="AE82" s="18">
        <f t="shared" ref="AE82:AE107" si="111">IF(Z8&gt;0,((1+(AE8/Z8))^(1/($F$6-$D$6))-1)*100,0)</f>
        <v>3.3099175807951076</v>
      </c>
      <c r="AF82" s="18">
        <f t="shared" ref="AF82:AF107" si="112">IF($F$6-$D$6 &lt;&gt; 0,(EXP(LN(1+(AF45/100))/($F$6-$D$6))-1)*100,0)</f>
        <v>4.108789272660629</v>
      </c>
    </row>
    <row r="83" spans="1:32" x14ac:dyDescent="0.2">
      <c r="A83" t="str">
        <f t="shared" si="95"/>
        <v>12 Other managers and proprietors</v>
      </c>
      <c r="B83" s="18">
        <f t="shared" si="96"/>
        <v>1.6152459214394232</v>
      </c>
      <c r="C83" s="18">
        <f t="shared" si="96"/>
        <v>4.0991209113223848</v>
      </c>
      <c r="D83" s="18">
        <f t="shared" si="96"/>
        <v>4.268795853055285</v>
      </c>
      <c r="E83" s="18">
        <f t="shared" si="96"/>
        <v>1.7677846836872346</v>
      </c>
      <c r="F83" s="18">
        <f t="shared" si="97"/>
        <v>2.594717479518005</v>
      </c>
      <c r="H83" s="18">
        <f t="shared" si="98"/>
        <v>2.594717479518005</v>
      </c>
      <c r="I83" s="18">
        <f t="shared" si="99"/>
        <v>3.7681683369377827</v>
      </c>
      <c r="J83" s="18">
        <f t="shared" si="100"/>
        <v>5.4293596650654141</v>
      </c>
      <c r="L83" t="str">
        <f t="shared" si="101"/>
        <v>12 Other managers and proprietors</v>
      </c>
      <c r="M83" s="18">
        <f t="shared" si="102"/>
        <v>2.1385591148681549</v>
      </c>
      <c r="N83" s="18">
        <f t="shared" si="102"/>
        <v>-5.0513124925603119</v>
      </c>
      <c r="O83" s="18">
        <f t="shared" si="102"/>
        <v>5.019518511615817</v>
      </c>
      <c r="P83" s="18">
        <f t="shared" si="102"/>
        <v>1.6145250577800141</v>
      </c>
      <c r="Q83" s="18">
        <f t="shared" si="103"/>
        <v>2.7370762166133211</v>
      </c>
      <c r="S83" s="18">
        <f t="shared" si="104"/>
        <v>2.7370762166133211</v>
      </c>
      <c r="T83" s="18">
        <f t="shared" si="105"/>
        <v>3.5287578847139844</v>
      </c>
      <c r="U83" s="18">
        <f t="shared" si="106"/>
        <v>5.338346748758882</v>
      </c>
      <c r="W83" t="str">
        <f t="shared" si="107"/>
        <v>12 Other managers and proprietors</v>
      </c>
      <c r="X83" s="18">
        <f t="shared" si="108"/>
        <v>0.82665280208051861</v>
      </c>
      <c r="Y83" s="18">
        <f t="shared" si="108"/>
        <v>18.341358278530162</v>
      </c>
      <c r="Z83" s="18">
        <f t="shared" si="108"/>
        <v>3.2998633033652913</v>
      </c>
      <c r="AA83" s="18">
        <f t="shared" si="108"/>
        <v>1.9723794535432271</v>
      </c>
      <c r="AB83" s="18">
        <f t="shared" si="109"/>
        <v>2.4129676953785539</v>
      </c>
      <c r="AD83" s="18">
        <f t="shared" si="110"/>
        <v>2.4129676953785539</v>
      </c>
      <c r="AE83" s="18">
        <f t="shared" si="111"/>
        <v>4.0566776218849965</v>
      </c>
      <c r="AF83" s="18">
        <f t="shared" si="112"/>
        <v>5.5414926303278156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3.1563514883010235</v>
      </c>
      <c r="C84" s="18">
        <f t="shared" si="96"/>
        <v>4.949089770403603</v>
      </c>
      <c r="D84" s="18">
        <f t="shared" si="96"/>
        <v>0.93248773976917221</v>
      </c>
      <c r="E84" s="18">
        <f t="shared" si="96"/>
        <v>1.0936643220034181</v>
      </c>
      <c r="F84" s="18">
        <f t="shared" si="97"/>
        <v>1.0399102172161667</v>
      </c>
      <c r="H84" s="18">
        <f t="shared" si="98"/>
        <v>1.0399102172161667</v>
      </c>
      <c r="I84" s="18">
        <f t="shared" si="99"/>
        <v>2.2343864433852056</v>
      </c>
      <c r="J84" s="18">
        <f t="shared" si="100"/>
        <v>3.0128329235642681</v>
      </c>
      <c r="L84" t="str">
        <f t="shared" si="101"/>
        <v>21 Science, research, engineering and technology professionals</v>
      </c>
      <c r="M84" s="18">
        <f t="shared" si="102"/>
        <v>3.4125134621422859</v>
      </c>
      <c r="N84" s="18">
        <f t="shared" si="102"/>
        <v>1.5043679319177716</v>
      </c>
      <c r="O84" s="18">
        <f t="shared" si="102"/>
        <v>0.38291992551788834</v>
      </c>
      <c r="P84" s="18">
        <f t="shared" si="102"/>
        <v>0.80519719739420292</v>
      </c>
      <c r="Q84" s="18">
        <f t="shared" si="103"/>
        <v>0.66424109945841803</v>
      </c>
      <c r="S84" s="18">
        <f t="shared" si="104"/>
        <v>0.66424109945841803</v>
      </c>
      <c r="T84" s="18">
        <f t="shared" si="105"/>
        <v>1.9673736243531526</v>
      </c>
      <c r="U84" s="18">
        <f t="shared" si="106"/>
        <v>2.4788893221989516</v>
      </c>
      <c r="W84" t="str">
        <f t="shared" si="107"/>
        <v>21 Science, research, engineering and technology professionals</v>
      </c>
      <c r="X84" s="18">
        <f t="shared" si="108"/>
        <v>1.8118831719408535</v>
      </c>
      <c r="Y84" s="18">
        <f t="shared" si="108"/>
        <v>23.749688192482399</v>
      </c>
      <c r="Z84" s="18">
        <f t="shared" si="108"/>
        <v>3.2565704424210251</v>
      </c>
      <c r="AA84" s="18">
        <f t="shared" si="108"/>
        <v>2.1497323036461458</v>
      </c>
      <c r="AB84" s="18">
        <f t="shared" si="109"/>
        <v>2.517353748785589</v>
      </c>
      <c r="AD84" s="18">
        <f t="shared" si="110"/>
        <v>2.517353748785589</v>
      </c>
      <c r="AE84" s="18">
        <f t="shared" si="111"/>
        <v>3.3230912369811572</v>
      </c>
      <c r="AF84" s="18">
        <f t="shared" si="112"/>
        <v>5.0200318485069451</v>
      </c>
    </row>
    <row r="85" spans="1:32" x14ac:dyDescent="0.2">
      <c r="A85" t="str">
        <f t="shared" si="95"/>
        <v>22 Health professionals</v>
      </c>
      <c r="B85" s="18">
        <f t="shared" si="96"/>
        <v>5.3805757947318122</v>
      </c>
      <c r="C85" s="18">
        <f t="shared" si="96"/>
        <v>-2.4431967581483582</v>
      </c>
      <c r="D85" s="18">
        <f t="shared" si="96"/>
        <v>1.6974493862757178</v>
      </c>
      <c r="E85" s="18">
        <f t="shared" si="96"/>
        <v>1.0117358816175592</v>
      </c>
      <c r="F85" s="18">
        <f t="shared" si="97"/>
        <v>1.2397917767180688</v>
      </c>
      <c r="H85" s="18">
        <f t="shared" si="98"/>
        <v>1.2397917767180688</v>
      </c>
      <c r="I85" s="18">
        <f t="shared" si="99"/>
        <v>3.1430466323548512</v>
      </c>
      <c r="J85" s="18">
        <f t="shared" si="100"/>
        <v>3.9722499779144549</v>
      </c>
      <c r="L85" t="str">
        <f t="shared" si="101"/>
        <v>22 Health professionals</v>
      </c>
      <c r="M85" s="18">
        <f t="shared" si="102"/>
        <v>5.8024885132836879</v>
      </c>
      <c r="N85" s="18">
        <f t="shared" si="102"/>
        <v>4.7181081882053499</v>
      </c>
      <c r="O85" s="18">
        <f t="shared" si="102"/>
        <v>1.3992299074580661</v>
      </c>
      <c r="P85" s="18">
        <f t="shared" si="102"/>
        <v>0.86611358764467905</v>
      </c>
      <c r="Q85" s="18">
        <f t="shared" si="103"/>
        <v>1.043506863062027</v>
      </c>
      <c r="S85" s="18">
        <f t="shared" si="104"/>
        <v>1.043506863062027</v>
      </c>
      <c r="T85" s="18">
        <f t="shared" si="105"/>
        <v>2.3602901966690348</v>
      </c>
      <c r="U85" s="18">
        <f t="shared" si="106"/>
        <v>3.1288578567045144</v>
      </c>
      <c r="W85" t="str">
        <f t="shared" si="107"/>
        <v>22 Health professionals</v>
      </c>
      <c r="X85" s="18">
        <f t="shared" si="108"/>
        <v>5.2498115511311561</v>
      </c>
      <c r="Y85" s="18">
        <f t="shared" si="108"/>
        <v>-4.6919460009297147</v>
      </c>
      <c r="Z85" s="18">
        <f t="shared" si="108"/>
        <v>1.7995334855629208</v>
      </c>
      <c r="AA85" s="18">
        <f t="shared" si="108"/>
        <v>1.0605732728038886</v>
      </c>
      <c r="AB85" s="18">
        <f t="shared" si="109"/>
        <v>1.3062954023194351</v>
      </c>
      <c r="AD85" s="18">
        <f t="shared" si="110"/>
        <v>1.3062954023194351</v>
      </c>
      <c r="AE85" s="18">
        <f t="shared" si="111"/>
        <v>3.3948759242879989</v>
      </c>
      <c r="AF85" s="18">
        <f t="shared" si="112"/>
        <v>4.2423131401638114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0.43096747670436919</v>
      </c>
      <c r="C86" s="18">
        <f t="shared" si="96"/>
        <v>5.9203619800213492</v>
      </c>
      <c r="D86" s="18">
        <f t="shared" si="96"/>
        <v>1.1928501836718342</v>
      </c>
      <c r="E86" s="18">
        <f t="shared" si="96"/>
        <v>1.1347787738817727</v>
      </c>
      <c r="F86" s="18">
        <f t="shared" si="97"/>
        <v>1.1541322067154303</v>
      </c>
      <c r="H86" s="18">
        <f t="shared" si="98"/>
        <v>1.1541322067154303</v>
      </c>
      <c r="I86" s="18">
        <f t="shared" si="99"/>
        <v>2.9857862111619671</v>
      </c>
      <c r="J86" s="18">
        <f t="shared" si="100"/>
        <v>3.7718234337115408</v>
      </c>
      <c r="L86" t="str">
        <f t="shared" si="101"/>
        <v>23 Teaching and other educational professionals</v>
      </c>
      <c r="M86" s="18">
        <f t="shared" si="102"/>
        <v>-0.88979774015723878</v>
      </c>
      <c r="N86" s="18">
        <f t="shared" si="102"/>
        <v>7.8177071715426871</v>
      </c>
      <c r="O86" s="18">
        <f t="shared" si="102"/>
        <v>1.5255911563352376</v>
      </c>
      <c r="P86" s="18">
        <f t="shared" si="102"/>
        <v>0.7881676889936795</v>
      </c>
      <c r="Q86" s="18">
        <f t="shared" si="103"/>
        <v>1.0333784465304419</v>
      </c>
      <c r="S86" s="18">
        <f t="shared" si="104"/>
        <v>1.0333784465304419</v>
      </c>
      <c r="T86" s="18">
        <f t="shared" si="105"/>
        <v>2.6008997427182656</v>
      </c>
      <c r="U86" s="18">
        <f t="shared" si="106"/>
        <v>3.3385316344616944</v>
      </c>
      <c r="W86" t="str">
        <f t="shared" si="107"/>
        <v>23 Teaching and other educational professionals</v>
      </c>
      <c r="X86" s="18">
        <f t="shared" si="108"/>
        <v>1.077197804999952</v>
      </c>
      <c r="Y86" s="18">
        <f t="shared" si="108"/>
        <v>5.0366014824877903</v>
      </c>
      <c r="Z86" s="18">
        <f t="shared" si="108"/>
        <v>1.0322008392810611</v>
      </c>
      <c r="AA86" s="18">
        <f t="shared" si="108"/>
        <v>1.3007606890630408</v>
      </c>
      <c r="AB86" s="18">
        <f t="shared" si="109"/>
        <v>1.2111615132210485</v>
      </c>
      <c r="AD86" s="18">
        <f t="shared" si="110"/>
        <v>1.2111615132210485</v>
      </c>
      <c r="AE86" s="18">
        <f t="shared" si="111"/>
        <v>3.1629226404710886</v>
      </c>
      <c r="AF86" s="18">
        <f t="shared" si="112"/>
        <v>3.9703613311662833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4.0495554791688093</v>
      </c>
      <c r="C87" s="18">
        <f t="shared" si="96"/>
        <v>8.6343568153534278</v>
      </c>
      <c r="D87" s="18">
        <f t="shared" si="96"/>
        <v>2.2270730872957945</v>
      </c>
      <c r="E87" s="18">
        <f t="shared" si="96"/>
        <v>1.3738413825178375</v>
      </c>
      <c r="F87" s="18">
        <f t="shared" si="97"/>
        <v>1.6574577296447401</v>
      </c>
      <c r="H87" s="18">
        <f t="shared" si="98"/>
        <v>1.6574577296447401</v>
      </c>
      <c r="I87" s="18">
        <f t="shared" si="99"/>
        <v>2.9583406292955194</v>
      </c>
      <c r="J87" s="18">
        <f t="shared" si="100"/>
        <v>4.104140689173974</v>
      </c>
      <c r="L87" t="str">
        <f t="shared" si="101"/>
        <v>24 Business, media and public service professionals</v>
      </c>
      <c r="M87" s="18">
        <f t="shared" si="102"/>
        <v>2.9424329258585846</v>
      </c>
      <c r="N87" s="18">
        <f t="shared" si="102"/>
        <v>9.1626857330466382</v>
      </c>
      <c r="O87" s="18">
        <f t="shared" si="102"/>
        <v>2.3498598079549016</v>
      </c>
      <c r="P87" s="18">
        <f t="shared" si="102"/>
        <v>1.0285112504422322</v>
      </c>
      <c r="Q87" s="18">
        <f t="shared" si="103"/>
        <v>1.4670543932921998</v>
      </c>
      <c r="S87" s="18">
        <f t="shared" si="104"/>
        <v>1.4670543932921998</v>
      </c>
      <c r="T87" s="18">
        <f t="shared" si="105"/>
        <v>2.6692309572937445</v>
      </c>
      <c r="U87" s="18">
        <f t="shared" si="106"/>
        <v>3.716698319641476</v>
      </c>
      <c r="W87" t="str">
        <f t="shared" si="107"/>
        <v>24 Business, media and public service professionals</v>
      </c>
      <c r="X87" s="18">
        <f t="shared" si="108"/>
        <v>5.6869448128682221</v>
      </c>
      <c r="Y87" s="18">
        <f t="shared" si="108"/>
        <v>7.9026645481915958</v>
      </c>
      <c r="Z87" s="18">
        <f t="shared" si="108"/>
        <v>2.0540392603972002</v>
      </c>
      <c r="AA87" s="18">
        <f t="shared" si="108"/>
        <v>1.847204728242402</v>
      </c>
      <c r="AB87" s="18">
        <f t="shared" si="109"/>
        <v>1.9161029530881279</v>
      </c>
      <c r="AD87" s="18">
        <f t="shared" si="110"/>
        <v>1.9161029530881279</v>
      </c>
      <c r="AE87" s="18">
        <f t="shared" si="111"/>
        <v>3.3452005703193954</v>
      </c>
      <c r="AF87" s="18">
        <f t="shared" si="112"/>
        <v>4.6151298706224031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2.9002481669206936</v>
      </c>
      <c r="C88" s="18">
        <f t="shared" si="96"/>
        <v>8.0059072445503467</v>
      </c>
      <c r="D88" s="18">
        <f t="shared" si="96"/>
        <v>-2.5356659570789475</v>
      </c>
      <c r="E88" s="18">
        <f t="shared" si="96"/>
        <v>0.69362883296477662</v>
      </c>
      <c r="F88" s="18">
        <f t="shared" si="97"/>
        <v>-0.39451950897000376</v>
      </c>
      <c r="H88" s="18">
        <f t="shared" si="98"/>
        <v>-0.39451950897000376</v>
      </c>
      <c r="I88" s="18">
        <f t="shared" si="99"/>
        <v>2.0961530910609705</v>
      </c>
      <c r="J88" s="18">
        <f t="shared" si="100"/>
        <v>1.8032775921664523</v>
      </c>
      <c r="L88" t="str">
        <f t="shared" si="101"/>
        <v>31 Science, engineering and technology associate professionals</v>
      </c>
      <c r="M88" s="18">
        <f t="shared" si="102"/>
        <v>3.79254222642742</v>
      </c>
      <c r="N88" s="18">
        <f t="shared" si="102"/>
        <v>3.8424812283868848</v>
      </c>
      <c r="O88" s="18">
        <f t="shared" si="102"/>
        <v>-3.596179987942294</v>
      </c>
      <c r="P88" s="18">
        <f t="shared" si="102"/>
        <v>0.23640570484442236</v>
      </c>
      <c r="Q88" s="18">
        <f t="shared" si="103"/>
        <v>-1.057760097919469</v>
      </c>
      <c r="S88" s="18">
        <f t="shared" si="104"/>
        <v>-1.057760097919469</v>
      </c>
      <c r="T88" s="18">
        <f t="shared" si="105"/>
        <v>1.8054080275416773</v>
      </c>
      <c r="U88" s="18">
        <f t="shared" si="106"/>
        <v>0.99685398557074478</v>
      </c>
      <c r="W88" t="str">
        <f t="shared" si="107"/>
        <v>31 Science, engineering and technology associate professionals</v>
      </c>
      <c r="X88" s="18">
        <f t="shared" si="108"/>
        <v>-0.19717997004712329</v>
      </c>
      <c r="Y88" s="18">
        <f t="shared" si="108"/>
        <v>23.954990254929488</v>
      </c>
      <c r="Z88" s="18">
        <f t="shared" si="108"/>
        <v>0.58775503070105373</v>
      </c>
      <c r="AA88" s="18">
        <f t="shared" si="108"/>
        <v>1.7998587269032473</v>
      </c>
      <c r="AB88" s="18">
        <f t="shared" si="109"/>
        <v>1.394209891959175</v>
      </c>
      <c r="AD88" s="18">
        <f t="shared" si="110"/>
        <v>1.394209891959175</v>
      </c>
      <c r="AE88" s="18">
        <f t="shared" si="111"/>
        <v>2.9579999390484168</v>
      </c>
      <c r="AF88" s="18">
        <f t="shared" si="112"/>
        <v>3.9161784084002393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4.3988959695634655</v>
      </c>
      <c r="C89" s="18">
        <f t="shared" si="96"/>
        <v>-1.1002304960261444E-2</v>
      </c>
      <c r="D89" s="18">
        <f t="shared" si="96"/>
        <v>0.52153949204845063</v>
      </c>
      <c r="E89" s="18">
        <f t="shared" si="96"/>
        <v>1.0873976116415385</v>
      </c>
      <c r="F89" s="18">
        <f t="shared" si="97"/>
        <v>0.89842519421692302</v>
      </c>
      <c r="H89" s="18">
        <f t="shared" si="98"/>
        <v>0.89842519421692302</v>
      </c>
      <c r="I89" s="18">
        <f t="shared" si="99"/>
        <v>3.2050039611025705</v>
      </c>
      <c r="J89" s="18">
        <f t="shared" si="100"/>
        <v>3.7961445682790584</v>
      </c>
      <c r="L89" t="str">
        <f t="shared" si="101"/>
        <v>32 Health and social care associate professionals</v>
      </c>
      <c r="M89" s="18">
        <f t="shared" si="102"/>
        <v>2.5805914217543968</v>
      </c>
      <c r="N89" s="18">
        <f t="shared" si="102"/>
        <v>5.0824404814044266</v>
      </c>
      <c r="O89" s="18">
        <f t="shared" si="102"/>
        <v>-1.2648773832344862</v>
      </c>
      <c r="P89" s="18">
        <f t="shared" si="102"/>
        <v>0.5858317281620673</v>
      </c>
      <c r="Q89" s="18">
        <f>IF(AND(Q$6-O$6 &lt;&gt; 0,O15&lt;&gt;0,Q15&lt;&gt;0),(EXP(LN(Q15/O15)/(Q$6-O$6))-1)*100,0)</f>
        <v>-3.4893992918383354E-2</v>
      </c>
      <c r="S89" s="18">
        <f t="shared" si="104"/>
        <v>-3.4893992918383354E-2</v>
      </c>
      <c r="T89" s="18">
        <f t="shared" si="105"/>
        <v>2.5539456041921538</v>
      </c>
      <c r="U89" s="18">
        <f t="shared" si="106"/>
        <v>2.5294502948888908</v>
      </c>
      <c r="W89" t="str">
        <f t="shared" si="107"/>
        <v>32 Health and social care associate professionals</v>
      </c>
      <c r="X89" s="18">
        <f t="shared" si="108"/>
        <v>4.928004474896186</v>
      </c>
      <c r="Y89" s="18">
        <f t="shared" si="108"/>
        <v>-1.4113863593446907</v>
      </c>
      <c r="Z89" s="18">
        <f t="shared" si="108"/>
        <v>1.0217632417144795</v>
      </c>
      <c r="AA89" s="18">
        <f t="shared" si="108"/>
        <v>1.2148677494060234</v>
      </c>
      <c r="AB89" s="18">
        <f t="shared" si="109"/>
        <v>1.1504586014295271</v>
      </c>
      <c r="AD89" s="18">
        <f t="shared" si="110"/>
        <v>1.1504586014295271</v>
      </c>
      <c r="AE89" s="18">
        <f t="shared" si="111"/>
        <v>3.3853729704969027</v>
      </c>
      <c r="AF89" s="18">
        <f t="shared" si="112"/>
        <v>4.1296475908615848</v>
      </c>
    </row>
    <row r="90" spans="1:32" x14ac:dyDescent="0.2">
      <c r="A90" t="str">
        <f t="shared" si="95"/>
        <v>33 Protective service occupations</v>
      </c>
      <c r="B90" s="18">
        <f t="shared" si="96"/>
        <v>0.57305837032801676</v>
      </c>
      <c r="C90" s="18">
        <f t="shared" si="96"/>
        <v>6.0704669946867407</v>
      </c>
      <c r="D90" s="18">
        <f t="shared" si="96"/>
        <v>3.7872838694626099</v>
      </c>
      <c r="E90" s="18">
        <f t="shared" si="96"/>
        <v>1.6207814261264497</v>
      </c>
      <c r="F90" s="18">
        <f t="shared" si="97"/>
        <v>2.3378767628085217</v>
      </c>
      <c r="H90" s="18">
        <f t="shared" si="98"/>
        <v>2.3378767628085217</v>
      </c>
      <c r="I90" s="18">
        <f t="shared" si="99"/>
        <v>2.4625263681871346</v>
      </c>
      <c r="J90" s="18">
        <f t="shared" si="100"/>
        <v>4.204090242431513</v>
      </c>
      <c r="L90" t="str">
        <f t="shared" si="101"/>
        <v>33 Protective service occupations</v>
      </c>
      <c r="M90" s="18">
        <f t="shared" si="102"/>
        <v>-0.26167020413909725</v>
      </c>
      <c r="N90" s="18">
        <f t="shared" si="102"/>
        <v>3.6163646207311828</v>
      </c>
      <c r="O90" s="18">
        <f t="shared" si="102"/>
        <v>2.9738731204195901</v>
      </c>
      <c r="P90" s="18">
        <f t="shared" si="102"/>
        <v>0.8843516491557013</v>
      </c>
      <c r="Q90" s="18">
        <f t="shared" si="103"/>
        <v>1.5761046894164243</v>
      </c>
      <c r="S90" s="18">
        <f t="shared" si="104"/>
        <v>1.5761046894164243</v>
      </c>
      <c r="T90" s="18">
        <f t="shared" si="105"/>
        <v>1.933285100108173</v>
      </c>
      <c r="U90" s="18">
        <f t="shared" si="106"/>
        <v>3.1704499339691772</v>
      </c>
      <c r="W90" t="str">
        <f t="shared" si="107"/>
        <v>33 Protective service occupations</v>
      </c>
      <c r="X90" s="18">
        <f t="shared" si="108"/>
        <v>3.1217602124466559</v>
      </c>
      <c r="Y90" s="18">
        <f t="shared" si="108"/>
        <v>12.966462866121486</v>
      </c>
      <c r="Z90" s="18">
        <f t="shared" si="108"/>
        <v>5.7736661571723857</v>
      </c>
      <c r="AA90" s="18">
        <f t="shared" si="108"/>
        <v>3.1234702337447295</v>
      </c>
      <c r="AB90" s="18">
        <f t="shared" si="109"/>
        <v>3.999407541708111</v>
      </c>
      <c r="AD90" s="18">
        <f t="shared" si="110"/>
        <v>3.999407541708111</v>
      </c>
      <c r="AE90" s="18">
        <f t="shared" si="111"/>
        <v>3.6729581657100052</v>
      </c>
      <c r="AF90" s="18">
        <f t="shared" si="112"/>
        <v>6.3516595456536651</v>
      </c>
    </row>
    <row r="91" spans="1:32" x14ac:dyDescent="0.2">
      <c r="A91" t="str">
        <f t="shared" si="95"/>
        <v>34 Culture, media and sports occupations</v>
      </c>
      <c r="B91" s="18">
        <f t="shared" si="96"/>
        <v>1.155705609710389</v>
      </c>
      <c r="C91" s="18">
        <f t="shared" si="96"/>
        <v>1.7854398220408463</v>
      </c>
      <c r="D91" s="18">
        <f t="shared" si="96"/>
        <v>-1.3692913001468798</v>
      </c>
      <c r="E91" s="18">
        <f t="shared" si="96"/>
        <v>1.2640762373471004</v>
      </c>
      <c r="F91" s="18">
        <f t="shared" si="97"/>
        <v>0.37856623180065885</v>
      </c>
      <c r="H91" s="18">
        <f t="shared" si="98"/>
        <v>0.37856623180065885</v>
      </c>
      <c r="I91" s="18">
        <f t="shared" si="99"/>
        <v>2.5109723249005844</v>
      </c>
      <c r="J91" s="18">
        <f t="shared" si="100"/>
        <v>2.7806754220243812</v>
      </c>
      <c r="L91" t="str">
        <f t="shared" si="101"/>
        <v>34 Culture, media and sports occupations</v>
      </c>
      <c r="M91" s="18">
        <f t="shared" si="102"/>
        <v>1.3987052195660876</v>
      </c>
      <c r="N91" s="18">
        <f t="shared" si="102"/>
        <v>0.53466566533233451</v>
      </c>
      <c r="O91" s="18">
        <f t="shared" si="102"/>
        <v>-1.3478824421454316</v>
      </c>
      <c r="P91" s="18">
        <f t="shared" si="102"/>
        <v>1.0482590577189255</v>
      </c>
      <c r="Q91" s="18">
        <f t="shared" si="103"/>
        <v>0.24314745815912087</v>
      </c>
      <c r="S91" s="18">
        <f t="shared" si="104"/>
        <v>0.24314745815912087</v>
      </c>
      <c r="T91" s="18">
        <f t="shared" si="105"/>
        <v>2.2274955977209743</v>
      </c>
      <c r="U91" s="18">
        <f t="shared" si="106"/>
        <v>2.4069621812908393</v>
      </c>
      <c r="W91" t="str">
        <f t="shared" si="107"/>
        <v>34 Culture, media and sports occupations</v>
      </c>
      <c r="X91" s="18">
        <f t="shared" si="108"/>
        <v>0.78589892542071382</v>
      </c>
      <c r="Y91" s="18">
        <f t="shared" si="108"/>
        <v>3.7179943098146095</v>
      </c>
      <c r="Z91" s="18">
        <f>IF(AND(AA$6-Z$6 &lt;&gt; 0,Z17&lt;&gt;0,AA17&lt;&gt;0),(EXP(LN(AA17/Z17)/(AA$6-Z$6))-1)*100,0)</f>
        <v>-1.401389397188546</v>
      </c>
      <c r="AA91" s="18">
        <f t="shared" si="108"/>
        <v>1.5805959300423167</v>
      </c>
      <c r="AB91" s="18">
        <f t="shared" si="109"/>
        <v>0.57671249438251415</v>
      </c>
      <c r="AD91" s="18">
        <f t="shared" si="110"/>
        <v>0.57671249438251415</v>
      </c>
      <c r="AE91" s="18">
        <f t="shared" si="111"/>
        <v>2.9160082614290816</v>
      </c>
      <c r="AF91" s="18">
        <f t="shared" si="112"/>
        <v>3.3070533156108972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0.83318696087377742</v>
      </c>
      <c r="C92" s="18">
        <f t="shared" si="96"/>
        <v>2.949470661793252</v>
      </c>
      <c r="D92" s="18">
        <f t="shared" si="96"/>
        <v>-0.77514997240645256</v>
      </c>
      <c r="E92" s="18">
        <f t="shared" si="96"/>
        <v>0.66004833007422548</v>
      </c>
      <c r="F92" s="18">
        <f t="shared" si="97"/>
        <v>0.17935706024090337</v>
      </c>
      <c r="H92" s="18">
        <f t="shared" si="98"/>
        <v>0.17935706024090337</v>
      </c>
      <c r="I92" s="18">
        <f t="shared" si="99"/>
        <v>2.5224264199544821</v>
      </c>
      <c r="J92" s="18">
        <f t="shared" si="100"/>
        <v>2.6494674250208128</v>
      </c>
      <c r="L92" t="str">
        <f t="shared" si="101"/>
        <v>35 Business and public service associate professionals</v>
      </c>
      <c r="M92" s="18">
        <f t="shared" si="102"/>
        <v>0.14046840987029796</v>
      </c>
      <c r="N92" s="18">
        <f t="shared" si="102"/>
        <v>3.6954071761213125</v>
      </c>
      <c r="O92" s="18">
        <f t="shared" si="102"/>
        <v>-1.4301589500994805</v>
      </c>
      <c r="P92" s="18">
        <f t="shared" si="102"/>
        <v>0.12514263934531034</v>
      </c>
      <c r="Q92" s="18">
        <f t="shared" si="103"/>
        <v>-0.39599900941464927</v>
      </c>
      <c r="S92" s="18">
        <f t="shared" si="104"/>
        <v>-0.39599900941464927</v>
      </c>
      <c r="T92" s="18">
        <f t="shared" si="105"/>
        <v>2.0747211723984416</v>
      </c>
      <c r="U92" s="18">
        <f t="shared" si="106"/>
        <v>1.779871409879763</v>
      </c>
      <c r="W92" t="str">
        <f t="shared" si="107"/>
        <v>35 Business and public service associate professionals</v>
      </c>
      <c r="X92" s="18">
        <f t="shared" si="108"/>
        <v>1.6615097848757143</v>
      </c>
      <c r="Y92" s="18">
        <f t="shared" si="108"/>
        <v>2.0904915486974041</v>
      </c>
      <c r="Z92" s="18">
        <f t="shared" si="108"/>
        <v>-3.0334629393680146E-2</v>
      </c>
      <c r="AA92" s="18">
        <f t="shared" si="108"/>
        <v>1.215367938225409</v>
      </c>
      <c r="AB92" s="18">
        <f t="shared" si="109"/>
        <v>0.79841851437538747</v>
      </c>
      <c r="AD92" s="18">
        <f t="shared" si="110"/>
        <v>0.79841851437538747</v>
      </c>
      <c r="AE92" s="18">
        <f t="shared" si="111"/>
        <v>3.0135591502311598</v>
      </c>
      <c r="AF92" s="18">
        <f t="shared" si="112"/>
        <v>3.5508588098420502</v>
      </c>
    </row>
    <row r="93" spans="1:32" x14ac:dyDescent="0.2">
      <c r="A93" t="str">
        <f t="shared" si="95"/>
        <v>41 Administrative occupations</v>
      </c>
      <c r="B93" s="18">
        <f t="shared" si="96"/>
        <v>-1.5573896091182426</v>
      </c>
      <c r="C93" s="18">
        <f t="shared" si="96"/>
        <v>3.7826142766821835</v>
      </c>
      <c r="D93" s="18">
        <f t="shared" si="96"/>
        <v>-1.4707242337534843</v>
      </c>
      <c r="E93" s="18">
        <f t="shared" si="96"/>
        <v>-0.35928923099620702</v>
      </c>
      <c r="F93" s="18">
        <f t="shared" si="97"/>
        <v>-0.7311536565686505</v>
      </c>
      <c r="H93" s="18">
        <f t="shared" si="98"/>
        <v>-0.7311536565686505</v>
      </c>
      <c r="I93" s="18">
        <f t="shared" si="99"/>
        <v>2.5605889069809429</v>
      </c>
      <c r="J93" s="18">
        <f t="shared" si="100"/>
        <v>2.0558218004560258</v>
      </c>
      <c r="L93" t="str">
        <f t="shared" si="101"/>
        <v>41 Administrative occupations</v>
      </c>
      <c r="M93" s="18">
        <f t="shared" si="102"/>
        <v>-2.5069451406876997</v>
      </c>
      <c r="N93" s="18">
        <f t="shared" si="102"/>
        <v>18.359539815833891</v>
      </c>
      <c r="O93" s="18">
        <f t="shared" si="102"/>
        <v>-0.52910541064578043</v>
      </c>
      <c r="P93" s="18">
        <f t="shared" si="102"/>
        <v>1.0971406168728493</v>
      </c>
      <c r="Q93" s="18">
        <f t="shared" si="103"/>
        <v>0.55212571105804908</v>
      </c>
      <c r="S93" s="18">
        <f t="shared" si="104"/>
        <v>0.55212571105804908</v>
      </c>
      <c r="T93" s="18">
        <f t="shared" si="105"/>
        <v>2.2003078679127208</v>
      </c>
      <c r="U93" s="18">
        <f t="shared" si="106"/>
        <v>2.6117319105447123</v>
      </c>
      <c r="W93" t="str">
        <f t="shared" si="107"/>
        <v>41 Administrative occupations</v>
      </c>
      <c r="X93" s="18">
        <f t="shared" si="108"/>
        <v>-1.1376329582956313</v>
      </c>
      <c r="Y93" s="18">
        <f t="shared" si="108"/>
        <v>-2.4400913040574346</v>
      </c>
      <c r="Z93" s="18">
        <f t="shared" si="108"/>
        <v>-1.9728909678591866</v>
      </c>
      <c r="AA93" s="18">
        <f t="shared" si="108"/>
        <v>-1.2622373201004899</v>
      </c>
      <c r="AB93" s="18">
        <f t="shared" si="109"/>
        <v>-1.4996924691532465</v>
      </c>
      <c r="AD93" s="18">
        <f t="shared" si="110"/>
        <v>-1.4996924691532465</v>
      </c>
      <c r="AE93" s="18">
        <f t="shared" si="111"/>
        <v>2.7404345826337329</v>
      </c>
      <c r="AF93" s="18">
        <f t="shared" si="112"/>
        <v>1.7503574865164628</v>
      </c>
    </row>
    <row r="94" spans="1:32" x14ac:dyDescent="0.2">
      <c r="A94" t="str">
        <f t="shared" si="95"/>
        <v>42 Secretarial and related occupations</v>
      </c>
      <c r="B94" s="18">
        <f t="shared" si="96"/>
        <v>-3.0173716632348913</v>
      </c>
      <c r="C94" s="18">
        <f t="shared" si="96"/>
        <v>-2.729064046226759</v>
      </c>
      <c r="D94" s="18">
        <f t="shared" si="96"/>
        <v>1.1478623322636716</v>
      </c>
      <c r="E94" s="18">
        <f t="shared" si="96"/>
        <v>-3.3481190151683271</v>
      </c>
      <c r="F94" s="18">
        <f t="shared" si="97"/>
        <v>-1.8721139047083724</v>
      </c>
      <c r="H94" s="18">
        <f t="shared" si="98"/>
        <v>-1.8721139047083724</v>
      </c>
      <c r="I94" s="18">
        <f t="shared" si="99"/>
        <v>2.7440095514244645</v>
      </c>
      <c r="J94" s="18">
        <f t="shared" si="100"/>
        <v>1.5206062524638631</v>
      </c>
      <c r="L94" t="str">
        <f t="shared" si="101"/>
        <v>42 Secretarial and related occupations</v>
      </c>
      <c r="M94" s="18">
        <f t="shared" si="102"/>
        <v>-7.1382482782481489</v>
      </c>
      <c r="N94" s="18">
        <f t="shared" si="102"/>
        <v>-1.4788522875732624</v>
      </c>
      <c r="O94" s="18">
        <f t="shared" si="102"/>
        <v>5.0798268108992461</v>
      </c>
      <c r="P94" s="18">
        <f t="shared" si="102"/>
        <v>2.1264296431180441</v>
      </c>
      <c r="Q94" s="18">
        <f t="shared" si="103"/>
        <v>3.1015550227755151</v>
      </c>
      <c r="S94" s="18">
        <f t="shared" si="104"/>
        <v>3.1015550227755151</v>
      </c>
      <c r="T94" s="18">
        <f t="shared" si="105"/>
        <v>2.5168709684650015</v>
      </c>
      <c r="U94" s="18">
        <f t="shared" si="106"/>
        <v>4.8438978461159854</v>
      </c>
      <c r="W94" t="str">
        <f t="shared" si="107"/>
        <v>42 Secretarial and related occupations</v>
      </c>
      <c r="X94" s="18">
        <f t="shared" si="108"/>
        <v>-2.6484451473945625</v>
      </c>
      <c r="Y94" s="18">
        <f t="shared" si="108"/>
        <v>-2.828412497781374</v>
      </c>
      <c r="Z94" s="18">
        <f t="shared" si="108"/>
        <v>0.8031201658111442</v>
      </c>
      <c r="AA94" s="18">
        <f t="shared" si="108"/>
        <v>-4.0767866582296701</v>
      </c>
      <c r="AB94" s="18">
        <f t="shared" si="109"/>
        <v>-2.4769809149586708</v>
      </c>
      <c r="AD94" s="18">
        <f t="shared" si="110"/>
        <v>-2.4769809149586708</v>
      </c>
      <c r="AE94" s="18">
        <f t="shared" si="111"/>
        <v>2.7620072789388495</v>
      </c>
      <c r="AF94" s="18">
        <f t="shared" si="112"/>
        <v>1.1736979017381133</v>
      </c>
    </row>
    <row r="95" spans="1:32" x14ac:dyDescent="0.2">
      <c r="A95" t="str">
        <f t="shared" si="95"/>
        <v>51 Skilled agricultural and related trades</v>
      </c>
      <c r="B95" s="18">
        <f t="shared" si="96"/>
        <v>-4.025478783649783</v>
      </c>
      <c r="C95" s="18">
        <f t="shared" si="96"/>
        <v>-17.73690148041258</v>
      </c>
      <c r="D95" s="18">
        <f t="shared" si="96"/>
        <v>0.24477981686286121</v>
      </c>
      <c r="E95" s="18">
        <f t="shared" si="96"/>
        <v>0.38009306265409659</v>
      </c>
      <c r="F95" s="18">
        <f t="shared" si="97"/>
        <v>0.33496836514972372</v>
      </c>
      <c r="H95" s="18">
        <f t="shared" si="98"/>
        <v>0.33496836514972372</v>
      </c>
      <c r="I95" s="18">
        <f t="shared" si="99"/>
        <v>3.062564955837499</v>
      </c>
      <c r="J95" s="18">
        <f t="shared" si="100"/>
        <v>3.2840062052394536</v>
      </c>
      <c r="L95" t="str">
        <f t="shared" si="101"/>
        <v>51 Skilled agricultural and related trades</v>
      </c>
      <c r="M95" s="18">
        <f t="shared" si="102"/>
        <v>-5.1143732348676307</v>
      </c>
      <c r="N95" s="18">
        <f t="shared" si="102"/>
        <v>-21.576025159850008</v>
      </c>
      <c r="O95" s="18">
        <f t="shared" si="102"/>
        <v>-0.17723688849375918</v>
      </c>
      <c r="P95" s="18">
        <f t="shared" si="102"/>
        <v>0.14560516509558585</v>
      </c>
      <c r="Q95" s="18">
        <f t="shared" si="103"/>
        <v>3.787530028940278E-2</v>
      </c>
      <c r="S95" s="18">
        <f t="shared" si="104"/>
        <v>3.787530028940278E-2</v>
      </c>
      <c r="T95" s="18">
        <f t="shared" si="105"/>
        <v>2.8082769432950849</v>
      </c>
      <c r="U95" s="18">
        <f t="shared" si="106"/>
        <v>2.8340018556820112</v>
      </c>
      <c r="W95" t="str">
        <f t="shared" si="107"/>
        <v>51 Skilled agricultural and related trades</v>
      </c>
      <c r="X95" s="18">
        <f t="shared" si="108"/>
        <v>2.1634502321866256</v>
      </c>
      <c r="Y95" s="18">
        <f t="shared" si="108"/>
        <v>0.44536775738721612</v>
      </c>
      <c r="Z95" s="18">
        <f t="shared" si="108"/>
        <v>1.7465250829594714</v>
      </c>
      <c r="AA95" s="18">
        <f t="shared" si="108"/>
        <v>1.1340055734038401</v>
      </c>
      <c r="AB95" s="18">
        <f t="shared" si="109"/>
        <v>1.3377679320507152</v>
      </c>
      <c r="AD95" s="18">
        <f t="shared" si="110"/>
        <v>1.3377679320507152</v>
      </c>
      <c r="AE95" s="18">
        <f t="shared" si="111"/>
        <v>3.9333495577624555</v>
      </c>
      <c r="AF95" s="18">
        <f t="shared" si="112"/>
        <v>4.7444049261835985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8.088015801721582E-3</v>
      </c>
      <c r="C96" s="18">
        <f t="shared" si="96"/>
        <v>-16.170575327478243</v>
      </c>
      <c r="D96" s="18">
        <f t="shared" si="96"/>
        <v>-0.24260261983507503</v>
      </c>
      <c r="E96" s="18">
        <f t="shared" si="96"/>
        <v>-0.56992539824561872</v>
      </c>
      <c r="F96" s="18">
        <f t="shared" si="97"/>
        <v>-0.46093731397754967</v>
      </c>
      <c r="H96" s="18">
        <f t="shared" si="98"/>
        <v>-0.46093731397754967</v>
      </c>
      <c r="I96" s="18">
        <f t="shared" si="99"/>
        <v>2.1106346241178464</v>
      </c>
      <c r="J96" s="18">
        <f t="shared" si="100"/>
        <v>1.7695870792964419</v>
      </c>
      <c r="L96" t="str">
        <f t="shared" si="101"/>
        <v>52 Skilled metal, electrical and electronic trades</v>
      </c>
      <c r="M96" s="18">
        <f t="shared" si="102"/>
        <v>-0.20038294640312149</v>
      </c>
      <c r="N96" s="18">
        <f t="shared" si="102"/>
        <v>-16.091251255260264</v>
      </c>
      <c r="O96" s="18">
        <f t="shared" si="102"/>
        <v>-0.77520040785762356</v>
      </c>
      <c r="P96" s="18">
        <f t="shared" si="102"/>
        <v>-0.72542101235107959</v>
      </c>
      <c r="Q96" s="18">
        <f t="shared" si="103"/>
        <v>-0.74201691839881345</v>
      </c>
      <c r="S96" s="18">
        <f t="shared" si="104"/>
        <v>-0.74201691839881345</v>
      </c>
      <c r="T96" s="18">
        <f t="shared" si="105"/>
        <v>2.0131257186537743</v>
      </c>
      <c r="U96" s="18">
        <f t="shared" si="106"/>
        <v>1.4594747527766128</v>
      </c>
      <c r="W96" t="str">
        <f t="shared" si="107"/>
        <v>52 Skilled metal, electrical and electronic trades</v>
      </c>
      <c r="X96" s="18">
        <f t="shared" si="108"/>
        <v>12.200068628013728</v>
      </c>
      <c r="Y96" s="18">
        <f t="shared" si="108"/>
        <v>-19.660828489436845</v>
      </c>
      <c r="Z96" s="18">
        <f t="shared" si="108"/>
        <v>16.941773454737685</v>
      </c>
      <c r="AA96" s="18">
        <f t="shared" si="108"/>
        <v>2.1815644302018766</v>
      </c>
      <c r="AB96" s="18">
        <f t="shared" si="109"/>
        <v>6.8820865820760746</v>
      </c>
      <c r="AD96" s="18">
        <f t="shared" si="110"/>
        <v>6.8820865820760746</v>
      </c>
      <c r="AE96" s="18">
        <f t="shared" si="111"/>
        <v>5.5936603871091117</v>
      </c>
      <c r="AF96" s="18">
        <f t="shared" si="112"/>
        <v>9.6388070891789024</v>
      </c>
    </row>
    <row r="97" spans="1:32" x14ac:dyDescent="0.2">
      <c r="A97" t="str">
        <f t="shared" si="95"/>
        <v>53 Skilled construction and building trades</v>
      </c>
      <c r="B97" s="18">
        <f t="shared" si="96"/>
        <v>4.1886142208590105</v>
      </c>
      <c r="C97" s="18">
        <f t="shared" si="96"/>
        <v>-17.749444874431141</v>
      </c>
      <c r="D97" s="18">
        <f t="shared" si="96"/>
        <v>0.21441831270656575</v>
      </c>
      <c r="E97" s="18">
        <f t="shared" si="96"/>
        <v>-1.217002657344346</v>
      </c>
      <c r="F97" s="18">
        <f t="shared" si="97"/>
        <v>-0.742148634837414</v>
      </c>
      <c r="H97" s="18">
        <f t="shared" si="98"/>
        <v>-0.742148634837414</v>
      </c>
      <c r="I97" s="18">
        <f t="shared" si="99"/>
        <v>2.3186515310687827</v>
      </c>
      <c r="J97" s="18">
        <f t="shared" si="100"/>
        <v>1.7885179500544801</v>
      </c>
      <c r="L97" t="str">
        <f t="shared" si="101"/>
        <v>53 Skilled construction and building trades</v>
      </c>
      <c r="M97" s="18">
        <f t="shared" si="102"/>
        <v>4.2538681554988411</v>
      </c>
      <c r="N97" s="18">
        <f t="shared" si="102"/>
        <v>-18.173984398515863</v>
      </c>
      <c r="O97" s="18">
        <f t="shared" si="102"/>
        <v>0.20265879683658561</v>
      </c>
      <c r="P97" s="18">
        <f t="shared" si="102"/>
        <v>-1.2717878008654537</v>
      </c>
      <c r="Q97" s="18">
        <f t="shared" si="103"/>
        <v>-0.78273216574886728</v>
      </c>
      <c r="S97" s="18">
        <f t="shared" si="104"/>
        <v>-0.78273216574886728</v>
      </c>
      <c r="T97" s="18">
        <f t="shared" si="105"/>
        <v>2.3048611315809486</v>
      </c>
      <c r="U97" s="18">
        <f t="shared" si="106"/>
        <v>1.7451252723629906</v>
      </c>
      <c r="W97" t="str">
        <f t="shared" si="107"/>
        <v>53 Skilled construction and building trades</v>
      </c>
      <c r="X97" s="18">
        <f t="shared" si="108"/>
        <v>-0.83234470548065875</v>
      </c>
      <c r="Y97" s="18">
        <f t="shared" si="108"/>
        <v>19.324196502082568</v>
      </c>
      <c r="Z97" s="18">
        <f t="shared" si="108"/>
        <v>0.90876986671943882</v>
      </c>
      <c r="AA97" s="18">
        <f t="shared" si="108"/>
        <v>1.5628677940364044</v>
      </c>
      <c r="AB97" s="18">
        <f t="shared" si="109"/>
        <v>1.3443654025858676</v>
      </c>
      <c r="AD97" s="18">
        <f t="shared" si="110"/>
        <v>1.3443654025858676</v>
      </c>
      <c r="AE97" s="18">
        <f t="shared" si="111"/>
        <v>3.1004623748200677</v>
      </c>
      <c r="AF97" s="18">
        <f t="shared" si="112"/>
        <v>4.0067612698783783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-3.1590590507775684</v>
      </c>
      <c r="C98" s="18">
        <f t="shared" si="96"/>
        <v>1.1789489504330453</v>
      </c>
      <c r="D98" s="18">
        <f t="shared" si="96"/>
        <v>-1.0335867117209574</v>
      </c>
      <c r="E98" s="18">
        <f t="shared" si="96"/>
        <v>-0.12074227444854868</v>
      </c>
      <c r="F98" s="18">
        <f t="shared" si="97"/>
        <v>-0.42595548065569311</v>
      </c>
      <c r="H98" s="18">
        <f t="shared" si="98"/>
        <v>-0.42595548065569311</v>
      </c>
      <c r="I98" s="18">
        <f t="shared" si="99"/>
        <v>2.3114214545540968</v>
      </c>
      <c r="J98" s="18">
        <f t="shared" si="100"/>
        <v>2.0047935420114404</v>
      </c>
      <c r="L98" t="str">
        <f t="shared" si="101"/>
        <v>54 Textiles, printing and other skilled trades</v>
      </c>
      <c r="M98" s="18">
        <f t="shared" si="102"/>
        <v>-3.4686135817576735</v>
      </c>
      <c r="N98" s="18">
        <f t="shared" si="102"/>
        <v>-7.4222071036225579</v>
      </c>
      <c r="O98" s="18">
        <f t="shared" si="102"/>
        <v>-1.5987305878110369</v>
      </c>
      <c r="P98" s="18">
        <f t="shared" si="102"/>
        <v>-0.47888375644355996</v>
      </c>
      <c r="Q98" s="18">
        <f t="shared" si="103"/>
        <v>-0.8535749536774162</v>
      </c>
      <c r="S98" s="18">
        <f t="shared" si="104"/>
        <v>-0.8535749536774162</v>
      </c>
      <c r="T98" s="18">
        <f t="shared" si="105"/>
        <v>1.7207359703636183</v>
      </c>
      <c r="U98" s="18">
        <f t="shared" si="106"/>
        <v>1.0578340348741611</v>
      </c>
      <c r="W98" t="str">
        <f t="shared" si="107"/>
        <v>54 Textiles, printing and other skilled trades</v>
      </c>
      <c r="X98" s="18">
        <f t="shared" si="108"/>
        <v>-2.6083634074128725</v>
      </c>
      <c r="Y98" s="18">
        <f t="shared" si="108"/>
        <v>16.144904392718075</v>
      </c>
      <c r="Z98" s="18">
        <f t="shared" si="108"/>
        <v>-0.27053087380691787</v>
      </c>
      <c r="AA98" s="18">
        <f t="shared" si="108"/>
        <v>0.32719447207112395</v>
      </c>
      <c r="AB98" s="18">
        <f t="shared" si="109"/>
        <v>0.1275556970055769</v>
      </c>
      <c r="AD98" s="18">
        <f t="shared" si="110"/>
        <v>0.1275556970055769</v>
      </c>
      <c r="AE98" s="18">
        <f t="shared" si="111"/>
        <v>3.0589014828525718</v>
      </c>
      <c r="AF98" s="18">
        <f t="shared" si="112"/>
        <v>3.1428295476019663</v>
      </c>
    </row>
    <row r="99" spans="1:32" x14ac:dyDescent="0.2">
      <c r="A99" t="str">
        <f t="shared" si="95"/>
        <v>61 Caring personal service occupations</v>
      </c>
      <c r="B99" s="18">
        <f t="shared" si="96"/>
        <v>0.95644682286346594</v>
      </c>
      <c r="C99" s="18">
        <f t="shared" si="96"/>
        <v>-3.8625071137362355</v>
      </c>
      <c r="D99" s="18">
        <f t="shared" si="96"/>
        <v>1.7244504006902028</v>
      </c>
      <c r="E99" s="18">
        <f t="shared" si="96"/>
        <v>1.0301455493591849</v>
      </c>
      <c r="F99" s="18">
        <f t="shared" si="97"/>
        <v>1.2610523547398333</v>
      </c>
      <c r="H99" s="18">
        <f t="shared" si="98"/>
        <v>1.2610523547398333</v>
      </c>
      <c r="I99" s="18">
        <f t="shared" si="99"/>
        <v>3.3318617125181804</v>
      </c>
      <c r="J99" s="18">
        <f t="shared" si="100"/>
        <v>4.1556064908642165</v>
      </c>
      <c r="L99" t="str">
        <f t="shared" si="101"/>
        <v>61 Caring personal service occupations</v>
      </c>
      <c r="M99" s="18">
        <f t="shared" si="102"/>
        <v>0.86512993121452553</v>
      </c>
      <c r="N99" s="18">
        <f t="shared" si="102"/>
        <v>-5.8071558858527883</v>
      </c>
      <c r="O99" s="18">
        <f t="shared" si="102"/>
        <v>4.2781674667032421</v>
      </c>
      <c r="P99" s="18">
        <f t="shared" si="102"/>
        <v>1.4689222307832761</v>
      </c>
      <c r="Q99" s="18">
        <f t="shared" si="103"/>
        <v>2.3968260333006031</v>
      </c>
      <c r="S99" s="18">
        <f t="shared" si="104"/>
        <v>2.3968260333006031</v>
      </c>
      <c r="T99" s="18">
        <f t="shared" si="105"/>
        <v>3.0045767777900911</v>
      </c>
      <c r="U99" s="18">
        <f t="shared" si="106"/>
        <v>4.6789387803865212</v>
      </c>
      <c r="W99" t="str">
        <f t="shared" si="107"/>
        <v>61 Caring personal service occupations</v>
      </c>
      <c r="X99" s="18">
        <f t="shared" si="108"/>
        <v>0.96800107338210761</v>
      </c>
      <c r="Y99" s="18">
        <f t="shared" si="108"/>
        <v>-3.6170786948700351</v>
      </c>
      <c r="Z99" s="18">
        <f t="shared" si="108"/>
        <v>1.3910824753133433</v>
      </c>
      <c r="AA99" s="18">
        <f t="shared" si="108"/>
        <v>0.96645899176459604</v>
      </c>
      <c r="AB99" s="18">
        <f t="shared" si="109"/>
        <v>1.1078021939088023</v>
      </c>
      <c r="AD99" s="18">
        <f t="shared" si="110"/>
        <v>1.1078021939088023</v>
      </c>
      <c r="AE99" s="18">
        <f t="shared" si="111"/>
        <v>3.3712407656449894</v>
      </c>
      <c r="AF99" s="18">
        <f t="shared" si="112"/>
        <v>4.0884362430270604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-1.2901149267842249</v>
      </c>
      <c r="C100" s="18">
        <f t="shared" si="96"/>
        <v>-9.3854845722270426</v>
      </c>
      <c r="D100" s="18">
        <f t="shared" si="96"/>
        <v>-1.6752367201477991E-2</v>
      </c>
      <c r="E100" s="18">
        <f t="shared" si="96"/>
        <v>0.31245341366801238</v>
      </c>
      <c r="F100" s="18">
        <f t="shared" si="97"/>
        <v>0.20259789083805213</v>
      </c>
      <c r="H100" s="18">
        <f t="shared" si="98"/>
        <v>0.20259789083805213</v>
      </c>
      <c r="I100" s="18">
        <f t="shared" si="99"/>
        <v>2.8280492157304771</v>
      </c>
      <c r="J100" s="18">
        <f t="shared" si="100"/>
        <v>2.965822275797092</v>
      </c>
      <c r="L100" t="str">
        <f t="shared" si="101"/>
        <v>62 Leisure, travel and related personal service occupations</v>
      </c>
      <c r="M100" s="18">
        <f t="shared" si="102"/>
        <v>0.34838081246777453</v>
      </c>
      <c r="N100" s="18">
        <f t="shared" si="102"/>
        <v>-6.7889565500205968</v>
      </c>
      <c r="O100" s="18">
        <f t="shared" si="102"/>
        <v>0.17834320687351024</v>
      </c>
      <c r="P100" s="18">
        <f t="shared" si="102"/>
        <v>0.62832922529656443</v>
      </c>
      <c r="Q100" s="18">
        <f t="shared" si="103"/>
        <v>0.47810974752264812</v>
      </c>
      <c r="S100" s="18">
        <f t="shared" si="104"/>
        <v>0.47810974752264812</v>
      </c>
      <c r="T100" s="18">
        <f t="shared" si="105"/>
        <v>2.4940196235286205</v>
      </c>
      <c r="U100" s="18">
        <f t="shared" si="106"/>
        <v>2.8361292268943128</v>
      </c>
      <c r="W100" t="str">
        <f t="shared" si="107"/>
        <v>62 Leisure, travel and related personal service occupations</v>
      </c>
      <c r="X100" s="18">
        <f t="shared" si="108"/>
        <v>-1.8795246860033199</v>
      </c>
      <c r="Y100" s="18">
        <f t="shared" si="108"/>
        <v>-10.373305011430533</v>
      </c>
      <c r="Z100" s="18">
        <f t="shared" si="108"/>
        <v>-9.4364837496063725E-2</v>
      </c>
      <c r="AA100" s="18">
        <f t="shared" si="108"/>
        <v>0.18320374507492243</v>
      </c>
      <c r="AB100" s="18">
        <f t="shared" si="109"/>
        <v>9.0595304196772197E-2</v>
      </c>
      <c r="AD100" s="18">
        <f t="shared" si="110"/>
        <v>9.0595304196772197E-2</v>
      </c>
      <c r="AE100" s="18">
        <f t="shared" si="111"/>
        <v>2.9561232144409866</v>
      </c>
      <c r="AF100" s="18">
        <f t="shared" si="112"/>
        <v>3.0165107637849076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-3.2592656613411375</v>
      </c>
      <c r="C101" s="18">
        <f t="shared" si="96"/>
        <v>23.685767465702902</v>
      </c>
      <c r="D101" s="18">
        <f t="shared" si="96"/>
        <v>-3.6215402588220647</v>
      </c>
      <c r="E101" s="18">
        <f t="shared" si="96"/>
        <v>0.84528849739244905</v>
      </c>
      <c r="F101" s="18">
        <f t="shared" si="97"/>
        <v>-0.66619558586584748</v>
      </c>
      <c r="H101" s="18">
        <f t="shared" si="98"/>
        <v>-0.66619558586584748</v>
      </c>
      <c r="I101" s="18">
        <f t="shared" si="99"/>
        <v>2.4503188252492203</v>
      </c>
      <c r="J101" s="18">
        <f t="shared" si="100"/>
        <v>1.9824700213268764</v>
      </c>
      <c r="L101" t="str">
        <f t="shared" si="101"/>
        <v>63 Community and civil enforcement occupations</v>
      </c>
      <c r="M101" s="18">
        <f t="shared" si="102"/>
        <v>-6.7443746003922893</v>
      </c>
      <c r="N101" s="18">
        <f t="shared" si="102"/>
        <v>42.896131742000932</v>
      </c>
      <c r="O101" s="18">
        <f t="shared" si="102"/>
        <v>-7.715340928790237</v>
      </c>
      <c r="P101" s="18">
        <f t="shared" si="102"/>
        <v>1.2802301014508188</v>
      </c>
      <c r="Q101" s="18">
        <f t="shared" si="103"/>
        <v>-1.8117265067383093</v>
      </c>
      <c r="S101" s="18">
        <f t="shared" si="104"/>
        <v>-1.8117265067383093</v>
      </c>
      <c r="T101" s="18">
        <f t="shared" si="105"/>
        <v>1.7583788482212093</v>
      </c>
      <c r="U101" s="18">
        <f t="shared" si="106"/>
        <v>0.38272439960016502</v>
      </c>
      <c r="W101" t="str">
        <f t="shared" si="107"/>
        <v>63 Community and civil enforcement occupations</v>
      </c>
      <c r="X101" s="18">
        <f t="shared" si="108"/>
        <v>5.582431875131677</v>
      </c>
      <c r="Y101" s="18">
        <f t="shared" si="108"/>
        <v>-12.187580932671105</v>
      </c>
      <c r="Z101" s="18">
        <f t="shared" si="108"/>
        <v>5.7825880529181584</v>
      </c>
      <c r="AA101" s="18">
        <f t="shared" si="108"/>
        <v>0.14265453944839468</v>
      </c>
      <c r="AB101" s="18">
        <f t="shared" si="109"/>
        <v>1.9884039910625706</v>
      </c>
      <c r="AD101" s="18">
        <f t="shared" si="110"/>
        <v>1.9884039910625706</v>
      </c>
      <c r="AE101" s="18">
        <f t="shared" si="111"/>
        <v>4.2243755512943792</v>
      </c>
      <c r="AF101" s="18">
        <f t="shared" si="112"/>
        <v>5.4087554671327531</v>
      </c>
    </row>
    <row r="102" spans="1:32" x14ac:dyDescent="0.2">
      <c r="A102" t="str">
        <f t="shared" si="95"/>
        <v>71 Sales occupations</v>
      </c>
      <c r="B102" s="18">
        <f t="shared" si="96"/>
        <v>-2.422683293564587</v>
      </c>
      <c r="C102" s="18">
        <f t="shared" si="96"/>
        <v>-1.9255529548164896</v>
      </c>
      <c r="D102" s="18">
        <f t="shared" si="96"/>
        <v>-1.5983820468986165</v>
      </c>
      <c r="E102" s="18">
        <f t="shared" si="96"/>
        <v>-0.35785315550007635</v>
      </c>
      <c r="F102" s="18">
        <f t="shared" si="97"/>
        <v>-0.77309079759254606</v>
      </c>
      <c r="H102" s="18">
        <f t="shared" si="98"/>
        <v>-0.77309079759254606</v>
      </c>
      <c r="I102" s="18">
        <f t="shared" si="99"/>
        <v>2.3561787270824253</v>
      </c>
      <c r="J102" s="18">
        <f t="shared" si="100"/>
        <v>1.8072522127535295</v>
      </c>
      <c r="L102" t="str">
        <f t="shared" si="101"/>
        <v>71 Sales occupations</v>
      </c>
      <c r="M102" s="18">
        <f t="shared" si="102"/>
        <v>-0.69166388430833559</v>
      </c>
      <c r="N102" s="18">
        <f t="shared" si="102"/>
        <v>-1.4268939509196721</v>
      </c>
      <c r="O102" s="18">
        <f t="shared" si="102"/>
        <v>-1.3267873478444825</v>
      </c>
      <c r="P102" s="18">
        <f t="shared" si="102"/>
        <v>-0.27594604101773834</v>
      </c>
      <c r="Q102" s="18">
        <f t="shared" si="103"/>
        <v>-0.62746408930267616</v>
      </c>
      <c r="S102" s="18">
        <f t="shared" si="104"/>
        <v>-0.62746408930267616</v>
      </c>
      <c r="T102" s="18">
        <f t="shared" si="105"/>
        <v>1.7906253123106008</v>
      </c>
      <c r="U102" s="18">
        <f t="shared" si="106"/>
        <v>1.3063287777044241</v>
      </c>
      <c r="W102" t="str">
        <f t="shared" si="107"/>
        <v>71 Sales occupations</v>
      </c>
      <c r="X102" s="18">
        <f t="shared" si="108"/>
        <v>-3.6253788749031735</v>
      </c>
      <c r="Y102" s="18">
        <f t="shared" si="108"/>
        <v>-2.2989516700926971</v>
      </c>
      <c r="Z102" s="18">
        <f t="shared" si="108"/>
        <v>-1.8055754429849191</v>
      </c>
      <c r="AA102" s="18">
        <f t="shared" si="108"/>
        <v>-0.42167519205363879</v>
      </c>
      <c r="AB102" s="18">
        <f t="shared" si="109"/>
        <v>-0.885128918423983</v>
      </c>
      <c r="AD102" s="18">
        <f t="shared" si="110"/>
        <v>-0.885128918423983</v>
      </c>
      <c r="AE102" s="18">
        <f t="shared" si="111"/>
        <v>2.7561819860152381</v>
      </c>
      <c r="AF102" s="18">
        <f t="shared" si="112"/>
        <v>2.1640467165347843</v>
      </c>
    </row>
    <row r="103" spans="1:32" x14ac:dyDescent="0.2">
      <c r="A103" t="str">
        <f t="shared" si="95"/>
        <v>72 Customer service occupations</v>
      </c>
      <c r="B103" s="18">
        <f t="shared" si="96"/>
        <v>1.2707512544609001</v>
      </c>
      <c r="C103" s="18">
        <f t="shared" si="96"/>
        <v>2.1428892266352806</v>
      </c>
      <c r="D103" s="18">
        <f t="shared" si="96"/>
        <v>5.4483990586980058</v>
      </c>
      <c r="E103" s="18">
        <f t="shared" si="96"/>
        <v>1.5997900622960248</v>
      </c>
      <c r="F103" s="18">
        <f t="shared" si="97"/>
        <v>2.8667938334290488</v>
      </c>
      <c r="H103" s="18">
        <f t="shared" si="98"/>
        <v>2.8667938334290488</v>
      </c>
      <c r="I103" s="18">
        <f t="shared" si="99"/>
        <v>3.226161902076341</v>
      </c>
      <c r="J103" s="18">
        <f t="shared" si="100"/>
        <v>5.1966192431928793</v>
      </c>
      <c r="L103" t="str">
        <f t="shared" si="101"/>
        <v>72 Customer service occupations</v>
      </c>
      <c r="M103" s="18">
        <f t="shared" si="102"/>
        <v>-1.8987367528998655</v>
      </c>
      <c r="N103" s="18">
        <f t="shared" si="102"/>
        <v>14.117380621579589</v>
      </c>
      <c r="O103" s="18">
        <f t="shared" si="102"/>
        <v>7.1818872315715154</v>
      </c>
      <c r="P103" s="18">
        <f t="shared" si="102"/>
        <v>1.8343758355935824</v>
      </c>
      <c r="Q103" s="18">
        <f t="shared" si="103"/>
        <v>3.5865583214572005</v>
      </c>
      <c r="S103" s="18">
        <f t="shared" si="104"/>
        <v>3.5865583214572005</v>
      </c>
      <c r="T103" s="18">
        <f t="shared" si="105"/>
        <v>2.7718533596032824</v>
      </c>
      <c r="U103" s="18">
        <f t="shared" si="106"/>
        <v>5.4081133701048278</v>
      </c>
      <c r="W103" t="str">
        <f t="shared" si="107"/>
        <v>72 Customer service occupations</v>
      </c>
      <c r="X103" s="18">
        <f t="shared" si="108"/>
        <v>3.4323200883593419</v>
      </c>
      <c r="Y103" s="18">
        <f t="shared" si="108"/>
        <v>-5.0091441266223447</v>
      </c>
      <c r="Z103" s="18">
        <f t="shared" si="108"/>
        <v>4.1304538028365645</v>
      </c>
      <c r="AA103" s="18">
        <f t="shared" si="108"/>
        <v>1.4015510421277133</v>
      </c>
      <c r="AB103" s="18">
        <f t="shared" si="109"/>
        <v>2.3031451707294481</v>
      </c>
      <c r="AD103" s="18">
        <f t="shared" si="110"/>
        <v>2.3031451707294481</v>
      </c>
      <c r="AE103" s="18">
        <f t="shared" si="111"/>
        <v>3.5357071286912678</v>
      </c>
      <c r="AF103" s="18">
        <f t="shared" si="112"/>
        <v>5.0411117376495618</v>
      </c>
    </row>
    <row r="104" spans="1:32" x14ac:dyDescent="0.2">
      <c r="A104" t="str">
        <f t="shared" si="95"/>
        <v>81 Process, plant and machine operatives</v>
      </c>
      <c r="B104" s="18">
        <f t="shared" si="96"/>
        <v>-2.7501964505006748</v>
      </c>
      <c r="C104" s="18">
        <f t="shared" si="96"/>
        <v>-13.739073465520724</v>
      </c>
      <c r="D104" s="18">
        <f t="shared" si="96"/>
        <v>3.8610463070255285</v>
      </c>
      <c r="E104" s="18">
        <f t="shared" si="96"/>
        <v>-9.7768258808006436E-2</v>
      </c>
      <c r="F104" s="18">
        <f t="shared" si="97"/>
        <v>1.2047798672920829</v>
      </c>
      <c r="H104" s="18">
        <f t="shared" si="98"/>
        <v>1.2047798672920829</v>
      </c>
      <c r="I104" s="18">
        <f t="shared" si="99"/>
        <v>2.625326235197134</v>
      </c>
      <c r="J104" s="18">
        <f t="shared" si="100"/>
        <v>3.4856666469414543</v>
      </c>
      <c r="L104" t="str">
        <f t="shared" si="101"/>
        <v>81 Process, plant and machine operatives</v>
      </c>
      <c r="M104" s="18">
        <f t="shared" si="102"/>
        <v>-3.1316840405018032</v>
      </c>
      <c r="N104" s="18">
        <f t="shared" si="102"/>
        <v>-14.411303499464189</v>
      </c>
      <c r="O104" s="18">
        <f t="shared" si="102"/>
        <v>3.6005138413707893</v>
      </c>
      <c r="P104" s="18">
        <f t="shared" si="102"/>
        <v>-0.21126853056721018</v>
      </c>
      <c r="Q104" s="18">
        <f t="shared" si="103"/>
        <v>1.0434821400303385</v>
      </c>
      <c r="S104" s="18">
        <f t="shared" si="104"/>
        <v>1.0434821400303385</v>
      </c>
      <c r="T104" s="18">
        <f t="shared" si="105"/>
        <v>2.4032844224966432</v>
      </c>
      <c r="U104" s="18">
        <f t="shared" si="106"/>
        <v>3.1675708170165295</v>
      </c>
      <c r="W104" t="str">
        <f t="shared" si="107"/>
        <v>81 Process, plant and machine operatives</v>
      </c>
      <c r="X104" s="18">
        <f t="shared" si="108"/>
        <v>-1.3813704741463484</v>
      </c>
      <c r="Y104" s="18">
        <f t="shared" si="108"/>
        <v>-11.43237123455404</v>
      </c>
      <c r="Z104" s="18">
        <f t="shared" si="108"/>
        <v>4.7067639462345268</v>
      </c>
      <c r="AA104" s="18">
        <f t="shared" si="108"/>
        <v>0.2517589546957133</v>
      </c>
      <c r="AB104" s="18">
        <f t="shared" si="109"/>
        <v>1.7152911740126342</v>
      </c>
      <c r="AD104" s="18">
        <f t="shared" si="110"/>
        <v>1.7152911740126342</v>
      </c>
      <c r="AE104" s="18">
        <f t="shared" si="111"/>
        <v>3.316968551845223</v>
      </c>
      <c r="AF104" s="18">
        <f t="shared" si="112"/>
        <v>4.4522492589015972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1.6304353779649894</v>
      </c>
      <c r="C105" s="18">
        <f t="shared" si="96"/>
        <v>-11.622357462160139</v>
      </c>
      <c r="D105" s="18">
        <f t="shared" si="96"/>
        <v>1.2315809909815512</v>
      </c>
      <c r="E105" s="18">
        <f t="shared" si="96"/>
        <v>0.12266728111289815</v>
      </c>
      <c r="F105" s="18">
        <f t="shared" si="97"/>
        <v>0.49094887187572933</v>
      </c>
      <c r="H105" s="18">
        <f t="shared" si="98"/>
        <v>0.49094887187572933</v>
      </c>
      <c r="I105" s="18">
        <f t="shared" si="99"/>
        <v>3.0297983828877939</v>
      </c>
      <c r="J105" s="18">
        <f t="shared" si="100"/>
        <v>3.3570344204532088</v>
      </c>
      <c r="L105" t="str">
        <f t="shared" si="101"/>
        <v>82 Transport and mobile machine drivers and operatives</v>
      </c>
      <c r="M105" s="18">
        <f t="shared" si="102"/>
        <v>1.6492314265380115</v>
      </c>
      <c r="N105" s="18">
        <f t="shared" si="102"/>
        <v>-11.44288822922298</v>
      </c>
      <c r="O105" s="18">
        <f t="shared" si="102"/>
        <v>0.80879120240395785</v>
      </c>
      <c r="P105" s="18">
        <f t="shared" si="102"/>
        <v>2.2750068904886511E-2</v>
      </c>
      <c r="Q105" s="18">
        <f t="shared" si="103"/>
        <v>0.28408040532164058</v>
      </c>
      <c r="S105" s="18">
        <f t="shared" si="104"/>
        <v>0.28408040532164058</v>
      </c>
      <c r="T105" s="18">
        <f t="shared" si="105"/>
        <v>2.9392524085648297</v>
      </c>
      <c r="U105" s="18">
        <f t="shared" si="106"/>
        <v>3.1299404902282335</v>
      </c>
      <c r="W105" t="str">
        <f t="shared" si="107"/>
        <v>82 Transport and mobile machine drivers and operatives</v>
      </c>
      <c r="X105" s="18">
        <f t="shared" si="108"/>
        <v>1.2702815738804496</v>
      </c>
      <c r="Y105" s="18">
        <f t="shared" si="108"/>
        <v>-15.093480997634156</v>
      </c>
      <c r="Z105" s="18">
        <f t="shared" si="108"/>
        <v>8.5514842978226202</v>
      </c>
      <c r="AA105" s="18">
        <f t="shared" si="108"/>
        <v>1.4292211764266094</v>
      </c>
      <c r="AB105" s="18">
        <f t="shared" si="109"/>
        <v>3.7498114037649799</v>
      </c>
      <c r="AD105" s="18">
        <f t="shared" si="110"/>
        <v>3.7498114037649799</v>
      </c>
      <c r="AE105" s="18">
        <f t="shared" si="111"/>
        <v>4.65326044807155</v>
      </c>
      <c r="AF105" s="18">
        <f t="shared" si="112"/>
        <v>6.8861851222393078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-3.9773932630366771</v>
      </c>
      <c r="C106" s="18">
        <f t="shared" si="96"/>
        <v>-14.417366816937294</v>
      </c>
      <c r="D106" s="18">
        <f t="shared" si="96"/>
        <v>-3.2448213000827009</v>
      </c>
      <c r="E106" s="18">
        <f t="shared" si="96"/>
        <v>-0.36282233695892341</v>
      </c>
      <c r="F106" s="18">
        <f t="shared" si="97"/>
        <v>-1.3329028356622419</v>
      </c>
      <c r="H106" s="18">
        <f t="shared" si="98"/>
        <v>-1.3329028356622419</v>
      </c>
      <c r="I106" s="18">
        <f t="shared" si="99"/>
        <v>1.9888386188162466</v>
      </c>
      <c r="J106" s="18">
        <f t="shared" si="100"/>
        <v>1.0021778138549209</v>
      </c>
      <c r="L106" t="str">
        <f t="shared" si="101"/>
        <v>91 Elementary trades and related occupations</v>
      </c>
      <c r="M106" s="18">
        <f t="shared" si="102"/>
        <v>-3.3781297330392479</v>
      </c>
      <c r="N106" s="18">
        <f t="shared" si="102"/>
        <v>-12.109524595686416</v>
      </c>
      <c r="O106" s="18">
        <f t="shared" si="102"/>
        <v>-3.208805930892944</v>
      </c>
      <c r="P106" s="18">
        <f t="shared" si="102"/>
        <v>-0.2672182654852695</v>
      </c>
      <c r="Q106" s="18">
        <f t="shared" si="103"/>
        <v>-1.2575487605260283</v>
      </c>
      <c r="S106" s="18">
        <f t="shared" si="104"/>
        <v>-1.2575487605260283</v>
      </c>
      <c r="T106" s="18">
        <f t="shared" si="105"/>
        <v>1.7091178715972655</v>
      </c>
      <c r="U106" s="18">
        <f t="shared" si="106"/>
        <v>0.73756023978188701</v>
      </c>
      <c r="W106" t="str">
        <f t="shared" si="107"/>
        <v>91 Elementary trades and related occupations</v>
      </c>
      <c r="X106" s="18">
        <f t="shared" si="108"/>
        <v>-5.6910436589158291</v>
      </c>
      <c r="Y106" s="18">
        <f t="shared" si="108"/>
        <v>-21.430212001180127</v>
      </c>
      <c r="Z106" s="18">
        <f t="shared" si="108"/>
        <v>-3.3676466988618925</v>
      </c>
      <c r="AA106" s="18">
        <f t="shared" si="108"/>
        <v>-0.69689163079287297</v>
      </c>
      <c r="AB106" s="18">
        <f t="shared" si="109"/>
        <v>-1.5952458525623325</v>
      </c>
      <c r="AD106" s="18">
        <f t="shared" si="110"/>
        <v>-1.5952458525623325</v>
      </c>
      <c r="AE106" s="18">
        <f t="shared" si="111"/>
        <v>2.8667029258098164</v>
      </c>
      <c r="AF106" s="18">
        <f t="shared" si="112"/>
        <v>1.8354637024808218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0.80591191970664777</v>
      </c>
      <c r="C107" s="18">
        <f t="shared" si="96"/>
        <v>-10.470267823218315</v>
      </c>
      <c r="D107" s="18">
        <f t="shared" si="96"/>
        <v>0.31948855639429841</v>
      </c>
      <c r="E107" s="18">
        <f t="shared" si="96"/>
        <v>-0.31161036736213621</v>
      </c>
      <c r="F107" s="18">
        <f t="shared" si="97"/>
        <v>-0.10168642784155191</v>
      </c>
      <c r="H107" s="18">
        <f t="shared" si="98"/>
        <v>-0.10168642784155191</v>
      </c>
      <c r="I107" s="18">
        <f t="shared" si="99"/>
        <v>2.7576015230538875</v>
      </c>
      <c r="J107" s="18">
        <f t="shared" si="100"/>
        <v>2.6882863387975631</v>
      </c>
      <c r="L107" t="str">
        <f t="shared" si="101"/>
        <v>92 Elementary administration and service occupations</v>
      </c>
      <c r="M107" s="18">
        <f t="shared" si="102"/>
        <v>-1.135939161783095</v>
      </c>
      <c r="N107" s="18">
        <f t="shared" si="102"/>
        <v>-6.5529642499967178</v>
      </c>
      <c r="O107" s="18">
        <f t="shared" si="102"/>
        <v>1.3258521887554719</v>
      </c>
      <c r="P107" s="18">
        <f t="shared" si="102"/>
        <v>-0.33010799639109356</v>
      </c>
      <c r="Q107" s="18">
        <f t="shared" si="103"/>
        <v>0.21884965510903243</v>
      </c>
      <c r="S107" s="18">
        <f t="shared" si="104"/>
        <v>0.21884965510903243</v>
      </c>
      <c r="T107" s="18">
        <f t="shared" si="105"/>
        <v>2.4034987014743381</v>
      </c>
      <c r="U107" s="18">
        <f t="shared" si="106"/>
        <v>2.5611572724871134</v>
      </c>
      <c r="W107" t="str">
        <f t="shared" si="107"/>
        <v>92 Elementary administration and service occupations</v>
      </c>
      <c r="X107" s="18">
        <f t="shared" si="108"/>
        <v>2.5942479286255482</v>
      </c>
      <c r="Y107" s="18">
        <f t="shared" si="108"/>
        <v>-13.758710310147681</v>
      </c>
      <c r="Z107" s="18">
        <f t="shared" si="108"/>
        <v>-0.6323483037907307</v>
      </c>
      <c r="AA107" s="18">
        <f t="shared" si="108"/>
        <v>-0.29309126729200052</v>
      </c>
      <c r="AB107" s="18">
        <f t="shared" si="109"/>
        <v>-0.40630544875095431</v>
      </c>
      <c r="AD107" s="18">
        <f t="shared" si="110"/>
        <v>-0.40630544875095431</v>
      </c>
      <c r="AE107" s="18">
        <f t="shared" si="111"/>
        <v>3.0654982887279969</v>
      </c>
      <c r="AF107" s="18">
        <f t="shared" si="112"/>
        <v>2.8020405960245576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0.75717704896562932</v>
      </c>
      <c r="C109" s="26">
        <f>IF(AND(D$6-C$6 &lt;&gt; 0,C35&lt;&gt;0,D35&lt;&gt;0),(EXP(LN(D35/C35)/(D$6-C$6))-1)*100,0)</f>
        <v>-2.7028689154699248</v>
      </c>
      <c r="D109" s="26">
        <f>IF(AND(E$6-D$6 &lt;&gt; 0,D35&lt;&gt;0,E35&lt;&gt;0),(EXP(LN(E35/D35)/(E$6-D$6))-1)*100,0)</f>
        <v>0.51065453157652652</v>
      </c>
      <c r="E109" s="26">
        <f>IF(AND(F$6-E$6 &lt;&gt; 0,E35&lt;&gt;0,F35&lt;&gt;0),(EXP(LN(F35/E35)/(F$6-E$6))-1)*100,0)</f>
        <v>0.4593005096997782</v>
      </c>
      <c r="F109" s="26">
        <f t="shared" ref="F109" si="113">IF(AND(F$6-D$6 &lt;&gt; 0,D35&lt;&gt;0,F35&lt;&gt;0),(EXP(LN(F35/D35)/(F$6-D$6))-1)*100,0)</f>
        <v>0.47641560095557089</v>
      </c>
      <c r="H109" s="26">
        <f t="shared" ref="H109" si="114">IF($F$6-$D$6 &lt;&gt; 0,(EXP(LN(1+(H72/100))/($F$6-$D$6))-1)*100,0)</f>
        <v>0.47641560095557089</v>
      </c>
      <c r="I109" s="26">
        <f>IF(D35&gt;0,((1+(I35/D35))^(1/($F$6-$D$6))-1)*100,0)</f>
        <v>2.7421885390238154</v>
      </c>
      <c r="J109" s="26">
        <f t="shared" ref="J109" si="115">IF($F$6-$D$6 &lt;&gt; 0,(EXP(LN(1+(J72/100))/($F$6-$D$6))-1)*100,0)</f>
        <v>3.0719944179278258</v>
      </c>
      <c r="L109" s="24" t="str">
        <f>L35</f>
        <v>All occupations</v>
      </c>
      <c r="M109" s="26">
        <f>IF(AND(N$6-M$6 &lt;&gt; 0,M35&lt;&gt;0,N35&lt;&gt;0),(EXP(LN(N35/M35)/(N$6-M$6))-1)*100,0)</f>
        <v>0.53103112628394289</v>
      </c>
      <c r="N109" s="26">
        <f>IF(AND(O$6-N$6 &lt;&gt; 0,N35&lt;&gt;0,O35&lt;&gt;0),(EXP(LN(O35/N35)/(O$6-N$6))-1)*100,0)</f>
        <v>-3.5922010126405501</v>
      </c>
      <c r="O109" s="26">
        <f>IF(AND(P$6-O$6 &lt;&gt; 0,O35&lt;&gt;0,P35&lt;&gt;0),(EXP(LN(P35/O35)/(P$6-O$6))-1)*100,0)</f>
        <v>0.42185155601774937</v>
      </c>
      <c r="P109" s="26">
        <f>IF(AND(Q$6-P$6 &lt;&gt; 0,P35&lt;&gt;0,Q35&lt;&gt;0),(EXP(LN(Q35/P35)/(Q$6-P$6))-1)*100,0)</f>
        <v>0.34254315272943536</v>
      </c>
      <c r="Q109" s="26">
        <f t="shared" ref="Q109" si="116">IF(AND(Q$6-O$6 &lt;&gt; 0,O35&lt;&gt;0,Q35&lt;&gt;0),(EXP(LN(Q35/O35)/(Q$6-O$6))-1)*100,0)</f>
        <v>0.36897232538102287</v>
      </c>
      <c r="S109" s="26">
        <f t="shared" ref="S109" si="117">IF($F$6-$D$6 &lt;&gt; 0,(EXP(LN(1+(S72/100))/($F$6-$D$6))-1)*100,0)</f>
        <v>0.36897232538102287</v>
      </c>
      <c r="T109" s="26">
        <f t="shared" ref="T109" si="118">IF(O35&gt;0,((1+(T35/O35))^(1/($F$6-$D$6))-1)*100,0)</f>
        <v>2.3436324415852638</v>
      </c>
      <c r="U109" s="26">
        <f t="shared" ref="U109" si="119">IF($F$6-$D$6 &lt;&gt; 0,(EXP(LN(1+(U72/100))/($F$6-$D$6))-1)*100,0)</f>
        <v>2.6124095276084836</v>
      </c>
      <c r="W109" s="24" t="str">
        <f>W35</f>
        <v>All occupations</v>
      </c>
      <c r="X109" s="26">
        <f>IF(AND(Y$6-X$6 &lt;&gt; 0,X35&lt;&gt;0,Y35&lt;&gt;0),(EXP(LN(Y35/X35)/(Y$6-X$6))-1)*100,0)</f>
        <v>1.0203626262962562</v>
      </c>
      <c r="Y109" s="26">
        <f>IF(AND(Z$6-Y$6 &lt;&gt; 0,Y35&lt;&gt;0,Z35&lt;&gt;0),(EXP(LN(Z35/Y35)/(Z$6-Y$6))-1)*100,0)</f>
        <v>-1.6803630630375599</v>
      </c>
      <c r="Z109" s="26">
        <f>IF(AND(AA$6-Z$6 &lt;&gt; 0,Z35&lt;&gt;0,AA35&lt;&gt;0),(EXP(LN(AA35/Z35)/(AA$6-Z$6))-1)*100,0)</f>
        <v>0.61039511573623972</v>
      </c>
      <c r="AA109" s="26">
        <f>IF(AND(AB$6-AA$6 &lt;&gt; 0,AA35&lt;&gt;0,AB35&lt;&gt;0),(EXP(LN(AB35/AA35)/(AB$6-AA$6))-1)*100,0)</f>
        <v>0.58827510084340506</v>
      </c>
      <c r="AB109" s="26">
        <f t="shared" ref="AB109" si="120">IF(AND(AB$6-Z$6 &lt;&gt; 0,Z35&lt;&gt;0,AB35&lt;&gt;0),(EXP(LN(AB35/Z35)/(AB$6-Z$6))-1)*100,0)</f>
        <v>0.59564789872537105</v>
      </c>
      <c r="AD109" s="26">
        <f t="shared" ref="AD109" si="121">IF($F$6-$D$6 &lt;&gt; 0,(EXP(LN(1+(AD72/100))/($F$6-$D$6))-1)*100,0)</f>
        <v>0.59564789872537105</v>
      </c>
      <c r="AE109" s="26">
        <f t="shared" ref="AE109" si="122">IF(Z35&gt;0,((1+(AE35/Z35))^(1/($F$6-$D$6))-1)*100,0)</f>
        <v>3.1669994006173985</v>
      </c>
      <c r="AF109" s="26">
        <f t="shared" ref="AF109" si="123">IF($F$6-$D$6 &lt;&gt; 0,(EXP(LN(1+(AF72/100))/($F$6-$D$6))-1)*100,0)</f>
        <v>3.5578950577182633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Worcestershire (Continued)</v>
      </c>
      <c r="L112" s="19" t="str">
        <f>CONCATENATE(L$1," (Continued)")</f>
        <v>Occupation Table 2.1  Males: Employment Change by Occupation (SOC 2020) and Replacement Demand, 2015-2035, Worcestershire (Continued)</v>
      </c>
      <c r="W112" s="19" t="str">
        <f>CONCATENATE(W$1," (Continued)")</f>
        <v>Occupation Table 2.2  Females: Employment Change by Occupation (SOC 2020) and Replacement Demand, 2015-2035, Worcestershire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1.3879431225413565</v>
      </c>
      <c r="C119" s="27">
        <f t="shared" si="125"/>
        <v>0.24204505490125605</v>
      </c>
      <c r="D119" s="27">
        <f t="shared" si="125"/>
        <v>-0.66844807986014843</v>
      </c>
      <c r="E119" s="27">
        <f t="shared" si="125"/>
        <v>1.1558504639863383</v>
      </c>
      <c r="F119" s="27">
        <f t="shared" ref="F119:F144" si="126">F8-D8</f>
        <v>0.48740238412618986</v>
      </c>
      <c r="L119" t="str">
        <f t="shared" ref="L119:L144" si="127">L8</f>
        <v>11 Corporate managers and directors</v>
      </c>
      <c r="M119" s="27">
        <f t="shared" ref="M119:P144" si="128">N8-M8</f>
        <v>0.72129286007331483</v>
      </c>
      <c r="N119" s="27">
        <f t="shared" si="128"/>
        <v>0.1102567571752946</v>
      </c>
      <c r="O119" s="27">
        <f t="shared" si="128"/>
        <v>-0.66654728363445326</v>
      </c>
      <c r="P119" s="27">
        <f t="shared" si="128"/>
        <v>0.46922806624698588</v>
      </c>
      <c r="Q119" s="27">
        <f t="shared" ref="Q119:Q144" si="129">Q8-O8</f>
        <v>-0.19731921738746738</v>
      </c>
      <c r="W119" t="str">
        <f t="shared" ref="W119:W144" si="130">W8</f>
        <v>11 Corporate managers and directors</v>
      </c>
      <c r="X119" s="27">
        <f t="shared" ref="X119:AA144" si="131">Y8-X8</f>
        <v>0.66665026246806436</v>
      </c>
      <c r="Y119" s="27">
        <f t="shared" si="131"/>
        <v>0.13178829772595257</v>
      </c>
      <c r="Z119" s="27">
        <f t="shared" si="131"/>
        <v>-1.9007962257071576E-3</v>
      </c>
      <c r="AA119" s="27">
        <f t="shared" si="131"/>
        <v>0.68662239773938172</v>
      </c>
      <c r="AB119" s="27">
        <f t="shared" ref="AB119:AB144" si="132">AB8-Z8</f>
        <v>0.68472160151367456</v>
      </c>
    </row>
    <row r="120" spans="1:28" x14ac:dyDescent="0.2">
      <c r="A120" t="str">
        <f t="shared" si="124"/>
        <v>12 Other managers and proprietors</v>
      </c>
      <c r="B120" s="27">
        <f t="shared" si="125"/>
        <v>0.28251265424494409</v>
      </c>
      <c r="C120" s="27">
        <f t="shared" si="125"/>
        <v>0.18653377664495174</v>
      </c>
      <c r="D120" s="27">
        <f t="shared" si="125"/>
        <v>1.1011754576800818</v>
      </c>
      <c r="E120" s="27">
        <f t="shared" si="125"/>
        <v>1.1181791244869732</v>
      </c>
      <c r="F120" s="27">
        <f t="shared" si="126"/>
        <v>2.2193545821670551</v>
      </c>
      <c r="L120" t="str">
        <f t="shared" si="127"/>
        <v>12 Other managers and proprietors</v>
      </c>
      <c r="M120" s="27">
        <f t="shared" si="128"/>
        <v>0.22485038025711024</v>
      </c>
      <c r="N120" s="27">
        <f t="shared" si="128"/>
        <v>-0.13994887182041849</v>
      </c>
      <c r="O120" s="27">
        <f t="shared" si="128"/>
        <v>0.72990682067944679</v>
      </c>
      <c r="P120" s="27">
        <f t="shared" si="128"/>
        <v>0.58372668597156885</v>
      </c>
      <c r="Q120" s="27">
        <f t="shared" si="129"/>
        <v>1.3136335066510156</v>
      </c>
      <c r="W120" t="str">
        <f t="shared" si="130"/>
        <v>12 Other managers and proprietors</v>
      </c>
      <c r="X120" s="27">
        <f t="shared" si="131"/>
        <v>5.7662273987836521E-2</v>
      </c>
      <c r="Y120" s="27">
        <f t="shared" si="131"/>
        <v>0.32648264846536557</v>
      </c>
      <c r="Z120" s="27">
        <f t="shared" si="131"/>
        <v>0.37126863700063062</v>
      </c>
      <c r="AA120" s="27">
        <f t="shared" si="131"/>
        <v>0.53445243851540658</v>
      </c>
      <c r="AB120" s="27">
        <f t="shared" si="132"/>
        <v>0.9057210755160372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1.0305084003601515</v>
      </c>
      <c r="C121" s="27">
        <f t="shared" si="125"/>
        <v>0.43632426249919298</v>
      </c>
      <c r="D121" s="27">
        <f t="shared" si="125"/>
        <v>0.43951652845342082</v>
      </c>
      <c r="E121" s="27">
        <f t="shared" si="125"/>
        <v>1.1137079017445863</v>
      </c>
      <c r="F121" s="27">
        <f t="shared" si="126"/>
        <v>1.5532244301980072</v>
      </c>
      <c r="L121" t="str">
        <f t="shared" si="127"/>
        <v>21 Science, research, engineering and technology professionals</v>
      </c>
      <c r="M121" s="27">
        <f t="shared" si="128"/>
        <v>0.93588881258082246</v>
      </c>
      <c r="N121" s="27">
        <f t="shared" si="128"/>
        <v>0.11209109441589238</v>
      </c>
      <c r="O121" s="27">
        <f t="shared" si="128"/>
        <v>0.14591694744796424</v>
      </c>
      <c r="P121" s="27">
        <f t="shared" si="128"/>
        <v>0.64371187193765067</v>
      </c>
      <c r="Q121" s="27">
        <f t="shared" si="129"/>
        <v>0.78962881938561491</v>
      </c>
      <c r="W121" t="str">
        <f t="shared" si="130"/>
        <v>21 Science, research, engineering and technology professionals</v>
      </c>
      <c r="X121" s="27">
        <f t="shared" si="131"/>
        <v>9.4619587779329883E-2</v>
      </c>
      <c r="Y121" s="27">
        <f t="shared" si="131"/>
        <v>0.32423316808330016</v>
      </c>
      <c r="Z121" s="27">
        <f t="shared" si="131"/>
        <v>0.29359958100544659</v>
      </c>
      <c r="AA121" s="27">
        <f t="shared" si="131"/>
        <v>0.46999602980694877</v>
      </c>
      <c r="AB121" s="27">
        <f t="shared" si="132"/>
        <v>0.76359561081239535</v>
      </c>
    </row>
    <row r="122" spans="1:28" x14ac:dyDescent="0.2">
      <c r="A122" t="str">
        <f t="shared" si="124"/>
        <v>22 Health professionals</v>
      </c>
      <c r="B122" s="27">
        <f t="shared" si="125"/>
        <v>1.5483936273567318</v>
      </c>
      <c r="C122" s="27">
        <f t="shared" si="125"/>
        <v>-0.20003558346425709</v>
      </c>
      <c r="D122" s="27">
        <f t="shared" si="125"/>
        <v>0.70132023522730247</v>
      </c>
      <c r="E122" s="27">
        <f t="shared" si="125"/>
        <v>0.9201923296341139</v>
      </c>
      <c r="F122" s="27">
        <f t="shared" si="126"/>
        <v>1.6215125648614164</v>
      </c>
      <c r="L122" t="str">
        <f t="shared" si="127"/>
        <v>22 Health professionals</v>
      </c>
      <c r="M122" s="27">
        <f t="shared" si="128"/>
        <v>0.39518044307905664</v>
      </c>
      <c r="N122" s="27">
        <f t="shared" si="128"/>
        <v>9.2313584505185675E-2</v>
      </c>
      <c r="O122" s="27">
        <f t="shared" si="128"/>
        <v>0.14741163198191121</v>
      </c>
      <c r="P122" s="27">
        <f t="shared" si="128"/>
        <v>0.19781292329165101</v>
      </c>
      <c r="Q122" s="27">
        <f t="shared" si="129"/>
        <v>0.34522455527356222</v>
      </c>
      <c r="W122" t="str">
        <f t="shared" si="130"/>
        <v>22 Health professionals</v>
      </c>
      <c r="X122" s="27">
        <f t="shared" si="131"/>
        <v>1.1532131842776794</v>
      </c>
      <c r="Y122" s="27">
        <f t="shared" si="131"/>
        <v>-0.29234916796945054</v>
      </c>
      <c r="Z122" s="27">
        <f t="shared" si="131"/>
        <v>0.55390860324539481</v>
      </c>
      <c r="AA122" s="27">
        <f t="shared" si="131"/>
        <v>0.72237940634246112</v>
      </c>
      <c r="AB122" s="27">
        <f t="shared" si="132"/>
        <v>1.2762880095878559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0.10522475965136113</v>
      </c>
      <c r="C123" s="27">
        <f t="shared" si="125"/>
        <v>0.36527993025290684</v>
      </c>
      <c r="D123" s="27">
        <f t="shared" si="125"/>
        <v>0.39918446699745225</v>
      </c>
      <c r="E123" s="27">
        <f t="shared" si="125"/>
        <v>0.8283193509853044</v>
      </c>
      <c r="F123" s="27">
        <f t="shared" si="126"/>
        <v>1.2275038179827567</v>
      </c>
      <c r="L123" t="str">
        <f t="shared" si="127"/>
        <v>23 Teaching and other educational professionals</v>
      </c>
      <c r="M123" s="27">
        <f t="shared" si="128"/>
        <v>-7.1362771622192511E-2</v>
      </c>
      <c r="N123" s="27">
        <f t="shared" si="128"/>
        <v>0.15327595872844491</v>
      </c>
      <c r="O123" s="27">
        <f t="shared" si="128"/>
        <v>0.16624305385386418</v>
      </c>
      <c r="P123" s="27">
        <f t="shared" si="128"/>
        <v>0.18622345554867525</v>
      </c>
      <c r="Q123" s="27">
        <f t="shared" si="129"/>
        <v>0.35246650940253943</v>
      </c>
      <c r="W123" t="str">
        <f t="shared" si="130"/>
        <v>23 Teaching and other educational professionals</v>
      </c>
      <c r="X123" s="27">
        <f t="shared" si="131"/>
        <v>0.17658753127354387</v>
      </c>
      <c r="Y123" s="27">
        <f t="shared" si="131"/>
        <v>0.2120039715244646</v>
      </c>
      <c r="Z123" s="27">
        <f t="shared" si="131"/>
        <v>0.23294141314359429</v>
      </c>
      <c r="AA123" s="27">
        <f t="shared" si="131"/>
        <v>0.64209589543662204</v>
      </c>
      <c r="AB123" s="27">
        <f t="shared" si="132"/>
        <v>0.87503730858021633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1.3080780956888889</v>
      </c>
      <c r="C124" s="27">
        <f t="shared" si="125"/>
        <v>0.76925308596069186</v>
      </c>
      <c r="D124" s="27">
        <f t="shared" si="125"/>
        <v>1.1268171806867056</v>
      </c>
      <c r="E124" s="27">
        <f t="shared" si="125"/>
        <v>1.5796931455786805</v>
      </c>
      <c r="F124" s="27">
        <f t="shared" si="126"/>
        <v>2.706510326265386</v>
      </c>
      <c r="L124" t="str">
        <f t="shared" si="127"/>
        <v>24 Business, media and public service professionals</v>
      </c>
      <c r="M124" s="27">
        <f t="shared" si="128"/>
        <v>0.56662875620858788</v>
      </c>
      <c r="N124" s="27">
        <f t="shared" si="128"/>
        <v>0.47403746238248701</v>
      </c>
      <c r="O124" s="27">
        <f t="shared" si="128"/>
        <v>0.69548026999522339</v>
      </c>
      <c r="P124" s="27">
        <f t="shared" si="128"/>
        <v>0.68343110777336324</v>
      </c>
      <c r="Q124" s="27">
        <f t="shared" si="129"/>
        <v>1.3789113777685866</v>
      </c>
      <c r="W124" t="str">
        <f t="shared" si="130"/>
        <v>24 Business, media and public service professionals</v>
      </c>
      <c r="X124" s="27">
        <f t="shared" si="131"/>
        <v>0.74144933948031522</v>
      </c>
      <c r="Y124" s="27">
        <f t="shared" si="131"/>
        <v>0.29521562357819953</v>
      </c>
      <c r="Z124" s="27">
        <f t="shared" si="131"/>
        <v>0.43133691069146618</v>
      </c>
      <c r="AA124" s="27">
        <f t="shared" si="131"/>
        <v>0.896262037805311</v>
      </c>
      <c r="AB124" s="27">
        <f t="shared" si="132"/>
        <v>1.3275989484967772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0.29861825928251307</v>
      </c>
      <c r="C125" s="27">
        <f t="shared" si="125"/>
        <v>0.22123354452821742</v>
      </c>
      <c r="D125" s="27">
        <f t="shared" si="125"/>
        <v>-0.35968958139889962</v>
      </c>
      <c r="E125" s="27">
        <f t="shared" si="125"/>
        <v>0.18786169142747289</v>
      </c>
      <c r="F125" s="27">
        <f t="shared" si="126"/>
        <v>-0.17182788997142673</v>
      </c>
      <c r="L125" t="str">
        <f t="shared" si="127"/>
        <v>31 Science, engineering and technology associate professionals</v>
      </c>
      <c r="M125" s="27">
        <f t="shared" si="128"/>
        <v>0.30315236702463122</v>
      </c>
      <c r="N125" s="27">
        <f t="shared" si="128"/>
        <v>8.4201852100566743E-2</v>
      </c>
      <c r="O125" s="27">
        <f t="shared" si="128"/>
        <v>-0.38077394727929081</v>
      </c>
      <c r="P125" s="27">
        <f t="shared" si="128"/>
        <v>4.5272949266416562E-2</v>
      </c>
      <c r="Q125" s="27">
        <f t="shared" si="129"/>
        <v>-0.33550099801287425</v>
      </c>
      <c r="W125" t="str">
        <f t="shared" si="130"/>
        <v>31 Science, engineering and technology associate professionals</v>
      </c>
      <c r="X125" s="27">
        <f t="shared" si="131"/>
        <v>-4.5341077421149345E-3</v>
      </c>
      <c r="Y125" s="27">
        <f t="shared" si="131"/>
        <v>0.13703169242764723</v>
      </c>
      <c r="Z125" s="27">
        <f t="shared" si="131"/>
        <v>2.1084365880392197E-2</v>
      </c>
      <c r="AA125" s="27">
        <f t="shared" si="131"/>
        <v>0.14258874216105843</v>
      </c>
      <c r="AB125" s="27">
        <f t="shared" si="132"/>
        <v>0.16367310804145063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0.52640709832439558</v>
      </c>
      <c r="C126" s="27">
        <f t="shared" si="125"/>
        <v>-3.6613277360020291E-4</v>
      </c>
      <c r="D126" s="27">
        <f t="shared" si="125"/>
        <v>8.7678752107986035E-2</v>
      </c>
      <c r="E126" s="27">
        <f t="shared" si="125"/>
        <v>0.39006526049485579</v>
      </c>
      <c r="F126" s="27">
        <f t="shared" si="126"/>
        <v>0.47774401260284183</v>
      </c>
      <c r="L126" t="str">
        <f t="shared" si="127"/>
        <v>32 Health and social care associate professionals</v>
      </c>
      <c r="M126" s="27">
        <f t="shared" si="128"/>
        <v>6.953345532960864E-2</v>
      </c>
      <c r="N126" s="27">
        <f t="shared" si="128"/>
        <v>3.647318434187663E-2</v>
      </c>
      <c r="O126" s="27">
        <f t="shared" si="128"/>
        <v>-4.6501147713124968E-2</v>
      </c>
      <c r="P126" s="27">
        <f t="shared" si="128"/>
        <v>4.2563716605623525E-2</v>
      </c>
      <c r="Q126" s="27">
        <f t="shared" si="129"/>
        <v>-3.9374311075014434E-3</v>
      </c>
      <c r="W126" t="str">
        <f t="shared" si="130"/>
        <v>32 Health and social care associate professionals</v>
      </c>
      <c r="X126" s="27">
        <f t="shared" si="131"/>
        <v>0.45687364299478661</v>
      </c>
      <c r="Y126" s="27">
        <f t="shared" si="131"/>
        <v>-3.6839317115478387E-2</v>
      </c>
      <c r="Z126" s="27">
        <f t="shared" si="131"/>
        <v>0.13417989982111145</v>
      </c>
      <c r="AA126" s="27">
        <f t="shared" si="131"/>
        <v>0.34750154388923082</v>
      </c>
      <c r="AB126" s="27">
        <f t="shared" si="132"/>
        <v>0.48168144371034227</v>
      </c>
    </row>
    <row r="127" spans="1:28" x14ac:dyDescent="0.2">
      <c r="A127" t="str">
        <f t="shared" si="124"/>
        <v>33 Protective service occupations</v>
      </c>
      <c r="B127" s="27">
        <f t="shared" si="125"/>
        <v>3.7563856402904161E-2</v>
      </c>
      <c r="C127" s="27">
        <f t="shared" si="125"/>
        <v>0.10090872101340942</v>
      </c>
      <c r="D127" s="27">
        <f t="shared" si="125"/>
        <v>0.36015312473236327</v>
      </c>
      <c r="E127" s="27">
        <f t="shared" si="125"/>
        <v>0.37036559739981056</v>
      </c>
      <c r="F127" s="27">
        <f t="shared" si="126"/>
        <v>0.73051872213217384</v>
      </c>
      <c r="L127" t="str">
        <f t="shared" si="127"/>
        <v>33 Protective service occupations</v>
      </c>
      <c r="M127" s="27">
        <f t="shared" si="128"/>
        <v>-1.2916603187404396E-2</v>
      </c>
      <c r="N127" s="27">
        <f t="shared" si="128"/>
        <v>4.4336318665465058E-2</v>
      </c>
      <c r="O127" s="27">
        <f t="shared" si="128"/>
        <v>0.20046345128927934</v>
      </c>
      <c r="P127" s="27">
        <f t="shared" si="128"/>
        <v>0.13536986639500981</v>
      </c>
      <c r="Q127" s="27">
        <f t="shared" si="129"/>
        <v>0.33583331768428915</v>
      </c>
      <c r="W127" t="str">
        <f t="shared" si="130"/>
        <v>33 Protective service occupations</v>
      </c>
      <c r="X127" s="27">
        <f t="shared" si="131"/>
        <v>5.0480459590308446E-2</v>
      </c>
      <c r="Y127" s="27">
        <f t="shared" si="131"/>
        <v>5.6572402347941531E-2</v>
      </c>
      <c r="Z127" s="27">
        <f t="shared" si="131"/>
        <v>0.15968967344308432</v>
      </c>
      <c r="AA127" s="27">
        <f t="shared" si="131"/>
        <v>0.23499573100480486</v>
      </c>
      <c r="AB127" s="27">
        <f t="shared" si="132"/>
        <v>0.39468540444788919</v>
      </c>
    </row>
    <row r="128" spans="1:28" x14ac:dyDescent="0.2">
      <c r="A128" t="str">
        <f t="shared" si="124"/>
        <v>34 Culture, media and sports occupations</v>
      </c>
      <c r="B128" s="27">
        <f t="shared" si="125"/>
        <v>0.1285790851180546</v>
      </c>
      <c r="C128" s="27">
        <f t="shared" si="125"/>
        <v>5.110324241190467E-2</v>
      </c>
      <c r="D128" s="27">
        <f t="shared" si="125"/>
        <v>-0.19407143256590231</v>
      </c>
      <c r="E128" s="27">
        <f t="shared" si="125"/>
        <v>0.36396104068257751</v>
      </c>
      <c r="F128" s="27">
        <f t="shared" si="126"/>
        <v>0.16988960811667519</v>
      </c>
      <c r="L128" t="str">
        <f t="shared" si="127"/>
        <v>34 Culture, media and sports occupations</v>
      </c>
      <c r="M128" s="27">
        <f t="shared" si="128"/>
        <v>9.3909827084924125E-2</v>
      </c>
      <c r="N128" s="27">
        <f t="shared" si="128"/>
        <v>9.2904297886702292E-3</v>
      </c>
      <c r="O128" s="27">
        <f t="shared" si="128"/>
        <v>-0.1145998811817226</v>
      </c>
      <c r="P128" s="27">
        <f t="shared" si="128"/>
        <v>0.17940914768108285</v>
      </c>
      <c r="Q128" s="27">
        <f t="shared" si="129"/>
        <v>6.4809266499360252E-2</v>
      </c>
      <c r="W128" t="str">
        <f t="shared" si="130"/>
        <v>34 Culture, media and sports occupations</v>
      </c>
      <c r="X128" s="27">
        <f t="shared" si="131"/>
        <v>3.4669258033134032E-2</v>
      </c>
      <c r="Y128" s="27">
        <f t="shared" si="131"/>
        <v>4.1812812623223561E-2</v>
      </c>
      <c r="Z128" s="27">
        <f t="shared" si="131"/>
        <v>-7.9471551384169281E-2</v>
      </c>
      <c r="AA128" s="27">
        <f t="shared" si="131"/>
        <v>0.18455189300149333</v>
      </c>
      <c r="AB128" s="27">
        <f t="shared" si="132"/>
        <v>0.10508034161732405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0.29271462131964654</v>
      </c>
      <c r="C129" s="27">
        <f t="shared" si="125"/>
        <v>0.26446980102126005</v>
      </c>
      <c r="D129" s="27">
        <f t="shared" si="125"/>
        <v>-0.35227276375065308</v>
      </c>
      <c r="E129" s="27">
        <f t="shared" si="125"/>
        <v>0.6037661442539104</v>
      </c>
      <c r="F129" s="27">
        <f t="shared" si="126"/>
        <v>0.25149338050325731</v>
      </c>
      <c r="L129" t="str">
        <f t="shared" si="127"/>
        <v>35 Business and public service associate professionals</v>
      </c>
      <c r="M129" s="27">
        <f t="shared" si="128"/>
        <v>2.6870611612923589E-2</v>
      </c>
      <c r="N129" s="27">
        <f t="shared" si="128"/>
        <v>0.17734735000619573</v>
      </c>
      <c r="O129" s="27">
        <f t="shared" si="128"/>
        <v>-0.34582346970820055</v>
      </c>
      <c r="P129" s="27">
        <f t="shared" si="128"/>
        <v>5.8276637495232819E-2</v>
      </c>
      <c r="Q129" s="27">
        <f t="shared" si="129"/>
        <v>-0.28754683221296773</v>
      </c>
      <c r="W129" t="str">
        <f t="shared" si="130"/>
        <v>35 Business and public service associate professionals</v>
      </c>
      <c r="X129" s="27">
        <f t="shared" si="131"/>
        <v>0.26584400970674338</v>
      </c>
      <c r="Y129" s="27">
        <f t="shared" si="131"/>
        <v>8.7122451015075875E-2</v>
      </c>
      <c r="Z129" s="27">
        <f t="shared" si="131"/>
        <v>-6.4492940424463185E-3</v>
      </c>
      <c r="AA129" s="27">
        <f t="shared" si="131"/>
        <v>0.5454895067586456</v>
      </c>
      <c r="AB129" s="27">
        <f t="shared" si="132"/>
        <v>0.53904021271619929</v>
      </c>
    </row>
    <row r="130" spans="1:28" x14ac:dyDescent="0.2">
      <c r="A130" t="str">
        <f t="shared" si="124"/>
        <v>41 Administrative occupations</v>
      </c>
      <c r="B130" s="27">
        <f t="shared" si="125"/>
        <v>-0.95334553385086984</v>
      </c>
      <c r="C130" s="27">
        <f t="shared" si="125"/>
        <v>0.55651395595950248</v>
      </c>
      <c r="D130" s="27">
        <f t="shared" si="125"/>
        <v>-1.090274307189647</v>
      </c>
      <c r="E130" s="27">
        <f t="shared" si="125"/>
        <v>-0.50126588256721938</v>
      </c>
      <c r="F130" s="27">
        <f t="shared" si="126"/>
        <v>-1.5915401897568664</v>
      </c>
      <c r="L130" t="str">
        <f t="shared" si="127"/>
        <v>41 Administrative occupations</v>
      </c>
      <c r="M130" s="27">
        <f t="shared" si="128"/>
        <v>-0.47049303533718767</v>
      </c>
      <c r="N130" s="27">
        <f t="shared" si="128"/>
        <v>0.8081080152114879</v>
      </c>
      <c r="O130" s="27">
        <f t="shared" si="128"/>
        <v>-0.13637267776297524</v>
      </c>
      <c r="P130" s="27">
        <f t="shared" si="128"/>
        <v>0.58491331371365174</v>
      </c>
      <c r="Q130" s="27">
        <f t="shared" si="129"/>
        <v>0.4485406359506765</v>
      </c>
      <c r="W130" t="str">
        <f t="shared" si="130"/>
        <v>41 Administrative occupations</v>
      </c>
      <c r="X130" s="27">
        <f t="shared" si="131"/>
        <v>-0.4828524985137097</v>
      </c>
      <c r="Y130" s="27">
        <f t="shared" si="131"/>
        <v>-0.2515940592519712</v>
      </c>
      <c r="Z130" s="27">
        <f t="shared" si="131"/>
        <v>-0.95390162942666379</v>
      </c>
      <c r="AA130" s="27">
        <f t="shared" si="131"/>
        <v>-1.0861791962808791</v>
      </c>
      <c r="AB130" s="27">
        <f t="shared" si="132"/>
        <v>-2.0400808257075429</v>
      </c>
    </row>
    <row r="131" spans="1:28" x14ac:dyDescent="0.2">
      <c r="A131" t="str">
        <f t="shared" si="124"/>
        <v>42 Secretarial and related occupations</v>
      </c>
      <c r="B131" s="27">
        <f t="shared" si="125"/>
        <v>-0.42654933945369766</v>
      </c>
      <c r="C131" s="27">
        <f t="shared" si="125"/>
        <v>-8.9284138893249043E-2</v>
      </c>
      <c r="D131" s="27">
        <f t="shared" si="125"/>
        <v>0.18688458400730124</v>
      </c>
      <c r="E131" s="27">
        <f t="shared" si="125"/>
        <v>-0.97241145322700939</v>
      </c>
      <c r="F131" s="27">
        <f t="shared" si="126"/>
        <v>-0.78552686921970816</v>
      </c>
      <c r="L131" t="str">
        <f t="shared" si="127"/>
        <v>42 Secretarial and related occupations</v>
      </c>
      <c r="M131" s="27">
        <f t="shared" si="128"/>
        <v>-8.3037917143763018E-2</v>
      </c>
      <c r="N131" s="27">
        <f t="shared" si="128"/>
        <v>-3.5616744537686207E-3</v>
      </c>
      <c r="O131" s="27">
        <f t="shared" si="128"/>
        <v>6.6708659407795662E-2</v>
      </c>
      <c r="P131" s="27">
        <f t="shared" si="128"/>
        <v>7.1190357381552216E-2</v>
      </c>
      <c r="Q131" s="27">
        <f t="shared" si="129"/>
        <v>0.13789901678934788</v>
      </c>
      <c r="W131" t="str">
        <f t="shared" si="130"/>
        <v>42 Secretarial and related occupations</v>
      </c>
      <c r="X131" s="27">
        <f t="shared" si="131"/>
        <v>-0.34351142230993581</v>
      </c>
      <c r="Y131" s="27">
        <f t="shared" si="131"/>
        <v>-8.5722464439479396E-2</v>
      </c>
      <c r="Z131" s="27">
        <f t="shared" si="131"/>
        <v>0.12017592459950643</v>
      </c>
      <c r="AA131" s="27">
        <f t="shared" si="131"/>
        <v>-1.0436018106085636</v>
      </c>
      <c r="AB131" s="27">
        <f t="shared" si="132"/>
        <v>-0.92342588600905717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-0.44165207311649857</v>
      </c>
      <c r="C132" s="27">
        <f t="shared" si="125"/>
        <v>-0.43854307767015133</v>
      </c>
      <c r="D132" s="27">
        <f t="shared" si="125"/>
        <v>2.5015622135632576E-2</v>
      </c>
      <c r="E132" s="27">
        <f t="shared" si="125"/>
        <v>7.961195711936675E-2</v>
      </c>
      <c r="F132" s="27">
        <f t="shared" si="126"/>
        <v>0.10462757925499933</v>
      </c>
      <c r="L132" t="str">
        <f t="shared" si="127"/>
        <v>51 Skilled agricultural and related trades</v>
      </c>
      <c r="M132" s="27">
        <f t="shared" si="128"/>
        <v>-0.47702037330323499</v>
      </c>
      <c r="N132" s="27">
        <f t="shared" si="128"/>
        <v>-0.44046280963719409</v>
      </c>
      <c r="O132" s="27">
        <f t="shared" si="128"/>
        <v>-1.4137457663351949E-2</v>
      </c>
      <c r="P132" s="27">
        <f t="shared" si="128"/>
        <v>2.3257267751653377E-2</v>
      </c>
      <c r="Q132" s="27">
        <f t="shared" si="129"/>
        <v>9.1198100883014277E-3</v>
      </c>
      <c r="W132" t="str">
        <f t="shared" si="130"/>
        <v>51 Skilled agricultural and related trades</v>
      </c>
      <c r="X132" s="27">
        <f t="shared" si="131"/>
        <v>3.5368300186736479E-2</v>
      </c>
      <c r="Y132" s="27">
        <f t="shared" si="131"/>
        <v>1.9197319670441471E-3</v>
      </c>
      <c r="Z132" s="27">
        <f t="shared" si="131"/>
        <v>3.9153079798983859E-2</v>
      </c>
      <c r="AA132" s="27">
        <f t="shared" si="131"/>
        <v>5.6354689367710487E-2</v>
      </c>
      <c r="AB132" s="27">
        <f t="shared" si="132"/>
        <v>9.5507769166694345E-2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2.4859137911992235E-3</v>
      </c>
      <c r="C133" s="27">
        <f t="shared" si="125"/>
        <v>-1.2427888902766</v>
      </c>
      <c r="D133" s="27">
        <f t="shared" si="125"/>
        <v>-7.7772605610243239E-2</v>
      </c>
      <c r="E133" s="27">
        <f t="shared" si="125"/>
        <v>-0.35359034906979314</v>
      </c>
      <c r="F133" s="27">
        <f t="shared" si="126"/>
        <v>-0.43136295468003638</v>
      </c>
      <c r="L133" t="str">
        <f t="shared" si="127"/>
        <v>52 Skilled metal, electrical and electronic trades</v>
      </c>
      <c r="M133" s="27">
        <f t="shared" si="128"/>
        <v>-6.0535717047939919E-2</v>
      </c>
      <c r="N133" s="27">
        <f t="shared" si="128"/>
        <v>-1.2092103414435318</v>
      </c>
      <c r="O133" s="27">
        <f t="shared" si="128"/>
        <v>-0.24064123119579595</v>
      </c>
      <c r="P133" s="27">
        <f t="shared" si="128"/>
        <v>-0.4258697226761905</v>
      </c>
      <c r="Q133" s="27">
        <f t="shared" si="129"/>
        <v>-0.66651095387198644</v>
      </c>
      <c r="W133" t="str">
        <f t="shared" si="130"/>
        <v>52 Skilled metal, electrical and electronic trades</v>
      </c>
      <c r="X133" s="27">
        <f t="shared" si="131"/>
        <v>6.3021630839134701E-2</v>
      </c>
      <c r="Y133" s="27">
        <f t="shared" si="131"/>
        <v>-3.3578548833068822E-2</v>
      </c>
      <c r="Z133" s="27">
        <f t="shared" si="131"/>
        <v>0.16286862558556109</v>
      </c>
      <c r="AA133" s="27">
        <f t="shared" si="131"/>
        <v>7.2279373606395581E-2</v>
      </c>
      <c r="AB133" s="27">
        <f t="shared" si="132"/>
        <v>0.23514799919195667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0.98044675656119029</v>
      </c>
      <c r="C134" s="27">
        <f t="shared" si="125"/>
        <v>-1.1496673287614891</v>
      </c>
      <c r="D134" s="27">
        <f t="shared" si="125"/>
        <v>5.7361505818698255E-2</v>
      </c>
      <c r="E134" s="27">
        <f t="shared" si="125"/>
        <v>-0.62059359999533559</v>
      </c>
      <c r="F134" s="27">
        <f t="shared" si="126"/>
        <v>-0.56323209417663733</v>
      </c>
      <c r="L134" t="str">
        <f t="shared" si="127"/>
        <v>53 Skilled construction and building trades</v>
      </c>
      <c r="M134" s="27">
        <f t="shared" si="128"/>
        <v>0.98293992951246434</v>
      </c>
      <c r="N134" s="27">
        <f t="shared" si="128"/>
        <v>-1.1638382077326312</v>
      </c>
      <c r="O134" s="27">
        <f t="shared" si="128"/>
        <v>5.3312567585436454E-2</v>
      </c>
      <c r="P134" s="27">
        <f t="shared" si="128"/>
        <v>-0.63595138943719665</v>
      </c>
      <c r="Q134" s="27">
        <f t="shared" si="129"/>
        <v>-0.58263882185176019</v>
      </c>
      <c r="W134" t="str">
        <f t="shared" si="130"/>
        <v>53 Skilled construction and building trades</v>
      </c>
      <c r="X134" s="27">
        <f t="shared" si="131"/>
        <v>-2.4931729512694262E-3</v>
      </c>
      <c r="Y134" s="27">
        <f t="shared" si="131"/>
        <v>1.4170878971143955E-2</v>
      </c>
      <c r="Z134" s="27">
        <f t="shared" si="131"/>
        <v>4.04893823325439E-3</v>
      </c>
      <c r="AA134" s="27">
        <f t="shared" si="131"/>
        <v>1.5357789441857034E-2</v>
      </c>
      <c r="AB134" s="27">
        <f t="shared" si="132"/>
        <v>1.9406727675111424E-2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-0.38639848631892315</v>
      </c>
      <c r="C135" s="27">
        <f t="shared" si="125"/>
        <v>3.3249148624689528E-2</v>
      </c>
      <c r="D135" s="27">
        <f t="shared" si="125"/>
        <v>-0.14444920467684996</v>
      </c>
      <c r="E135" s="27">
        <f t="shared" si="125"/>
        <v>-3.2532369221573987E-2</v>
      </c>
      <c r="F135" s="27">
        <f t="shared" si="126"/>
        <v>-0.17698157389842395</v>
      </c>
      <c r="L135" t="str">
        <f t="shared" si="127"/>
        <v>54 Textiles, printing and other skilled trades</v>
      </c>
      <c r="M135" s="27">
        <f t="shared" si="128"/>
        <v>-0.27162290043372495</v>
      </c>
      <c r="N135" s="27">
        <f t="shared" si="128"/>
        <v>-0.13292806684895342</v>
      </c>
      <c r="O135" s="27">
        <f t="shared" si="128"/>
        <v>-0.12836597729588961</v>
      </c>
      <c r="P135" s="27">
        <f t="shared" si="128"/>
        <v>-7.1694181039655192E-2</v>
      </c>
      <c r="Q135" s="27">
        <f t="shared" si="129"/>
        <v>-0.2000601583355448</v>
      </c>
      <c r="W135" t="str">
        <f t="shared" si="130"/>
        <v>54 Textiles, printing and other skilled trades</v>
      </c>
      <c r="X135" s="27">
        <f t="shared" si="131"/>
        <v>-0.1147755858851951</v>
      </c>
      <c r="Y135" s="27">
        <f t="shared" si="131"/>
        <v>0.16617721547364539</v>
      </c>
      <c r="Z135" s="27">
        <f t="shared" si="131"/>
        <v>-1.6083227380964793E-2</v>
      </c>
      <c r="AA135" s="27">
        <f t="shared" si="131"/>
        <v>3.9161811818081427E-2</v>
      </c>
      <c r="AB135" s="27">
        <f t="shared" si="132"/>
        <v>2.3078584437116634E-2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0.46134074390247548</v>
      </c>
      <c r="C136" s="27">
        <f t="shared" si="125"/>
        <v>-0.47695876227009038</v>
      </c>
      <c r="D136" s="27">
        <f t="shared" si="125"/>
        <v>1.0595042293370742</v>
      </c>
      <c r="E136" s="27">
        <f t="shared" si="125"/>
        <v>1.3955559097308043</v>
      </c>
      <c r="F136" s="27">
        <f t="shared" si="126"/>
        <v>2.4550601390678786</v>
      </c>
      <c r="L136" t="str">
        <f t="shared" si="127"/>
        <v>61 Caring personal service occupations</v>
      </c>
      <c r="M136" s="27">
        <f t="shared" si="128"/>
        <v>4.6869012782054797E-2</v>
      </c>
      <c r="N136" s="27">
        <f t="shared" si="128"/>
        <v>-8.0360096764402922E-2</v>
      </c>
      <c r="O136" s="27">
        <f t="shared" si="128"/>
        <v>0.30371854321266722</v>
      </c>
      <c r="P136" s="27">
        <f t="shared" si="128"/>
        <v>0.25231334782676407</v>
      </c>
      <c r="Q136" s="27">
        <f t="shared" si="129"/>
        <v>0.55603189103943129</v>
      </c>
      <c r="W136" t="str">
        <f t="shared" si="130"/>
        <v>61 Caring personal service occupations</v>
      </c>
      <c r="X136" s="27">
        <f t="shared" si="131"/>
        <v>0.41447173112042002</v>
      </c>
      <c r="Y136" s="27">
        <f t="shared" si="131"/>
        <v>-0.39659866550569056</v>
      </c>
      <c r="Z136" s="27">
        <f t="shared" si="131"/>
        <v>0.75578568612440833</v>
      </c>
      <c r="AA136" s="27">
        <f t="shared" si="131"/>
        <v>1.1432425619040316</v>
      </c>
      <c r="AB136" s="27">
        <f t="shared" si="132"/>
        <v>1.8990282480284399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-0.18900984872110138</v>
      </c>
      <c r="C137" s="27">
        <f t="shared" si="125"/>
        <v>-0.33274274325486308</v>
      </c>
      <c r="D137" s="27">
        <f t="shared" si="125"/>
        <v>-2.689988008564459E-3</v>
      </c>
      <c r="E137" s="27">
        <f t="shared" si="125"/>
        <v>0.10171509428977776</v>
      </c>
      <c r="F137" s="27">
        <f t="shared" si="126"/>
        <v>9.9025106281213304E-2</v>
      </c>
      <c r="L137" t="str">
        <f t="shared" si="127"/>
        <v>62 Leisure, travel and related personal service occupations</v>
      </c>
      <c r="M137" s="27">
        <f t="shared" si="128"/>
        <v>1.3497746124150223E-2</v>
      </c>
      <c r="N137" s="27">
        <f t="shared" si="128"/>
        <v>-6.6331940991288696E-2</v>
      </c>
      <c r="O137" s="27">
        <f t="shared" si="128"/>
        <v>8.1500953713472546E-3</v>
      </c>
      <c r="P137" s="27">
        <f t="shared" si="128"/>
        <v>5.9395698259442464E-2</v>
      </c>
      <c r="Q137" s="27">
        <f t="shared" si="129"/>
        <v>6.7545793630789719E-2</v>
      </c>
      <c r="W137" t="str">
        <f t="shared" si="130"/>
        <v>62 Leisure, travel and related personal service occupations</v>
      </c>
      <c r="X137" s="27">
        <f t="shared" si="131"/>
        <v>-0.20250759484525638</v>
      </c>
      <c r="Y137" s="27">
        <f t="shared" si="131"/>
        <v>-0.26641080226357206</v>
      </c>
      <c r="Z137" s="27">
        <f t="shared" si="131"/>
        <v>-1.084008337990916E-2</v>
      </c>
      <c r="AA137" s="27">
        <f t="shared" si="131"/>
        <v>4.23193960303343E-2</v>
      </c>
      <c r="AB137" s="27">
        <f t="shared" si="132"/>
        <v>3.147931265042514E-2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-1.887091240378691E-2</v>
      </c>
      <c r="C138" s="27">
        <f t="shared" si="125"/>
        <v>3.153741382298117E-2</v>
      </c>
      <c r="D138" s="27">
        <f t="shared" si="125"/>
        <v>-2.7737824234654984E-2</v>
      </c>
      <c r="E138" s="27">
        <f t="shared" si="125"/>
        <v>1.2026531369364768E-2</v>
      </c>
      <c r="F138" s="27">
        <f t="shared" si="126"/>
        <v>-1.5711292865290216E-2</v>
      </c>
      <c r="L138" t="str">
        <f t="shared" si="127"/>
        <v>63 Community and civil enforcement occupations</v>
      </c>
      <c r="M138" s="27">
        <f t="shared" si="128"/>
        <v>-2.7939839516663831E-2</v>
      </c>
      <c r="N138" s="27">
        <f t="shared" si="128"/>
        <v>3.7196789502835448E-2</v>
      </c>
      <c r="O138" s="27">
        <f t="shared" si="128"/>
        <v>-4.0972067436797849E-2</v>
      </c>
      <c r="P138" s="27">
        <f t="shared" si="128"/>
        <v>1.1251082660837852E-2</v>
      </c>
      <c r="Q138" s="27">
        <f t="shared" si="129"/>
        <v>-2.9720984775959997E-2</v>
      </c>
      <c r="W138" t="str">
        <f t="shared" si="130"/>
        <v>63 Community and civil enforcement occupations</v>
      </c>
      <c r="X138" s="27">
        <f t="shared" si="131"/>
        <v>9.0689271128768026E-3</v>
      </c>
      <c r="Y138" s="27">
        <f t="shared" si="131"/>
        <v>-5.6593756798542991E-3</v>
      </c>
      <c r="Z138" s="27">
        <f t="shared" si="131"/>
        <v>1.3234243202142941E-2</v>
      </c>
      <c r="AA138" s="27">
        <f t="shared" si="131"/>
        <v>7.7544870852674919E-4</v>
      </c>
      <c r="AB138" s="27">
        <f t="shared" si="132"/>
        <v>1.400969191066969E-2</v>
      </c>
    </row>
    <row r="139" spans="1:28" x14ac:dyDescent="0.2">
      <c r="A139" t="str">
        <f t="shared" si="124"/>
        <v>71 Sales occupations</v>
      </c>
      <c r="B139" s="27">
        <f t="shared" si="125"/>
        <v>-0.9230959958851539</v>
      </c>
      <c r="C139" s="27">
        <f t="shared" si="125"/>
        <v>-0.17244659647011318</v>
      </c>
      <c r="D139" s="27">
        <f t="shared" si="125"/>
        <v>-0.67986526429560357</v>
      </c>
      <c r="E139" s="27">
        <f t="shared" si="125"/>
        <v>-0.28535661339890517</v>
      </c>
      <c r="F139" s="27">
        <f t="shared" si="126"/>
        <v>-0.96522187769450873</v>
      </c>
      <c r="L139" t="str">
        <f t="shared" si="127"/>
        <v>71 Sales occupations</v>
      </c>
      <c r="M139" s="27">
        <f t="shared" si="128"/>
        <v>-0.1079519898241541</v>
      </c>
      <c r="N139" s="27">
        <f t="shared" si="128"/>
        <v>-5.4716517209577376E-2</v>
      </c>
      <c r="O139" s="27">
        <f t="shared" si="128"/>
        <v>-0.24419261677592008</v>
      </c>
      <c r="P139" s="27">
        <f t="shared" si="128"/>
        <v>-9.6364937037483056E-2</v>
      </c>
      <c r="Q139" s="27">
        <f t="shared" si="129"/>
        <v>-0.34055755381340314</v>
      </c>
      <c r="W139" t="str">
        <f t="shared" si="130"/>
        <v>71 Sales occupations</v>
      </c>
      <c r="X139" s="27">
        <f t="shared" si="131"/>
        <v>-0.8151440060609989</v>
      </c>
      <c r="Y139" s="27">
        <f t="shared" si="131"/>
        <v>-0.1177300792605287</v>
      </c>
      <c r="Z139" s="27">
        <f t="shared" si="131"/>
        <v>-0.43567264751969415</v>
      </c>
      <c r="AA139" s="27">
        <f t="shared" si="131"/>
        <v>-0.18899167636142167</v>
      </c>
      <c r="AB139" s="27">
        <f t="shared" si="132"/>
        <v>-0.62466432388111581</v>
      </c>
    </row>
    <row r="140" spans="1:28" x14ac:dyDescent="0.2">
      <c r="A140" t="str">
        <f t="shared" si="124"/>
        <v>72 Customer service occupations</v>
      </c>
      <c r="B140" s="27">
        <f t="shared" si="125"/>
        <v>0.13735955954039181</v>
      </c>
      <c r="C140" s="27">
        <f t="shared" si="125"/>
        <v>5.9759213352612139E-2</v>
      </c>
      <c r="D140" s="27">
        <f t="shared" si="125"/>
        <v>0.86527418278603152</v>
      </c>
      <c r="E140" s="27">
        <f t="shared" si="125"/>
        <v>0.63877079810874271</v>
      </c>
      <c r="F140" s="27">
        <f t="shared" si="126"/>
        <v>1.5040449808947742</v>
      </c>
      <c r="L140" t="str">
        <f t="shared" si="127"/>
        <v>72 Customer service occupations</v>
      </c>
      <c r="M140" s="27">
        <f t="shared" si="128"/>
        <v>-8.3106808902343676E-2</v>
      </c>
      <c r="N140" s="27">
        <f t="shared" si="128"/>
        <v>0.14721522899878603</v>
      </c>
      <c r="O140" s="27">
        <f t="shared" si="128"/>
        <v>0.49327460121446287</v>
      </c>
      <c r="P140" s="27">
        <f t="shared" si="128"/>
        <v>0.33555393168557912</v>
      </c>
      <c r="Q140" s="27">
        <f t="shared" si="129"/>
        <v>0.82882853290004199</v>
      </c>
      <c r="W140" t="str">
        <f t="shared" si="130"/>
        <v>72 Customer service occupations</v>
      </c>
      <c r="X140" s="27">
        <f t="shared" si="131"/>
        <v>0.22046636844273482</v>
      </c>
      <c r="Y140" s="27">
        <f t="shared" si="131"/>
        <v>-8.7456015646176555E-2</v>
      </c>
      <c r="Z140" s="27">
        <f t="shared" si="131"/>
        <v>0.37199958157156532</v>
      </c>
      <c r="AA140" s="27">
        <f t="shared" si="131"/>
        <v>0.30321686642316914</v>
      </c>
      <c r="AB140" s="27">
        <f t="shared" si="132"/>
        <v>0.67521644799473446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-0.70830729257942515</v>
      </c>
      <c r="C141" s="27">
        <f t="shared" si="125"/>
        <v>-0.82464344649929977</v>
      </c>
      <c r="D141" s="27">
        <f t="shared" si="125"/>
        <v>1.0797578792661966</v>
      </c>
      <c r="E141" s="27">
        <f t="shared" si="125"/>
        <v>-6.0907994844457747E-2</v>
      </c>
      <c r="F141" s="27">
        <f t="shared" si="126"/>
        <v>1.0188498844217388</v>
      </c>
      <c r="L141" t="str">
        <f t="shared" si="127"/>
        <v>81 Process, plant and machine operatives</v>
      </c>
      <c r="M141" s="27">
        <f t="shared" si="128"/>
        <v>-0.63080914521314746</v>
      </c>
      <c r="N141" s="27">
        <f t="shared" si="128"/>
        <v>-0.66979659888820686</v>
      </c>
      <c r="O141" s="27">
        <f t="shared" si="128"/>
        <v>0.76958683456831656</v>
      </c>
      <c r="P141" s="27">
        <f t="shared" si="128"/>
        <v>-9.9351680137360177E-2</v>
      </c>
      <c r="Q141" s="27">
        <f t="shared" si="129"/>
        <v>0.67023515443095638</v>
      </c>
      <c r="W141" t="str">
        <f t="shared" si="130"/>
        <v>81 Process, plant and machine operatives</v>
      </c>
      <c r="X141" s="27">
        <f t="shared" si="131"/>
        <v>-7.749814736626881E-2</v>
      </c>
      <c r="Y141" s="27">
        <f t="shared" si="131"/>
        <v>-0.15484684761109646</v>
      </c>
      <c r="Z141" s="27">
        <f t="shared" si="131"/>
        <v>0.31017104469787027</v>
      </c>
      <c r="AA141" s="27">
        <f t="shared" si="131"/>
        <v>3.8443685292911978E-2</v>
      </c>
      <c r="AB141" s="27">
        <f t="shared" si="132"/>
        <v>0.34861472999078225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0.41493521761463104</v>
      </c>
      <c r="C142" s="27">
        <f t="shared" si="125"/>
        <v>-0.7698381253904385</v>
      </c>
      <c r="D142" s="27">
        <f t="shared" si="125"/>
        <v>0.3694687308903255</v>
      </c>
      <c r="E142" s="27">
        <f t="shared" si="125"/>
        <v>7.6763536935530396E-2</v>
      </c>
      <c r="F142" s="27">
        <f t="shared" si="126"/>
        <v>0.4462322678258559</v>
      </c>
      <c r="L142" t="str">
        <f t="shared" si="127"/>
        <v>82 Transport and mobile machine drivers and operatives</v>
      </c>
      <c r="M142" s="27">
        <f t="shared" si="128"/>
        <v>0.39890165625479845</v>
      </c>
      <c r="N142" s="27">
        <f t="shared" si="128"/>
        <v>-0.72068838634078869</v>
      </c>
      <c r="O142" s="27">
        <f t="shared" si="128"/>
        <v>0.22922750606390085</v>
      </c>
      <c r="P142" s="27">
        <f t="shared" si="128"/>
        <v>1.3223752619696327E-2</v>
      </c>
      <c r="Q142" s="27">
        <f t="shared" si="129"/>
        <v>0.24245125868359718</v>
      </c>
      <c r="W142" t="str">
        <f t="shared" si="130"/>
        <v>82 Transport and mobile machine drivers and operatives</v>
      </c>
      <c r="X142" s="27">
        <f t="shared" si="131"/>
        <v>1.6033561359849013E-2</v>
      </c>
      <c r="Y142" s="27">
        <f t="shared" si="131"/>
        <v>-4.9149739049659635E-2</v>
      </c>
      <c r="Z142" s="27">
        <f t="shared" si="131"/>
        <v>0.14024122482643303</v>
      </c>
      <c r="AA142" s="27">
        <f t="shared" si="131"/>
        <v>6.3539784315837788E-2</v>
      </c>
      <c r="AB142" s="27">
        <f t="shared" si="132"/>
        <v>0.20378100914227082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-0.53835681531196444</v>
      </c>
      <c r="C143" s="27">
        <f t="shared" si="125"/>
        <v>-0.44033615671401272</v>
      </c>
      <c r="D143" s="27">
        <f t="shared" si="125"/>
        <v>-0.39743463786643707</v>
      </c>
      <c r="E143" s="27">
        <f t="shared" si="125"/>
        <v>-7.9116889178669325E-2</v>
      </c>
      <c r="F143" s="27">
        <f t="shared" si="126"/>
        <v>-0.47655152704510639</v>
      </c>
      <c r="L143" t="str">
        <f t="shared" si="127"/>
        <v>91 Elementary trades and related occupations</v>
      </c>
      <c r="M143" s="27">
        <f t="shared" si="128"/>
        <v>-0.33862024742600916</v>
      </c>
      <c r="N143" s="27">
        <f t="shared" si="128"/>
        <v>-0.27827346864839209</v>
      </c>
      <c r="O143" s="27">
        <f t="shared" si="128"/>
        <v>-0.30390197203642177</v>
      </c>
      <c r="P143" s="27">
        <f t="shared" si="128"/>
        <v>-4.5301796258043314E-2</v>
      </c>
      <c r="Q143" s="27">
        <f t="shared" si="129"/>
        <v>-0.34920376829446509</v>
      </c>
      <c r="W143" t="str">
        <f t="shared" si="130"/>
        <v>91 Elementary trades and related occupations</v>
      </c>
      <c r="X143" s="27">
        <f t="shared" si="131"/>
        <v>-0.19973656788596006</v>
      </c>
      <c r="Y143" s="27">
        <f t="shared" si="131"/>
        <v>-0.16206268806561774</v>
      </c>
      <c r="Z143" s="27">
        <f t="shared" si="131"/>
        <v>-9.3532665830017181E-2</v>
      </c>
      <c r="AA143" s="27">
        <f t="shared" si="131"/>
        <v>-3.3815092920626566E-2</v>
      </c>
      <c r="AB143" s="27">
        <f t="shared" si="132"/>
        <v>-0.12734775875064375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0.4754745259404789</v>
      </c>
      <c r="C144" s="27">
        <f t="shared" si="125"/>
        <v>-1.5755601685552829</v>
      </c>
      <c r="D144" s="27">
        <f t="shared" si="125"/>
        <v>0.21659320933095216</v>
      </c>
      <c r="E144" s="27">
        <f t="shared" si="125"/>
        <v>-0.42063072672527113</v>
      </c>
      <c r="F144" s="27">
        <f t="shared" si="126"/>
        <v>-0.20403751739431897</v>
      </c>
      <c r="L144" t="str">
        <f t="shared" si="127"/>
        <v>92 Elementary administration and service occupations</v>
      </c>
      <c r="M144" s="27">
        <f t="shared" si="128"/>
        <v>-0.3211019009994347</v>
      </c>
      <c r="N144" s="27">
        <f t="shared" si="128"/>
        <v>-0.4500142834769516</v>
      </c>
      <c r="O144" s="27">
        <f t="shared" si="128"/>
        <v>0.43685269048204223</v>
      </c>
      <c r="P144" s="27">
        <f t="shared" si="128"/>
        <v>-0.22293021250364031</v>
      </c>
      <c r="Q144" s="27">
        <f t="shared" si="129"/>
        <v>0.21392247797840191</v>
      </c>
      <c r="W144" t="str">
        <f t="shared" si="130"/>
        <v>92 Elementary administration and service occupations</v>
      </c>
      <c r="X144" s="27">
        <f t="shared" si="131"/>
        <v>0.79657642693989228</v>
      </c>
      <c r="Y144" s="27">
        <f t="shared" si="131"/>
        <v>-1.1255458850783411</v>
      </c>
      <c r="Z144" s="27">
        <f t="shared" si="131"/>
        <v>-0.22025948115107941</v>
      </c>
      <c r="AA144" s="27">
        <f t="shared" si="131"/>
        <v>-0.19770051422164148</v>
      </c>
      <c r="AB144" s="27">
        <f t="shared" si="132"/>
        <v>-0.41795999537272088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4.8329999999998847</v>
      </c>
      <c r="C146" s="29">
        <f t="shared" ref="C146" si="133">D35-C35</f>
        <v>-4.3949999999998681</v>
      </c>
      <c r="D146" s="29">
        <f>E35-D35</f>
        <v>4.0809999999999604</v>
      </c>
      <c r="E146" s="29">
        <f>F35-E35</f>
        <v>7.6099999999999568</v>
      </c>
      <c r="F146" s="29">
        <f t="shared" ref="F146" si="134">F35-D35</f>
        <v>11.690999999999917</v>
      </c>
      <c r="L146" s="24" t="str">
        <f>L35</f>
        <v>All occupations</v>
      </c>
      <c r="M146" s="29">
        <f>N35-M35</f>
        <v>1.822996607967255</v>
      </c>
      <c r="N146" s="29">
        <f t="shared" ref="N146" si="135">O35-N35</f>
        <v>-3.1239872384329459</v>
      </c>
      <c r="O146" s="29">
        <f>P35-O35</f>
        <v>1.7834239434697139</v>
      </c>
      <c r="P146" s="29">
        <f>Q35-P35</f>
        <v>2.9786612610229071</v>
      </c>
      <c r="Q146" s="29">
        <f t="shared" ref="Q146" si="136">Q35-O35</f>
        <v>4.762085204492621</v>
      </c>
      <c r="W146" s="24" t="str">
        <f>W35</f>
        <v>All occupations</v>
      </c>
      <c r="X146" s="29">
        <f>Y35-X35</f>
        <v>3.0100033920326581</v>
      </c>
      <c r="Y146" s="29">
        <f t="shared" ref="Y146" si="137">Z35-Y35</f>
        <v>-1.2710127615669649</v>
      </c>
      <c r="Z146" s="29">
        <f>AA35-Z35</f>
        <v>2.2975760565301755</v>
      </c>
      <c r="AA146" s="29">
        <f>AB35-AA35</f>
        <v>4.6313387389770924</v>
      </c>
      <c r="AB146" s="29">
        <f t="shared" ref="AB146" si="138">AB35-Z35</f>
        <v>6.9289147955072679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9.0624907438891835</v>
      </c>
      <c r="C153" s="11">
        <f t="shared" ref="C153:F153" si="143">C8</f>
        <v>10.45043386643054</v>
      </c>
      <c r="D153" s="11">
        <f t="shared" si="143"/>
        <v>10.692478921331796</v>
      </c>
      <c r="E153" s="11">
        <f t="shared" si="143"/>
        <v>10.024030841471648</v>
      </c>
      <c r="F153" s="11">
        <f t="shared" si="143"/>
        <v>11.179881305457986</v>
      </c>
      <c r="H153" s="40">
        <f>IF(D$151-B$151 &lt;&gt; 0,(EXP(LN(D153/B153)/(D$151-B$151))-1)*100,0)</f>
        <v>3.3632521850641028</v>
      </c>
      <c r="I153" s="40">
        <f>IF(F$151-D$151 &lt;&gt; 0,(EXP(LN(F153/D153)/(F$151-D$151))-1)*100,0)</f>
        <v>0.29761039114386545</v>
      </c>
      <c r="L153" s="10" t="str">
        <f>L8</f>
        <v>11 Corporate managers and directors</v>
      </c>
      <c r="M153" s="11">
        <f>M8</f>
        <v>6.4308878228727453</v>
      </c>
      <c r="N153" s="11">
        <f t="shared" ref="N153:Q153" si="144">N8</f>
        <v>7.1521806829460601</v>
      </c>
      <c r="O153" s="11">
        <f t="shared" si="144"/>
        <v>7.2624374401213547</v>
      </c>
      <c r="P153" s="11">
        <f t="shared" si="144"/>
        <v>6.5958901564869015</v>
      </c>
      <c r="Q153" s="11">
        <f t="shared" si="144"/>
        <v>7.0651182227338873</v>
      </c>
      <c r="S153" s="40">
        <f>IF(O$151-M$151 &lt;&gt; 0,(EXP(LN(O153/M153)/(O$151-M$151))-1)*100,0)</f>
        <v>2.4618738386954275</v>
      </c>
      <c r="T153" s="40">
        <f>IF(Q$151-O$151 &lt;&gt; 0,(EXP(LN(Q153/O153)/(Q$151-O$151))-1)*100,0)</f>
        <v>-0.18346987766775236</v>
      </c>
      <c r="W153" s="10" t="str">
        <f>W8</f>
        <v>11 Corporate managers and directors</v>
      </c>
      <c r="X153" s="11">
        <f>X8</f>
        <v>2.6316029210164258</v>
      </c>
      <c r="Y153" s="11">
        <f t="shared" ref="Y153:AB153" si="145">Y8</f>
        <v>3.2982531834844901</v>
      </c>
      <c r="Z153" s="11">
        <f t="shared" si="145"/>
        <v>3.4300414812104427</v>
      </c>
      <c r="AA153" s="11">
        <f t="shared" si="145"/>
        <v>3.4281406849847356</v>
      </c>
      <c r="AB153" s="11">
        <f t="shared" si="145"/>
        <v>4.1147630827241173</v>
      </c>
      <c r="AD153" s="40">
        <f>IF(Z$151-X$151 &lt;&gt; 0,(EXP(LN(Z153/X153)/(Z$151-X$151))-1)*100,0)</f>
        <v>5.4425262612151748</v>
      </c>
      <c r="AE153" s="40">
        <f>IF(AB$151-Z$151 &lt;&gt; 0,(EXP(LN(AB153/Z153)/(AB$151-Z$151))-1)*100,0)</f>
        <v>1.2207841657632779</v>
      </c>
    </row>
    <row r="154" spans="1:31" x14ac:dyDescent="0.2">
      <c r="A154" s="10" t="str">
        <f t="shared" si="142"/>
        <v>12 Other managers and proprietors</v>
      </c>
      <c r="B154" s="11">
        <f t="shared" si="142"/>
        <v>4.2680673525491377</v>
      </c>
      <c r="C154" s="11">
        <f t="shared" ref="C154:F178" si="146">C9</f>
        <v>4.5505800067940818</v>
      </c>
      <c r="D154" s="11">
        <f t="shared" si="146"/>
        <v>4.7371137834390336</v>
      </c>
      <c r="E154" s="11">
        <f t="shared" si="146"/>
        <v>5.8382892411191154</v>
      </c>
      <c r="F154" s="11">
        <f t="shared" si="146"/>
        <v>6.9564683656060886</v>
      </c>
      <c r="H154" s="40">
        <f t="shared" ref="H154:H177" si="147">IF(D$151-B$151 &lt;&gt; 0,(EXP(LN(D154/B154)/(D$151-B$151))-1)*100,0)</f>
        <v>2.1072337094322213</v>
      </c>
      <c r="I154" s="40">
        <f t="shared" ref="I154:I180" si="148">IF(F$151-D$151 &lt;&gt; 0,(EXP(LN(F154/D154)/(F$151-D$151))-1)*100,0)</f>
        <v>2.594717479518005</v>
      </c>
      <c r="L154" s="10" t="str">
        <f t="shared" ref="L154:Q154" si="149">L9</f>
        <v>12 Other managers and proprietors</v>
      </c>
      <c r="M154" s="11">
        <f t="shared" si="149"/>
        <v>2.5456943450303919</v>
      </c>
      <c r="N154" s="11">
        <f t="shared" si="149"/>
        <v>2.7705447252875022</v>
      </c>
      <c r="O154" s="11">
        <f t="shared" si="149"/>
        <v>2.6305958534670837</v>
      </c>
      <c r="P154" s="11">
        <f t="shared" si="149"/>
        <v>3.3605026741465305</v>
      </c>
      <c r="Q154" s="11">
        <f t="shared" si="149"/>
        <v>3.9442293601180993</v>
      </c>
      <c r="S154" s="40">
        <f t="shared" ref="S154:S177" si="150">IF(O$151-M$151 &lt;&gt; 0,(EXP(LN(O154/M154)/(O$151-M$151))-1)*100,0)</f>
        <v>0.65829612379657565</v>
      </c>
      <c r="T154" s="40">
        <f t="shared" ref="T154:T177" si="151">IF(Q$151-O$151 &lt;&gt; 0,(EXP(LN(Q154/O154)/(Q$151-O$151))-1)*100,0)</f>
        <v>2.7370762166133211</v>
      </c>
      <c r="W154" s="10" t="str">
        <f t="shared" ref="W154:AB154" si="152">W9</f>
        <v>12 Other managers and proprietors</v>
      </c>
      <c r="X154" s="11">
        <f t="shared" si="152"/>
        <v>1.7223730075187478</v>
      </c>
      <c r="Y154" s="11">
        <f t="shared" si="152"/>
        <v>1.7800352815065843</v>
      </c>
      <c r="Z154" s="11">
        <f t="shared" si="152"/>
        <v>2.1065179299719499</v>
      </c>
      <c r="AA154" s="11">
        <f t="shared" si="152"/>
        <v>2.4777865669725805</v>
      </c>
      <c r="AB154" s="11">
        <f t="shared" si="152"/>
        <v>3.0122390054879871</v>
      </c>
      <c r="AD154" s="40">
        <f t="shared" ref="AD154:AD177" si="153">IF(Z$151-X$151 &lt;&gt; 0,(EXP(LN(Z154/X154)/(Z$151-X$151))-1)*100,0)</f>
        <v>4.1088357680044485</v>
      </c>
      <c r="AE154" s="40">
        <f t="shared" ref="AE154:AE177" si="154">IF(AB$151-Z$151 &lt;&gt; 0,(EXP(LN(AB154/Z154)/(AB$151-Z$151))-1)*100,0)</f>
        <v>2.4129676953785539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7.7857443398606172</v>
      </c>
      <c r="C155" s="11">
        <f t="shared" si="146"/>
        <v>8.8162527402207687</v>
      </c>
      <c r="D155" s="11">
        <f t="shared" si="146"/>
        <v>9.2525770027199616</v>
      </c>
      <c r="E155" s="11">
        <f t="shared" si="146"/>
        <v>9.6920935311733825</v>
      </c>
      <c r="F155" s="11">
        <f t="shared" si="146"/>
        <v>10.805801432917969</v>
      </c>
      <c r="H155" s="40">
        <f t="shared" si="147"/>
        <v>3.5124323645814304</v>
      </c>
      <c r="I155" s="40">
        <f t="shared" si="148"/>
        <v>1.0399102172161667</v>
      </c>
      <c r="L155" s="10" t="str">
        <f t="shared" ref="L155:Q155" si="155">L10</f>
        <v>21 Science, research, engineering and technology professionals</v>
      </c>
      <c r="M155" s="11">
        <f t="shared" si="155"/>
        <v>6.5151537174868253</v>
      </c>
      <c r="N155" s="11">
        <f t="shared" si="155"/>
        <v>7.4510425300676477</v>
      </c>
      <c r="O155" s="11">
        <f t="shared" si="155"/>
        <v>7.5631336244835401</v>
      </c>
      <c r="P155" s="11">
        <f t="shared" si="155"/>
        <v>7.7090505719315043</v>
      </c>
      <c r="Q155" s="11">
        <f t="shared" si="155"/>
        <v>8.352762443869155</v>
      </c>
      <c r="S155" s="40">
        <f t="shared" si="150"/>
        <v>3.0280360683680563</v>
      </c>
      <c r="T155" s="40">
        <f t="shared" si="151"/>
        <v>0.66424109945841803</v>
      </c>
      <c r="W155" s="10" t="str">
        <f t="shared" ref="W155:AB155" si="156">W10</f>
        <v>21 Science, research, engineering and technology professionals</v>
      </c>
      <c r="X155" s="11">
        <f t="shared" si="156"/>
        <v>1.2705906223737924</v>
      </c>
      <c r="Y155" s="11">
        <f t="shared" si="156"/>
        <v>1.3652102101531223</v>
      </c>
      <c r="Z155" s="11">
        <f t="shared" si="156"/>
        <v>1.6894433782364224</v>
      </c>
      <c r="AA155" s="11">
        <f t="shared" si="156"/>
        <v>1.983042959241869</v>
      </c>
      <c r="AB155" s="11">
        <f t="shared" si="156"/>
        <v>2.4530389890488178</v>
      </c>
      <c r="AD155" s="40">
        <f t="shared" si="153"/>
        <v>5.863829261145348</v>
      </c>
      <c r="AE155" s="40">
        <f t="shared" si="154"/>
        <v>2.517353748785589</v>
      </c>
    </row>
    <row r="156" spans="1:31" x14ac:dyDescent="0.2">
      <c r="A156" s="10" t="str">
        <f t="shared" si="142"/>
        <v>22 Health professionals</v>
      </c>
      <c r="B156" s="11">
        <f t="shared" si="142"/>
        <v>6.6390592577665748</v>
      </c>
      <c r="C156" s="11">
        <f t="shared" si="146"/>
        <v>8.1874528851233066</v>
      </c>
      <c r="D156" s="11">
        <f t="shared" si="146"/>
        <v>7.9874173016590495</v>
      </c>
      <c r="E156" s="11">
        <f t="shared" si="146"/>
        <v>8.688737536886352</v>
      </c>
      <c r="F156" s="11">
        <f t="shared" si="146"/>
        <v>9.6089298665204659</v>
      </c>
      <c r="H156" s="40">
        <f t="shared" si="147"/>
        <v>3.7671684174732656</v>
      </c>
      <c r="I156" s="40">
        <f t="shared" si="148"/>
        <v>1.2397917767180688</v>
      </c>
      <c r="L156" s="10" t="str">
        <f t="shared" ref="L156:Q156" si="157">L11</f>
        <v>22 Health professionals</v>
      </c>
      <c r="M156" s="11">
        <f t="shared" si="157"/>
        <v>1.5614000511104891</v>
      </c>
      <c r="N156" s="11">
        <f t="shared" si="157"/>
        <v>1.9565804941895457</v>
      </c>
      <c r="O156" s="11">
        <f t="shared" si="157"/>
        <v>2.0488940786947314</v>
      </c>
      <c r="P156" s="11">
        <f t="shared" si="157"/>
        <v>2.1963057106766426</v>
      </c>
      <c r="Q156" s="11">
        <f t="shared" si="157"/>
        <v>2.3941186339682936</v>
      </c>
      <c r="S156" s="40">
        <f t="shared" si="150"/>
        <v>5.5847178273394471</v>
      </c>
      <c r="T156" s="40">
        <f t="shared" si="151"/>
        <v>1.043506863062027</v>
      </c>
      <c r="W156" s="10" t="str">
        <f t="shared" ref="W156:AB156" si="158">W11</f>
        <v>22 Health professionals</v>
      </c>
      <c r="X156" s="11">
        <f t="shared" si="158"/>
        <v>5.0776592066560839</v>
      </c>
      <c r="Y156" s="11">
        <f t="shared" si="158"/>
        <v>6.2308723909337633</v>
      </c>
      <c r="Z156" s="11">
        <f t="shared" si="158"/>
        <v>5.9385232229643128</v>
      </c>
      <c r="AA156" s="11">
        <f t="shared" si="158"/>
        <v>6.4924318262097076</v>
      </c>
      <c r="AB156" s="11">
        <f t="shared" si="158"/>
        <v>7.2148112325521687</v>
      </c>
      <c r="AD156" s="40">
        <f t="shared" si="153"/>
        <v>3.1817719945975265</v>
      </c>
      <c r="AE156" s="40">
        <f t="shared" si="154"/>
        <v>1.3062954023194351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6.0646670727326786</v>
      </c>
      <c r="C157" s="11">
        <f t="shared" si="146"/>
        <v>6.1698918323840397</v>
      </c>
      <c r="D157" s="11">
        <f t="shared" si="146"/>
        <v>6.5351717626369465</v>
      </c>
      <c r="E157" s="11">
        <f t="shared" si="146"/>
        <v>6.9343562296343988</v>
      </c>
      <c r="F157" s="11">
        <f t="shared" si="146"/>
        <v>7.7626755806197032</v>
      </c>
      <c r="H157" s="40">
        <f t="shared" si="147"/>
        <v>1.5056013319471484</v>
      </c>
      <c r="I157" s="40">
        <f t="shared" si="148"/>
        <v>1.1541322067154303</v>
      </c>
      <c r="L157" s="10" t="str">
        <f t="shared" ref="L157:Q157" si="159">L12</f>
        <v>23 Teaching and other educational professionals</v>
      </c>
      <c r="M157" s="11">
        <f t="shared" si="159"/>
        <v>2.0319882512562497</v>
      </c>
      <c r="N157" s="11">
        <f t="shared" si="159"/>
        <v>1.9606254796340572</v>
      </c>
      <c r="O157" s="11">
        <f t="shared" si="159"/>
        <v>2.1139014383625021</v>
      </c>
      <c r="P157" s="11">
        <f t="shared" si="159"/>
        <v>2.2801444922163663</v>
      </c>
      <c r="Q157" s="11">
        <f t="shared" si="159"/>
        <v>2.4663679477650415</v>
      </c>
      <c r="S157" s="40">
        <f t="shared" si="150"/>
        <v>0.79354229331514148</v>
      </c>
      <c r="T157" s="40">
        <f t="shared" si="151"/>
        <v>1.0333784465304419</v>
      </c>
      <c r="W157" s="10" t="str">
        <f t="shared" ref="W157:AB157" si="160">W12</f>
        <v>23 Teaching and other educational professionals</v>
      </c>
      <c r="X157" s="11">
        <f t="shared" si="160"/>
        <v>4.0326788214764306</v>
      </c>
      <c r="Y157" s="11">
        <f t="shared" si="160"/>
        <v>4.2092663527499745</v>
      </c>
      <c r="Z157" s="11">
        <f t="shared" si="160"/>
        <v>4.4212703242744391</v>
      </c>
      <c r="AA157" s="11">
        <f t="shared" si="160"/>
        <v>4.6542117374180334</v>
      </c>
      <c r="AB157" s="11">
        <f t="shared" si="160"/>
        <v>5.2963076328546554</v>
      </c>
      <c r="AD157" s="40">
        <f t="shared" si="153"/>
        <v>1.856954554529433</v>
      </c>
      <c r="AE157" s="40">
        <f t="shared" si="154"/>
        <v>1.2111615132210485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7.6011331219066394</v>
      </c>
      <c r="C158" s="11">
        <f t="shared" si="146"/>
        <v>8.9092112175955283</v>
      </c>
      <c r="D158" s="11">
        <f t="shared" si="146"/>
        <v>9.6784643035562201</v>
      </c>
      <c r="E158" s="11">
        <f t="shared" si="146"/>
        <v>10.805281484242926</v>
      </c>
      <c r="F158" s="11">
        <f t="shared" si="146"/>
        <v>12.384974629821606</v>
      </c>
      <c r="H158" s="40">
        <f t="shared" si="147"/>
        <v>4.9507684428676368</v>
      </c>
      <c r="I158" s="40">
        <f t="shared" si="148"/>
        <v>1.6574577296447401</v>
      </c>
      <c r="L158" s="10" t="str">
        <f t="shared" ref="L158:Q158" si="161">L13</f>
        <v>24 Business, media and public service professionals</v>
      </c>
      <c r="M158" s="11">
        <f t="shared" si="161"/>
        <v>4.6069358098312394</v>
      </c>
      <c r="N158" s="11">
        <f t="shared" si="161"/>
        <v>5.1735645660398273</v>
      </c>
      <c r="O158" s="11">
        <f t="shared" si="161"/>
        <v>5.6476020284223143</v>
      </c>
      <c r="P158" s="11">
        <f t="shared" si="161"/>
        <v>6.3430822984175377</v>
      </c>
      <c r="Q158" s="11">
        <f t="shared" si="161"/>
        <v>7.0265134061909009</v>
      </c>
      <c r="S158" s="40">
        <f t="shared" si="150"/>
        <v>4.1574610326768457</v>
      </c>
      <c r="T158" s="40">
        <f t="shared" si="151"/>
        <v>1.4670543932921998</v>
      </c>
      <c r="W158" s="10" t="str">
        <f t="shared" ref="W158:AB158" si="162">W13</f>
        <v>24 Business, media and public service professionals</v>
      </c>
      <c r="X158" s="11">
        <f t="shared" si="162"/>
        <v>2.9941973120753946</v>
      </c>
      <c r="Y158" s="11">
        <f t="shared" si="162"/>
        <v>3.7356466515557099</v>
      </c>
      <c r="Z158" s="11">
        <f t="shared" si="162"/>
        <v>4.0308622751339094</v>
      </c>
      <c r="AA158" s="11">
        <f t="shared" si="162"/>
        <v>4.4621991858253756</v>
      </c>
      <c r="AB158" s="11">
        <f t="shared" si="162"/>
        <v>5.3584612236306866</v>
      </c>
      <c r="AD158" s="40">
        <f t="shared" si="153"/>
        <v>6.1264186372186114</v>
      </c>
      <c r="AE158" s="40">
        <f t="shared" si="154"/>
        <v>1.9161029530881279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2.4647605530165175</v>
      </c>
      <c r="C159" s="11">
        <f t="shared" si="146"/>
        <v>2.7633788122990306</v>
      </c>
      <c r="D159" s="11">
        <f t="shared" si="146"/>
        <v>2.984612356827248</v>
      </c>
      <c r="E159" s="11">
        <f t="shared" si="146"/>
        <v>2.6249227754283484</v>
      </c>
      <c r="F159" s="11">
        <f t="shared" si="146"/>
        <v>2.8127844668558213</v>
      </c>
      <c r="H159" s="40">
        <f t="shared" si="147"/>
        <v>3.9016967024315674</v>
      </c>
      <c r="I159" s="40">
        <f t="shared" si="148"/>
        <v>-0.39451950897000376</v>
      </c>
      <c r="L159" s="10" t="str">
        <f t="shared" ref="L159:Q159" si="163">L14</f>
        <v>31 Science, engineering and technology associate professionals</v>
      </c>
      <c r="M159" s="11">
        <f t="shared" si="163"/>
        <v>1.8881882562818226</v>
      </c>
      <c r="N159" s="11">
        <f t="shared" si="163"/>
        <v>2.1913406233064538</v>
      </c>
      <c r="O159" s="11">
        <f t="shared" si="163"/>
        <v>2.2755424754070206</v>
      </c>
      <c r="P159" s="11">
        <f t="shared" si="163"/>
        <v>1.8947685281277298</v>
      </c>
      <c r="Q159" s="11">
        <f t="shared" si="163"/>
        <v>1.9400414773941463</v>
      </c>
      <c r="S159" s="40">
        <f t="shared" si="150"/>
        <v>3.802528105151981</v>
      </c>
      <c r="T159" s="40">
        <f t="shared" si="151"/>
        <v>-1.057760097919469</v>
      </c>
      <c r="W159" s="10" t="str">
        <f t="shared" ref="W159:AB159" si="164">W14</f>
        <v>31 Science, engineering and technology associate professionals</v>
      </c>
      <c r="X159" s="11">
        <f t="shared" si="164"/>
        <v>0.57657229673469301</v>
      </c>
      <c r="Y159" s="11">
        <f t="shared" si="164"/>
        <v>0.57203818899257808</v>
      </c>
      <c r="Z159" s="11">
        <f t="shared" si="164"/>
        <v>0.70906988142022531</v>
      </c>
      <c r="AA159" s="11">
        <f t="shared" si="164"/>
        <v>0.73015424730061751</v>
      </c>
      <c r="AB159" s="11">
        <f t="shared" si="164"/>
        <v>0.87274298946167594</v>
      </c>
      <c r="AD159" s="40">
        <f t="shared" si="153"/>
        <v>4.2238359797440062</v>
      </c>
      <c r="AE159" s="40">
        <f t="shared" si="154"/>
        <v>1.394209891959175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2.8013753520145848</v>
      </c>
      <c r="C160" s="11">
        <f t="shared" si="146"/>
        <v>3.3277824503389803</v>
      </c>
      <c r="D160" s="11">
        <f t="shared" si="146"/>
        <v>3.3274163175653801</v>
      </c>
      <c r="E160" s="11">
        <f t="shared" si="146"/>
        <v>3.4150950696733662</v>
      </c>
      <c r="F160" s="11">
        <f t="shared" si="146"/>
        <v>3.805160330168222</v>
      </c>
      <c r="H160" s="40">
        <f t="shared" si="147"/>
        <v>3.501624857435881</v>
      </c>
      <c r="I160" s="40">
        <f t="shared" si="148"/>
        <v>0.89842519421692302</v>
      </c>
      <c r="L160" s="10" t="str">
        <f t="shared" ref="L160:Q160" si="165">L15</f>
        <v>32 Health and social care associate professionals</v>
      </c>
      <c r="M160" s="11">
        <f t="shared" si="165"/>
        <v>0.64809785733060421</v>
      </c>
      <c r="N160" s="11">
        <f t="shared" si="165"/>
        <v>0.71763131266021285</v>
      </c>
      <c r="O160" s="11">
        <f t="shared" si="165"/>
        <v>0.75410449700208948</v>
      </c>
      <c r="P160" s="11">
        <f t="shared" si="165"/>
        <v>0.70760334928896451</v>
      </c>
      <c r="Q160" s="11">
        <f t="shared" si="165"/>
        <v>0.75016706589458804</v>
      </c>
      <c r="S160" s="40">
        <f t="shared" si="150"/>
        <v>3.0761500393302166</v>
      </c>
      <c r="T160" s="40">
        <f>IF(Q$151-O$151 &lt;&gt; 0,(EXP(LN(Q160/O160)/(Q$151-O$151))-1)*100,0)</f>
        <v>-3.4893992918383354E-2</v>
      </c>
      <c r="W160" s="10" t="str">
        <f t="shared" ref="W160:AB160" si="166">W15</f>
        <v>32 Health and social care associate professionals</v>
      </c>
      <c r="X160" s="11">
        <f t="shared" si="166"/>
        <v>2.153277494683981</v>
      </c>
      <c r="Y160" s="11">
        <f t="shared" si="166"/>
        <v>2.6101511376787676</v>
      </c>
      <c r="Z160" s="11">
        <f t="shared" si="166"/>
        <v>2.5733118205632892</v>
      </c>
      <c r="AA160" s="11">
        <f t="shared" si="166"/>
        <v>2.7074917203844007</v>
      </c>
      <c r="AB160" s="11">
        <f t="shared" si="166"/>
        <v>3.0549932642736315</v>
      </c>
      <c r="AD160" s="40">
        <f t="shared" si="153"/>
        <v>3.6283260134623907</v>
      </c>
      <c r="AE160" s="40">
        <f t="shared" si="154"/>
        <v>1.1504586014295271</v>
      </c>
    </row>
    <row r="161" spans="1:31" x14ac:dyDescent="0.2">
      <c r="A161" s="10" t="str">
        <f t="shared" si="142"/>
        <v>33 Protective service occupations</v>
      </c>
      <c r="B161" s="11">
        <f t="shared" si="142"/>
        <v>1.6247254057202782</v>
      </c>
      <c r="C161" s="11">
        <f t="shared" si="146"/>
        <v>1.6622892621231824</v>
      </c>
      <c r="D161" s="11">
        <f t="shared" si="146"/>
        <v>1.7631979831365918</v>
      </c>
      <c r="E161" s="11">
        <f t="shared" si="146"/>
        <v>2.1233511078689551</v>
      </c>
      <c r="F161" s="11">
        <f t="shared" si="146"/>
        <v>2.4937167052687657</v>
      </c>
      <c r="H161" s="40">
        <f t="shared" si="147"/>
        <v>1.649260097863392</v>
      </c>
      <c r="I161" s="40">
        <f t="shared" si="148"/>
        <v>2.3378767628085217</v>
      </c>
      <c r="L161" s="10" t="str">
        <f t="shared" ref="L161:Q161" si="167">L16</f>
        <v>33 Protective service occupations</v>
      </c>
      <c r="M161" s="11">
        <f t="shared" si="167"/>
        <v>1.2389079872227022</v>
      </c>
      <c r="N161" s="11">
        <f t="shared" si="167"/>
        <v>1.2259913840352978</v>
      </c>
      <c r="O161" s="11">
        <f t="shared" si="167"/>
        <v>1.2703277027007629</v>
      </c>
      <c r="P161" s="11">
        <f t="shared" si="167"/>
        <v>1.4707911539900422</v>
      </c>
      <c r="Q161" s="11">
        <f t="shared" si="167"/>
        <v>1.606161020385052</v>
      </c>
      <c r="S161" s="40">
        <f t="shared" si="150"/>
        <v>0.50214785079107926</v>
      </c>
      <c r="T161" s="40">
        <f t="shared" si="151"/>
        <v>1.5761046894164243</v>
      </c>
      <c r="W161" s="10" t="str">
        <f t="shared" ref="W161:AB161" si="168">W16</f>
        <v>33 Protective service occupations</v>
      </c>
      <c r="X161" s="11">
        <f t="shared" si="168"/>
        <v>0.38581741849757623</v>
      </c>
      <c r="Y161" s="11">
        <f t="shared" si="168"/>
        <v>0.43629787808788467</v>
      </c>
      <c r="Z161" s="11">
        <f t="shared" si="168"/>
        <v>0.4928702804358262</v>
      </c>
      <c r="AA161" s="11">
        <f t="shared" si="168"/>
        <v>0.65255995387891053</v>
      </c>
      <c r="AB161" s="11">
        <f t="shared" si="168"/>
        <v>0.88755568488371539</v>
      </c>
      <c r="AD161" s="40">
        <f t="shared" si="153"/>
        <v>5.0195517120881439</v>
      </c>
      <c r="AE161" s="40">
        <f t="shared" si="154"/>
        <v>3.999407541708111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2.7336424124114056</v>
      </c>
      <c r="C162" s="11">
        <f t="shared" si="146"/>
        <v>2.8622214975294602</v>
      </c>
      <c r="D162" s="11">
        <f t="shared" si="146"/>
        <v>2.9133247399413649</v>
      </c>
      <c r="E162" s="11">
        <f t="shared" si="146"/>
        <v>2.7192533073754626</v>
      </c>
      <c r="F162" s="11">
        <f t="shared" si="146"/>
        <v>3.0832143480580401</v>
      </c>
      <c r="H162" s="40">
        <f t="shared" si="147"/>
        <v>1.2813399910370782</v>
      </c>
      <c r="I162" s="40">
        <f t="shared" si="148"/>
        <v>0.37856623180065885</v>
      </c>
      <c r="L162" s="10" t="str">
        <f t="shared" ref="L162:Q162" si="169">L17</f>
        <v>34 Culture, media and sports occupations</v>
      </c>
      <c r="M162" s="11">
        <f t="shared" si="169"/>
        <v>1.6437049836390283</v>
      </c>
      <c r="N162" s="11">
        <f t="shared" si="169"/>
        <v>1.7376148107239524</v>
      </c>
      <c r="O162" s="11">
        <f t="shared" si="169"/>
        <v>1.7469052405126226</v>
      </c>
      <c r="P162" s="11">
        <f t="shared" si="169"/>
        <v>1.6323053593309</v>
      </c>
      <c r="Q162" s="11">
        <f t="shared" si="169"/>
        <v>1.8117145070119829</v>
      </c>
      <c r="S162" s="40">
        <f t="shared" si="150"/>
        <v>1.2253052662514863</v>
      </c>
      <c r="T162" s="40">
        <f t="shared" si="151"/>
        <v>0.24314745815912087</v>
      </c>
      <c r="W162" s="10" t="str">
        <f t="shared" ref="W162:AB162" si="170">W17</f>
        <v>34 Culture, media and sports occupations</v>
      </c>
      <c r="X162" s="11">
        <f t="shared" si="170"/>
        <v>1.0899374287723758</v>
      </c>
      <c r="Y162" s="11">
        <f t="shared" si="170"/>
        <v>1.1246066868055098</v>
      </c>
      <c r="Z162" s="11">
        <f t="shared" si="170"/>
        <v>1.1664194994287334</v>
      </c>
      <c r="AA162" s="11">
        <f t="shared" si="170"/>
        <v>1.0869479480445641</v>
      </c>
      <c r="AB162" s="11">
        <f t="shared" si="170"/>
        <v>1.2714998410460574</v>
      </c>
      <c r="AD162" s="40">
        <f t="shared" si="153"/>
        <v>1.3656106305203419</v>
      </c>
      <c r="AE162" s="40">
        <f t="shared" si="154"/>
        <v>0.57671249438251415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8.6739723319408153</v>
      </c>
      <c r="C163" s="11">
        <f t="shared" si="146"/>
        <v>8.9666869532604618</v>
      </c>
      <c r="D163" s="11">
        <f t="shared" si="146"/>
        <v>9.2311567542817219</v>
      </c>
      <c r="E163" s="11">
        <f t="shared" si="146"/>
        <v>8.8788839905310688</v>
      </c>
      <c r="F163" s="11">
        <f t="shared" si="146"/>
        <v>9.4826501347849792</v>
      </c>
      <c r="H163" s="40">
        <f t="shared" si="147"/>
        <v>1.2529344805861875</v>
      </c>
      <c r="I163" s="40">
        <f t="shared" si="148"/>
        <v>0.17935706024090337</v>
      </c>
      <c r="L163" s="10" t="str">
        <f t="shared" ref="L163:Q163" si="171">L18</f>
        <v>35 Business and public service associate professionals</v>
      </c>
      <c r="M163" s="11">
        <f t="shared" si="171"/>
        <v>4.7722581867550939</v>
      </c>
      <c r="N163" s="11">
        <f t="shared" si="171"/>
        <v>4.7991287983680175</v>
      </c>
      <c r="O163" s="11">
        <f t="shared" si="171"/>
        <v>4.9764761483742133</v>
      </c>
      <c r="P163" s="11">
        <f t="shared" si="171"/>
        <v>4.6306526786660127</v>
      </c>
      <c r="Q163" s="11">
        <f t="shared" si="171"/>
        <v>4.6889293161612455</v>
      </c>
      <c r="S163" s="40">
        <f t="shared" si="150"/>
        <v>0.84157010904817309</v>
      </c>
      <c r="T163" s="40">
        <f t="shared" si="151"/>
        <v>-0.39599900941464927</v>
      </c>
      <c r="W163" s="10" t="str">
        <f t="shared" ref="W163:AB163" si="172">W18</f>
        <v>35 Business and public service associate professionals</v>
      </c>
      <c r="X163" s="11">
        <f t="shared" si="172"/>
        <v>3.9017141451857054</v>
      </c>
      <c r="Y163" s="11">
        <f t="shared" si="172"/>
        <v>4.1675581548924487</v>
      </c>
      <c r="Z163" s="11">
        <f t="shared" si="172"/>
        <v>4.2546806059075246</v>
      </c>
      <c r="AA163" s="11">
        <f t="shared" si="172"/>
        <v>4.2482313118650783</v>
      </c>
      <c r="AB163" s="11">
        <f t="shared" si="172"/>
        <v>4.7937208186237239</v>
      </c>
      <c r="AD163" s="40">
        <f t="shared" si="153"/>
        <v>1.7471616890234021</v>
      </c>
      <c r="AE163" s="40">
        <f t="shared" si="154"/>
        <v>0.79841851437538747</v>
      </c>
    </row>
    <row r="164" spans="1:31" x14ac:dyDescent="0.2">
      <c r="A164" s="10" t="str">
        <f t="shared" si="142"/>
        <v>41 Administrative occupations</v>
      </c>
      <c r="B164" s="11">
        <f t="shared" si="142"/>
        <v>15.665761742664843</v>
      </c>
      <c r="C164" s="11">
        <f t="shared" si="146"/>
        <v>14.712416208813973</v>
      </c>
      <c r="D164" s="11">
        <f t="shared" si="146"/>
        <v>15.268930164773476</v>
      </c>
      <c r="E164" s="11">
        <f t="shared" si="146"/>
        <v>14.178655857583829</v>
      </c>
      <c r="F164" s="11">
        <f t="shared" si="146"/>
        <v>13.677389975016609</v>
      </c>
      <c r="H164" s="40">
        <f t="shared" si="147"/>
        <v>-0.51183552985102354</v>
      </c>
      <c r="I164" s="40">
        <f t="shared" si="148"/>
        <v>-0.7311536565686505</v>
      </c>
      <c r="L164" s="10" t="str">
        <f t="shared" ref="L164:Q164" si="173">L19</f>
        <v>41 Administrative occupations</v>
      </c>
      <c r="M164" s="11">
        <f t="shared" si="173"/>
        <v>4.8720631363184133</v>
      </c>
      <c r="N164" s="11">
        <f t="shared" si="173"/>
        <v>4.4015701009812256</v>
      </c>
      <c r="O164" s="11">
        <f t="shared" si="173"/>
        <v>5.2096781161927135</v>
      </c>
      <c r="P164" s="11">
        <f t="shared" si="173"/>
        <v>5.0733054384297382</v>
      </c>
      <c r="Q164" s="11">
        <f t="shared" si="173"/>
        <v>5.65821875214339</v>
      </c>
      <c r="S164" s="40">
        <f t="shared" si="150"/>
        <v>1.349030045579247</v>
      </c>
      <c r="T164" s="40">
        <f t="shared" si="151"/>
        <v>0.55212571105804908</v>
      </c>
      <c r="W164" s="10" t="str">
        <f t="shared" ref="W164:AB164" si="174">W19</f>
        <v>41 Administrative occupations</v>
      </c>
      <c r="X164" s="11">
        <f t="shared" si="174"/>
        <v>10.793698606346442</v>
      </c>
      <c r="Y164" s="11">
        <f t="shared" si="174"/>
        <v>10.310846107832733</v>
      </c>
      <c r="Z164" s="11">
        <f t="shared" si="174"/>
        <v>10.059252048580761</v>
      </c>
      <c r="AA164" s="11">
        <f t="shared" si="174"/>
        <v>9.1053504191540977</v>
      </c>
      <c r="AB164" s="11">
        <f t="shared" si="174"/>
        <v>8.0191712228732186</v>
      </c>
      <c r="AD164" s="40">
        <f t="shared" si="153"/>
        <v>-1.3995083144332843</v>
      </c>
      <c r="AE164" s="40">
        <f t="shared" si="154"/>
        <v>-1.4996924691532465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3.6981522546250898</v>
      </c>
      <c r="C165" s="11">
        <f t="shared" si="146"/>
        <v>3.2716029151713921</v>
      </c>
      <c r="D165" s="11">
        <f t="shared" si="146"/>
        <v>3.1823187762781431</v>
      </c>
      <c r="E165" s="11">
        <f t="shared" si="146"/>
        <v>3.3692033602854443</v>
      </c>
      <c r="F165" s="11">
        <f t="shared" si="146"/>
        <v>2.3967919070584349</v>
      </c>
      <c r="H165" s="40">
        <f t="shared" si="147"/>
        <v>-2.9597785837026214</v>
      </c>
      <c r="I165" s="40">
        <f t="shared" si="148"/>
        <v>-1.8721139047083724</v>
      </c>
      <c r="L165" s="10" t="str">
        <f t="shared" ref="L165:Q165" si="175">L20</f>
        <v>42 Secretarial and related occupations</v>
      </c>
      <c r="M165" s="11">
        <f t="shared" si="175"/>
        <v>0.32387836373178513</v>
      </c>
      <c r="N165" s="11">
        <f t="shared" si="175"/>
        <v>0.24084044658802212</v>
      </c>
      <c r="O165" s="11">
        <f t="shared" si="175"/>
        <v>0.2372787721342535</v>
      </c>
      <c r="P165" s="11">
        <f t="shared" si="175"/>
        <v>0.30398743154204916</v>
      </c>
      <c r="Q165" s="11">
        <f t="shared" si="175"/>
        <v>0.37517778892360137</v>
      </c>
      <c r="S165" s="40">
        <f>IF(O$151-M$151 &lt;&gt; 0,(EXP(LN(O165/M165)/(O$151-M$151))-1)*100,0)</f>
        <v>-6.0329938954467366</v>
      </c>
      <c r="T165" s="40">
        <f t="shared" si="151"/>
        <v>3.1015550227755151</v>
      </c>
      <c r="W165" s="10" t="str">
        <f t="shared" ref="W165:AB165" si="176">W20</f>
        <v>42 Secretarial and related occupations</v>
      </c>
      <c r="X165" s="11">
        <f t="shared" si="176"/>
        <v>3.3742738908933045</v>
      </c>
      <c r="Y165" s="11">
        <f t="shared" si="176"/>
        <v>3.0307624685833687</v>
      </c>
      <c r="Z165" s="11">
        <f t="shared" si="176"/>
        <v>2.9450400041438893</v>
      </c>
      <c r="AA165" s="11">
        <f t="shared" si="176"/>
        <v>3.0652159287433958</v>
      </c>
      <c r="AB165" s="11">
        <f t="shared" si="176"/>
        <v>2.0216141181348322</v>
      </c>
      <c r="AD165" s="40">
        <f t="shared" si="153"/>
        <v>-2.6844652625261034</v>
      </c>
      <c r="AE165" s="40">
        <f t="shared" si="154"/>
        <v>-2.4769809149586708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2.9141418603234031</v>
      </c>
      <c r="C166" s="11">
        <f t="shared" si="146"/>
        <v>2.4724897872069045</v>
      </c>
      <c r="D166" s="11">
        <f t="shared" si="146"/>
        <v>2.0339467095367532</v>
      </c>
      <c r="E166" s="11">
        <f t="shared" si="146"/>
        <v>2.0589623316723857</v>
      </c>
      <c r="F166" s="11">
        <f t="shared" si="146"/>
        <v>2.1385742887917525</v>
      </c>
      <c r="H166" s="40">
        <f t="shared" si="147"/>
        <v>-6.9394154625478377</v>
      </c>
      <c r="I166" s="40">
        <f t="shared" si="148"/>
        <v>0.33496836514972372</v>
      </c>
      <c r="L166" s="10" t="str">
        <f t="shared" ref="L166:Q166" si="177">L21</f>
        <v>51 Skilled agricultural and related trades</v>
      </c>
      <c r="M166" s="11">
        <f t="shared" si="177"/>
        <v>2.5184659425123135</v>
      </c>
      <c r="N166" s="11">
        <f t="shared" si="177"/>
        <v>2.0414455692090785</v>
      </c>
      <c r="O166" s="11">
        <f t="shared" si="177"/>
        <v>1.6009827595718844</v>
      </c>
      <c r="P166" s="11">
        <f t="shared" si="177"/>
        <v>1.5868453019085325</v>
      </c>
      <c r="Q166" s="11">
        <f t="shared" si="177"/>
        <v>1.6101025696601858</v>
      </c>
      <c r="S166" s="40">
        <f t="shared" si="150"/>
        <v>-8.6622908992430414</v>
      </c>
      <c r="T166" s="40">
        <f t="shared" si="151"/>
        <v>3.787530028940278E-2</v>
      </c>
      <c r="W166" s="10" t="str">
        <f t="shared" ref="W166:AB166" si="178">W21</f>
        <v>51 Skilled agricultural and related trades</v>
      </c>
      <c r="X166" s="11">
        <f t="shared" si="178"/>
        <v>0.39567591781108957</v>
      </c>
      <c r="Y166" s="11">
        <f t="shared" si="178"/>
        <v>0.43104421799782605</v>
      </c>
      <c r="Z166" s="11">
        <f t="shared" si="178"/>
        <v>0.4329639499648702</v>
      </c>
      <c r="AA166" s="11">
        <f t="shared" si="178"/>
        <v>0.47211702976385406</v>
      </c>
      <c r="AB166" s="11">
        <f t="shared" si="178"/>
        <v>0.52847171913156454</v>
      </c>
      <c r="AD166" s="40">
        <f t="shared" si="153"/>
        <v>1.8174986971582374</v>
      </c>
      <c r="AE166" s="40">
        <f t="shared" si="154"/>
        <v>1.3377679320507152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7.6830099025806549</v>
      </c>
      <c r="C167" s="11">
        <f t="shared" si="146"/>
        <v>7.6854958163718541</v>
      </c>
      <c r="D167" s="11">
        <f t="shared" si="146"/>
        <v>6.4427069260952541</v>
      </c>
      <c r="E167" s="11">
        <f t="shared" si="146"/>
        <v>6.3649343204850108</v>
      </c>
      <c r="F167" s="11">
        <f t="shared" si="146"/>
        <v>6.0113439714152177</v>
      </c>
      <c r="H167" s="40">
        <f t="shared" si="147"/>
        <v>-3.4599772949416741</v>
      </c>
      <c r="I167" s="40">
        <f t="shared" si="148"/>
        <v>-0.46093731397754967</v>
      </c>
      <c r="L167" s="10" t="str">
        <f t="shared" ref="L167:Q167" si="179">L22</f>
        <v>52 Skilled metal, electrical and electronic trades</v>
      </c>
      <c r="M167" s="11">
        <f t="shared" si="179"/>
        <v>7.5752424496784352</v>
      </c>
      <c r="N167" s="11">
        <f t="shared" si="179"/>
        <v>7.5147067326304953</v>
      </c>
      <c r="O167" s="11">
        <f t="shared" si="179"/>
        <v>6.3054963911869635</v>
      </c>
      <c r="P167" s="11">
        <f t="shared" si="179"/>
        <v>6.0648551599911675</v>
      </c>
      <c r="Q167" s="11">
        <f t="shared" si="179"/>
        <v>5.638985437314977</v>
      </c>
      <c r="S167" s="40">
        <f t="shared" si="150"/>
        <v>-3.6027712576810145</v>
      </c>
      <c r="T167" s="40">
        <f t="shared" si="151"/>
        <v>-0.74201691839881345</v>
      </c>
      <c r="W167" s="10" t="str">
        <f t="shared" ref="W167:AB167" si="180">W22</f>
        <v>52 Skilled metal, electrical and electronic trades</v>
      </c>
      <c r="X167" s="11">
        <f t="shared" si="180"/>
        <v>0.10776745290222212</v>
      </c>
      <c r="Y167" s="11">
        <f t="shared" si="180"/>
        <v>0.17078908374135682</v>
      </c>
      <c r="Z167" s="11">
        <f t="shared" si="180"/>
        <v>0.137210534908288</v>
      </c>
      <c r="AA167" s="11">
        <f t="shared" si="180"/>
        <v>0.30007916049384908</v>
      </c>
      <c r="AB167" s="11">
        <f t="shared" si="180"/>
        <v>0.37235853410024466</v>
      </c>
      <c r="AD167" s="40">
        <f t="shared" si="153"/>
        <v>4.9494018756845781</v>
      </c>
      <c r="AE167" s="40">
        <f t="shared" si="154"/>
        <v>6.8820865820760746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5.4967548511219633</v>
      </c>
      <c r="C168" s="11">
        <f t="shared" si="146"/>
        <v>6.4772016076831536</v>
      </c>
      <c r="D168" s="11">
        <f t="shared" si="146"/>
        <v>5.3275342789216644</v>
      </c>
      <c r="E168" s="11">
        <f t="shared" si="146"/>
        <v>5.3848957847403627</v>
      </c>
      <c r="F168" s="11">
        <f t="shared" si="146"/>
        <v>4.7643021847450271</v>
      </c>
      <c r="H168" s="40">
        <f t="shared" si="147"/>
        <v>-0.62343595759817294</v>
      </c>
      <c r="I168" s="40">
        <f t="shared" si="148"/>
        <v>-0.742148634837414</v>
      </c>
      <c r="L168" s="10" t="str">
        <f t="shared" ref="L168:Q168" si="181">L23</f>
        <v>53 Skilled construction and building trades</v>
      </c>
      <c r="M168" s="11">
        <f t="shared" si="181"/>
        <v>5.4209293718591915</v>
      </c>
      <c r="N168" s="11">
        <f t="shared" si="181"/>
        <v>6.4038693013716559</v>
      </c>
      <c r="O168" s="11">
        <f t="shared" si="181"/>
        <v>5.2400310936390246</v>
      </c>
      <c r="P168" s="11">
        <f t="shared" si="181"/>
        <v>5.2933436612244611</v>
      </c>
      <c r="Q168" s="11">
        <f t="shared" si="181"/>
        <v>4.6573922717872644</v>
      </c>
      <c r="S168" s="40">
        <f t="shared" si="150"/>
        <v>-0.67649816571720978</v>
      </c>
      <c r="T168" s="40">
        <f t="shared" si="151"/>
        <v>-0.78273216574886728</v>
      </c>
      <c r="W168" s="10" t="str">
        <f t="shared" ref="W168:AB168" si="182">W23</f>
        <v>53 Skilled construction and building trades</v>
      </c>
      <c r="X168" s="11">
        <f t="shared" si="182"/>
        <v>7.5825479262772541E-2</v>
      </c>
      <c r="Y168" s="11">
        <f t="shared" si="182"/>
        <v>7.3332306311503115E-2</v>
      </c>
      <c r="Z168" s="11">
        <f t="shared" si="182"/>
        <v>8.750318528264707E-2</v>
      </c>
      <c r="AA168" s="11">
        <f t="shared" si="182"/>
        <v>9.155212351590146E-2</v>
      </c>
      <c r="AB168" s="11">
        <f t="shared" si="182"/>
        <v>0.10690991295775849</v>
      </c>
      <c r="AD168" s="40">
        <f t="shared" si="153"/>
        <v>2.9062469908280875</v>
      </c>
      <c r="AE168" s="40">
        <f t="shared" si="154"/>
        <v>1.3443654025858676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3.2066349870153079</v>
      </c>
      <c r="C169" s="11">
        <f t="shared" si="146"/>
        <v>2.8202365006963848</v>
      </c>
      <c r="D169" s="11">
        <f t="shared" si="146"/>
        <v>2.8534856493210743</v>
      </c>
      <c r="E169" s="11">
        <f t="shared" si="146"/>
        <v>2.7090364446442243</v>
      </c>
      <c r="F169" s="11">
        <f t="shared" si="146"/>
        <v>2.6765040754226503</v>
      </c>
      <c r="H169" s="40">
        <f t="shared" si="147"/>
        <v>-2.3065980467899427</v>
      </c>
      <c r="I169" s="40">
        <f t="shared" si="148"/>
        <v>-0.42595548065569311</v>
      </c>
      <c r="L169" s="10" t="str">
        <f t="shared" ref="L169:Q169" si="183">L24</f>
        <v>54 Textiles, printing and other skilled trades</v>
      </c>
      <c r="M169" s="11">
        <f t="shared" si="183"/>
        <v>2.0625735569315093</v>
      </c>
      <c r="N169" s="11">
        <f t="shared" si="183"/>
        <v>1.7909506564977844</v>
      </c>
      <c r="O169" s="11">
        <f t="shared" si="183"/>
        <v>1.658022589648831</v>
      </c>
      <c r="P169" s="11">
        <f t="shared" si="183"/>
        <v>1.5296566123529414</v>
      </c>
      <c r="Q169" s="11">
        <f t="shared" si="183"/>
        <v>1.4579624313132862</v>
      </c>
      <c r="S169" s="40">
        <f t="shared" si="150"/>
        <v>-4.2726140854493782</v>
      </c>
      <c r="T169" s="40">
        <f t="shared" si="151"/>
        <v>-0.8535749536774162</v>
      </c>
      <c r="W169" s="10" t="str">
        <f t="shared" ref="W169:AB169" si="184">W24</f>
        <v>54 Textiles, printing and other skilled trades</v>
      </c>
      <c r="X169" s="11">
        <f t="shared" si="184"/>
        <v>1.1440614300837977</v>
      </c>
      <c r="Y169" s="11">
        <f t="shared" si="184"/>
        <v>1.0292858441986026</v>
      </c>
      <c r="Z169" s="11">
        <f t="shared" si="184"/>
        <v>1.195463059672248</v>
      </c>
      <c r="AA169" s="11">
        <f t="shared" si="184"/>
        <v>1.1793798322912832</v>
      </c>
      <c r="AB169" s="11">
        <f t="shared" si="184"/>
        <v>1.2185416441093646</v>
      </c>
      <c r="AD169" s="40">
        <f t="shared" si="153"/>
        <v>0.8828547522120811</v>
      </c>
      <c r="AE169" s="40">
        <f t="shared" si="154"/>
        <v>0.1275556970055769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11.887083433075261</v>
      </c>
      <c r="C170" s="11">
        <f t="shared" si="146"/>
        <v>12.348424176977737</v>
      </c>
      <c r="D170" s="11">
        <f t="shared" si="146"/>
        <v>11.871465414707647</v>
      </c>
      <c r="E170" s="11">
        <f t="shared" si="146"/>
        <v>12.930969644044721</v>
      </c>
      <c r="F170" s="11">
        <f t="shared" si="146"/>
        <v>14.326525553775525</v>
      </c>
      <c r="H170" s="40">
        <f t="shared" si="147"/>
        <v>-2.6291113235255015E-2</v>
      </c>
      <c r="I170" s="40">
        <f t="shared" si="148"/>
        <v>1.2610523547398333</v>
      </c>
      <c r="L170" s="10" t="str">
        <f t="shared" ref="L170:Q170" si="185">L25</f>
        <v>61 Caring personal service occupations</v>
      </c>
      <c r="M170" s="11">
        <f t="shared" si="185"/>
        <v>1.3369425869749572</v>
      </c>
      <c r="N170" s="11">
        <f t="shared" si="185"/>
        <v>1.383811599757012</v>
      </c>
      <c r="O170" s="11">
        <f t="shared" si="185"/>
        <v>1.303451502992609</v>
      </c>
      <c r="P170" s="11">
        <f t="shared" si="185"/>
        <v>1.6071700462052763</v>
      </c>
      <c r="Q170" s="11">
        <f t="shared" si="185"/>
        <v>1.8594833940320403</v>
      </c>
      <c r="S170" s="40">
        <f t="shared" si="150"/>
        <v>-0.50610708126075377</v>
      </c>
      <c r="T170" s="40">
        <f t="shared" si="151"/>
        <v>2.3968260333006031</v>
      </c>
      <c r="W170" s="10" t="str">
        <f t="shared" ref="W170:AB170" si="186">W25</f>
        <v>61 Caring personal service occupations</v>
      </c>
      <c r="X170" s="11">
        <f t="shared" si="186"/>
        <v>10.550140846100305</v>
      </c>
      <c r="Y170" s="11">
        <f t="shared" si="186"/>
        <v>10.964612577220725</v>
      </c>
      <c r="Z170" s="11">
        <f t="shared" si="186"/>
        <v>10.568013911715035</v>
      </c>
      <c r="AA170" s="11">
        <f t="shared" si="186"/>
        <v>11.323799597839443</v>
      </c>
      <c r="AB170" s="11">
        <f t="shared" si="186"/>
        <v>12.467042159743475</v>
      </c>
      <c r="AD170" s="40">
        <f t="shared" si="153"/>
        <v>3.3859199831876019E-2</v>
      </c>
      <c r="AE170" s="40">
        <f t="shared" si="154"/>
        <v>1.1078021939088023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3.7343008850464399</v>
      </c>
      <c r="C171" s="11">
        <f t="shared" si="146"/>
        <v>3.5452910363253385</v>
      </c>
      <c r="D171" s="11">
        <f t="shared" si="146"/>
        <v>3.2125482930704754</v>
      </c>
      <c r="E171" s="11">
        <f t="shared" si="146"/>
        <v>3.2098583050619109</v>
      </c>
      <c r="F171" s="11">
        <f t="shared" si="146"/>
        <v>3.3115733993516887</v>
      </c>
      <c r="H171" s="40">
        <f t="shared" si="147"/>
        <v>-2.9650756795436051</v>
      </c>
      <c r="I171" s="40">
        <f t="shared" si="148"/>
        <v>0.20259789083805213</v>
      </c>
      <c r="L171" s="10" t="str">
        <f t="shared" ref="L171:Q171" si="187">L26</f>
        <v>62 Leisure, travel and related personal service occupations</v>
      </c>
      <c r="M171" s="11">
        <f t="shared" si="187"/>
        <v>0.96355875000392532</v>
      </c>
      <c r="N171" s="11">
        <f t="shared" si="187"/>
        <v>0.97705649612807555</v>
      </c>
      <c r="O171" s="11">
        <f t="shared" si="187"/>
        <v>0.91072455513678685</v>
      </c>
      <c r="P171" s="11">
        <f t="shared" si="187"/>
        <v>0.91887465050813411</v>
      </c>
      <c r="Q171" s="11">
        <f t="shared" si="187"/>
        <v>0.97827034876757657</v>
      </c>
      <c r="S171" s="40">
        <f t="shared" si="150"/>
        <v>-1.1215228011720368</v>
      </c>
      <c r="T171" s="40">
        <f t="shared" si="151"/>
        <v>0.47810974752264812</v>
      </c>
      <c r="W171" s="10" t="str">
        <f t="shared" ref="W171:AB171" si="188">W26</f>
        <v>62 Leisure, travel and related personal service occupations</v>
      </c>
      <c r="X171" s="11">
        <f t="shared" si="188"/>
        <v>2.7707421350425148</v>
      </c>
      <c r="Y171" s="11">
        <f t="shared" si="188"/>
        <v>2.5682345401972584</v>
      </c>
      <c r="Z171" s="11">
        <f t="shared" si="188"/>
        <v>2.3018237379336863</v>
      </c>
      <c r="AA171" s="11">
        <f t="shared" si="188"/>
        <v>2.2909836545537772</v>
      </c>
      <c r="AB171" s="11">
        <f t="shared" si="188"/>
        <v>2.3333030505841115</v>
      </c>
      <c r="AD171" s="40">
        <f t="shared" si="153"/>
        <v>-3.640355059490763</v>
      </c>
      <c r="AE171" s="40">
        <f t="shared" si="154"/>
        <v>9.0595304196772197E-2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0.15202012898985487</v>
      </c>
      <c r="C172" s="11">
        <f t="shared" si="146"/>
        <v>0.13314921658606796</v>
      </c>
      <c r="D172" s="11">
        <f t="shared" si="146"/>
        <v>0.16468663040904913</v>
      </c>
      <c r="E172" s="11">
        <f t="shared" si="146"/>
        <v>0.13694880617439414</v>
      </c>
      <c r="F172" s="11">
        <f t="shared" si="146"/>
        <v>0.14897533754375891</v>
      </c>
      <c r="H172" s="40">
        <f t="shared" si="147"/>
        <v>1.6135090863687473</v>
      </c>
      <c r="I172" s="40">
        <f t="shared" si="148"/>
        <v>-0.66619558586584748</v>
      </c>
      <c r="L172" s="10" t="str">
        <f t="shared" ref="L172:Q172" si="189">L27</f>
        <v>63 Community and civil enforcement occupations</v>
      </c>
      <c r="M172" s="11">
        <f t="shared" si="189"/>
        <v>0.11465346145011879</v>
      </c>
      <c r="N172" s="11">
        <f t="shared" si="189"/>
        <v>8.6713621933454957E-2</v>
      </c>
      <c r="O172" s="11">
        <f t="shared" si="189"/>
        <v>0.1239104114362904</v>
      </c>
      <c r="P172" s="11">
        <f t="shared" si="189"/>
        <v>8.2938343999492556E-2</v>
      </c>
      <c r="Q172" s="11">
        <f t="shared" si="189"/>
        <v>9.4189426660330408E-2</v>
      </c>
      <c r="S172" s="40">
        <f t="shared" si="150"/>
        <v>1.5650123437621621</v>
      </c>
      <c r="T172" s="40">
        <f t="shared" si="151"/>
        <v>-1.8117265067383093</v>
      </c>
      <c r="W172" s="10" t="str">
        <f t="shared" ref="W172:AB172" si="190">W27</f>
        <v>63 Community and civil enforcement occupations</v>
      </c>
      <c r="X172" s="11">
        <f t="shared" si="190"/>
        <v>3.7366667539736151E-2</v>
      </c>
      <c r="Y172" s="11">
        <f t="shared" si="190"/>
        <v>4.6435594652612953E-2</v>
      </c>
      <c r="Z172" s="11">
        <f t="shared" si="190"/>
        <v>4.0776218972758654E-2</v>
      </c>
      <c r="AA172" s="11">
        <f t="shared" si="190"/>
        <v>5.4010462174901595E-2</v>
      </c>
      <c r="AB172" s="11">
        <f t="shared" si="190"/>
        <v>5.4785910883428345E-2</v>
      </c>
      <c r="AD172" s="40">
        <f t="shared" si="153"/>
        <v>1.7617382866576881</v>
      </c>
      <c r="AE172" s="40">
        <f t="shared" si="154"/>
        <v>1.9884039910625706</v>
      </c>
    </row>
    <row r="173" spans="1:31" x14ac:dyDescent="0.2">
      <c r="A173" s="10" t="str">
        <f t="shared" si="142"/>
        <v>71 Sales occupations</v>
      </c>
      <c r="B173" s="11">
        <f t="shared" si="142"/>
        <v>9.8787882316537328</v>
      </c>
      <c r="C173" s="11">
        <f t="shared" si="146"/>
        <v>8.9556922357685789</v>
      </c>
      <c r="D173" s="11">
        <f t="shared" si="146"/>
        <v>8.7832456392984657</v>
      </c>
      <c r="E173" s="11">
        <f t="shared" si="146"/>
        <v>8.1033803750028621</v>
      </c>
      <c r="F173" s="11">
        <f t="shared" si="146"/>
        <v>7.818023761603957</v>
      </c>
      <c r="H173" s="40">
        <f t="shared" si="147"/>
        <v>-2.3234592283318478</v>
      </c>
      <c r="I173" s="40">
        <f t="shared" si="148"/>
        <v>-0.77309079759254606</v>
      </c>
      <c r="L173" s="10" t="str">
        <f t="shared" ref="L173:Q173" si="191">L28</f>
        <v>71 Sales occupations</v>
      </c>
      <c r="M173" s="11">
        <f t="shared" si="191"/>
        <v>3.942610982828572</v>
      </c>
      <c r="N173" s="11">
        <f t="shared" si="191"/>
        <v>3.8346589930044179</v>
      </c>
      <c r="O173" s="11">
        <f t="shared" si="191"/>
        <v>3.7799424757948406</v>
      </c>
      <c r="P173" s="11">
        <f t="shared" si="191"/>
        <v>3.5357498590189205</v>
      </c>
      <c r="Q173" s="11">
        <f t="shared" si="191"/>
        <v>3.4393849219814374</v>
      </c>
      <c r="S173" s="40">
        <f t="shared" si="150"/>
        <v>-0.83914730462015807</v>
      </c>
      <c r="T173" s="40">
        <f t="shared" si="151"/>
        <v>-0.62746408930267616</v>
      </c>
      <c r="W173" s="10" t="str">
        <f t="shared" ref="W173:AB173" si="192">W28</f>
        <v>71 Sales occupations</v>
      </c>
      <c r="X173" s="11">
        <f t="shared" si="192"/>
        <v>5.9361772488251594</v>
      </c>
      <c r="Y173" s="11">
        <f t="shared" si="192"/>
        <v>5.1210332427641605</v>
      </c>
      <c r="Z173" s="11">
        <f t="shared" si="192"/>
        <v>5.0033031635036318</v>
      </c>
      <c r="AA173" s="11">
        <f t="shared" si="192"/>
        <v>4.5676305159839377</v>
      </c>
      <c r="AB173" s="11">
        <f t="shared" si="192"/>
        <v>4.378638839622516</v>
      </c>
      <c r="AD173" s="40">
        <f t="shared" si="153"/>
        <v>-3.3615419634684507</v>
      </c>
      <c r="AE173" s="40">
        <f t="shared" si="154"/>
        <v>-0.885128918423983</v>
      </c>
    </row>
    <row r="174" spans="1:31" x14ac:dyDescent="0.2">
      <c r="A174" s="10" t="str">
        <f t="shared" si="142"/>
        <v>72 Customer service occupations</v>
      </c>
      <c r="B174" s="11">
        <f t="shared" si="142"/>
        <v>2.6513619763107528</v>
      </c>
      <c r="C174" s="11">
        <f t="shared" si="146"/>
        <v>2.7887215358511446</v>
      </c>
      <c r="D174" s="11">
        <f t="shared" si="146"/>
        <v>2.8484807492037567</v>
      </c>
      <c r="E174" s="11">
        <f t="shared" si="146"/>
        <v>3.7137549319897882</v>
      </c>
      <c r="F174" s="11">
        <f t="shared" si="146"/>
        <v>4.3525257300985309</v>
      </c>
      <c r="H174" s="40">
        <f t="shared" si="147"/>
        <v>1.4445810708416662</v>
      </c>
      <c r="I174" s="40">
        <f t="shared" si="148"/>
        <v>2.8667938334290488</v>
      </c>
      <c r="L174" s="10" t="str">
        <f t="shared" ref="L174:Q174" si="193">L29</f>
        <v>72 Customer service occupations</v>
      </c>
      <c r="M174" s="11">
        <f t="shared" si="193"/>
        <v>1.1259010279216655</v>
      </c>
      <c r="N174" s="11">
        <f t="shared" si="193"/>
        <v>1.0427942190193218</v>
      </c>
      <c r="O174" s="11">
        <f t="shared" si="193"/>
        <v>1.1900094480181078</v>
      </c>
      <c r="P174" s="11">
        <f t="shared" si="193"/>
        <v>1.6832840492325707</v>
      </c>
      <c r="Q174" s="11">
        <f t="shared" si="193"/>
        <v>2.0188379809181498</v>
      </c>
      <c r="S174" s="40">
        <f t="shared" si="150"/>
        <v>1.1137084233100447</v>
      </c>
      <c r="T174" s="40">
        <f t="shared" si="151"/>
        <v>3.5865583214572005</v>
      </c>
      <c r="W174" s="10" t="str">
        <f t="shared" ref="W174:AB174" si="194">W29</f>
        <v>72 Customer service occupations</v>
      </c>
      <c r="X174" s="11">
        <f t="shared" si="194"/>
        <v>1.525460948389092</v>
      </c>
      <c r="Y174" s="11">
        <f t="shared" si="194"/>
        <v>1.7459273168318268</v>
      </c>
      <c r="Z174" s="11">
        <f t="shared" si="194"/>
        <v>1.6584713011856502</v>
      </c>
      <c r="AA174" s="11">
        <f t="shared" si="194"/>
        <v>2.0304708827572155</v>
      </c>
      <c r="AB174" s="11">
        <f t="shared" si="194"/>
        <v>2.3336877491803847</v>
      </c>
      <c r="AD174" s="40">
        <f t="shared" si="153"/>
        <v>1.6860490231663583</v>
      </c>
      <c r="AE174" s="40">
        <f>IF(AB$151-Z$151 &lt;&gt; 0,(EXP(LN(AB174/Z174)/(AB$151-Z$151))-1)*100,0)</f>
        <v>2.3031451707294481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6.7104838481441549</v>
      </c>
      <c r="C175" s="11">
        <f t="shared" si="146"/>
        <v>6.0021765555647297</v>
      </c>
      <c r="D175" s="11">
        <f t="shared" si="146"/>
        <v>5.17753310906543</v>
      </c>
      <c r="E175" s="11">
        <f t="shared" si="146"/>
        <v>6.2572909883316266</v>
      </c>
      <c r="F175" s="11">
        <f t="shared" si="146"/>
        <v>6.1963829934871688</v>
      </c>
      <c r="H175" s="40">
        <f t="shared" si="147"/>
        <v>-5.0546259308065551</v>
      </c>
      <c r="I175" s="40">
        <f t="shared" si="148"/>
        <v>1.2047798672920829</v>
      </c>
      <c r="L175" s="10" t="str">
        <f t="shared" ref="L175:Q175" si="195">L30</f>
        <v>81 Process, plant and machine operatives</v>
      </c>
      <c r="M175" s="11">
        <f t="shared" si="195"/>
        <v>5.2785261189977168</v>
      </c>
      <c r="N175" s="11">
        <f t="shared" si="195"/>
        <v>4.6477169737845694</v>
      </c>
      <c r="O175" s="11">
        <f t="shared" si="195"/>
        <v>3.9779203748963625</v>
      </c>
      <c r="P175" s="11">
        <f t="shared" si="195"/>
        <v>4.7475072094646791</v>
      </c>
      <c r="Q175" s="11">
        <f t="shared" si="195"/>
        <v>4.6481555293273189</v>
      </c>
      <c r="S175" s="40">
        <f t="shared" si="150"/>
        <v>-5.5006802711761615</v>
      </c>
      <c r="T175" s="40">
        <f t="shared" si="151"/>
        <v>1.0434821400303385</v>
      </c>
      <c r="W175" s="10" t="str">
        <f t="shared" ref="W175:AB175" si="196">W30</f>
        <v>81 Process, plant and machine operatives</v>
      </c>
      <c r="X175" s="11">
        <f t="shared" si="196"/>
        <v>1.4319577291464334</v>
      </c>
      <c r="Y175" s="11">
        <f t="shared" si="196"/>
        <v>1.3544595817801646</v>
      </c>
      <c r="Z175" s="11">
        <f t="shared" si="196"/>
        <v>1.1996127341690681</v>
      </c>
      <c r="AA175" s="11">
        <f t="shared" si="196"/>
        <v>1.5097837788669384</v>
      </c>
      <c r="AB175" s="11">
        <f t="shared" si="196"/>
        <v>1.5482274641598504</v>
      </c>
      <c r="AD175" s="40">
        <f t="shared" si="153"/>
        <v>-3.4789197423387042</v>
      </c>
      <c r="AE175" s="40">
        <f t="shared" si="154"/>
        <v>1.7152911740126342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6.2088339092330287</v>
      </c>
      <c r="C176" s="11">
        <f t="shared" si="146"/>
        <v>6.6237691268476597</v>
      </c>
      <c r="D176" s="11">
        <f t="shared" si="146"/>
        <v>5.8539310014572212</v>
      </c>
      <c r="E176" s="11">
        <f t="shared" si="146"/>
        <v>6.2233997323475467</v>
      </c>
      <c r="F176" s="11">
        <f t="shared" si="146"/>
        <v>6.3001632692830771</v>
      </c>
      <c r="H176" s="40">
        <f t="shared" si="147"/>
        <v>-1.170292188200206</v>
      </c>
      <c r="I176" s="40">
        <f t="shared" si="148"/>
        <v>0.49094887187572933</v>
      </c>
      <c r="L176" s="10" t="str">
        <f t="shared" ref="L176:Q176" si="197">L31</f>
        <v>82 Transport and mobile machine drivers and operatives</v>
      </c>
      <c r="M176" s="11">
        <f t="shared" si="197"/>
        <v>5.8992319259669213</v>
      </c>
      <c r="N176" s="11">
        <f t="shared" si="197"/>
        <v>6.2981335822217197</v>
      </c>
      <c r="O176" s="11">
        <f t="shared" si="197"/>
        <v>5.577445195880931</v>
      </c>
      <c r="P176" s="11">
        <f t="shared" si="197"/>
        <v>5.8066727019448319</v>
      </c>
      <c r="Q176" s="11">
        <f t="shared" si="197"/>
        <v>5.8198964545645282</v>
      </c>
      <c r="S176" s="40">
        <f t="shared" si="150"/>
        <v>-1.1155577687618545</v>
      </c>
      <c r="T176" s="40">
        <f t="shared" si="151"/>
        <v>0.28408040532164058</v>
      </c>
      <c r="W176" s="10" t="str">
        <f t="shared" ref="W176:AB176" si="198">W31</f>
        <v>82 Transport and mobile machine drivers and operatives</v>
      </c>
      <c r="X176" s="11">
        <f t="shared" si="198"/>
        <v>0.30960198326609689</v>
      </c>
      <c r="Y176" s="11">
        <f t="shared" si="198"/>
        <v>0.32563554462594591</v>
      </c>
      <c r="Z176" s="11">
        <f t="shared" si="198"/>
        <v>0.27648580557628627</v>
      </c>
      <c r="AA176" s="11">
        <f t="shared" si="198"/>
        <v>0.4167270304027193</v>
      </c>
      <c r="AB176" s="11">
        <f t="shared" si="198"/>
        <v>0.48026681471855709</v>
      </c>
      <c r="AD176" s="40">
        <f t="shared" si="153"/>
        <v>-2.2371573167733638</v>
      </c>
      <c r="AE176" s="40">
        <f t="shared" si="154"/>
        <v>3.7498114037649799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3.5925633310032539</v>
      </c>
      <c r="C177" s="11">
        <f t="shared" si="146"/>
        <v>3.0542065156912894</v>
      </c>
      <c r="D177" s="11">
        <f t="shared" si="146"/>
        <v>2.6138703589772767</v>
      </c>
      <c r="E177" s="11">
        <f t="shared" si="146"/>
        <v>2.2164357211108396</v>
      </c>
      <c r="F177" s="11">
        <f t="shared" si="146"/>
        <v>2.1373188319321703</v>
      </c>
      <c r="H177" s="40">
        <f t="shared" si="147"/>
        <v>-6.1626094698785883</v>
      </c>
      <c r="I177" s="40">
        <f t="shared" si="148"/>
        <v>-1.3329028356622419</v>
      </c>
      <c r="L177" s="10" t="str">
        <f t="shared" ref="L177:Q178" si="199">L32</f>
        <v>91 Elementary trades and related occupations</v>
      </c>
      <c r="M177" s="11">
        <f t="shared" si="199"/>
        <v>2.6365921161772983</v>
      </c>
      <c r="N177" s="11">
        <f t="shared" si="199"/>
        <v>2.2979718687512891</v>
      </c>
      <c r="O177" s="11">
        <f t="shared" si="199"/>
        <v>2.019698400102897</v>
      </c>
      <c r="P177" s="11">
        <f t="shared" si="199"/>
        <v>1.7157964280664753</v>
      </c>
      <c r="Q177" s="11">
        <f t="shared" si="199"/>
        <v>1.6704946318084319</v>
      </c>
      <c r="S177" s="40">
        <f t="shared" si="150"/>
        <v>-5.1911858668242221</v>
      </c>
      <c r="T177" s="40">
        <f t="shared" si="151"/>
        <v>-1.2575487605260283</v>
      </c>
      <c r="W177" s="10" t="str">
        <f t="shared" ref="W177:AB178" si="200">W32</f>
        <v>91 Elementary trades and related occupations</v>
      </c>
      <c r="X177" s="11">
        <f t="shared" si="200"/>
        <v>0.95597121482595859</v>
      </c>
      <c r="Y177" s="11">
        <f t="shared" si="200"/>
        <v>0.75623464693999853</v>
      </c>
      <c r="Z177" s="11">
        <f t="shared" si="200"/>
        <v>0.59417195887438079</v>
      </c>
      <c r="AA177" s="11">
        <f t="shared" si="200"/>
        <v>0.50063929304436361</v>
      </c>
      <c r="AB177" s="11">
        <f t="shared" si="200"/>
        <v>0.46682420012373704</v>
      </c>
      <c r="AD177" s="40">
        <f t="shared" si="153"/>
        <v>-9.07287335732968</v>
      </c>
      <c r="AE177" s="40">
        <f t="shared" si="154"/>
        <v>-1.5952458525623325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14.572470714403842</v>
      </c>
      <c r="C178" s="11">
        <f t="shared" si="146"/>
        <v>15.047945240344321</v>
      </c>
      <c r="D178" s="11">
        <f t="shared" si="146"/>
        <v>13.472385071789038</v>
      </c>
      <c r="E178" s="11">
        <f t="shared" si="146"/>
        <v>13.68897828111999</v>
      </c>
      <c r="F178" s="11">
        <f t="shared" si="146"/>
        <v>13.268347554394719</v>
      </c>
      <c r="H178" s="40">
        <f>IF(D$151-B$151 &lt;&gt; 0,(EXP(LN(D178/B178)/(D$151-B$151))-1)*100,0)</f>
        <v>-1.557585015689722</v>
      </c>
      <c r="I178" s="40">
        <f t="shared" ref="I178" si="201">IF(F$151-D$151 &lt;&gt; 0,(EXP(LN(F178/D178)/(F$151-D$151))-1)*100,0)</f>
        <v>-0.10168642784155191</v>
      </c>
      <c r="L178" s="10" t="str">
        <f t="shared" si="199"/>
        <v>92 Elementary administration and service occupations</v>
      </c>
      <c r="M178" s="11">
        <f t="shared" si="199"/>
        <v>7.1884411128252426</v>
      </c>
      <c r="N178" s="11">
        <f t="shared" si="199"/>
        <v>6.8673392118258079</v>
      </c>
      <c r="O178" s="11">
        <f t="shared" si="199"/>
        <v>6.4173249283488563</v>
      </c>
      <c r="P178" s="11">
        <f t="shared" si="199"/>
        <v>6.8541776188308985</v>
      </c>
      <c r="Q178" s="11">
        <f t="shared" si="199"/>
        <v>6.6312474063272582</v>
      </c>
      <c r="S178" s="40">
        <f t="shared" ref="S178" si="202">IF(O$151-M$151 &lt;&gt; 0,(EXP(LN(O178/M178)/(O$151-M$151))-1)*100,0)</f>
        <v>-2.2439011155967248</v>
      </c>
      <c r="T178" s="40">
        <f t="shared" ref="T178" si="203">IF(Q$151-O$151 &lt;&gt; 0,(EXP(LN(Q178/O178)/(Q$151-O$151))-1)*100,0)</f>
        <v>0.21884965510903243</v>
      </c>
      <c r="W178" s="10" t="str">
        <f t="shared" si="200"/>
        <v>92 Elementary administration and service occupations</v>
      </c>
      <c r="X178" s="11">
        <f t="shared" si="200"/>
        <v>7.3840296015786295</v>
      </c>
      <c r="Y178" s="11">
        <f t="shared" si="200"/>
        <v>8.1806060285185218</v>
      </c>
      <c r="Z178" s="11">
        <f t="shared" si="200"/>
        <v>7.0550601434401807</v>
      </c>
      <c r="AA178" s="11">
        <f t="shared" si="200"/>
        <v>6.8348006622891013</v>
      </c>
      <c r="AB178" s="11">
        <f t="shared" si="200"/>
        <v>6.6371001480674598</v>
      </c>
      <c r="AD178" s="40">
        <f t="shared" ref="AD178" si="204">IF(Z$151-X$151 &lt;&gt; 0,(EXP(LN(Z178/X178)/(Z$151-X$151))-1)*100,0)</f>
        <v>-0.90734645873727926</v>
      </c>
      <c r="AE178" s="40">
        <f t="shared" ref="AE178" si="205">IF(AB$151-Z$151 &lt;&gt; 0,(EXP(LN(AB178/Z178)/(AB$151-Z$151))-1)*100,0)</f>
        <v>-0.40630544875095431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157.77199999999999</v>
      </c>
      <c r="C180" s="34">
        <f t="shared" si="206"/>
        <v>162.60499999999988</v>
      </c>
      <c r="D180" s="34">
        <f t="shared" si="206"/>
        <v>158.21</v>
      </c>
      <c r="E180" s="34">
        <f t="shared" si="206"/>
        <v>162.29099999999997</v>
      </c>
      <c r="F180" s="34">
        <f t="shared" si="206"/>
        <v>169.90099999999993</v>
      </c>
      <c r="H180" s="43">
        <f>IF(D$151-B$151 &lt;&gt; 0,(EXP(LN(D180/B180)/(D$151-B$151))-1)*100,0)</f>
        <v>5.5461606078743841E-2</v>
      </c>
      <c r="I180" s="43">
        <f t="shared" si="148"/>
        <v>0.47641560095557089</v>
      </c>
      <c r="L180" s="231" t="str">
        <f t="shared" ref="L180:Q180" si="207">L35</f>
        <v>All occupations</v>
      </c>
      <c r="M180" s="34">
        <f t="shared" si="207"/>
        <v>85.142828172995266</v>
      </c>
      <c r="N180" s="34">
        <f t="shared" si="207"/>
        <v>86.965824780962521</v>
      </c>
      <c r="O180" s="34">
        <f t="shared" si="207"/>
        <v>83.841837542529575</v>
      </c>
      <c r="P180" s="34">
        <f t="shared" si="207"/>
        <v>85.625261485999289</v>
      </c>
      <c r="Q180" s="34">
        <f t="shared" si="207"/>
        <v>88.603922747022196</v>
      </c>
      <c r="S180" s="43">
        <f t="shared" ref="S180" si="208">IF(O$151-M$151 &lt;&gt; 0,(EXP(LN(O180/M180)/(O$151-M$151))-1)*100,0)</f>
        <v>-0.30748709060403057</v>
      </c>
      <c r="T180" s="43">
        <f t="shared" ref="T180" si="209">IF(Q$151-O$151 &lt;&gt; 0,(EXP(LN(Q180/O180)/(Q$151-O$151))-1)*100,0)</f>
        <v>0.36897232538102287</v>
      </c>
      <c r="W180" s="231" t="str">
        <f t="shared" ref="W180:AB180" si="210">W35</f>
        <v>All occupations</v>
      </c>
      <c r="X180" s="34">
        <f t="shared" si="210"/>
        <v>72.629171827004782</v>
      </c>
      <c r="Y180" s="34">
        <f t="shared" si="210"/>
        <v>75.63917521903744</v>
      </c>
      <c r="Z180" s="34">
        <f t="shared" si="210"/>
        <v>74.368162457470476</v>
      </c>
      <c r="AA180" s="34">
        <f t="shared" si="210"/>
        <v>76.665738514000651</v>
      </c>
      <c r="AB180" s="34">
        <f t="shared" si="210"/>
        <v>81.297077252977743</v>
      </c>
      <c r="AD180" s="43">
        <f t="shared" ref="AD180" si="211">IF(Z$151-X$151 &lt;&gt; 0,(EXP(LN(Z180/X180)/(Z$151-X$151))-1)*100,0)</f>
        <v>0.47434686710816631</v>
      </c>
      <c r="AE180" s="43">
        <f t="shared" ref="AE180" si="212">IF(AB$151-Z$151 &lt;&gt; 0,(EXP(LN(AB180/Z180)/(AB$151-Z$151))-1)*100,0)</f>
        <v>0.59564789872537105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Worcestershire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13.33055809643832</v>
      </c>
      <c r="C7" s="31">
        <f>'Occ T1'!C8</f>
        <v>15.001013873224622</v>
      </c>
      <c r="D7" s="31">
        <f>'Occ T1'!D8</f>
        <v>15.42959270477083</v>
      </c>
      <c r="E7" s="31">
        <f>'Occ T1'!E8</f>
        <v>15.862320082590763</v>
      </c>
      <c r="F7" s="31">
        <f>'Occ T1'!F8</f>
        <v>18.136349671064075</v>
      </c>
      <c r="H7" s="31">
        <f>C7-B7</f>
        <v>1.6704557767863015</v>
      </c>
      <c r="I7" s="31">
        <f>D7-C7</f>
        <v>0.42857883154620779</v>
      </c>
      <c r="J7" s="31">
        <f>E7-D7</f>
        <v>0.43272737781993342</v>
      </c>
      <c r="K7" s="31">
        <f>F7-E7</f>
        <v>2.2740295884733115</v>
      </c>
      <c r="L7" s="31">
        <f>F7-D7</f>
        <v>2.7067569662932449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9.0624907438891835</v>
      </c>
      <c r="C8" s="32">
        <f>'Occ T2'!C8</f>
        <v>10.45043386643054</v>
      </c>
      <c r="D8" s="32">
        <f>'Occ T2'!D8</f>
        <v>10.692478921331796</v>
      </c>
      <c r="E8" s="32">
        <f>'Occ T2'!E8</f>
        <v>10.024030841471648</v>
      </c>
      <c r="F8" s="32">
        <f>'Occ T2'!F8</f>
        <v>11.179881305457986</v>
      </c>
      <c r="H8" s="31">
        <f t="shared" ref="H8:H9" si="0">C8-B8</f>
        <v>1.3879431225413565</v>
      </c>
      <c r="I8" s="31">
        <f t="shared" ref="I8:I9" si="1">D8-C8</f>
        <v>0.24204505490125605</v>
      </c>
      <c r="J8" s="31">
        <f t="shared" ref="J8:J9" si="2">E8-D8</f>
        <v>-0.66844807986014843</v>
      </c>
      <c r="K8" s="31">
        <f t="shared" ref="K8:K9" si="3">F8-E8</f>
        <v>1.1558504639863383</v>
      </c>
      <c r="L8" s="31">
        <f t="shared" ref="L8:L49" si="4">F8-D8</f>
        <v>0.48740238412618986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4.2680673525491377</v>
      </c>
      <c r="C9" s="32">
        <f>'Occ T2'!C9</f>
        <v>4.5505800067940818</v>
      </c>
      <c r="D9" s="32">
        <f>'Occ T2'!D9</f>
        <v>4.7371137834390336</v>
      </c>
      <c r="E9" s="32">
        <f>'Occ T2'!E9</f>
        <v>5.8382892411191154</v>
      </c>
      <c r="F9" s="32">
        <f>'Occ T2'!F9</f>
        <v>6.9564683656060886</v>
      </c>
      <c r="H9" s="31">
        <f t="shared" si="0"/>
        <v>0.28251265424494409</v>
      </c>
      <c r="I9" s="31">
        <f t="shared" si="1"/>
        <v>0.18653377664495174</v>
      </c>
      <c r="J9" s="31">
        <f t="shared" si="2"/>
        <v>1.1011754576800818</v>
      </c>
      <c r="K9" s="31">
        <f t="shared" si="3"/>
        <v>1.1181791244869732</v>
      </c>
      <c r="L9" s="31">
        <f t="shared" si="4"/>
        <v>2.2193545821670551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28.09060379226651</v>
      </c>
      <c r="C11" s="31">
        <f>'Occ T1'!C9</f>
        <v>32.082808675323641</v>
      </c>
      <c r="D11" s="31">
        <f>'Occ T1'!D9</f>
        <v>33.453630370572178</v>
      </c>
      <c r="E11" s="31">
        <f>'Occ T1'!E9</f>
        <v>36.120468781937063</v>
      </c>
      <c r="F11" s="31">
        <f>'Occ T1'!F9</f>
        <v>40.562381509879742</v>
      </c>
      <c r="H11" s="31">
        <f>C11-B11</f>
        <v>3.9922048830571306</v>
      </c>
      <c r="I11" s="31">
        <f t="shared" ref="I11:I49" si="5">D11-C11</f>
        <v>1.3708216952485373</v>
      </c>
      <c r="J11" s="31">
        <f>E11-D11</f>
        <v>2.6668384113648855</v>
      </c>
      <c r="K11" s="31">
        <f>F11-E11</f>
        <v>4.4419127279426789</v>
      </c>
      <c r="L11" s="31">
        <f t="shared" si="4"/>
        <v>7.1087511393075644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7.7857443398606172</v>
      </c>
      <c r="C12" s="10">
        <f>'Occ T2'!C10</f>
        <v>8.8162527402207687</v>
      </c>
      <c r="D12" s="10">
        <f>'Occ T2'!D10</f>
        <v>9.2525770027199616</v>
      </c>
      <c r="E12" s="10">
        <f>'Occ T2'!E10</f>
        <v>9.6920935311733825</v>
      </c>
      <c r="F12" s="10">
        <f>'Occ T2'!F10</f>
        <v>10.805801432917969</v>
      </c>
      <c r="H12" s="11">
        <f t="shared" ref="H12:K14" si="6">C12-B12</f>
        <v>1.0305084003601515</v>
      </c>
      <c r="I12" s="31">
        <f t="shared" si="5"/>
        <v>0.43632426249919298</v>
      </c>
      <c r="J12" s="11">
        <f t="shared" si="6"/>
        <v>0.43951652845342082</v>
      </c>
      <c r="K12" s="11">
        <f t="shared" si="6"/>
        <v>1.1137079017445863</v>
      </c>
      <c r="L12" s="31">
        <f t="shared" si="4"/>
        <v>1.5532244301980072</v>
      </c>
    </row>
    <row r="13" spans="1:12" x14ac:dyDescent="0.2">
      <c r="A13" s="10" t="str">
        <f>'Occ T2'!A11</f>
        <v>22 Health professionals</v>
      </c>
      <c r="B13" s="10">
        <f>'Occ T2'!B11</f>
        <v>6.6390592577665748</v>
      </c>
      <c r="C13" s="10">
        <f>'Occ T2'!C11</f>
        <v>8.1874528851233066</v>
      </c>
      <c r="D13" s="10">
        <f>'Occ T2'!D11</f>
        <v>7.9874173016590495</v>
      </c>
      <c r="E13" s="10">
        <f>'Occ T2'!E11</f>
        <v>8.688737536886352</v>
      </c>
      <c r="F13" s="10">
        <f>'Occ T2'!F11</f>
        <v>9.6089298665204659</v>
      </c>
      <c r="H13" s="11">
        <f t="shared" si="6"/>
        <v>1.5483936273567318</v>
      </c>
      <c r="I13" s="31">
        <f t="shared" si="5"/>
        <v>-0.20003558346425709</v>
      </c>
      <c r="J13" s="11">
        <f t="shared" si="6"/>
        <v>0.70132023522730247</v>
      </c>
      <c r="K13" s="11">
        <f t="shared" si="6"/>
        <v>0.9201923296341139</v>
      </c>
      <c r="L13" s="31">
        <f t="shared" si="4"/>
        <v>1.6215125648614164</v>
      </c>
    </row>
    <row r="14" spans="1:12" x14ac:dyDescent="0.2">
      <c r="A14" s="10" t="str">
        <f>'Occ T2'!A12</f>
        <v>23 Teaching and other educational professionals</v>
      </c>
      <c r="B14" s="10">
        <f>'Occ T2'!B12</f>
        <v>6.0646670727326786</v>
      </c>
      <c r="C14" s="10">
        <f>'Occ T2'!C12</f>
        <v>6.1698918323840397</v>
      </c>
      <c r="D14" s="10">
        <f>'Occ T2'!D12</f>
        <v>6.5351717626369465</v>
      </c>
      <c r="E14" s="10">
        <f>'Occ T2'!E12</f>
        <v>6.9343562296343988</v>
      </c>
      <c r="F14" s="10">
        <f>'Occ T2'!F12</f>
        <v>7.7626755806197032</v>
      </c>
      <c r="H14" s="11">
        <f t="shared" si="6"/>
        <v>0.10522475965136113</v>
      </c>
      <c r="I14" s="31">
        <f t="shared" si="5"/>
        <v>0.36527993025290684</v>
      </c>
      <c r="J14" s="11">
        <f t="shared" si="6"/>
        <v>0.39918446699745225</v>
      </c>
      <c r="K14" s="11">
        <f t="shared" si="6"/>
        <v>0.8283193509853044</v>
      </c>
      <c r="L14" s="31">
        <f t="shared" si="4"/>
        <v>1.2275038179827567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7.6011331219066394</v>
      </c>
      <c r="C15" s="10">
        <f>'Occ T2'!C13</f>
        <v>8.9092112175955283</v>
      </c>
      <c r="D15" s="10">
        <f>'Occ T2'!D13</f>
        <v>9.6784643035562201</v>
      </c>
      <c r="E15" s="10">
        <f>'Occ T2'!E13</f>
        <v>10.805281484242926</v>
      </c>
      <c r="F15" s="10">
        <f>'Occ T2'!F13</f>
        <v>12.384974629821606</v>
      </c>
      <c r="H15" s="11">
        <f t="shared" ref="H15" si="7">C15-B15</f>
        <v>1.3080780956888889</v>
      </c>
      <c r="I15" s="31">
        <f t="shared" si="5"/>
        <v>0.76925308596069186</v>
      </c>
      <c r="J15" s="11">
        <f t="shared" ref="J15" si="8">E15-D15</f>
        <v>1.1268171806867056</v>
      </c>
      <c r="K15" s="11">
        <f t="shared" ref="K15" si="9">F15-E15</f>
        <v>1.5796931455786805</v>
      </c>
      <c r="L15" s="31">
        <f t="shared" si="4"/>
        <v>2.706510326265386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18.298476055103603</v>
      </c>
      <c r="C17" s="31">
        <f>'Occ T1'!C10</f>
        <v>19.582358975551116</v>
      </c>
      <c r="D17" s="31">
        <f>'Occ T1'!D10</f>
        <v>20.219708151752307</v>
      </c>
      <c r="E17" s="31">
        <f>'Occ T1'!E10</f>
        <v>19.761506250877201</v>
      </c>
      <c r="F17" s="31">
        <f>'Occ T1'!F10</f>
        <v>21.677525985135826</v>
      </c>
      <c r="H17" s="31">
        <f t="shared" ref="H17:K21" si="10">C17-B17</f>
        <v>1.283882920447514</v>
      </c>
      <c r="I17" s="31">
        <f t="shared" si="5"/>
        <v>0.63734917620119091</v>
      </c>
      <c r="J17" s="31">
        <f t="shared" si="10"/>
        <v>-0.45820190087510682</v>
      </c>
      <c r="K17" s="31">
        <f t="shared" si="10"/>
        <v>1.9160197342586258</v>
      </c>
      <c r="L17" s="31">
        <f t="shared" si="4"/>
        <v>1.457817833383519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2.4647605530165175</v>
      </c>
      <c r="C18" s="10">
        <f>'Occ T2'!C14</f>
        <v>2.7633788122990306</v>
      </c>
      <c r="D18" s="10">
        <f>'Occ T2'!D14</f>
        <v>2.984612356827248</v>
      </c>
      <c r="E18" s="10">
        <f>'Occ T2'!E14</f>
        <v>2.6249227754283484</v>
      </c>
      <c r="F18" s="10">
        <f>'Occ T2'!F14</f>
        <v>2.8127844668558213</v>
      </c>
      <c r="H18" s="11">
        <f t="shared" si="10"/>
        <v>0.29861825928251307</v>
      </c>
      <c r="I18" s="31">
        <f t="shared" si="5"/>
        <v>0.22123354452821742</v>
      </c>
      <c r="J18" s="11">
        <f t="shared" si="10"/>
        <v>-0.35968958139889962</v>
      </c>
      <c r="K18" s="11">
        <f t="shared" si="10"/>
        <v>0.18786169142747289</v>
      </c>
      <c r="L18" s="31">
        <f t="shared" si="4"/>
        <v>-0.17182788997142673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2.8013753520145848</v>
      </c>
      <c r="C19" s="10">
        <f>'Occ T2'!C15</f>
        <v>3.3277824503389803</v>
      </c>
      <c r="D19" s="10">
        <f>'Occ T2'!D15</f>
        <v>3.3274163175653801</v>
      </c>
      <c r="E19" s="10">
        <f>'Occ T2'!E15</f>
        <v>3.4150950696733662</v>
      </c>
      <c r="F19" s="10">
        <f>'Occ T2'!F15</f>
        <v>3.805160330168222</v>
      </c>
      <c r="H19" s="11">
        <f t="shared" si="10"/>
        <v>0.52640709832439558</v>
      </c>
      <c r="I19" s="31">
        <f t="shared" si="5"/>
        <v>-3.6613277360020291E-4</v>
      </c>
      <c r="J19" s="11">
        <f t="shared" si="10"/>
        <v>8.7678752107986035E-2</v>
      </c>
      <c r="K19" s="11">
        <f t="shared" si="10"/>
        <v>0.39006526049485579</v>
      </c>
      <c r="L19" s="31">
        <f t="shared" si="4"/>
        <v>0.47774401260284183</v>
      </c>
    </row>
    <row r="20" spans="1:12" x14ac:dyDescent="0.2">
      <c r="A20" s="10" t="str">
        <f>'Occ T2'!A16</f>
        <v>33 Protective service occupations</v>
      </c>
      <c r="B20" s="10">
        <f>'Occ T2'!B16</f>
        <v>1.6247254057202782</v>
      </c>
      <c r="C20" s="10">
        <f>'Occ T2'!C16</f>
        <v>1.6622892621231824</v>
      </c>
      <c r="D20" s="10">
        <f>'Occ T2'!D16</f>
        <v>1.7631979831365918</v>
      </c>
      <c r="E20" s="10">
        <f>'Occ T2'!E16</f>
        <v>2.1233511078689551</v>
      </c>
      <c r="F20" s="10">
        <f>'Occ T2'!F16</f>
        <v>2.4937167052687657</v>
      </c>
      <c r="H20" s="11">
        <f t="shared" si="10"/>
        <v>3.7563856402904161E-2</v>
      </c>
      <c r="I20" s="31">
        <f t="shared" si="5"/>
        <v>0.10090872101340942</v>
      </c>
      <c r="J20" s="11">
        <f t="shared" si="10"/>
        <v>0.36015312473236327</v>
      </c>
      <c r="K20" s="11">
        <f t="shared" si="10"/>
        <v>0.37036559739981056</v>
      </c>
      <c r="L20" s="31">
        <f t="shared" si="4"/>
        <v>0.73051872213217384</v>
      </c>
    </row>
    <row r="21" spans="1:12" x14ac:dyDescent="0.2">
      <c r="A21" s="10" t="str">
        <f>'Occ T2'!A17</f>
        <v>34 Culture, media and sports occupations</v>
      </c>
      <c r="B21" s="10">
        <f>'Occ T2'!B17</f>
        <v>2.7336424124114056</v>
      </c>
      <c r="C21" s="10">
        <f>'Occ T2'!C17</f>
        <v>2.8622214975294602</v>
      </c>
      <c r="D21" s="10">
        <f>'Occ T2'!D17</f>
        <v>2.9133247399413649</v>
      </c>
      <c r="E21" s="10">
        <f>'Occ T2'!E17</f>
        <v>2.7192533073754626</v>
      </c>
      <c r="F21" s="10">
        <f>'Occ T2'!F17</f>
        <v>3.0832143480580401</v>
      </c>
      <c r="H21" s="11">
        <f t="shared" si="10"/>
        <v>0.1285790851180546</v>
      </c>
      <c r="I21" s="31">
        <f t="shared" si="5"/>
        <v>5.110324241190467E-2</v>
      </c>
      <c r="J21" s="11">
        <f t="shared" si="10"/>
        <v>-0.19407143256590231</v>
      </c>
      <c r="K21" s="11">
        <f t="shared" si="10"/>
        <v>0.36396104068257751</v>
      </c>
      <c r="L21" s="31">
        <f t="shared" si="4"/>
        <v>0.16988960811667519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8.6739723319408153</v>
      </c>
      <c r="C22" s="10">
        <f>'Occ T2'!C18</f>
        <v>8.9666869532604618</v>
      </c>
      <c r="D22" s="10">
        <f>'Occ T2'!D18</f>
        <v>9.2311567542817219</v>
      </c>
      <c r="E22" s="10">
        <f>'Occ T2'!E18</f>
        <v>8.8788839905310688</v>
      </c>
      <c r="F22" s="10">
        <f>'Occ T2'!F18</f>
        <v>9.4826501347849792</v>
      </c>
      <c r="H22" s="11">
        <f t="shared" ref="H22" si="11">C22-B22</f>
        <v>0.29271462131964654</v>
      </c>
      <c r="I22" s="31">
        <f t="shared" si="5"/>
        <v>0.26446980102126005</v>
      </c>
      <c r="J22" s="11">
        <f t="shared" ref="J22" si="12">E22-D22</f>
        <v>-0.35227276375065308</v>
      </c>
      <c r="K22" s="11">
        <f t="shared" ref="K22" si="13">F22-E22</f>
        <v>0.6037661442539104</v>
      </c>
      <c r="L22" s="31">
        <f t="shared" si="4"/>
        <v>0.25149338050325731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19.363913997289934</v>
      </c>
      <c r="C24" s="31">
        <f>'Occ T1'!C11</f>
        <v>17.984019123985366</v>
      </c>
      <c r="D24" s="31">
        <f>'Occ T1'!D11</f>
        <v>18.45124894105162</v>
      </c>
      <c r="E24" s="31">
        <f>'Occ T1'!E11</f>
        <v>17.547859217869274</v>
      </c>
      <c r="F24" s="31">
        <f>'Occ T1'!F11</f>
        <v>16.074181882075045</v>
      </c>
      <c r="H24" s="31">
        <f t="shared" ref="H24:K26" si="14">C24-B24</f>
        <v>-1.3798948733045684</v>
      </c>
      <c r="I24" s="31">
        <f t="shared" si="5"/>
        <v>0.46722981706625433</v>
      </c>
      <c r="J24" s="31">
        <f t="shared" si="14"/>
        <v>-0.90338972318234667</v>
      </c>
      <c r="K24" s="31">
        <f t="shared" si="14"/>
        <v>-1.4736773357942283</v>
      </c>
      <c r="L24" s="31">
        <f t="shared" si="4"/>
        <v>-2.377067058976575</v>
      </c>
    </row>
    <row r="25" spans="1:12" x14ac:dyDescent="0.2">
      <c r="A25" t="str">
        <f>'Occ T2'!A19</f>
        <v>41 Administrative occupations</v>
      </c>
      <c r="B25" s="32">
        <f>'Occ T2'!B19</f>
        <v>15.665761742664843</v>
      </c>
      <c r="C25" s="32">
        <f>'Occ T2'!C19</f>
        <v>14.712416208813973</v>
      </c>
      <c r="D25" s="32">
        <f>'Occ T2'!D19</f>
        <v>15.268930164773476</v>
      </c>
      <c r="E25" s="32">
        <f>'Occ T2'!E19</f>
        <v>14.178655857583829</v>
      </c>
      <c r="F25" s="32">
        <f>'Occ T2'!F19</f>
        <v>13.677389975016609</v>
      </c>
      <c r="H25" s="11">
        <f t="shared" si="14"/>
        <v>-0.95334553385086984</v>
      </c>
      <c r="I25" s="31">
        <f t="shared" si="5"/>
        <v>0.55651395595950248</v>
      </c>
      <c r="J25" s="11">
        <f t="shared" si="14"/>
        <v>-1.090274307189647</v>
      </c>
      <c r="K25" s="11">
        <f t="shared" si="14"/>
        <v>-0.50126588256721938</v>
      </c>
      <c r="L25" s="31">
        <f t="shared" si="4"/>
        <v>-1.5915401897568664</v>
      </c>
    </row>
    <row r="26" spans="1:12" x14ac:dyDescent="0.2">
      <c r="A26" t="str">
        <f>'Occ T2'!A20</f>
        <v>42 Secretarial and related occupations</v>
      </c>
      <c r="B26" s="32">
        <f>'Occ T2'!B20</f>
        <v>3.6981522546250898</v>
      </c>
      <c r="C26" s="32">
        <f>'Occ T2'!C20</f>
        <v>3.2716029151713921</v>
      </c>
      <c r="D26" s="32">
        <f>'Occ T2'!D20</f>
        <v>3.1823187762781431</v>
      </c>
      <c r="E26" s="32">
        <f>'Occ T2'!E20</f>
        <v>3.3692033602854443</v>
      </c>
      <c r="F26" s="32">
        <f>'Occ T2'!F20</f>
        <v>2.3967919070584349</v>
      </c>
      <c r="H26" s="11">
        <f t="shared" si="14"/>
        <v>-0.42654933945369766</v>
      </c>
      <c r="I26" s="31">
        <f t="shared" si="5"/>
        <v>-8.9284138893249043E-2</v>
      </c>
      <c r="J26" s="11">
        <f t="shared" si="14"/>
        <v>0.18688458400730124</v>
      </c>
      <c r="K26" s="11">
        <f t="shared" si="14"/>
        <v>-0.97241145322700939</v>
      </c>
      <c r="L26" s="31">
        <f t="shared" si="4"/>
        <v>-0.78552686921970816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19.300541601041331</v>
      </c>
      <c r="C28" s="31">
        <f>'Occ T1'!C12</f>
        <v>19.455423711958296</v>
      </c>
      <c r="D28" s="31">
        <f>'Occ T1'!D12</f>
        <v>16.657673563874745</v>
      </c>
      <c r="E28" s="31">
        <f>'Occ T1'!E12</f>
        <v>16.51782888154198</v>
      </c>
      <c r="F28" s="31">
        <f>'Occ T1'!F12</f>
        <v>15.590724520374648</v>
      </c>
      <c r="H28" s="31">
        <f t="shared" ref="H28:K30" si="15">C28-B28</f>
        <v>0.15488211091696513</v>
      </c>
      <c r="I28" s="31">
        <f t="shared" si="5"/>
        <v>-2.7977501480835514</v>
      </c>
      <c r="J28" s="31">
        <f t="shared" si="15"/>
        <v>-0.13984468233276459</v>
      </c>
      <c r="K28" s="31">
        <f t="shared" si="15"/>
        <v>-0.92710436116733241</v>
      </c>
      <c r="L28" s="31">
        <f t="shared" si="4"/>
        <v>-1.066949043500097</v>
      </c>
    </row>
    <row r="29" spans="1:12" x14ac:dyDescent="0.2">
      <c r="A29" s="10" t="str">
        <f>'Occ T2'!A21</f>
        <v>51 Skilled agricultural and related trades</v>
      </c>
      <c r="B29" s="10">
        <f>'Occ T2'!B21</f>
        <v>2.9141418603234031</v>
      </c>
      <c r="C29" s="10">
        <f>'Occ T2'!C21</f>
        <v>2.4724897872069045</v>
      </c>
      <c r="D29" s="10">
        <f>'Occ T2'!D21</f>
        <v>2.0339467095367532</v>
      </c>
      <c r="E29" s="10">
        <f>'Occ T2'!E21</f>
        <v>2.0589623316723857</v>
      </c>
      <c r="F29" s="10">
        <f>'Occ T2'!F21</f>
        <v>2.1385742887917525</v>
      </c>
      <c r="H29" s="11">
        <f t="shared" si="15"/>
        <v>-0.44165207311649857</v>
      </c>
      <c r="I29" s="31">
        <f t="shared" si="5"/>
        <v>-0.43854307767015133</v>
      </c>
      <c r="J29" s="11">
        <f t="shared" si="15"/>
        <v>2.5015622135632576E-2</v>
      </c>
      <c r="K29" s="11">
        <f t="shared" si="15"/>
        <v>7.961195711936675E-2</v>
      </c>
      <c r="L29" s="31">
        <f t="shared" si="4"/>
        <v>0.10462757925499933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7.6830099025806549</v>
      </c>
      <c r="C30" s="10">
        <f>'Occ T2'!C22</f>
        <v>7.6854958163718541</v>
      </c>
      <c r="D30" s="10">
        <f>'Occ T2'!D22</f>
        <v>6.4427069260952541</v>
      </c>
      <c r="E30" s="10">
        <f>'Occ T2'!E22</f>
        <v>6.3649343204850108</v>
      </c>
      <c r="F30" s="10">
        <f>'Occ T2'!F22</f>
        <v>6.0113439714152177</v>
      </c>
      <c r="H30" s="11">
        <f t="shared" si="15"/>
        <v>2.4859137911992235E-3</v>
      </c>
      <c r="I30" s="31">
        <f t="shared" si="5"/>
        <v>-1.2427888902766</v>
      </c>
      <c r="J30" s="11">
        <f t="shared" si="15"/>
        <v>-7.7772605610243239E-2</v>
      </c>
      <c r="K30" s="11">
        <f t="shared" si="15"/>
        <v>-0.35359034906979314</v>
      </c>
      <c r="L30" s="31">
        <f t="shared" si="4"/>
        <v>-0.43136295468003638</v>
      </c>
    </row>
    <row r="31" spans="1:12" x14ac:dyDescent="0.2">
      <c r="A31" s="10" t="str">
        <f>'Occ T2'!A23</f>
        <v>53 Skilled construction and building trades</v>
      </c>
      <c r="B31" s="10">
        <f>'Occ T2'!B23</f>
        <v>5.4967548511219633</v>
      </c>
      <c r="C31" s="10">
        <f>'Occ T2'!C23</f>
        <v>6.4772016076831536</v>
      </c>
      <c r="D31" s="10">
        <f>'Occ T2'!D23</f>
        <v>5.3275342789216644</v>
      </c>
      <c r="E31" s="10">
        <f>'Occ T2'!E23</f>
        <v>5.3848957847403627</v>
      </c>
      <c r="F31" s="10">
        <f>'Occ T2'!F23</f>
        <v>4.7643021847450271</v>
      </c>
      <c r="H31" s="11">
        <f t="shared" ref="H31:H32" si="16">C31-B31</f>
        <v>0.98044675656119029</v>
      </c>
      <c r="I31" s="31">
        <f t="shared" si="5"/>
        <v>-1.1496673287614891</v>
      </c>
      <c r="J31" s="11">
        <f t="shared" ref="J31:J32" si="17">E31-D31</f>
        <v>5.7361505818698255E-2</v>
      </c>
      <c r="K31" s="11">
        <f t="shared" ref="K31:K32" si="18">F31-E31</f>
        <v>-0.62059359999533559</v>
      </c>
      <c r="L31" s="31">
        <f t="shared" si="4"/>
        <v>-0.56323209417663733</v>
      </c>
    </row>
    <row r="32" spans="1:12" x14ac:dyDescent="0.2">
      <c r="A32" s="10" t="str">
        <f>'Occ T2'!A24</f>
        <v>54 Textiles, printing and other skilled trades</v>
      </c>
      <c r="B32" s="10">
        <f>'Occ T2'!B24</f>
        <v>3.2066349870153079</v>
      </c>
      <c r="C32" s="10">
        <f>'Occ T2'!C24</f>
        <v>2.8202365006963848</v>
      </c>
      <c r="D32" s="10">
        <f>'Occ T2'!D24</f>
        <v>2.8534856493210743</v>
      </c>
      <c r="E32" s="10">
        <f>'Occ T2'!E24</f>
        <v>2.7090364446442243</v>
      </c>
      <c r="F32" s="10">
        <f>'Occ T2'!F24</f>
        <v>2.6765040754226503</v>
      </c>
      <c r="H32" s="11">
        <f t="shared" si="16"/>
        <v>-0.38639848631892315</v>
      </c>
      <c r="I32" s="31">
        <f t="shared" si="5"/>
        <v>3.3249148624689528E-2</v>
      </c>
      <c r="J32" s="11">
        <f t="shared" si="17"/>
        <v>-0.14444920467684996</v>
      </c>
      <c r="K32" s="11">
        <f t="shared" si="18"/>
        <v>-3.2532369221573987E-2</v>
      </c>
      <c r="L32" s="31">
        <f t="shared" si="4"/>
        <v>-0.17698157389842395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15.773404447111558</v>
      </c>
      <c r="C34" s="31">
        <f>'Occ T1'!C13</f>
        <v>16.026864429889145</v>
      </c>
      <c r="D34" s="31">
        <f>'Occ T1'!D13</f>
        <v>15.248700338187172</v>
      </c>
      <c r="E34" s="31">
        <f>'Occ T1'!E13</f>
        <v>16.277776755281028</v>
      </c>
      <c r="F34" s="31">
        <f>'Occ T1'!F13</f>
        <v>17.787074290670972</v>
      </c>
      <c r="H34" s="31">
        <f t="shared" ref="H34:K36" si="19">C34-B34</f>
        <v>0.25345998277758675</v>
      </c>
      <c r="I34" s="31">
        <f t="shared" si="5"/>
        <v>-0.77816409170197254</v>
      </c>
      <c r="J34" s="31">
        <f t="shared" si="19"/>
        <v>1.0290764170938562</v>
      </c>
      <c r="K34" s="31">
        <f t="shared" si="19"/>
        <v>1.509297535389944</v>
      </c>
      <c r="L34" s="31">
        <f t="shared" si="4"/>
        <v>2.5383739524838003</v>
      </c>
    </row>
    <row r="35" spans="1:12" x14ac:dyDescent="0.2">
      <c r="A35" s="10" t="str">
        <f>'Occ T2'!A25</f>
        <v>61 Caring personal service occupations</v>
      </c>
      <c r="B35" s="10">
        <f>'Occ T2'!B25</f>
        <v>11.887083433075261</v>
      </c>
      <c r="C35" s="10">
        <f>'Occ T2'!C25</f>
        <v>12.348424176977737</v>
      </c>
      <c r="D35" s="10">
        <f>'Occ T2'!D25</f>
        <v>11.871465414707647</v>
      </c>
      <c r="E35" s="10">
        <f>'Occ T2'!E25</f>
        <v>12.930969644044721</v>
      </c>
      <c r="F35" s="10">
        <f>'Occ T2'!F25</f>
        <v>14.326525553775525</v>
      </c>
      <c r="G35" s="10"/>
      <c r="H35" s="11">
        <f t="shared" si="19"/>
        <v>0.46134074390247548</v>
      </c>
      <c r="I35" s="31">
        <f t="shared" si="5"/>
        <v>-0.47695876227009038</v>
      </c>
      <c r="J35" s="11">
        <f t="shared" si="19"/>
        <v>1.0595042293370742</v>
      </c>
      <c r="K35" s="11">
        <f t="shared" si="19"/>
        <v>1.3955559097308043</v>
      </c>
      <c r="L35" s="31">
        <f t="shared" si="4"/>
        <v>2.4550601390678786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3.7343008850464399</v>
      </c>
      <c r="C36" s="10">
        <f>'Occ T2'!C26</f>
        <v>3.5452910363253385</v>
      </c>
      <c r="D36" s="10">
        <f>'Occ T2'!D26</f>
        <v>3.2125482930704754</v>
      </c>
      <c r="E36" s="10">
        <f>'Occ T2'!E26</f>
        <v>3.2098583050619109</v>
      </c>
      <c r="F36" s="10">
        <f>'Occ T2'!F26</f>
        <v>3.3115733993516887</v>
      </c>
      <c r="G36" s="10"/>
      <c r="H36" s="11">
        <f t="shared" si="19"/>
        <v>-0.18900984872110138</v>
      </c>
      <c r="I36" s="31">
        <f t="shared" si="5"/>
        <v>-0.33274274325486308</v>
      </c>
      <c r="J36" s="11">
        <f t="shared" si="19"/>
        <v>-2.689988008564459E-3</v>
      </c>
      <c r="K36" s="11">
        <f t="shared" si="19"/>
        <v>0.10171509428977776</v>
      </c>
      <c r="L36" s="31">
        <f t="shared" si="4"/>
        <v>9.9025106281213304E-2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0.15202012898985487</v>
      </c>
      <c r="C37" s="10">
        <f>'Occ T2'!C27</f>
        <v>0.13314921658606796</v>
      </c>
      <c r="D37" s="10">
        <f>'Occ T2'!D27</f>
        <v>0.16468663040904913</v>
      </c>
      <c r="E37" s="10">
        <f>'Occ T2'!E27</f>
        <v>0.13694880617439414</v>
      </c>
      <c r="F37" s="10">
        <f>'Occ T2'!F27</f>
        <v>0.14897533754375891</v>
      </c>
      <c r="G37" s="10"/>
      <c r="H37" s="11">
        <f t="shared" ref="H37" si="20">C37-B37</f>
        <v>-1.887091240378691E-2</v>
      </c>
      <c r="I37" s="31">
        <f t="shared" ref="I37" si="21">D37-C37</f>
        <v>3.153741382298117E-2</v>
      </c>
      <c r="J37" s="11">
        <f t="shared" ref="J37" si="22">E37-D37</f>
        <v>-2.7737824234654984E-2</v>
      </c>
      <c r="K37" s="11">
        <f t="shared" ref="K37" si="23">F37-E37</f>
        <v>1.2026531369364768E-2</v>
      </c>
      <c r="L37" s="31">
        <f t="shared" ref="L37" si="24">F37-D37</f>
        <v>-1.5711292865290216E-2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12.530150207964486</v>
      </c>
      <c r="C39" s="31">
        <f>'Occ T1'!C14</f>
        <v>11.744413771619723</v>
      </c>
      <c r="D39" s="31">
        <f>'Occ T1'!D14</f>
        <v>11.631726388502223</v>
      </c>
      <c r="E39" s="31">
        <f>'Occ T1'!E14</f>
        <v>11.81713530699265</v>
      </c>
      <c r="F39" s="31">
        <f>'Occ T1'!F14</f>
        <v>12.170549491702488</v>
      </c>
      <c r="H39" s="31">
        <f>C39-B39</f>
        <v>-0.78573643634476298</v>
      </c>
      <c r="I39" s="31">
        <f t="shared" si="5"/>
        <v>-0.11268738311749971</v>
      </c>
      <c r="J39" s="31">
        <f>E39-D39</f>
        <v>0.18540891849042751</v>
      </c>
      <c r="K39" s="31">
        <f>F39-E39</f>
        <v>0.35341418470983754</v>
      </c>
      <c r="L39" s="31">
        <f t="shared" si="4"/>
        <v>0.53882310320026505</v>
      </c>
    </row>
    <row r="40" spans="1:12" s="30" customFormat="1" x14ac:dyDescent="0.2">
      <c r="A40" s="126" t="str">
        <f>'Occ T2'!A28</f>
        <v>71 Sales occupations</v>
      </c>
      <c r="B40" s="126">
        <f>'Occ T2'!B28</f>
        <v>9.8787882316537328</v>
      </c>
      <c r="C40" s="126">
        <f>'Occ T2'!C28</f>
        <v>8.9556922357685789</v>
      </c>
      <c r="D40" s="126">
        <f>'Occ T2'!D28</f>
        <v>8.7832456392984657</v>
      </c>
      <c r="E40" s="126">
        <f>'Occ T2'!E28</f>
        <v>8.1033803750028621</v>
      </c>
      <c r="F40" s="126">
        <f>'Occ T2'!F28</f>
        <v>7.818023761603957</v>
      </c>
      <c r="G40"/>
      <c r="H40" s="11">
        <f>C40-B40</f>
        <v>-0.9230959958851539</v>
      </c>
      <c r="I40" s="31">
        <f t="shared" si="5"/>
        <v>-0.17244659647011318</v>
      </c>
      <c r="J40" s="11">
        <f t="shared" ref="J40" si="25">E40-D40</f>
        <v>-0.67986526429560357</v>
      </c>
      <c r="K40" s="11">
        <f t="shared" ref="K40" si="26">F40-E40</f>
        <v>-0.28535661339890517</v>
      </c>
      <c r="L40" s="31">
        <f t="shared" si="4"/>
        <v>-0.96522187769450873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2.6513619763107528</v>
      </c>
      <c r="C41" s="126">
        <f>'Occ T2'!C29</f>
        <v>2.7887215358511446</v>
      </c>
      <c r="D41" s="126">
        <f>'Occ T2'!D29</f>
        <v>2.8484807492037567</v>
      </c>
      <c r="E41" s="126">
        <f>'Occ T2'!E29</f>
        <v>3.7137549319897882</v>
      </c>
      <c r="F41" s="126">
        <f>'Occ T2'!F29</f>
        <v>4.3525257300985309</v>
      </c>
      <c r="G41"/>
      <c r="H41" s="11">
        <f t="shared" ref="H41" si="27">C41-B41</f>
        <v>0.13735955954039181</v>
      </c>
      <c r="I41" s="31">
        <f t="shared" si="5"/>
        <v>5.9759213352612139E-2</v>
      </c>
      <c r="J41" s="11">
        <f t="shared" ref="J41" si="28">E41-D41</f>
        <v>0.86527418278603152</v>
      </c>
      <c r="K41" s="11">
        <f t="shared" ref="K41" si="29">F41-E41</f>
        <v>0.63877079810874271</v>
      </c>
      <c r="L41" s="31">
        <f t="shared" si="4"/>
        <v>1.5040449808947742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12.919317757377183</v>
      </c>
      <c r="C43" s="31">
        <f>'Occ T1'!C15</f>
        <v>12.625945682412389</v>
      </c>
      <c r="D43" s="31">
        <f>'Occ T1'!D15</f>
        <v>11.031464110522652</v>
      </c>
      <c r="E43" s="31">
        <f>'Occ T1'!E15</f>
        <v>12.480690720679174</v>
      </c>
      <c r="F43" s="31">
        <f>'Occ T1'!F15</f>
        <v>12.496546262770245</v>
      </c>
      <c r="H43" s="31">
        <f t="shared" ref="H43:K45" si="30">C43-B43</f>
        <v>-0.29337207496479323</v>
      </c>
      <c r="I43" s="31">
        <f t="shared" si="5"/>
        <v>-1.5944815718897374</v>
      </c>
      <c r="J43" s="31">
        <f t="shared" si="30"/>
        <v>1.4492266101565221</v>
      </c>
      <c r="K43" s="31">
        <f t="shared" si="30"/>
        <v>1.5855542091070873E-2</v>
      </c>
      <c r="L43" s="31">
        <f t="shared" si="4"/>
        <v>1.465082152247593</v>
      </c>
    </row>
    <row r="44" spans="1:12" x14ac:dyDescent="0.2">
      <c r="A44" s="10" t="str">
        <f>'Occ T2'!A30</f>
        <v>81 Process, plant and machine operatives</v>
      </c>
      <c r="B44" s="10">
        <f>'Occ T2'!B30</f>
        <v>6.7104838481441549</v>
      </c>
      <c r="C44" s="10">
        <f>'Occ T2'!C30</f>
        <v>6.0021765555647297</v>
      </c>
      <c r="D44" s="10">
        <f>'Occ T2'!D30</f>
        <v>5.17753310906543</v>
      </c>
      <c r="E44" s="10">
        <f>'Occ T2'!E30</f>
        <v>6.2572909883316266</v>
      </c>
      <c r="F44" s="10">
        <f>'Occ T2'!F30</f>
        <v>6.1963829934871688</v>
      </c>
      <c r="H44" s="11">
        <f t="shared" si="30"/>
        <v>-0.70830729257942515</v>
      </c>
      <c r="I44" s="31">
        <f t="shared" si="5"/>
        <v>-0.82464344649929977</v>
      </c>
      <c r="J44" s="11">
        <f t="shared" si="30"/>
        <v>1.0797578792661966</v>
      </c>
      <c r="K44" s="11">
        <f t="shared" si="30"/>
        <v>-6.0907994844457747E-2</v>
      </c>
      <c r="L44" s="31">
        <f t="shared" si="4"/>
        <v>1.0188498844217388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6.2088339092330287</v>
      </c>
      <c r="C45" s="10">
        <f>'Occ T2'!C31</f>
        <v>6.6237691268476597</v>
      </c>
      <c r="D45" s="10">
        <f>'Occ T2'!D31</f>
        <v>5.8539310014572212</v>
      </c>
      <c r="E45" s="10">
        <f>'Occ T2'!E31</f>
        <v>6.2233997323475467</v>
      </c>
      <c r="F45" s="10">
        <f>'Occ T2'!F31</f>
        <v>6.3001632692830771</v>
      </c>
      <c r="H45" s="11">
        <f t="shared" si="30"/>
        <v>0.41493521761463104</v>
      </c>
      <c r="I45" s="31">
        <f t="shared" si="5"/>
        <v>-0.7698381253904385</v>
      </c>
      <c r="J45" s="11">
        <f t="shared" si="30"/>
        <v>0.3694687308903255</v>
      </c>
      <c r="K45" s="11">
        <f t="shared" si="30"/>
        <v>7.6763536935530396E-2</v>
      </c>
      <c r="L45" s="31">
        <f t="shared" si="4"/>
        <v>0.4462322678258559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18.165034045407097</v>
      </c>
      <c r="C47" s="31">
        <f>'Occ T1'!C16</f>
        <v>18.10215175603561</v>
      </c>
      <c r="D47" s="31">
        <f>'Occ T1'!D16</f>
        <v>16.086255430766315</v>
      </c>
      <c r="E47" s="31">
        <f>'Occ T1'!E16</f>
        <v>15.905414002230829</v>
      </c>
      <c r="F47" s="31">
        <f>'Occ T1'!F16</f>
        <v>15.405666386326889</v>
      </c>
      <c r="H47" s="31">
        <f t="shared" ref="H47:K49" si="31">C47-B47</f>
        <v>-6.2882289371486877E-2</v>
      </c>
      <c r="I47" s="31">
        <f t="shared" si="5"/>
        <v>-2.0158963252692956</v>
      </c>
      <c r="J47" s="31">
        <f t="shared" si="31"/>
        <v>-0.18084142853548535</v>
      </c>
      <c r="K47" s="31">
        <f t="shared" si="31"/>
        <v>-0.49974761590394046</v>
      </c>
      <c r="L47" s="31">
        <f t="shared" si="4"/>
        <v>-0.68058904443942581</v>
      </c>
    </row>
    <row r="48" spans="1:12" x14ac:dyDescent="0.2">
      <c r="A48" s="10" t="str">
        <f>'Occ T2'!A32</f>
        <v>91 Elementary trades and related occupations</v>
      </c>
      <c r="B48" s="10">
        <f>'Occ T2'!B32</f>
        <v>3.5925633310032539</v>
      </c>
      <c r="C48" s="10">
        <f>'Occ T2'!C32</f>
        <v>3.0542065156912894</v>
      </c>
      <c r="D48" s="10">
        <f>'Occ T2'!D32</f>
        <v>2.6138703589772767</v>
      </c>
      <c r="E48" s="10">
        <f>'Occ T2'!E32</f>
        <v>2.2164357211108396</v>
      </c>
      <c r="F48" s="10">
        <f>'Occ T2'!F32</f>
        <v>2.1373188319321703</v>
      </c>
      <c r="H48" s="11">
        <f t="shared" si="31"/>
        <v>-0.53835681531196444</v>
      </c>
      <c r="I48" s="31">
        <f t="shared" si="5"/>
        <v>-0.44033615671401272</v>
      </c>
      <c r="J48" s="11">
        <f t="shared" si="31"/>
        <v>-0.39743463786643707</v>
      </c>
      <c r="K48" s="11">
        <f t="shared" si="31"/>
        <v>-7.9116889178669325E-2</v>
      </c>
      <c r="L48" s="31">
        <f t="shared" si="4"/>
        <v>-0.47655152704510639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14.572470714403842</v>
      </c>
      <c r="C49" s="10">
        <f>'Occ T2'!C33</f>
        <v>15.047945240344321</v>
      </c>
      <c r="D49" s="10">
        <f>'Occ T2'!D33</f>
        <v>13.472385071789038</v>
      </c>
      <c r="E49" s="10">
        <f>'Occ T2'!E33</f>
        <v>13.68897828111999</v>
      </c>
      <c r="F49" s="10">
        <f>'Occ T2'!F33</f>
        <v>13.268347554394719</v>
      </c>
      <c r="H49" s="11">
        <f t="shared" si="31"/>
        <v>0.4754745259404789</v>
      </c>
      <c r="I49" s="31">
        <f t="shared" si="5"/>
        <v>-1.5755601685552829</v>
      </c>
      <c r="J49" s="11">
        <f t="shared" si="31"/>
        <v>0.21659320933095216</v>
      </c>
      <c r="K49" s="11">
        <f t="shared" si="31"/>
        <v>-0.42063072672527113</v>
      </c>
      <c r="L49" s="31">
        <f t="shared" si="4"/>
        <v>-0.20403751739431897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157.77199999999999</v>
      </c>
      <c r="C51" s="34">
        <f>'Occ T1'!C18</f>
        <v>162.6049999999999</v>
      </c>
      <c r="D51" s="34">
        <f>'Occ T1'!D18</f>
        <v>158.21000000000004</v>
      </c>
      <c r="E51" s="34">
        <f>'Occ T1'!E18</f>
        <v>162.29099999999994</v>
      </c>
      <c r="F51" s="34">
        <f>'Occ T1'!F18</f>
        <v>169.90099999999995</v>
      </c>
      <c r="G51" s="24"/>
      <c r="H51" s="34">
        <f>C51-B51</f>
        <v>4.8329999999999131</v>
      </c>
      <c r="I51" s="205">
        <f>D51-C51</f>
        <v>-4.3949999999998681</v>
      </c>
      <c r="J51" s="34">
        <f>E51-D51</f>
        <v>4.0809999999999036</v>
      </c>
      <c r="K51" s="34">
        <f>F51-E51</f>
        <v>7.6100000000000136</v>
      </c>
      <c r="L51" s="205">
        <f>F51-D51</f>
        <v>11.690999999999917</v>
      </c>
    </row>
    <row r="53" spans="1:12" ht="15.75" x14ac:dyDescent="0.25">
      <c r="A53" s="19" t="str">
        <f>CONCATENATE(A1," (Continued)")</f>
        <v>Occupation Table 3  Employment Change by Occupation in Occupation Group (SOC 2020), 2015-2035, Worcestershire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2.9954572951217839</v>
      </c>
      <c r="C59" s="44">
        <f>IF(AND(D$5-C$5 &lt;&gt; 0,D7 &lt;&gt; 0,C7 &lt;&gt; 0),(EXP(LN(D7/C7)/(D$5-C$5))-1)*100,0)</f>
        <v>2.8569991013152718</v>
      </c>
      <c r="D59" s="44">
        <f>IF(AND(E$5-D$5 &lt;&gt; 0,E7 &lt;&gt; 0,D7 &lt;&gt; 0),(EXP(LN(E7/D7)/(E$5-D$5))-1)*100,0)</f>
        <v>0.55471730945846343</v>
      </c>
      <c r="E59" s="44">
        <f>IF(AND(F$5-E$5 &lt;&gt; 0,F7 &lt;&gt; 0,E7 &lt;&gt; 0),(EXP(LN(F7/E7)/(F$5-E$5))-1)*100,0)</f>
        <v>1.3487314479996959</v>
      </c>
      <c r="F59" s="44">
        <f>IF(AND(F$5-D$5 &lt;&gt; 0,F7 &lt;&gt; 0,D7 &lt;&gt; 0),(EXP(LN(F7/D7)/(F$5-D$5))-1)*100,0)</f>
        <v>1.0833658571667515</v>
      </c>
      <c r="H59" s="44">
        <f>(B7/B$51)*100</f>
        <v>8.4492546817168588</v>
      </c>
      <c r="I59" s="44">
        <f>(C7/C$51)*100</f>
        <v>9.2254321043169831</v>
      </c>
      <c r="J59" s="44">
        <f>(D7/D$51)*100</f>
        <v>9.7526026829978054</v>
      </c>
      <c r="K59" s="44">
        <f>(E7/E$51)*100</f>
        <v>9.7739986090360951</v>
      </c>
      <c r="L59" s="44">
        <f>(F7/F$51)*100</f>
        <v>10.67465740111246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3.6267043131957832</v>
      </c>
      <c r="C60" s="44">
        <f t="shared" si="32"/>
        <v>2.3161244594711583</v>
      </c>
      <c r="D60" s="44">
        <f t="shared" si="32"/>
        <v>-1.2828068907163148</v>
      </c>
      <c r="E60" s="44">
        <f t="shared" si="32"/>
        <v>1.0972820262227012</v>
      </c>
      <c r="F60" s="44">
        <f>IF(AND(F$5-D$5 &lt;&gt; 0,F8 &lt;&gt; 0,D8 &lt;&gt; 0),(EXP(LN(F8/D8)/(F$5-D$5))-1)*100,0)</f>
        <v>0.29761039114386545</v>
      </c>
      <c r="H60" s="44">
        <f t="shared" ref="H60:L60" si="33">(B8/B$51)*100</f>
        <v>5.7440425068384657</v>
      </c>
      <c r="I60" s="44">
        <f t="shared" si="33"/>
        <v>6.4268834700227835</v>
      </c>
      <c r="J60" s="44">
        <f t="shared" si="33"/>
        <v>6.7584090268199182</v>
      </c>
      <c r="K60" s="44">
        <f t="shared" si="33"/>
        <v>6.1765783940401198</v>
      </c>
      <c r="L60" s="44">
        <f t="shared" si="33"/>
        <v>6.5802327858329193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1.6152459214394232</v>
      </c>
      <c r="C61" s="44">
        <f>IF(AND(D$5-C$5 &lt;&gt; 0,D9 &lt;&gt; 0,C9 &lt;&gt; 0),(EXP(LN(D9/C9)/(D$5-C$5))-1)*100,0)</f>
        <v>4.0991209113223848</v>
      </c>
      <c r="D61" s="44">
        <f t="shared" si="34"/>
        <v>4.268795853055285</v>
      </c>
      <c r="E61" s="44">
        <f t="shared" si="34"/>
        <v>1.7677846836872346</v>
      </c>
      <c r="F61" s="44">
        <f>IF(AND(F$5-D$5 &lt;&gt; 0,F9 &lt;&gt; 0,D9 &lt;&gt; 0),(EXP(LN(F9/D9)/(F$5-D$5))-1)*100,0)</f>
        <v>2.594717479518005</v>
      </c>
      <c r="H61" s="44">
        <f t="shared" ref="H61:L61" si="35">(B9/B$51)*100</f>
        <v>2.705212174878393</v>
      </c>
      <c r="I61" s="44">
        <f t="shared" si="35"/>
        <v>2.7985486342942005</v>
      </c>
      <c r="J61" s="44">
        <f t="shared" si="35"/>
        <v>2.9941936561778855</v>
      </c>
      <c r="K61" s="44">
        <f t="shared" si="35"/>
        <v>3.5974202149959749</v>
      </c>
      <c r="L61" s="44">
        <f t="shared" si="35"/>
        <v>4.0944246152795394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3.377928814494191</v>
      </c>
      <c r="C63" s="44">
        <f t="shared" si="36"/>
        <v>4.2727608705371845</v>
      </c>
      <c r="D63" s="44">
        <f t="shared" si="36"/>
        <v>1.5458138863491344</v>
      </c>
      <c r="E63" s="44">
        <f t="shared" si="36"/>
        <v>1.1665655802657104</v>
      </c>
      <c r="F63" s="44">
        <f>IF(AND(F$5-D$5 &lt;&gt; 0,F11 &lt;&gt; 0,D11 &lt;&gt; 0),(EXP(LN(F11/D11)/(F$5-D$5))-1)*100,0)</f>
        <v>1.2928240429491256</v>
      </c>
      <c r="H63" s="44">
        <f>(B11/B$51)*100</f>
        <v>17.804555809818289</v>
      </c>
      <c r="I63" s="44">
        <f>(C11/C$51)*100</f>
        <v>19.730517927077063</v>
      </c>
      <c r="J63" s="44">
        <f>(D11/D$51)*100</f>
        <v>21.145079559175887</v>
      </c>
      <c r="K63" s="44">
        <f>(E11/E$51)*100</f>
        <v>22.256606208561827</v>
      </c>
      <c r="L63" s="44">
        <f>(F11/F$51)*100</f>
        <v>23.874127585994049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3.1563514883010235</v>
      </c>
      <c r="C64" s="44">
        <f t="shared" si="36"/>
        <v>4.949089770403603</v>
      </c>
      <c r="D64" s="49">
        <f t="shared" si="36"/>
        <v>0.93248773976917221</v>
      </c>
      <c r="E64" s="49">
        <f t="shared" si="36"/>
        <v>1.0936643220034181</v>
      </c>
      <c r="F64" s="44">
        <f>IF(AND(F$5-D$5 &lt;&gt; 0,F12 &lt;&gt; 0,D12 &lt;&gt; 0),(EXP(LN(F12/D12)/(F$5-D$5))-1)*100,0)</f>
        <v>1.0399102172161667</v>
      </c>
      <c r="H64" s="40">
        <f t="shared" ref="H64:L67" si="37">(B12/B$11)*100</f>
        <v>27.716543216504562</v>
      </c>
      <c r="I64" s="40">
        <f t="shared" si="37"/>
        <v>27.479678694720246</v>
      </c>
      <c r="J64" s="40">
        <f t="shared" si="37"/>
        <v>27.657916047458585</v>
      </c>
      <c r="K64" s="40">
        <f t="shared" si="37"/>
        <v>26.832690322170333</v>
      </c>
      <c r="L64" s="40">
        <f t="shared" si="37"/>
        <v>26.639958086006388</v>
      </c>
    </row>
    <row r="65" spans="1:12" x14ac:dyDescent="0.2">
      <c r="A65" t="str">
        <f>A13</f>
        <v>22 Health professionals</v>
      </c>
      <c r="B65" s="49">
        <f t="shared" si="36"/>
        <v>5.3805757947318122</v>
      </c>
      <c r="C65" s="44">
        <f t="shared" si="36"/>
        <v>-2.4431967581483582</v>
      </c>
      <c r="D65" s="49">
        <f t="shared" si="36"/>
        <v>1.6974493862757178</v>
      </c>
      <c r="E65" s="49">
        <f t="shared" si="36"/>
        <v>1.0117358816175592</v>
      </c>
      <c r="F65" s="44">
        <f>IF(AND(F$5-D$5 &lt;&gt; 0,F13 &lt;&gt; 0,D13 &lt;&gt; 0),(EXP(LN(F13/D13)/(F$5-D$5))-1)*100,0)</f>
        <v>1.2397917767180688</v>
      </c>
      <c r="H65" s="40">
        <f t="shared" si="37"/>
        <v>23.634448397276326</v>
      </c>
      <c r="I65" s="40">
        <f t="shared" si="37"/>
        <v>25.519750991815915</v>
      </c>
      <c r="J65" s="40">
        <f t="shared" si="37"/>
        <v>23.876085235536234</v>
      </c>
      <c r="K65" s="40">
        <f t="shared" si="37"/>
        <v>24.054885858046703</v>
      </c>
      <c r="L65" s="40">
        <f t="shared" si="37"/>
        <v>23.689264557062625</v>
      </c>
    </row>
    <row r="66" spans="1:12" x14ac:dyDescent="0.2">
      <c r="A66" t="str">
        <f>A14</f>
        <v>23 Teaching and other educational professionals</v>
      </c>
      <c r="B66" s="49">
        <f t="shared" si="36"/>
        <v>0.43096747670436919</v>
      </c>
      <c r="C66" s="44">
        <f t="shared" si="36"/>
        <v>5.9203619800213492</v>
      </c>
      <c r="D66" s="49">
        <f t="shared" si="36"/>
        <v>1.1928501836718342</v>
      </c>
      <c r="E66" s="49">
        <f t="shared" si="36"/>
        <v>1.1347787738817727</v>
      </c>
      <c r="F66" s="44">
        <f>IF(AND(F$5-D$5 &lt;&gt; 0,F14 &lt;&gt; 0,D14 &lt;&gt; 0),(EXP(LN(F14/D14)/(F$5-D$5))-1)*100,0)</f>
        <v>1.1541322067154303</v>
      </c>
      <c r="H66" s="40">
        <f t="shared" si="37"/>
        <v>21.589664350334516</v>
      </c>
      <c r="I66" s="40">
        <f t="shared" si="37"/>
        <v>19.23114617184245</v>
      </c>
      <c r="J66" s="40">
        <f t="shared" si="37"/>
        <v>19.535015154545608</v>
      </c>
      <c r="K66" s="40">
        <f t="shared" si="37"/>
        <v>19.197857789437371</v>
      </c>
      <c r="L66" s="40">
        <f t="shared" si="37"/>
        <v>19.137622821108163</v>
      </c>
    </row>
    <row r="67" spans="1:12" x14ac:dyDescent="0.2">
      <c r="A67" t="str">
        <f>A15</f>
        <v>24 Business, media and public service professionals</v>
      </c>
      <c r="B67" s="49">
        <f t="shared" si="36"/>
        <v>4.0495554791688093</v>
      </c>
      <c r="C67" s="44">
        <f t="shared" si="36"/>
        <v>8.6343568153534278</v>
      </c>
      <c r="D67" s="49">
        <f t="shared" si="36"/>
        <v>2.2270730872957945</v>
      </c>
      <c r="E67" s="49">
        <f t="shared" si="36"/>
        <v>1.3738413825178375</v>
      </c>
      <c r="F67" s="44">
        <f>IF(AND(F$5-D$5 &lt;&gt; 0,F15 &lt;&gt; 0,D15 &lt;&gt; 0),(EXP(LN(F15/D15)/(F$5-D$5))-1)*100,0)</f>
        <v>1.6574577296447401</v>
      </c>
      <c r="H67" s="40">
        <f t="shared" si="37"/>
        <v>27.059344035884592</v>
      </c>
      <c r="I67" s="40">
        <f t="shared" si="37"/>
        <v>27.7694241416214</v>
      </c>
      <c r="J67" s="40">
        <f t="shared" si="37"/>
        <v>28.930983562459573</v>
      </c>
      <c r="K67" s="40">
        <f t="shared" si="37"/>
        <v>29.914566030345586</v>
      </c>
      <c r="L67" s="40">
        <f t="shared" si="37"/>
        <v>30.533154535822828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1.7097346740054364</v>
      </c>
      <c r="C69" s="44">
        <f t="shared" si="39"/>
        <v>3.254710921176196</v>
      </c>
      <c r="D69" s="44">
        <f t="shared" si="39"/>
        <v>-0.45738804353196993</v>
      </c>
      <c r="E69" s="44">
        <f t="shared" si="39"/>
        <v>0.92969646024991803</v>
      </c>
      <c r="F69" s="44">
        <f t="shared" ref="F69:F74" si="40">IF(AND(F$5-D$5 &lt;&gt; 0,F17 &lt;&gt; 0,D17 &lt;&gt; 0),(EXP(LN(F17/D17)/(F$5-D$5))-1)*100,0)</f>
        <v>0.46520054783605325</v>
      </c>
      <c r="H69" s="44">
        <f>(B17/B$51)*100</f>
        <v>11.598050386065717</v>
      </c>
      <c r="I69" s="44">
        <f>(C17/C$51)*100</f>
        <v>12.04290087977069</v>
      </c>
      <c r="J69" s="44">
        <f>(D17/D$51)*100</f>
        <v>12.780297169428167</v>
      </c>
      <c r="K69" s="44">
        <f>(E17/E$51)*100</f>
        <v>12.176587888963164</v>
      </c>
      <c r="L69" s="44">
        <f>(F17/F$51)*100</f>
        <v>12.758916065906517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2.9002481669206936</v>
      </c>
      <c r="C70" s="44">
        <f t="shared" si="39"/>
        <v>8.0059072445503467</v>
      </c>
      <c r="D70" s="49">
        <f t="shared" si="39"/>
        <v>-2.5356659570789475</v>
      </c>
      <c r="E70" s="49">
        <f t="shared" si="39"/>
        <v>0.69362883296477662</v>
      </c>
      <c r="F70" s="44">
        <f t="shared" si="40"/>
        <v>-0.39451950897000376</v>
      </c>
      <c r="H70" s="40">
        <f t="shared" ref="H70:L74" si="41">(B18/B$17)*100</f>
        <v>13.469758605001832</v>
      </c>
      <c r="I70" s="40">
        <f t="shared" si="41"/>
        <v>14.111572644282298</v>
      </c>
      <c r="J70" s="40">
        <f t="shared" si="41"/>
        <v>14.760907202157572</v>
      </c>
      <c r="K70" s="40">
        <f t="shared" si="41"/>
        <v>13.28300961528087</v>
      </c>
      <c r="L70" s="40">
        <f t="shared" si="41"/>
        <v>12.975578803524598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4.3988959695634655</v>
      </c>
      <c r="C71" s="44">
        <f t="shared" si="39"/>
        <v>-1.1002304960261444E-2</v>
      </c>
      <c r="D71" s="49">
        <f t="shared" si="39"/>
        <v>0.52153949204845063</v>
      </c>
      <c r="E71" s="49">
        <f t="shared" si="39"/>
        <v>1.0873976116415385</v>
      </c>
      <c r="F71" s="44">
        <f t="shared" si="40"/>
        <v>0.89842519421692302</v>
      </c>
      <c r="H71" s="40">
        <f t="shared" si="41"/>
        <v>15.309336928269811</v>
      </c>
      <c r="I71" s="40">
        <f t="shared" si="41"/>
        <v>16.993777177171399</v>
      </c>
      <c r="J71" s="40">
        <f t="shared" si="41"/>
        <v>16.456302398593301</v>
      </c>
      <c r="K71" s="40">
        <f t="shared" si="41"/>
        <v>17.281552460211742</v>
      </c>
      <c r="L71" s="40">
        <f t="shared" si="41"/>
        <v>17.553480654468604</v>
      </c>
    </row>
    <row r="72" spans="1:12" x14ac:dyDescent="0.2">
      <c r="A72" t="str">
        <f t="shared" si="38"/>
        <v>33 Protective service occupations</v>
      </c>
      <c r="B72" s="49">
        <f t="shared" si="39"/>
        <v>0.57305837032801676</v>
      </c>
      <c r="C72" s="44">
        <f t="shared" si="39"/>
        <v>6.0704669946867407</v>
      </c>
      <c r="D72" s="49">
        <f t="shared" si="39"/>
        <v>3.7872838694626099</v>
      </c>
      <c r="E72" s="49">
        <f t="shared" si="39"/>
        <v>1.6207814261264497</v>
      </c>
      <c r="F72" s="44">
        <f t="shared" si="40"/>
        <v>2.3378767628085217</v>
      </c>
      <c r="H72" s="40">
        <f t="shared" si="41"/>
        <v>8.8790203120064106</v>
      </c>
      <c r="I72" s="40">
        <f t="shared" si="41"/>
        <v>8.4887079447301357</v>
      </c>
      <c r="J72" s="40">
        <f t="shared" si="41"/>
        <v>8.7201950191540583</v>
      </c>
      <c r="K72" s="40">
        <f t="shared" si="41"/>
        <v>10.744884933934127</v>
      </c>
      <c r="L72" s="40">
        <f t="shared" si="41"/>
        <v>11.503696072045745</v>
      </c>
    </row>
    <row r="73" spans="1:12" x14ac:dyDescent="0.2">
      <c r="A73" t="str">
        <f t="shared" si="38"/>
        <v>34 Culture, media and sports occupations</v>
      </c>
      <c r="B73" s="49">
        <f t="shared" si="39"/>
        <v>1.155705609710389</v>
      </c>
      <c r="C73" s="44">
        <f t="shared" si="39"/>
        <v>1.7854398220408463</v>
      </c>
      <c r="D73" s="49">
        <f t="shared" si="39"/>
        <v>-1.3692913001468798</v>
      </c>
      <c r="E73" s="49">
        <f t="shared" si="39"/>
        <v>1.2640762373471004</v>
      </c>
      <c r="F73" s="44">
        <f t="shared" si="40"/>
        <v>0.37856623180065885</v>
      </c>
      <c r="H73" s="40">
        <f t="shared" si="41"/>
        <v>14.939180750240505</v>
      </c>
      <c r="I73" s="40">
        <f t="shared" si="41"/>
        <v>14.616326363452886</v>
      </c>
      <c r="J73" s="40">
        <f t="shared" si="41"/>
        <v>14.408342188108616</v>
      </c>
      <c r="K73" s="40">
        <f t="shared" si="41"/>
        <v>13.76035446313591</v>
      </c>
      <c r="L73" s="40">
        <f t="shared" si="41"/>
        <v>14.223091464275884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0.83318696087377742</v>
      </c>
      <c r="C74" s="44">
        <f t="shared" si="39"/>
        <v>2.949470661793252</v>
      </c>
      <c r="D74" s="49">
        <f t="shared" si="39"/>
        <v>-0.77514997240645256</v>
      </c>
      <c r="E74" s="49">
        <f t="shared" si="39"/>
        <v>0.66004833007422548</v>
      </c>
      <c r="F74" s="44">
        <f t="shared" si="40"/>
        <v>0.17935706024090337</v>
      </c>
      <c r="H74" s="40">
        <f t="shared" si="41"/>
        <v>47.402703404481436</v>
      </c>
      <c r="I74" s="40">
        <f t="shared" si="41"/>
        <v>45.789615870363278</v>
      </c>
      <c r="J74" s="40">
        <f t="shared" si="41"/>
        <v>45.654253191986449</v>
      </c>
      <c r="K74" s="40">
        <f t="shared" si="41"/>
        <v>44.930198527437355</v>
      </c>
      <c r="L74" s="40">
        <f t="shared" si="41"/>
        <v>43.744153005685178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-1.831217998978929</v>
      </c>
      <c r="C76" s="44">
        <f t="shared" si="42"/>
        <v>2.5980278037132765</v>
      </c>
      <c r="D76" s="44">
        <f t="shared" si="42"/>
        <v>-0.99897874293097821</v>
      </c>
      <c r="E76" s="44">
        <f t="shared" si="42"/>
        <v>-0.87333989244052779</v>
      </c>
      <c r="F76" s="44">
        <f>IF(AND(F$5-D$5 &lt;&gt; 0,F24 &lt;&gt; 0,D24 &lt;&gt; 0),(EXP(LN(F24/D24)/(F$5-D$5))-1)*100,0)</f>
        <v>-0.91523721528787849</v>
      </c>
      <c r="H76" s="44">
        <f>(B24/B$51)*100</f>
        <v>12.273352684436995</v>
      </c>
      <c r="I76" s="44">
        <f>(C24/C$51)*100</f>
        <v>11.059942267448957</v>
      </c>
      <c r="J76" s="44">
        <f>(D24/D$51)*100</f>
        <v>11.662504861292975</v>
      </c>
      <c r="K76" s="44">
        <f>(E24/E$51)*100</f>
        <v>10.812589248861169</v>
      </c>
      <c r="L76" s="44">
        <f>(F24/F$51)*100</f>
        <v>9.4609106962731531</v>
      </c>
    </row>
    <row r="77" spans="1:12" x14ac:dyDescent="0.2">
      <c r="A77" t="str">
        <f>A25</f>
        <v>41 Administrative occupations</v>
      </c>
      <c r="B77" s="49">
        <f t="shared" si="42"/>
        <v>-1.5573896091182426</v>
      </c>
      <c r="C77" s="44">
        <f t="shared" si="42"/>
        <v>3.7826142766821835</v>
      </c>
      <c r="D77" s="49">
        <f t="shared" si="42"/>
        <v>-1.4707242337534843</v>
      </c>
      <c r="E77" s="49">
        <f t="shared" si="42"/>
        <v>-0.35928923099620702</v>
      </c>
      <c r="F77" s="44">
        <f>IF(AND(F$5-D$5 &lt;&gt; 0,F25 &lt;&gt; 0,D25 &lt;&gt; 0),(EXP(LN(F25/D25)/(F$5-D$5))-1)*100,0)</f>
        <v>-0.7311536565686505</v>
      </c>
      <c r="H77" s="40">
        <f t="shared" ref="H77:L78" si="43">(B25/B$24)*100</f>
        <v>80.901834953704792</v>
      </c>
      <c r="I77" s="40">
        <f t="shared" si="43"/>
        <v>81.808277156422491</v>
      </c>
      <c r="J77" s="40">
        <f t="shared" si="43"/>
        <v>82.752827266896276</v>
      </c>
      <c r="K77" s="40">
        <f t="shared" si="43"/>
        <v>80.799917993104657</v>
      </c>
      <c r="L77" s="40">
        <f t="shared" si="43"/>
        <v>85.089182611954925</v>
      </c>
    </row>
    <row r="78" spans="1:12" x14ac:dyDescent="0.2">
      <c r="A78" t="str">
        <f>A26</f>
        <v>42 Secretarial and related occupations</v>
      </c>
      <c r="B78" s="49">
        <f t="shared" si="42"/>
        <v>-3.0173716632348913</v>
      </c>
      <c r="C78" s="44">
        <f t="shared" si="42"/>
        <v>-2.729064046226759</v>
      </c>
      <c r="D78" s="49">
        <f t="shared" si="42"/>
        <v>1.1478623322636716</v>
      </c>
      <c r="E78" s="49">
        <f t="shared" si="42"/>
        <v>-3.3481190151683271</v>
      </c>
      <c r="F78" s="44">
        <f>IF(AND(F$5-D$5 &lt;&gt; 0,F26 &lt;&gt; 0,D26 &lt;&gt; 0),(EXP(LN(F26/D26)/(F$5-D$5))-1)*100,0)</f>
        <v>-1.8721139047083724</v>
      </c>
      <c r="H78" s="40">
        <f t="shared" si="43"/>
        <v>19.098165046295197</v>
      </c>
      <c r="I78" s="40">
        <f t="shared" si="43"/>
        <v>18.191722843577502</v>
      </c>
      <c r="J78" s="40">
        <f t="shared" si="43"/>
        <v>17.247172733103717</v>
      </c>
      <c r="K78" s="40">
        <f t="shared" si="43"/>
        <v>19.200082006895343</v>
      </c>
      <c r="L78" s="40">
        <f t="shared" si="43"/>
        <v>14.910817388045061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0.20001795782618181</v>
      </c>
      <c r="C80" s="44">
        <f t="shared" si="44"/>
        <v>-14.380309519365087</v>
      </c>
      <c r="D80" s="44">
        <f t="shared" si="44"/>
        <v>-0.16847091103179279</v>
      </c>
      <c r="E80" s="44">
        <f t="shared" si="44"/>
        <v>-0.57597666172189976</v>
      </c>
      <c r="F80" s="44">
        <f>IF(AND(F$5-D$5 &lt;&gt; 0,F28 &lt;&gt; 0,D28 &lt;&gt; 0),(EXP(LN(F28/D28)/(F$5-D$5))-1)*100,0)</f>
        <v>-0.44032657112393903</v>
      </c>
      <c r="H80" s="44">
        <f>(B28/B$51)*100</f>
        <v>12.233185610273898</v>
      </c>
      <c r="I80" s="44">
        <f>(C28/C$51)*100</f>
        <v>11.964837312480125</v>
      </c>
      <c r="J80" s="44">
        <f>(D28/D$51)*100</f>
        <v>10.528837345221378</v>
      </c>
      <c r="K80" s="44">
        <f>(E28/E$51)*100</f>
        <v>10.177908128942446</v>
      </c>
      <c r="L80" s="44">
        <f>(F28/F$51)*100</f>
        <v>9.1763583029968352</v>
      </c>
    </row>
    <row r="81" spans="1:12" x14ac:dyDescent="0.2">
      <c r="A81" t="str">
        <f>A29</f>
        <v>51 Skilled agricultural and related trades</v>
      </c>
      <c r="B81" s="49">
        <f t="shared" si="44"/>
        <v>-4.025478783649783</v>
      </c>
      <c r="C81" s="44">
        <f t="shared" si="44"/>
        <v>-17.73690148041258</v>
      </c>
      <c r="D81" s="49">
        <f t="shared" si="44"/>
        <v>0.24477981686286121</v>
      </c>
      <c r="E81" s="49">
        <f t="shared" si="44"/>
        <v>0.38009306265409659</v>
      </c>
      <c r="F81" s="44">
        <f>IF(AND(F$5-D$5 &lt;&gt; 0,F29 &lt;&gt; 0,D29 &lt;&gt; 0),(EXP(LN(F29/D29)/(F$5-D$5))-1)*100,0)</f>
        <v>0.33496836514972372</v>
      </c>
      <c r="H81" s="40">
        <f t="shared" ref="H81:L84" si="45">(B29/B$28)*100</f>
        <v>15.098756918646133</v>
      </c>
      <c r="I81" s="40">
        <f t="shared" si="45"/>
        <v>12.708485941055017</v>
      </c>
      <c r="J81" s="40">
        <f t="shared" si="45"/>
        <v>12.210268749339306</v>
      </c>
      <c r="K81" s="40">
        <f t="shared" si="45"/>
        <v>12.46509057841854</v>
      </c>
      <c r="L81" s="40">
        <f t="shared" si="45"/>
        <v>13.716965404635104</v>
      </c>
    </row>
    <row r="82" spans="1:12" x14ac:dyDescent="0.2">
      <c r="A82" t="str">
        <f>A30</f>
        <v>52 Skilled metal, electrical and electronic trades</v>
      </c>
      <c r="B82" s="49">
        <f t="shared" si="44"/>
        <v>8.088015801721582E-3</v>
      </c>
      <c r="C82" s="44">
        <f t="shared" si="44"/>
        <v>-16.170575327478243</v>
      </c>
      <c r="D82" s="49">
        <f t="shared" si="44"/>
        <v>-0.24260261983507503</v>
      </c>
      <c r="E82" s="49">
        <f t="shared" si="44"/>
        <v>-0.56992539824561872</v>
      </c>
      <c r="F82" s="44">
        <f>IF(AND(F$5-D$5 &lt;&gt; 0,F30 &lt;&gt; 0,D30 &lt;&gt; 0),(EXP(LN(F30/D30)/(F$5-D$5))-1)*100,0)</f>
        <v>-0.46093731397754967</v>
      </c>
      <c r="H82" s="40">
        <f t="shared" si="45"/>
        <v>39.807224384657317</v>
      </c>
      <c r="I82" s="40">
        <f t="shared" si="45"/>
        <v>39.503101706533158</v>
      </c>
      <c r="J82" s="40">
        <f t="shared" si="45"/>
        <v>38.677111190769516</v>
      </c>
      <c r="K82" s="40">
        <f t="shared" si="45"/>
        <v>38.533722356196421</v>
      </c>
      <c r="L82" s="40">
        <f t="shared" si="45"/>
        <v>38.557181634242383</v>
      </c>
    </row>
    <row r="83" spans="1:12" x14ac:dyDescent="0.2">
      <c r="A83" t="str">
        <f>A31</f>
        <v>53 Skilled construction and building trades</v>
      </c>
      <c r="B83" s="49">
        <f t="shared" si="44"/>
        <v>4.1886142208590105</v>
      </c>
      <c r="C83" s="44">
        <f t="shared" si="44"/>
        <v>-17.749444874431141</v>
      </c>
      <c r="D83" s="49">
        <f t="shared" si="44"/>
        <v>0.21441831270656575</v>
      </c>
      <c r="E83" s="49">
        <f t="shared" si="44"/>
        <v>-1.217002657344346</v>
      </c>
      <c r="F83" s="44">
        <f>IF(AND(F$5-D$5 &lt;&gt; 0,F31 &lt;&gt; 0,D31 &lt;&gt; 0),(EXP(LN(F31/D31)/(F$5-D$5))-1)*100,0)</f>
        <v>-0.742148634837414</v>
      </c>
      <c r="H83" s="40">
        <f t="shared" si="45"/>
        <v>28.479795876947794</v>
      </c>
      <c r="I83" s="40">
        <f t="shared" si="45"/>
        <v>33.292523995259657</v>
      </c>
      <c r="J83" s="40">
        <f t="shared" si="45"/>
        <v>31.982462968150671</v>
      </c>
      <c r="K83" s="40">
        <f t="shared" si="45"/>
        <v>32.600505934274274</v>
      </c>
      <c r="L83" s="40">
        <f t="shared" si="45"/>
        <v>30.558568195588514</v>
      </c>
    </row>
    <row r="84" spans="1:12" x14ac:dyDescent="0.2">
      <c r="A84" t="str">
        <f>A32</f>
        <v>54 Textiles, printing and other skilled trades</v>
      </c>
      <c r="B84" s="49">
        <f t="shared" si="44"/>
        <v>-3.1590590507775684</v>
      </c>
      <c r="C84" s="44">
        <f t="shared" si="44"/>
        <v>1.1789489504330453</v>
      </c>
      <c r="D84" s="49">
        <f t="shared" si="44"/>
        <v>-1.0335867117209574</v>
      </c>
      <c r="E84" s="49">
        <f t="shared" si="44"/>
        <v>-0.12074227444854868</v>
      </c>
      <c r="F84" s="44">
        <f>IF(AND(F$5-D$5 &lt;&gt; 0,F32 &lt;&gt; 0,D32 &lt;&gt; 0),(EXP(LN(F32/D32)/(F$5-D$5))-1)*100,0)</f>
        <v>-0.42595548065569311</v>
      </c>
      <c r="H84" s="40">
        <f t="shared" si="45"/>
        <v>16.614222819748743</v>
      </c>
      <c r="I84" s="40">
        <f t="shared" si="45"/>
        <v>14.495888357152168</v>
      </c>
      <c r="J84" s="40">
        <f t="shared" si="45"/>
        <v>17.130157091740514</v>
      </c>
      <c r="K84" s="40">
        <f t="shared" si="45"/>
        <v>16.40068113111079</v>
      </c>
      <c r="L84" s="40">
        <f t="shared" si="45"/>
        <v>17.167284765533996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0.39932223016794222</v>
      </c>
      <c r="C86" s="44">
        <f t="shared" si="46"/>
        <v>-4.8553732709608717</v>
      </c>
      <c r="D86" s="44">
        <f t="shared" si="46"/>
        <v>1.3146973920632909</v>
      </c>
      <c r="E86" s="44">
        <f t="shared" si="46"/>
        <v>0.89065535774914828</v>
      </c>
      <c r="F86" s="44">
        <f>IF(AND(F$5-D$5 &lt;&gt; 0,F34 &lt;&gt; 0,D34 &lt;&gt; 0),(EXP(LN(F34/D34)/(F$5-D$5))-1)*100,0)</f>
        <v>1.0318051366395409</v>
      </c>
      <c r="H86" s="44">
        <f>(B34/B$51)*100</f>
        <v>9.9975942797908104</v>
      </c>
      <c r="I86" s="44">
        <f>(C34/C$51)*100</f>
        <v>9.8563171058018852</v>
      </c>
      <c r="J86" s="44">
        <f>(D34/D$51)*100</f>
        <v>9.6382658101176713</v>
      </c>
      <c r="K86" s="44">
        <f>(E34/E$51)*100</f>
        <v>10.029993502585501</v>
      </c>
      <c r="L86" s="44">
        <f>(F34/F$51)*100</f>
        <v>10.469081577313245</v>
      </c>
    </row>
    <row r="87" spans="1:12" x14ac:dyDescent="0.2">
      <c r="A87" t="str">
        <f>A35</f>
        <v>61 Caring personal service occupations</v>
      </c>
      <c r="B87" s="49">
        <f t="shared" si="46"/>
        <v>0.95644682286346594</v>
      </c>
      <c r="C87" s="44">
        <f t="shared" si="46"/>
        <v>-3.8625071137362355</v>
      </c>
      <c r="D87" s="49">
        <f t="shared" si="46"/>
        <v>1.7244504006902028</v>
      </c>
      <c r="E87" s="49">
        <f t="shared" si="46"/>
        <v>1.0301455493591849</v>
      </c>
      <c r="F87" s="44">
        <f>IF(AND(F$5-D$5 &lt;&gt; 0,F35 &lt;&gt; 0,D35 &lt;&gt; 0),(EXP(LN(F35/D35)/(F$5-D$5))-1)*100,0)</f>
        <v>1.2610523547398333</v>
      </c>
      <c r="H87" s="40">
        <f t="shared" ref="H87:L89" si="47">(B35/B$34)*100</f>
        <v>75.361558583835318</v>
      </c>
      <c r="I87" s="40">
        <f t="shared" si="47"/>
        <v>77.048284965514924</v>
      </c>
      <c r="J87" s="40">
        <f t="shared" si="47"/>
        <v>77.852309714409245</v>
      </c>
      <c r="K87" s="40">
        <f t="shared" si="47"/>
        <v>79.439408946614918</v>
      </c>
      <c r="L87" s="40">
        <f t="shared" si="47"/>
        <v>80.5445871516349</v>
      </c>
    </row>
    <row r="88" spans="1:12" x14ac:dyDescent="0.2">
      <c r="A88" t="str">
        <f>A36</f>
        <v>62 Leisure, travel and related personal service occupations</v>
      </c>
      <c r="B88" s="49">
        <f t="shared" si="46"/>
        <v>-1.2901149267842249</v>
      </c>
      <c r="C88" s="44">
        <f t="shared" si="46"/>
        <v>-9.3854845722270426</v>
      </c>
      <c r="D88" s="49">
        <f t="shared" si="46"/>
        <v>-1.6752367201477991E-2</v>
      </c>
      <c r="E88" s="49">
        <f t="shared" si="46"/>
        <v>0.31245341366801238</v>
      </c>
      <c r="F88" s="44">
        <f>IF(AND(F$5-D$5 &lt;&gt; 0,F36 &lt;&gt; 0,D36 &lt;&gt; 0),(EXP(LN(F36/D36)/(F$5-D$5))-1)*100,0)</f>
        <v>0.20259789083805213</v>
      </c>
      <c r="H88" s="40">
        <f t="shared" si="47"/>
        <v>23.674666414391403</v>
      </c>
      <c r="I88" s="40">
        <f t="shared" si="47"/>
        <v>22.120927345673323</v>
      </c>
      <c r="J88" s="40">
        <f t="shared" si="47"/>
        <v>21.067685913043498</v>
      </c>
      <c r="K88" s="40">
        <f t="shared" si="47"/>
        <v>19.719267276598636</v>
      </c>
      <c r="L88" s="40">
        <f t="shared" si="47"/>
        <v>18.617864552848662</v>
      </c>
    </row>
    <row r="89" spans="1:12" x14ac:dyDescent="0.2">
      <c r="A89" t="str">
        <f>A37</f>
        <v>63 Community and civil enforcement occupations</v>
      </c>
      <c r="B89" s="49">
        <f t="shared" si="46"/>
        <v>-3.2592656613411375</v>
      </c>
      <c r="C89" s="44">
        <f t="shared" si="46"/>
        <v>23.685767465702902</v>
      </c>
      <c r="D89" s="49">
        <f t="shared" si="46"/>
        <v>-3.6215402588220647</v>
      </c>
      <c r="E89" s="49">
        <f t="shared" si="46"/>
        <v>0.84528849739244905</v>
      </c>
      <c r="F89" s="44">
        <f>IF(AND(F$5-D$5 &lt;&gt; 0,F37 &lt;&gt; 0,D37 &lt;&gt; 0),(EXP(LN(F37/D37)/(F$5-D$5))-1)*100,0)</f>
        <v>-0.66619558586584748</v>
      </c>
      <c r="H89" s="40">
        <f t="shared" si="47"/>
        <v>0.96377500177327258</v>
      </c>
      <c r="I89" s="40">
        <f t="shared" si="47"/>
        <v>0.83078768881174669</v>
      </c>
      <c r="J89" s="40">
        <f t="shared" si="47"/>
        <v>1.0800043725472523</v>
      </c>
      <c r="K89" s="40">
        <f t="shared" si="47"/>
        <v>0.84132377678643122</v>
      </c>
      <c r="L89" s="40">
        <f t="shared" si="47"/>
        <v>0.83754829551644716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-1.6059659374410895</v>
      </c>
      <c r="C91" s="44">
        <f t="shared" si="48"/>
        <v>-0.95949772639829511</v>
      </c>
      <c r="D91" s="44">
        <f t="shared" si="48"/>
        <v>0.3167851988258974</v>
      </c>
      <c r="E91" s="44">
        <f t="shared" si="48"/>
        <v>0.29511896635110446</v>
      </c>
      <c r="F91" s="44">
        <f t="shared" ref="F91:F93" si="49">IF(AND(F$5-D$5 &lt;&gt; 0,F39 &lt;&gt; 0,D39 &lt;&gt; 0),(EXP(LN(F39/D39)/(F$5-D$5))-1)*100,0)</f>
        <v>0.30234052385582633</v>
      </c>
      <c r="H91" s="44">
        <f>(B39/B$51)*100</f>
        <v>7.9419353294402599</v>
      </c>
      <c r="I91" s="44">
        <f>(C39/C$51)*100</f>
        <v>7.2226645992556984</v>
      </c>
      <c r="J91" s="44">
        <f>(D39/D$51)*100</f>
        <v>7.3520803922016427</v>
      </c>
      <c r="K91" s="44">
        <f>(E39/E$51)*100</f>
        <v>7.2814483286150518</v>
      </c>
      <c r="L91" s="44">
        <f>(F39/F$51)*100</f>
        <v>7.1633183393284865</v>
      </c>
    </row>
    <row r="92" spans="1:12" s="30" customFormat="1" x14ac:dyDescent="0.2">
      <c r="A92" t="str">
        <f>A40</f>
        <v>71 Sales occupations</v>
      </c>
      <c r="B92" s="49">
        <f t="shared" si="48"/>
        <v>-2.422683293564587</v>
      </c>
      <c r="C92" s="44">
        <f t="shared" si="48"/>
        <v>-1.9255529548164896</v>
      </c>
      <c r="D92" s="49">
        <f t="shared" si="48"/>
        <v>-1.5983820468986165</v>
      </c>
      <c r="E92" s="49">
        <f t="shared" si="48"/>
        <v>-0.35785315550007635</v>
      </c>
      <c r="F92" s="44">
        <f t="shared" si="49"/>
        <v>-0.77309079759254606</v>
      </c>
      <c r="G92"/>
      <c r="H92" s="40">
        <f>(B40/B$34)*100</f>
        <v>62.629397887928675</v>
      </c>
      <c r="I92" s="40">
        <f t="shared" ref="H92:L93" si="50">(C40/C$34)*100</f>
        <v>55.879253705214779</v>
      </c>
      <c r="J92" s="40">
        <f t="shared" si="50"/>
        <v>57.599962255817104</v>
      </c>
      <c r="K92" s="40">
        <f t="shared" si="50"/>
        <v>49.78186208613451</v>
      </c>
      <c r="L92" s="40">
        <f t="shared" si="50"/>
        <v>43.953399158536051</v>
      </c>
    </row>
    <row r="93" spans="1:12" s="30" customFormat="1" x14ac:dyDescent="0.2">
      <c r="A93" t="str">
        <f>A41</f>
        <v>72 Customer service occupations</v>
      </c>
      <c r="B93" s="49">
        <f t="shared" si="48"/>
        <v>1.2707512544609001</v>
      </c>
      <c r="C93" s="44">
        <f t="shared" si="48"/>
        <v>2.1428892266352806</v>
      </c>
      <c r="D93" s="49">
        <f t="shared" si="48"/>
        <v>5.4483990586980058</v>
      </c>
      <c r="E93" s="49">
        <f t="shared" si="48"/>
        <v>1.5997900622960248</v>
      </c>
      <c r="F93" s="44">
        <f t="shared" si="49"/>
        <v>2.8667938334290488</v>
      </c>
      <c r="G93"/>
      <c r="H93" s="40">
        <f t="shared" si="50"/>
        <v>16.809066078288971</v>
      </c>
      <c r="I93" s="40">
        <f t="shared" si="50"/>
        <v>17.400294037867727</v>
      </c>
      <c r="J93" s="40">
        <f t="shared" si="50"/>
        <v>18.680154282200263</v>
      </c>
      <c r="K93" s="40">
        <f t="shared" si="50"/>
        <v>22.814878148423606</v>
      </c>
      <c r="L93" s="40">
        <f t="shared" si="50"/>
        <v>24.470161078606161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-0.57259971065518611</v>
      </c>
      <c r="C95" s="44">
        <f t="shared" si="51"/>
        <v>-12.628611052167038</v>
      </c>
      <c r="D95" s="44">
        <f t="shared" si="51"/>
        <v>2.4993456680919568</v>
      </c>
      <c r="E95" s="44">
        <f t="shared" si="51"/>
        <v>1.2696801318345941E-2</v>
      </c>
      <c r="F95" s="44">
        <f>IF(AND(F$5-D$5 &lt;&gt; 0,F43 &lt;&gt; 0,D43 &lt;&gt; 0),(EXP(LN(F43/D43)/(F$5-D$5))-1)*100,0)</f>
        <v>0.83480350436393458</v>
      </c>
      <c r="H95" s="44">
        <f>(B43/B$51)*100</f>
        <v>8.1885998512899523</v>
      </c>
      <c r="I95" s="44">
        <f>(C43/C$51)*100</f>
        <v>7.7647954751775146</v>
      </c>
      <c r="J95" s="44">
        <f>(D43/D$51)*100</f>
        <v>6.9726718352333297</v>
      </c>
      <c r="K95" s="44">
        <f>(E43/E$51)*100</f>
        <v>7.6903159883660699</v>
      </c>
      <c r="L95" s="44">
        <f>(F43/F$51)*100</f>
        <v>7.3551928845446755</v>
      </c>
    </row>
    <row r="96" spans="1:12" x14ac:dyDescent="0.2">
      <c r="A96" t="str">
        <f>A44</f>
        <v>81 Process, plant and machine operatives</v>
      </c>
      <c r="B96" s="49">
        <f t="shared" si="51"/>
        <v>-2.7501964505006748</v>
      </c>
      <c r="C96" s="44">
        <f t="shared" si="51"/>
        <v>-13.739073465520724</v>
      </c>
      <c r="D96" s="49">
        <f t="shared" si="51"/>
        <v>3.8610463070255285</v>
      </c>
      <c r="E96" s="49">
        <f t="shared" si="51"/>
        <v>-9.7768258808006436E-2</v>
      </c>
      <c r="F96" s="44">
        <f>IF(AND(F$5-D$5 &lt;&gt; 0,F44 &lt;&gt; 0,D44 &lt;&gt; 0),(EXP(LN(F44/D44)/(F$5-D$5))-1)*100,0)</f>
        <v>1.2047798672920829</v>
      </c>
      <c r="H96" s="40">
        <f>(B44/B$43)*100</f>
        <v>51.941472252374453</v>
      </c>
      <c r="I96" s="40">
        <f t="shared" ref="H96:L97" si="52">(C44/C$43)*100</f>
        <v>47.53843162754616</v>
      </c>
      <c r="J96" s="40">
        <f t="shared" si="52"/>
        <v>46.934233363699242</v>
      </c>
      <c r="K96" s="40">
        <f t="shared" si="52"/>
        <v>50.135774760959038</v>
      </c>
      <c r="L96" s="40">
        <f t="shared" si="52"/>
        <v>49.58476416758009</v>
      </c>
    </row>
    <row r="97" spans="1:12" x14ac:dyDescent="0.2">
      <c r="A97" t="str">
        <f>A45</f>
        <v>82 Transport and mobile machine drivers and operatives</v>
      </c>
      <c r="B97" s="49">
        <f t="shared" si="51"/>
        <v>1.6304353779649894</v>
      </c>
      <c r="C97" s="44">
        <f t="shared" si="51"/>
        <v>-11.622357462160139</v>
      </c>
      <c r="D97" s="49">
        <f t="shared" si="51"/>
        <v>1.2315809909815512</v>
      </c>
      <c r="E97" s="49">
        <f t="shared" si="51"/>
        <v>0.12266728111289815</v>
      </c>
      <c r="F97" s="44">
        <f>IF(AND(F$5-D$5 &lt;&gt; 0,F45 &lt;&gt; 0,D45 &lt;&gt; 0),(EXP(LN(F45/D45)/(F$5-D$5))-1)*100,0)</f>
        <v>0.49094887187572933</v>
      </c>
      <c r="H97" s="40">
        <f t="shared" si="52"/>
        <v>48.058527747625554</v>
      </c>
      <c r="I97" s="40">
        <f t="shared" si="52"/>
        <v>52.461568372453847</v>
      </c>
      <c r="J97" s="40">
        <f t="shared" si="52"/>
        <v>53.065766636300751</v>
      </c>
      <c r="K97" s="40">
        <f t="shared" si="52"/>
        <v>49.864225239040948</v>
      </c>
      <c r="L97" s="40">
        <f t="shared" si="52"/>
        <v>50.415235832419924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-8.6655611010966194E-2</v>
      </c>
      <c r="C99" s="44">
        <f t="shared" si="53"/>
        <v>-11.136224866732524</v>
      </c>
      <c r="D99" s="44">
        <f t="shared" si="53"/>
        <v>-0.2258576145049318</v>
      </c>
      <c r="E99" s="44">
        <f t="shared" si="53"/>
        <v>-0.31873262210470044</v>
      </c>
      <c r="F99" s="44">
        <f>IF(AND(F$5-D$5 &lt;&gt; 0,F47 &lt;&gt; 0,D47 &lt;&gt; 0),(EXP(LN(F47/D47)/(F$5-D$5))-1)*100,0)</f>
        <v>-0.28778389609555033</v>
      </c>
      <c r="H99" s="44">
        <f>(B47/B$51)*100</f>
        <v>11.51347136716724</v>
      </c>
      <c r="I99" s="44">
        <f>(C47/C$51)*100</f>
        <v>11.132592328671088</v>
      </c>
      <c r="J99" s="44">
        <f>(D47/D$51)*100</f>
        <v>10.167660344331148</v>
      </c>
      <c r="K99" s="44">
        <f>(E47/E$51)*100</f>
        <v>9.8005520960686887</v>
      </c>
      <c r="L99" s="44">
        <f>(F47/F$51)*100</f>
        <v>9.0674371465305637</v>
      </c>
    </row>
    <row r="100" spans="1:12" x14ac:dyDescent="0.2">
      <c r="A100" t="str">
        <f>A48</f>
        <v>91 Elementary trades and related occupations</v>
      </c>
      <c r="B100" s="49">
        <f t="shared" si="53"/>
        <v>-3.9773932630366771</v>
      </c>
      <c r="C100" s="44">
        <f t="shared" si="53"/>
        <v>-14.417366816937294</v>
      </c>
      <c r="D100" s="49">
        <f t="shared" si="53"/>
        <v>-3.2448213000827009</v>
      </c>
      <c r="E100" s="49">
        <f t="shared" si="53"/>
        <v>-0.36282233695892341</v>
      </c>
      <c r="F100" s="44">
        <f>IF(AND(F$5-D$5 &lt;&gt; 0,F48 &lt;&gt; 0,D48 &lt;&gt; 0),(EXP(LN(F48/D48)/(F$5-D$5))-1)*100,0)</f>
        <v>-1.3329028356622419</v>
      </c>
      <c r="H100" s="40">
        <f t="shared" ref="H100:L101" si="54">(B48/B$47)*100</f>
        <v>19.777355341162206</v>
      </c>
      <c r="I100" s="40">
        <f t="shared" si="54"/>
        <v>16.872063370438585</v>
      </c>
      <c r="J100" s="40">
        <f t="shared" si="54"/>
        <v>16.249091469591054</v>
      </c>
      <c r="K100" s="40">
        <f t="shared" si="54"/>
        <v>13.93510235445598</v>
      </c>
      <c r="L100" s="40">
        <f t="shared" si="54"/>
        <v>13.87358896612951</v>
      </c>
    </row>
    <row r="101" spans="1:12" x14ac:dyDescent="0.2">
      <c r="A101" t="str">
        <f>A49</f>
        <v>92 Elementary administration and service occupations</v>
      </c>
      <c r="B101" s="49">
        <f t="shared" si="53"/>
        <v>0.80591191970664777</v>
      </c>
      <c r="C101" s="44">
        <f t="shared" si="53"/>
        <v>-10.470267823218315</v>
      </c>
      <c r="D101" s="49">
        <f t="shared" si="53"/>
        <v>0.31948855639429841</v>
      </c>
      <c r="E101" s="49">
        <f t="shared" si="53"/>
        <v>-0.31161036736213621</v>
      </c>
      <c r="F101" s="44">
        <f>IF(AND(F$5-D$5 &lt;&gt; 0,F49 &lt;&gt; 0,D49 &lt;&gt; 0),(EXP(LN(F49/D49)/(F$5-D$5))-1)*100,0)</f>
        <v>-0.10168642784155191</v>
      </c>
      <c r="H101" s="40">
        <f t="shared" si="54"/>
        <v>80.22264465883778</v>
      </c>
      <c r="I101" s="40">
        <f t="shared" si="54"/>
        <v>83.127936629561418</v>
      </c>
      <c r="J101" s="40">
        <f t="shared" si="54"/>
        <v>83.75090853040895</v>
      </c>
      <c r="K101" s="40">
        <f t="shared" si="54"/>
        <v>86.064897645544022</v>
      </c>
      <c r="L101" s="40">
        <f t="shared" si="54"/>
        <v>86.126411033870482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0.75717704896562932</v>
      </c>
      <c r="C103" s="206">
        <f t="shared" ref="C103" si="56">IF(AND(D$5-C$5 &lt;&gt; 0,D51 &lt;&gt; 0,C51 &lt;&gt; 0),(EXP(LN(D51/C51)/(D$5-C$5))-1)*100,0)</f>
        <v>-2.7028689154699248</v>
      </c>
      <c r="D103" s="50">
        <f>IF(AND(E$5-D$5 &lt;&gt; 0,E51 &lt;&gt; 0,D51 &lt;&gt; 0),(EXP(LN(E51/D51)/(E$5-D$5))-1)*100,0)</f>
        <v>0.51065453157652652</v>
      </c>
      <c r="E103" s="50">
        <f>IF(AND(F$5-E$5 &lt;&gt; 0,F51 &lt;&gt; 0,E51 &lt;&gt; 0),(EXP(LN(F51/E51)/(F$5-E$5))-1)*100,0)</f>
        <v>0.45930050969980041</v>
      </c>
      <c r="F103" s="206">
        <f>IF(AND(F$5-D$5 &lt;&gt; 0,F51 &lt;&gt; 0,D51 &lt;&gt; 0),(EXP(LN(F51/D51)/(F$5-D$5))-1)*100,0)</f>
        <v>0.47641560095557089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Worcestershire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2.6316029210164258</v>
      </c>
      <c r="C9" s="330">
        <v>6.4308878228727453</v>
      </c>
      <c r="D9" s="330">
        <f>SUM(B9:C9)</f>
        <v>9.0624907438891711</v>
      </c>
      <c r="E9" s="331"/>
      <c r="F9" s="330">
        <v>3.4300414812104427</v>
      </c>
      <c r="G9" s="330">
        <v>7.2624374401213547</v>
      </c>
      <c r="H9" s="330">
        <f>SUM(F9:G9)</f>
        <v>10.692478921331798</v>
      </c>
      <c r="I9" s="331"/>
      <c r="J9" s="330">
        <v>4.1147630827241173</v>
      </c>
      <c r="K9" s="330">
        <v>7.0651182227338873</v>
      </c>
      <c r="L9" s="330">
        <f>SUM(J9:K9)</f>
        <v>11.179881305458004</v>
      </c>
      <c r="M9" s="236"/>
      <c r="N9" s="328">
        <f>IF(B9&gt;0,(EXP(LN(F9/B9)/($F$6-$B$6))-1)*100,0)</f>
        <v>5.4425262612151748</v>
      </c>
      <c r="O9" s="328">
        <f>IF(F9&gt;0,(EXP(LN(J9/F9)/($J$6-$F$6))-1)*100,0)</f>
        <v>1.2207841657632779</v>
      </c>
      <c r="P9" s="328"/>
      <c r="Q9" s="328">
        <f>IF(C9&gt;0,(EXP(LN(G9/C9)/($F$6-$B$6))-1)*100,0)</f>
        <v>2.4618738386954275</v>
      </c>
      <c r="R9" s="328">
        <f>IF(G9&gt;0,(EXP(LN(K9/G9)/($J$6-$F$6))-1)*100,0)</f>
        <v>-0.18346987766775236</v>
      </c>
      <c r="S9" s="327"/>
      <c r="T9" s="328">
        <f>IF(D9&gt;0,(EXP(LN(H9/D9)/($F$6-$B$6))-1)*100,0)</f>
        <v>3.363252185064125</v>
      </c>
      <c r="U9" s="328">
        <f>IF(H9&gt;0,(EXP(LN(L9/H9)/($J$6-$F$6))-1)*100,0)</f>
        <v>0.29761039114386545</v>
      </c>
    </row>
    <row r="10" spans="1:21" x14ac:dyDescent="0.2">
      <c r="A10" s="329" t="str">
        <f>name!D5</f>
        <v>12 Other managers and proprietors</v>
      </c>
      <c r="B10" s="330">
        <v>1.7223730075187478</v>
      </c>
      <c r="C10" s="330">
        <v>2.5456943450303919</v>
      </c>
      <c r="D10" s="330">
        <f t="shared" ref="D10:D33" si="0">SUM(B10:C10)</f>
        <v>4.2680673525491395</v>
      </c>
      <c r="E10" s="331"/>
      <c r="F10" s="330">
        <v>2.1065179299719499</v>
      </c>
      <c r="G10" s="330">
        <v>2.6305958534670837</v>
      </c>
      <c r="H10" s="330">
        <f t="shared" ref="H10:H33" si="1">SUM(F10:G10)</f>
        <v>4.7371137834390336</v>
      </c>
      <c r="I10" s="331"/>
      <c r="J10" s="330">
        <v>3.0122390054879871</v>
      </c>
      <c r="K10" s="330">
        <v>3.9442293601180993</v>
      </c>
      <c r="L10" s="330">
        <f t="shared" ref="L10:L33" si="2">SUM(J10:K10)</f>
        <v>6.9564683656060868</v>
      </c>
      <c r="M10" s="236"/>
      <c r="N10" s="328">
        <f t="shared" ref="N10:N36" si="3">IF(B10&gt;0,(EXP(LN(F10/B10)/($F$6-$B$6))-1)*100,0)</f>
        <v>4.1088357680044485</v>
      </c>
      <c r="O10" s="328">
        <f t="shared" ref="O10:O34" si="4">IF(F10&gt;0,(EXP(LN(J10/F10)/($J$6-$F$6))-1)*100,0)</f>
        <v>2.4129676953785539</v>
      </c>
      <c r="P10" s="328"/>
      <c r="Q10" s="328">
        <f t="shared" ref="Q10:Q34" si="5">IF(C10&gt;0,(EXP(LN(G10/C10)/($F$6-$B$6))-1)*100,0)</f>
        <v>0.65829612379657565</v>
      </c>
      <c r="R10" s="328">
        <f t="shared" ref="R10:R34" si="6">IF(G10&gt;0,(EXP(LN(K10/G10)/($J$6-$F$6))-1)*100,0)</f>
        <v>2.7370762166133211</v>
      </c>
      <c r="S10" s="327"/>
      <c r="T10" s="328">
        <f t="shared" ref="T10:T34" si="7">IF(D10&gt;0,(EXP(LN(H10/D10)/($F$6-$B$6))-1)*100,0)</f>
        <v>2.1072337094321991</v>
      </c>
      <c r="U10" s="328">
        <f t="shared" ref="U10:U34" si="8">IF(H10&gt;0,(EXP(LN(L10/H10)/($J$6-$F$6))-1)*100,0)</f>
        <v>2.594717479518005</v>
      </c>
    </row>
    <row r="11" spans="1:21" x14ac:dyDescent="0.2">
      <c r="A11" s="329" t="str">
        <f>name!D6</f>
        <v>21 Science, research, engineering and technology professionals</v>
      </c>
      <c r="B11" s="330">
        <v>1.2705906223737924</v>
      </c>
      <c r="C11" s="330">
        <v>6.5151537174868253</v>
      </c>
      <c r="D11" s="330">
        <f t="shared" si="0"/>
        <v>7.7857443398606172</v>
      </c>
      <c r="E11" s="331"/>
      <c r="F11" s="330">
        <v>1.6894433782364224</v>
      </c>
      <c r="G11" s="330">
        <v>7.5631336244835401</v>
      </c>
      <c r="H11" s="330">
        <f t="shared" si="1"/>
        <v>9.2525770027199634</v>
      </c>
      <c r="I11" s="331"/>
      <c r="J11" s="330">
        <v>2.4530389890488178</v>
      </c>
      <c r="K11" s="330">
        <v>8.352762443869155</v>
      </c>
      <c r="L11" s="330">
        <f t="shared" si="2"/>
        <v>10.805801432917972</v>
      </c>
      <c r="M11" s="236"/>
      <c r="N11" s="328">
        <f t="shared" si="3"/>
        <v>5.863829261145348</v>
      </c>
      <c r="O11" s="328">
        <f t="shared" si="4"/>
        <v>2.517353748785589</v>
      </c>
      <c r="P11" s="328"/>
      <c r="Q11" s="328">
        <f t="shared" si="5"/>
        <v>3.0280360683680563</v>
      </c>
      <c r="R11" s="328">
        <f t="shared" si="6"/>
        <v>0.66424109945841803</v>
      </c>
      <c r="S11" s="327"/>
      <c r="T11" s="328">
        <f t="shared" si="7"/>
        <v>3.5124323645814304</v>
      </c>
      <c r="U11" s="328">
        <f t="shared" si="8"/>
        <v>1.0399102172161667</v>
      </c>
    </row>
    <row r="12" spans="1:21" x14ac:dyDescent="0.2">
      <c r="A12" s="329" t="str">
        <f>name!D7</f>
        <v>22 Health professionals</v>
      </c>
      <c r="B12" s="330">
        <v>5.0776592066560839</v>
      </c>
      <c r="C12" s="330">
        <v>1.5614000511104891</v>
      </c>
      <c r="D12" s="330">
        <f t="shared" si="0"/>
        <v>6.639059257766573</v>
      </c>
      <c r="E12" s="331"/>
      <c r="F12" s="330">
        <v>5.9385232229643128</v>
      </c>
      <c r="G12" s="330">
        <v>2.0488940786947314</v>
      </c>
      <c r="H12" s="330">
        <f t="shared" si="1"/>
        <v>7.9874173016590442</v>
      </c>
      <c r="I12" s="331"/>
      <c r="J12" s="330">
        <v>7.2148112325521687</v>
      </c>
      <c r="K12" s="330">
        <v>2.3941186339682936</v>
      </c>
      <c r="L12" s="330">
        <f t="shared" si="2"/>
        <v>9.6089298665204623</v>
      </c>
      <c r="M12" s="236"/>
      <c r="N12" s="328">
        <f t="shared" si="3"/>
        <v>3.1817719945975265</v>
      </c>
      <c r="O12" s="328">
        <f t="shared" si="4"/>
        <v>1.3062954023194351</v>
      </c>
      <c r="P12" s="328"/>
      <c r="Q12" s="328">
        <f t="shared" si="5"/>
        <v>5.5847178273394471</v>
      </c>
      <c r="R12" s="328">
        <f t="shared" si="6"/>
        <v>1.043506863062027</v>
      </c>
      <c r="S12" s="327"/>
      <c r="T12" s="328">
        <f t="shared" si="7"/>
        <v>3.7671684174732434</v>
      </c>
      <c r="U12" s="328">
        <f t="shared" si="8"/>
        <v>1.2397917767180688</v>
      </c>
    </row>
    <row r="13" spans="1:21" x14ac:dyDescent="0.2">
      <c r="A13" s="329" t="str">
        <f>name!D8</f>
        <v>23 Teaching and other educational professionals</v>
      </c>
      <c r="B13" s="330">
        <v>4.0326788214764306</v>
      </c>
      <c r="C13" s="330">
        <v>2.0319882512562497</v>
      </c>
      <c r="D13" s="330">
        <f t="shared" si="0"/>
        <v>6.0646670727326804</v>
      </c>
      <c r="E13" s="331"/>
      <c r="F13" s="330">
        <v>4.4212703242744391</v>
      </c>
      <c r="G13" s="330">
        <v>2.1139014383625021</v>
      </c>
      <c r="H13" s="330">
        <f t="shared" si="1"/>
        <v>6.5351717626369412</v>
      </c>
      <c r="I13" s="331"/>
      <c r="J13" s="330">
        <v>5.2963076328546554</v>
      </c>
      <c r="K13" s="330">
        <v>2.4663679477650415</v>
      </c>
      <c r="L13" s="330">
        <f t="shared" si="2"/>
        <v>7.762675580619697</v>
      </c>
      <c r="M13" s="236"/>
      <c r="N13" s="328">
        <f t="shared" si="3"/>
        <v>1.856954554529433</v>
      </c>
      <c r="O13" s="328">
        <f t="shared" si="4"/>
        <v>1.2111615132210485</v>
      </c>
      <c r="P13" s="328"/>
      <c r="Q13" s="328">
        <f t="shared" si="5"/>
        <v>0.79354229331514148</v>
      </c>
      <c r="R13" s="328">
        <f t="shared" si="6"/>
        <v>1.0333784465304419</v>
      </c>
      <c r="S13" s="327"/>
      <c r="T13" s="328">
        <f t="shared" si="7"/>
        <v>1.5056013319471262</v>
      </c>
      <c r="U13" s="328">
        <f t="shared" si="8"/>
        <v>1.1541322067154303</v>
      </c>
    </row>
    <row r="14" spans="1:21" x14ac:dyDescent="0.2">
      <c r="A14" s="329" t="str">
        <f>name!D9</f>
        <v>24 Business, media and public service professionals</v>
      </c>
      <c r="B14" s="330">
        <v>2.9941973120753946</v>
      </c>
      <c r="C14" s="330">
        <v>4.6069358098312394</v>
      </c>
      <c r="D14" s="330">
        <f t="shared" si="0"/>
        <v>7.601133121906634</v>
      </c>
      <c r="E14" s="331"/>
      <c r="F14" s="330">
        <v>4.0308622751339094</v>
      </c>
      <c r="G14" s="330">
        <v>5.6476020284223143</v>
      </c>
      <c r="H14" s="330">
        <f t="shared" si="1"/>
        <v>9.6784643035562237</v>
      </c>
      <c r="I14" s="331"/>
      <c r="J14" s="330">
        <v>5.3584612236306866</v>
      </c>
      <c r="K14" s="330">
        <v>7.0265134061909009</v>
      </c>
      <c r="L14" s="330">
        <f t="shared" si="2"/>
        <v>12.384974629821588</v>
      </c>
      <c r="M14" s="236"/>
      <c r="N14" s="328">
        <f t="shared" si="3"/>
        <v>6.1264186372186114</v>
      </c>
      <c r="O14" s="328">
        <f t="shared" si="4"/>
        <v>1.9161029530881279</v>
      </c>
      <c r="P14" s="328"/>
      <c r="Q14" s="328">
        <f t="shared" si="5"/>
        <v>4.1574610326768457</v>
      </c>
      <c r="R14" s="328">
        <f t="shared" si="6"/>
        <v>1.4670543932921998</v>
      </c>
      <c r="S14" s="327"/>
      <c r="T14" s="328">
        <f t="shared" si="7"/>
        <v>4.950768442867659</v>
      </c>
      <c r="U14" s="328">
        <f t="shared" si="8"/>
        <v>1.6574577296447401</v>
      </c>
    </row>
    <row r="15" spans="1:21" x14ac:dyDescent="0.2">
      <c r="A15" s="329" t="str">
        <f>name!D10</f>
        <v>31 Science, engineering and technology associate professionals</v>
      </c>
      <c r="B15" s="330">
        <v>0.57657229673469301</v>
      </c>
      <c r="C15" s="330">
        <v>1.8881882562818226</v>
      </c>
      <c r="D15" s="330">
        <f t="shared" si="0"/>
        <v>2.4647605530165158</v>
      </c>
      <c r="E15" s="331"/>
      <c r="F15" s="330">
        <v>0.70906988142022531</v>
      </c>
      <c r="G15" s="330">
        <v>2.2755424754070206</v>
      </c>
      <c r="H15" s="330">
        <f t="shared" si="1"/>
        <v>2.9846123568272458</v>
      </c>
      <c r="I15" s="331"/>
      <c r="J15" s="330">
        <v>0.87274298946167594</v>
      </c>
      <c r="K15" s="330">
        <v>1.9400414773941463</v>
      </c>
      <c r="L15" s="330">
        <f t="shared" si="2"/>
        <v>2.8127844668558222</v>
      </c>
      <c r="M15" s="236"/>
      <c r="N15" s="328">
        <f t="shared" si="3"/>
        <v>4.2238359797440062</v>
      </c>
      <c r="O15" s="328">
        <f t="shared" si="4"/>
        <v>1.394209891959175</v>
      </c>
      <c r="P15" s="328"/>
      <c r="Q15" s="328">
        <f t="shared" si="5"/>
        <v>3.802528105151981</v>
      </c>
      <c r="R15" s="328">
        <f t="shared" si="6"/>
        <v>-1.057760097919469</v>
      </c>
      <c r="S15" s="327"/>
      <c r="T15" s="328">
        <f t="shared" si="7"/>
        <v>3.9016967024315674</v>
      </c>
      <c r="U15" s="328">
        <f t="shared" si="8"/>
        <v>-0.39451950897000376</v>
      </c>
    </row>
    <row r="16" spans="1:21" x14ac:dyDescent="0.2">
      <c r="A16" s="329" t="str">
        <f>name!D11</f>
        <v>32 Health and social care associate professionals</v>
      </c>
      <c r="B16" s="330">
        <v>2.153277494683981</v>
      </c>
      <c r="C16" s="330">
        <v>0.64809785733060421</v>
      </c>
      <c r="D16" s="330">
        <f t="shared" si="0"/>
        <v>2.8013753520145852</v>
      </c>
      <c r="E16" s="331"/>
      <c r="F16" s="330">
        <v>2.5733118205632892</v>
      </c>
      <c r="G16" s="330">
        <v>0.75410449700208948</v>
      </c>
      <c r="H16" s="330">
        <f t="shared" si="1"/>
        <v>3.3274163175653788</v>
      </c>
      <c r="I16" s="331"/>
      <c r="J16" s="330">
        <v>3.0549932642736315</v>
      </c>
      <c r="K16" s="330">
        <v>0.75016706589458804</v>
      </c>
      <c r="L16" s="330">
        <f t="shared" si="2"/>
        <v>3.8051603301682198</v>
      </c>
      <c r="M16" s="236"/>
      <c r="N16" s="328">
        <f t="shared" si="3"/>
        <v>3.6283260134623907</v>
      </c>
      <c r="O16" s="328">
        <f t="shared" si="4"/>
        <v>1.1504586014295271</v>
      </c>
      <c r="P16" s="328"/>
      <c r="Q16" s="328">
        <f t="shared" si="5"/>
        <v>3.0761500393302166</v>
      </c>
      <c r="R16" s="328">
        <f t="shared" si="6"/>
        <v>-3.4893992918383354E-2</v>
      </c>
      <c r="S16" s="327"/>
      <c r="T16" s="328">
        <f t="shared" si="7"/>
        <v>3.501624857435881</v>
      </c>
      <c r="U16" s="328">
        <f t="shared" si="8"/>
        <v>0.89842519421692302</v>
      </c>
    </row>
    <row r="17" spans="1:21" x14ac:dyDescent="0.2">
      <c r="A17" s="329" t="str">
        <f>name!D12</f>
        <v>33 Protective service occupations</v>
      </c>
      <c r="B17" s="330">
        <v>0.38581741849757623</v>
      </c>
      <c r="C17" s="330">
        <v>1.2389079872227022</v>
      </c>
      <c r="D17" s="330">
        <f t="shared" si="0"/>
        <v>1.6247254057202785</v>
      </c>
      <c r="E17" s="331"/>
      <c r="F17" s="330">
        <v>0.4928702804358262</v>
      </c>
      <c r="G17" s="330">
        <v>1.2703277027007629</v>
      </c>
      <c r="H17" s="330">
        <f t="shared" si="1"/>
        <v>1.7631979831365892</v>
      </c>
      <c r="I17" s="331"/>
      <c r="J17" s="330">
        <v>0.88755568488371539</v>
      </c>
      <c r="K17" s="330">
        <v>1.606161020385052</v>
      </c>
      <c r="L17" s="330">
        <f t="shared" si="2"/>
        <v>2.4937167052687674</v>
      </c>
      <c r="M17" s="236"/>
      <c r="N17" s="328">
        <f t="shared" si="3"/>
        <v>5.0195517120881439</v>
      </c>
      <c r="O17" s="328">
        <f t="shared" si="4"/>
        <v>3.999407541708111</v>
      </c>
      <c r="P17" s="328"/>
      <c r="Q17" s="328">
        <f t="shared" si="5"/>
        <v>0.50214785079107926</v>
      </c>
      <c r="R17" s="328">
        <f t="shared" si="6"/>
        <v>1.5761046894164243</v>
      </c>
      <c r="S17" s="327"/>
      <c r="T17" s="328">
        <f t="shared" si="7"/>
        <v>1.6492600978633476</v>
      </c>
      <c r="U17" s="328">
        <f t="shared" si="8"/>
        <v>2.337876762808544</v>
      </c>
    </row>
    <row r="18" spans="1:21" x14ac:dyDescent="0.2">
      <c r="A18" s="329" t="str">
        <f>name!D13</f>
        <v>34 Culture, media and sports occupations</v>
      </c>
      <c r="B18" s="330">
        <v>1.0899374287723758</v>
      </c>
      <c r="C18" s="330">
        <v>1.6437049836390283</v>
      </c>
      <c r="D18" s="330">
        <f t="shared" si="0"/>
        <v>2.7336424124114043</v>
      </c>
      <c r="E18" s="331"/>
      <c r="F18" s="330">
        <v>1.1664194994287334</v>
      </c>
      <c r="G18" s="330">
        <v>1.7469052405126226</v>
      </c>
      <c r="H18" s="330">
        <f t="shared" si="1"/>
        <v>2.913324739941356</v>
      </c>
      <c r="I18" s="331"/>
      <c r="J18" s="330">
        <v>1.2714998410460574</v>
      </c>
      <c r="K18" s="330">
        <v>1.8117145070119829</v>
      </c>
      <c r="L18" s="330">
        <f t="shared" si="2"/>
        <v>3.0832143480580401</v>
      </c>
      <c r="M18" s="236"/>
      <c r="N18" s="328">
        <f t="shared" si="3"/>
        <v>1.3656106305203419</v>
      </c>
      <c r="O18" s="328">
        <f t="shared" si="4"/>
        <v>0.57671249438251415</v>
      </c>
      <c r="P18" s="327"/>
      <c r="Q18" s="328">
        <f t="shared" si="5"/>
        <v>1.2253052662514863</v>
      </c>
      <c r="R18" s="328">
        <f t="shared" si="6"/>
        <v>0.24314745815912087</v>
      </c>
      <c r="S18" s="327"/>
      <c r="T18" s="328">
        <f t="shared" si="7"/>
        <v>1.2813399910370116</v>
      </c>
      <c r="U18" s="328">
        <f t="shared" si="8"/>
        <v>0.37856623180065885</v>
      </c>
    </row>
    <row r="19" spans="1:21" x14ac:dyDescent="0.2">
      <c r="A19" s="329" t="str">
        <f>name!D14</f>
        <v>35 Business and public service associate professionals</v>
      </c>
      <c r="B19" s="330">
        <v>3.9017141451857054</v>
      </c>
      <c r="C19" s="330">
        <v>4.7722581867550939</v>
      </c>
      <c r="D19" s="330">
        <f t="shared" si="0"/>
        <v>8.6739723319407993</v>
      </c>
      <c r="E19" s="331"/>
      <c r="F19" s="330">
        <v>4.2546806059075246</v>
      </c>
      <c r="G19" s="330">
        <v>4.9764761483742133</v>
      </c>
      <c r="H19" s="330">
        <f t="shared" si="1"/>
        <v>9.2311567542817379</v>
      </c>
      <c r="I19" s="331"/>
      <c r="J19" s="330">
        <v>4.7937208186237239</v>
      </c>
      <c r="K19" s="330">
        <v>4.6889293161612455</v>
      </c>
      <c r="L19" s="330">
        <f t="shared" si="2"/>
        <v>9.4826501347849685</v>
      </c>
      <c r="M19" s="236"/>
      <c r="N19" s="328">
        <f t="shared" si="3"/>
        <v>1.7471616890234021</v>
      </c>
      <c r="O19" s="328">
        <f t="shared" si="4"/>
        <v>0.79841851437538747</v>
      </c>
      <c r="P19" s="327"/>
      <c r="Q19" s="328">
        <f t="shared" si="5"/>
        <v>0.84157010904817309</v>
      </c>
      <c r="R19" s="328">
        <f t="shared" si="6"/>
        <v>-0.39599900941464927</v>
      </c>
      <c r="S19" s="327"/>
      <c r="T19" s="328">
        <f t="shared" si="7"/>
        <v>1.2529344805862541</v>
      </c>
      <c r="U19" s="328">
        <f t="shared" si="8"/>
        <v>0.17935706024088116</v>
      </c>
    </row>
    <row r="20" spans="1:21" x14ac:dyDescent="0.2">
      <c r="A20" s="329" t="str">
        <f>name!D15</f>
        <v>41 Administrative occupations</v>
      </c>
      <c r="B20" s="330">
        <v>10.793698606346442</v>
      </c>
      <c r="C20" s="330">
        <v>4.8720631363184133</v>
      </c>
      <c r="D20" s="330">
        <f t="shared" si="0"/>
        <v>15.665761742664856</v>
      </c>
      <c r="E20" s="331"/>
      <c r="F20" s="330">
        <v>10.059252048580761</v>
      </c>
      <c r="G20" s="330">
        <v>5.2096781161927135</v>
      </c>
      <c r="H20" s="330">
        <f t="shared" si="1"/>
        <v>15.268930164773476</v>
      </c>
      <c r="I20" s="331"/>
      <c r="J20" s="330">
        <v>8.0191712228732186</v>
      </c>
      <c r="K20" s="330">
        <v>5.65821875214339</v>
      </c>
      <c r="L20" s="330">
        <f t="shared" si="2"/>
        <v>13.677389975016609</v>
      </c>
      <c r="M20" s="236"/>
      <c r="N20" s="328">
        <f t="shared" si="3"/>
        <v>-1.3995083144332843</v>
      </c>
      <c r="O20" s="328">
        <f t="shared" si="4"/>
        <v>-1.4996924691532465</v>
      </c>
      <c r="P20" s="327"/>
      <c r="Q20" s="328">
        <f t="shared" si="5"/>
        <v>1.349030045579247</v>
      </c>
      <c r="R20" s="328">
        <f t="shared" si="6"/>
        <v>0.55212571105804908</v>
      </c>
      <c r="S20" s="327"/>
      <c r="T20" s="328">
        <f t="shared" si="7"/>
        <v>-0.51183552985104575</v>
      </c>
      <c r="U20" s="328">
        <f t="shared" si="8"/>
        <v>-0.7311536565686505</v>
      </c>
    </row>
    <row r="21" spans="1:21" x14ac:dyDescent="0.2">
      <c r="A21" s="329" t="str">
        <f>name!D16</f>
        <v>42 Secretarial and related occupations</v>
      </c>
      <c r="B21" s="330">
        <v>3.3742738908933045</v>
      </c>
      <c r="C21" s="330">
        <v>0.32387836373178513</v>
      </c>
      <c r="D21" s="330">
        <f t="shared" si="0"/>
        <v>3.6981522546250898</v>
      </c>
      <c r="E21" s="331"/>
      <c r="F21" s="330">
        <v>2.9450400041438893</v>
      </c>
      <c r="G21" s="330">
        <v>0.2372787721342535</v>
      </c>
      <c r="H21" s="330">
        <f t="shared" si="1"/>
        <v>3.1823187762781426</v>
      </c>
      <c r="I21" s="331"/>
      <c r="J21" s="330">
        <v>2.0216141181348322</v>
      </c>
      <c r="K21" s="330">
        <v>0.37517778892360137</v>
      </c>
      <c r="L21" s="330">
        <f t="shared" si="2"/>
        <v>2.3967919070584336</v>
      </c>
      <c r="M21" s="236"/>
      <c r="N21" s="328">
        <f t="shared" si="3"/>
        <v>-2.6844652625261034</v>
      </c>
      <c r="O21" s="328">
        <f t="shared" si="4"/>
        <v>-2.4769809149586708</v>
      </c>
      <c r="P21" s="327"/>
      <c r="Q21" s="328">
        <f t="shared" si="5"/>
        <v>-6.0329938954467366</v>
      </c>
      <c r="R21" s="328">
        <f t="shared" si="6"/>
        <v>3.1015550227755151</v>
      </c>
      <c r="S21" s="327"/>
      <c r="T21" s="328">
        <f t="shared" si="7"/>
        <v>-2.9597785837026214</v>
      </c>
      <c r="U21" s="328">
        <f t="shared" si="8"/>
        <v>-1.8721139047083835</v>
      </c>
    </row>
    <row r="22" spans="1:21" x14ac:dyDescent="0.2">
      <c r="A22" s="329" t="str">
        <f>name!D17</f>
        <v>51 Skilled agricultural and related trades</v>
      </c>
      <c r="B22" s="330">
        <v>0.39567591781108957</v>
      </c>
      <c r="C22" s="330">
        <v>2.5184659425123135</v>
      </c>
      <c r="D22" s="330">
        <f t="shared" si="0"/>
        <v>2.9141418603234031</v>
      </c>
      <c r="E22" s="331"/>
      <c r="F22" s="330">
        <v>0.4329639499648702</v>
      </c>
      <c r="G22" s="330">
        <v>1.6009827595718844</v>
      </c>
      <c r="H22" s="330">
        <f t="shared" si="1"/>
        <v>2.0339467095367545</v>
      </c>
      <c r="I22" s="331"/>
      <c r="J22" s="330">
        <v>0.52847171913156454</v>
      </c>
      <c r="K22" s="330">
        <v>1.6101025696601858</v>
      </c>
      <c r="L22" s="330">
        <f t="shared" si="2"/>
        <v>2.1385742887917503</v>
      </c>
      <c r="M22" s="236"/>
      <c r="N22" s="328">
        <f t="shared" si="3"/>
        <v>1.8174986971582374</v>
      </c>
      <c r="O22" s="328">
        <f t="shared" si="4"/>
        <v>1.3377679320507152</v>
      </c>
      <c r="P22" s="327"/>
      <c r="Q22" s="328">
        <f t="shared" si="5"/>
        <v>-8.6622908992430414</v>
      </c>
      <c r="R22" s="328">
        <f t="shared" si="6"/>
        <v>3.787530028940278E-2</v>
      </c>
      <c r="S22" s="327"/>
      <c r="T22" s="328">
        <f t="shared" si="7"/>
        <v>-6.9394154625478262</v>
      </c>
      <c r="U22" s="328">
        <f t="shared" si="8"/>
        <v>0.33496836514970152</v>
      </c>
    </row>
    <row r="23" spans="1:21" x14ac:dyDescent="0.2">
      <c r="A23" s="329" t="str">
        <f>name!D18</f>
        <v>52 Skilled metal, electrical and electronic trades</v>
      </c>
      <c r="B23" s="330">
        <v>0.10776745290222212</v>
      </c>
      <c r="C23" s="330">
        <v>7.5752424496784352</v>
      </c>
      <c r="D23" s="330">
        <f t="shared" si="0"/>
        <v>7.6830099025806575</v>
      </c>
      <c r="E23" s="331"/>
      <c r="F23" s="330">
        <v>0.137210534908288</v>
      </c>
      <c r="G23" s="330">
        <v>6.3054963911869635</v>
      </c>
      <c r="H23" s="330">
        <f t="shared" si="1"/>
        <v>6.4427069260952514</v>
      </c>
      <c r="I23" s="331"/>
      <c r="J23" s="330">
        <v>0.37235853410024466</v>
      </c>
      <c r="K23" s="330">
        <v>5.638985437314977</v>
      </c>
      <c r="L23" s="330">
        <f t="shared" si="2"/>
        <v>6.0113439714152221</v>
      </c>
      <c r="M23" s="236"/>
      <c r="N23" s="328">
        <f t="shared" si="3"/>
        <v>4.9494018756845781</v>
      </c>
      <c r="O23" s="328">
        <f t="shared" si="4"/>
        <v>6.8820865820760746</v>
      </c>
      <c r="P23" s="327"/>
      <c r="Q23" s="328">
        <f t="shared" si="5"/>
        <v>-3.6027712576810145</v>
      </c>
      <c r="R23" s="328">
        <f t="shared" si="6"/>
        <v>-0.74201691839881345</v>
      </c>
      <c r="S23" s="327"/>
      <c r="T23" s="328">
        <f t="shared" si="7"/>
        <v>-3.4599772949416852</v>
      </c>
      <c r="U23" s="328">
        <f t="shared" si="8"/>
        <v>-0.46093731397754967</v>
      </c>
    </row>
    <row r="24" spans="1:21" x14ac:dyDescent="0.2">
      <c r="A24" s="329" t="str">
        <f>name!D19</f>
        <v>53 Skilled construction and building trades</v>
      </c>
      <c r="B24" s="330">
        <v>7.5825479262772541E-2</v>
      </c>
      <c r="C24" s="330">
        <v>5.4209293718591915</v>
      </c>
      <c r="D24" s="330">
        <f t="shared" si="0"/>
        <v>5.4967548511219642</v>
      </c>
      <c r="E24" s="331"/>
      <c r="F24" s="330">
        <v>8.750318528264707E-2</v>
      </c>
      <c r="G24" s="330">
        <v>5.2400310936390246</v>
      </c>
      <c r="H24" s="330">
        <f t="shared" si="1"/>
        <v>5.3275342789216715</v>
      </c>
      <c r="I24" s="331"/>
      <c r="J24" s="330">
        <v>0.10690991295775849</v>
      </c>
      <c r="K24" s="330">
        <v>4.6573922717872644</v>
      </c>
      <c r="L24" s="330">
        <f t="shared" si="2"/>
        <v>4.7643021847450227</v>
      </c>
      <c r="M24" s="236"/>
      <c r="N24" s="328">
        <f t="shared" si="3"/>
        <v>2.9062469908280875</v>
      </c>
      <c r="O24" s="328">
        <f t="shared" si="4"/>
        <v>1.3443654025858676</v>
      </c>
      <c r="P24" s="327"/>
      <c r="Q24" s="328">
        <f t="shared" si="5"/>
        <v>-0.67649816571720978</v>
      </c>
      <c r="R24" s="328">
        <f t="shared" si="6"/>
        <v>-0.78273216574886728</v>
      </c>
      <c r="S24" s="327"/>
      <c r="T24" s="328">
        <f t="shared" si="7"/>
        <v>-0.62343595759815074</v>
      </c>
      <c r="U24" s="328">
        <f t="shared" si="8"/>
        <v>-0.7421486348374251</v>
      </c>
    </row>
    <row r="25" spans="1:21" x14ac:dyDescent="0.2">
      <c r="A25" s="329" t="str">
        <f>name!D20</f>
        <v>54 Textiles, printing and other skilled trades</v>
      </c>
      <c r="B25" s="330">
        <v>1.1440614300837977</v>
      </c>
      <c r="C25" s="330">
        <v>2.0625735569315093</v>
      </c>
      <c r="D25" s="330">
        <f t="shared" si="0"/>
        <v>3.206634987015307</v>
      </c>
      <c r="E25" s="331"/>
      <c r="F25" s="330">
        <v>1.195463059672248</v>
      </c>
      <c r="G25" s="330">
        <v>1.658022589648831</v>
      </c>
      <c r="H25" s="330">
        <f t="shared" si="1"/>
        <v>2.8534856493210787</v>
      </c>
      <c r="I25" s="331"/>
      <c r="J25" s="330">
        <v>1.2185416441093646</v>
      </c>
      <c r="K25" s="330">
        <v>1.4579624313132862</v>
      </c>
      <c r="L25" s="330">
        <f t="shared" si="2"/>
        <v>2.6765040754226508</v>
      </c>
      <c r="M25" s="236"/>
      <c r="N25" s="328">
        <f t="shared" si="3"/>
        <v>0.8828547522120811</v>
      </c>
      <c r="O25" s="328">
        <f t="shared" si="4"/>
        <v>0.1275556970055769</v>
      </c>
      <c r="P25" s="327"/>
      <c r="Q25" s="328">
        <f t="shared" si="5"/>
        <v>-4.2726140854493782</v>
      </c>
      <c r="R25" s="328">
        <f t="shared" si="6"/>
        <v>-0.8535749536774162</v>
      </c>
      <c r="S25" s="327"/>
      <c r="T25" s="328">
        <f t="shared" si="7"/>
        <v>-2.3065980467898983</v>
      </c>
      <c r="U25" s="328">
        <f t="shared" si="8"/>
        <v>-0.42595548065569311</v>
      </c>
    </row>
    <row r="26" spans="1:21" x14ac:dyDescent="0.2">
      <c r="A26" s="329" t="str">
        <f>name!D21</f>
        <v>61 Caring personal service occupations</v>
      </c>
      <c r="B26" s="330">
        <v>10.550140846100305</v>
      </c>
      <c r="C26" s="330">
        <v>1.3369425869749572</v>
      </c>
      <c r="D26" s="330">
        <f t="shared" si="0"/>
        <v>11.887083433075261</v>
      </c>
      <c r="E26" s="331"/>
      <c r="F26" s="330">
        <v>10.568013911715035</v>
      </c>
      <c r="G26" s="330">
        <v>1.303451502992609</v>
      </c>
      <c r="H26" s="330">
        <f t="shared" si="1"/>
        <v>11.871465414707643</v>
      </c>
      <c r="I26" s="331"/>
      <c r="J26" s="330">
        <v>12.467042159743475</v>
      </c>
      <c r="K26" s="330">
        <v>1.8594833940320403</v>
      </c>
      <c r="L26" s="330">
        <f t="shared" si="2"/>
        <v>14.326525553775515</v>
      </c>
      <c r="M26" s="236"/>
      <c r="N26" s="328">
        <f t="shared" si="3"/>
        <v>3.3859199831876019E-2</v>
      </c>
      <c r="O26" s="328">
        <f t="shared" si="4"/>
        <v>1.1078021939088023</v>
      </c>
      <c r="P26" s="327"/>
      <c r="Q26" s="328">
        <f t="shared" si="5"/>
        <v>-0.50610708126075377</v>
      </c>
      <c r="R26" s="328">
        <f t="shared" si="6"/>
        <v>2.3968260333006031</v>
      </c>
      <c r="S26" s="327"/>
      <c r="T26" s="328">
        <f t="shared" si="7"/>
        <v>-2.6291113235255015E-2</v>
      </c>
      <c r="U26" s="328">
        <f t="shared" si="8"/>
        <v>1.2610523547398333</v>
      </c>
    </row>
    <row r="27" spans="1:21" x14ac:dyDescent="0.2">
      <c r="A27" s="329" t="str">
        <f>name!D22</f>
        <v>62 Leisure, travel and related personal service occupations</v>
      </c>
      <c r="B27" s="330">
        <v>2.7707421350425148</v>
      </c>
      <c r="C27" s="330">
        <v>0.96355875000392532</v>
      </c>
      <c r="D27" s="330">
        <f t="shared" si="0"/>
        <v>3.7343008850464399</v>
      </c>
      <c r="E27" s="331"/>
      <c r="F27" s="330">
        <v>2.3018237379336863</v>
      </c>
      <c r="G27" s="330">
        <v>0.91072455513678685</v>
      </c>
      <c r="H27" s="330">
        <f t="shared" si="1"/>
        <v>3.2125482930704732</v>
      </c>
      <c r="I27" s="331"/>
      <c r="J27" s="330">
        <v>2.3333030505841115</v>
      </c>
      <c r="K27" s="330">
        <v>0.97827034876757657</v>
      </c>
      <c r="L27" s="330">
        <f t="shared" si="2"/>
        <v>3.3115733993516878</v>
      </c>
      <c r="M27" s="236"/>
      <c r="N27" s="328">
        <f t="shared" si="3"/>
        <v>-3.640355059490763</v>
      </c>
      <c r="O27" s="328">
        <f t="shared" si="4"/>
        <v>9.0595304196772197E-2</v>
      </c>
      <c r="P27" s="327"/>
      <c r="Q27" s="328">
        <f t="shared" si="5"/>
        <v>-1.1215228011720368</v>
      </c>
      <c r="R27" s="328">
        <f t="shared" si="6"/>
        <v>0.47810974752264812</v>
      </c>
      <c r="S27" s="327"/>
      <c r="T27" s="328">
        <f t="shared" si="7"/>
        <v>-2.9650756795436162</v>
      </c>
      <c r="U27" s="328">
        <f t="shared" si="8"/>
        <v>0.20259789083805213</v>
      </c>
    </row>
    <row r="28" spans="1:21" x14ac:dyDescent="0.2">
      <c r="A28" s="329" t="str">
        <f>name!D23</f>
        <v>63 Community and civil enforcement occupations</v>
      </c>
      <c r="B28" s="330">
        <v>3.7366667539736151E-2</v>
      </c>
      <c r="C28" s="330">
        <v>0.11465346145011879</v>
      </c>
      <c r="D28" s="330">
        <f t="shared" si="0"/>
        <v>0.15202012898985495</v>
      </c>
      <c r="E28" s="331"/>
      <c r="F28" s="330">
        <v>4.0776218972758654E-2</v>
      </c>
      <c r="G28" s="330">
        <v>0.1239104114362904</v>
      </c>
      <c r="H28" s="330">
        <f t="shared" si="1"/>
        <v>0.16468663040904907</v>
      </c>
      <c r="I28" s="331"/>
      <c r="J28" s="330">
        <v>5.4785910883428345E-2</v>
      </c>
      <c r="K28" s="330">
        <v>9.4189426660330408E-2</v>
      </c>
      <c r="L28" s="330">
        <f>SUM(J28:K28)</f>
        <v>0.14897533754375875</v>
      </c>
      <c r="M28" s="236"/>
      <c r="N28" s="328">
        <f t="shared" si="3"/>
        <v>1.7617382866576881</v>
      </c>
      <c r="O28" s="328">
        <f t="shared" si="4"/>
        <v>1.9884039910625706</v>
      </c>
      <c r="P28" s="327"/>
      <c r="Q28" s="328">
        <f t="shared" si="5"/>
        <v>1.5650123437621621</v>
      </c>
      <c r="R28" s="328">
        <f t="shared" si="6"/>
        <v>-1.8117265067383093</v>
      </c>
      <c r="S28" s="327"/>
      <c r="T28" s="328">
        <f t="shared" si="7"/>
        <v>1.6135090863687251</v>
      </c>
      <c r="U28" s="328">
        <f t="shared" si="8"/>
        <v>-0.66619558586585859</v>
      </c>
    </row>
    <row r="29" spans="1:21" x14ac:dyDescent="0.2">
      <c r="A29" s="329" t="str">
        <f>name!D24</f>
        <v>71 Sales occupations</v>
      </c>
      <c r="B29" s="330">
        <v>5.9361772488251594</v>
      </c>
      <c r="C29" s="330">
        <v>3.942610982828572</v>
      </c>
      <c r="D29" s="330">
        <f t="shared" si="0"/>
        <v>9.878788231653731</v>
      </c>
      <c r="E29" s="331"/>
      <c r="F29" s="330">
        <v>5.0033031635036318</v>
      </c>
      <c r="G29" s="330">
        <v>3.7799424757948406</v>
      </c>
      <c r="H29" s="330">
        <f t="shared" si="1"/>
        <v>8.7832456392984728</v>
      </c>
      <c r="I29" s="331"/>
      <c r="J29" s="330">
        <v>4.378638839622516</v>
      </c>
      <c r="K29" s="330">
        <v>3.4393849219814374</v>
      </c>
      <c r="L29" s="330">
        <f t="shared" si="2"/>
        <v>7.8180237616039534</v>
      </c>
      <c r="M29" s="236"/>
      <c r="N29" s="328">
        <f t="shared" si="3"/>
        <v>-3.3615419634684507</v>
      </c>
      <c r="O29" s="328">
        <f t="shared" si="4"/>
        <v>-0.885128918423983</v>
      </c>
      <c r="P29" s="327"/>
      <c r="Q29" s="328">
        <f t="shared" si="5"/>
        <v>-0.83914730462015807</v>
      </c>
      <c r="R29" s="328">
        <f t="shared" si="6"/>
        <v>-0.62746408930267616</v>
      </c>
      <c r="S29" s="327"/>
      <c r="T29" s="328">
        <f t="shared" si="7"/>
        <v>-2.3234592283318256</v>
      </c>
      <c r="U29" s="328">
        <f t="shared" si="8"/>
        <v>-0.77309079759254606</v>
      </c>
    </row>
    <row r="30" spans="1:21" x14ac:dyDescent="0.2">
      <c r="A30" s="329" t="str">
        <f>name!D25</f>
        <v>72 Customer service occupations</v>
      </c>
      <c r="B30" s="330">
        <v>1.525460948389092</v>
      </c>
      <c r="C30" s="330">
        <v>1.1259010279216655</v>
      </c>
      <c r="D30" s="330">
        <f t="shared" si="0"/>
        <v>2.6513619763107572</v>
      </c>
      <c r="E30" s="331"/>
      <c r="F30" s="330">
        <v>1.6584713011856502</v>
      </c>
      <c r="G30" s="330">
        <v>1.1900094480181078</v>
      </c>
      <c r="H30" s="330">
        <f t="shared" si="1"/>
        <v>2.848480749203758</v>
      </c>
      <c r="I30" s="331"/>
      <c r="J30" s="330">
        <v>2.3336877491803847</v>
      </c>
      <c r="K30" s="330">
        <v>2.0188379809181498</v>
      </c>
      <c r="L30" s="330">
        <f t="shared" si="2"/>
        <v>4.3525257300985345</v>
      </c>
      <c r="M30" s="236"/>
      <c r="N30" s="328">
        <f t="shared" si="3"/>
        <v>1.6860490231663583</v>
      </c>
      <c r="O30" s="328">
        <f t="shared" si="4"/>
        <v>2.3031451707294481</v>
      </c>
      <c r="P30" s="327"/>
      <c r="Q30" s="328">
        <f t="shared" si="5"/>
        <v>1.1137084233100447</v>
      </c>
      <c r="R30" s="328">
        <f t="shared" si="6"/>
        <v>3.5865583214572005</v>
      </c>
      <c r="S30" s="327"/>
      <c r="T30" s="328">
        <f t="shared" si="7"/>
        <v>1.4445810708416218</v>
      </c>
      <c r="U30" s="328">
        <f t="shared" si="8"/>
        <v>2.8667938334290488</v>
      </c>
    </row>
    <row r="31" spans="1:21" x14ac:dyDescent="0.2">
      <c r="A31" s="329" t="str">
        <f>name!D26</f>
        <v>81 Process, plant and machine operatives</v>
      </c>
      <c r="B31" s="330">
        <v>1.4319577291464334</v>
      </c>
      <c r="C31" s="330">
        <v>5.2785261189977168</v>
      </c>
      <c r="D31" s="330">
        <f t="shared" si="0"/>
        <v>6.7104838481441504</v>
      </c>
      <c r="E31" s="331"/>
      <c r="F31" s="330">
        <v>1.1996127341690681</v>
      </c>
      <c r="G31" s="330">
        <v>3.9779203748963625</v>
      </c>
      <c r="H31" s="330">
        <f t="shared" si="1"/>
        <v>5.1775331090654308</v>
      </c>
      <c r="I31" s="331"/>
      <c r="J31" s="330">
        <v>1.5482274641598504</v>
      </c>
      <c r="K31" s="330">
        <v>4.6481555293273189</v>
      </c>
      <c r="L31" s="330">
        <f t="shared" si="2"/>
        <v>6.1963829934871697</v>
      </c>
      <c r="M31" s="236"/>
      <c r="N31" s="328">
        <f t="shared" si="3"/>
        <v>-3.4789197423387042</v>
      </c>
      <c r="O31" s="328">
        <f t="shared" si="4"/>
        <v>1.7152911740126342</v>
      </c>
      <c r="P31" s="327"/>
      <c r="Q31" s="328">
        <f t="shared" si="5"/>
        <v>-5.5006802711761615</v>
      </c>
      <c r="R31" s="328">
        <f t="shared" si="6"/>
        <v>1.0434821400303385</v>
      </c>
      <c r="S31" s="327"/>
      <c r="T31" s="328">
        <f t="shared" si="7"/>
        <v>-5.0546259308065444</v>
      </c>
      <c r="U31" s="328">
        <f t="shared" si="8"/>
        <v>1.2047798672920829</v>
      </c>
    </row>
    <row r="32" spans="1:21" x14ac:dyDescent="0.2">
      <c r="A32" s="329" t="str">
        <f>name!D27</f>
        <v>82 Transport and mobile machine drivers and operatives</v>
      </c>
      <c r="B32" s="330">
        <v>0.30960198326609689</v>
      </c>
      <c r="C32" s="330">
        <v>5.8992319259669213</v>
      </c>
      <c r="D32" s="330">
        <f t="shared" si="0"/>
        <v>6.208833909233018</v>
      </c>
      <c r="E32" s="331"/>
      <c r="F32" s="330">
        <v>0.27648580557628627</v>
      </c>
      <c r="G32" s="330">
        <v>5.577445195880931</v>
      </c>
      <c r="H32" s="330">
        <f t="shared" si="1"/>
        <v>5.8539310014572177</v>
      </c>
      <c r="I32" s="331"/>
      <c r="J32" s="330">
        <v>0.48026681471855709</v>
      </c>
      <c r="K32" s="330">
        <v>5.8198964545645282</v>
      </c>
      <c r="L32" s="330">
        <f t="shared" si="2"/>
        <v>6.3001632692830851</v>
      </c>
      <c r="M32" s="236"/>
      <c r="N32" s="328">
        <f t="shared" si="3"/>
        <v>-2.2371573167733638</v>
      </c>
      <c r="O32" s="328">
        <f t="shared" si="4"/>
        <v>3.7498114037649799</v>
      </c>
      <c r="P32" s="327"/>
      <c r="Q32" s="328">
        <f t="shared" si="5"/>
        <v>-1.1155577687618545</v>
      </c>
      <c r="R32" s="328">
        <f t="shared" si="6"/>
        <v>0.28408040532164058</v>
      </c>
      <c r="S32" s="327"/>
      <c r="T32" s="328">
        <f t="shared" si="7"/>
        <v>-1.1702921882001838</v>
      </c>
      <c r="U32" s="328">
        <f t="shared" si="8"/>
        <v>0.49094887187575154</v>
      </c>
    </row>
    <row r="33" spans="1:21" x14ac:dyDescent="0.2">
      <c r="A33" s="329" t="str">
        <f>name!D28</f>
        <v>91 Elementary trades and related occupations</v>
      </c>
      <c r="B33" s="330">
        <v>0.95597121482595859</v>
      </c>
      <c r="C33" s="330">
        <v>2.6365921161772983</v>
      </c>
      <c r="D33" s="330">
        <f t="shared" si="0"/>
        <v>3.592563331003257</v>
      </c>
      <c r="E33" s="331"/>
      <c r="F33" s="330">
        <v>0.59417195887438079</v>
      </c>
      <c r="G33" s="330">
        <v>2.019698400102897</v>
      </c>
      <c r="H33" s="330">
        <f t="shared" si="1"/>
        <v>2.6138703589772776</v>
      </c>
      <c r="I33" s="331"/>
      <c r="J33" s="330">
        <v>0.46682420012373704</v>
      </c>
      <c r="K33" s="330">
        <v>1.6704946318084319</v>
      </c>
      <c r="L33" s="330">
        <f t="shared" si="2"/>
        <v>2.137318831932169</v>
      </c>
      <c r="M33" s="236"/>
      <c r="N33" s="328">
        <f t="shared" si="3"/>
        <v>-9.07287335732968</v>
      </c>
      <c r="O33" s="328">
        <f t="shared" si="4"/>
        <v>-1.5952458525623325</v>
      </c>
      <c r="P33" s="327"/>
      <c r="Q33" s="328">
        <f t="shared" si="5"/>
        <v>-5.1911858668242221</v>
      </c>
      <c r="R33" s="328">
        <f t="shared" si="6"/>
        <v>-1.2575487605260283</v>
      </c>
      <c r="S33" s="327"/>
      <c r="T33" s="328">
        <f t="shared" si="7"/>
        <v>-6.1626094698785883</v>
      </c>
      <c r="U33" s="328">
        <f t="shared" si="8"/>
        <v>-1.3329028356622419</v>
      </c>
    </row>
    <row r="34" spans="1:21" x14ac:dyDescent="0.2">
      <c r="A34" s="329" t="str">
        <f>name!D29</f>
        <v>92 Elementary administration and service occupations</v>
      </c>
      <c r="B34" s="330">
        <v>7.3840296015786295</v>
      </c>
      <c r="C34" s="330">
        <v>7.1884411128252426</v>
      </c>
      <c r="D34" s="330">
        <f t="shared" ref="D34" si="9">SUM(B34:C34)</f>
        <v>14.572470714403872</v>
      </c>
      <c r="E34" s="331"/>
      <c r="F34" s="330">
        <v>7.0550601434401807</v>
      </c>
      <c r="G34" s="330">
        <v>6.4173249283488563</v>
      </c>
      <c r="H34" s="330">
        <f t="shared" ref="H34" si="10">SUM(F34:G34)</f>
        <v>13.472385071789038</v>
      </c>
      <c r="I34" s="331"/>
      <c r="J34" s="330">
        <v>6.6371001480674598</v>
      </c>
      <c r="K34" s="330">
        <v>6.6312474063272582</v>
      </c>
      <c r="L34" s="330">
        <f t="shared" ref="L34" si="11">SUM(J34:K34)</f>
        <v>13.268347554394719</v>
      </c>
      <c r="M34" s="236"/>
      <c r="N34" s="328">
        <f t="shared" si="3"/>
        <v>-0.90734645873727926</v>
      </c>
      <c r="O34" s="328">
        <f t="shared" si="4"/>
        <v>-0.40630544875095431</v>
      </c>
      <c r="P34" s="327"/>
      <c r="Q34" s="328">
        <f t="shared" si="5"/>
        <v>-2.2439011155967248</v>
      </c>
      <c r="R34" s="328">
        <f t="shared" si="6"/>
        <v>0.21884965510903243</v>
      </c>
      <c r="S34" s="327"/>
      <c r="T34" s="328">
        <f t="shared" si="7"/>
        <v>-1.5575850156897664</v>
      </c>
      <c r="U34" s="328">
        <f t="shared" si="8"/>
        <v>-0.10168642784155191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72.629171827004782</v>
      </c>
      <c r="C36" s="333">
        <f t="shared" ref="C36:D36" si="12">SUM(C9:C34)</f>
        <v>85.142828172995266</v>
      </c>
      <c r="D36" s="333">
        <f t="shared" si="12"/>
        <v>157.77200000000002</v>
      </c>
      <c r="E36" s="333"/>
      <c r="F36" s="333">
        <f>SUM(F9:F34)</f>
        <v>74.368162457470476</v>
      </c>
      <c r="G36" s="333">
        <f t="shared" ref="G36:H36" si="13">SUM(G9:G34)</f>
        <v>83.841837542529575</v>
      </c>
      <c r="H36" s="333">
        <f t="shared" si="13"/>
        <v>158.21000000000004</v>
      </c>
      <c r="I36" s="333"/>
      <c r="J36" s="333">
        <f>SUM(J9:J34)</f>
        <v>81.297077252977743</v>
      </c>
      <c r="K36" s="333">
        <f t="shared" ref="K36:L36" si="14">SUM(K9:K34)</f>
        <v>88.603922747022196</v>
      </c>
      <c r="L36" s="333">
        <f t="shared" si="14"/>
        <v>169.9009999999999</v>
      </c>
      <c r="M36" s="258"/>
      <c r="N36" s="334">
        <f t="shared" si="3"/>
        <v>0.47434686710816631</v>
      </c>
      <c r="O36" s="334">
        <f>IF(F36&gt;0,(EXP(LN(J36/F36)/($J$6-$F$6))-1)*100,0)</f>
        <v>0.59564789872537105</v>
      </c>
      <c r="P36" s="335"/>
      <c r="Q36" s="334">
        <f t="shared" ref="Q36" si="15">IF(C36&gt;0,(EXP(LN(G36/C36)/($F$6-$B$6))-1)*100,0)</f>
        <v>-0.30748709060403057</v>
      </c>
      <c r="R36" s="334">
        <f t="shared" ref="R36" si="16">IF(G36&gt;0,(EXP(LN(K36/G36)/($J$6-$F$6))-1)*100,0)</f>
        <v>0.36897232538102287</v>
      </c>
      <c r="S36" s="335"/>
      <c r="T36" s="334">
        <f t="shared" ref="T36" si="17">IF(D36&gt;0,(EXP(LN(H36/D36)/($F$6-$B$6))-1)*100,0)</f>
        <v>5.5461606078743841E-2</v>
      </c>
      <c r="U36" s="334">
        <f t="shared" ref="U36" si="18">IF(H36&gt;0,(EXP(LN(L36/H36)/($J$6-$F$6))-1)*100,0)</f>
        <v>0.47641560095557089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Worcestershire</v>
      </c>
      <c r="Q1" s="19" t="str">
        <f>CONCATENATE("Occupation Table 5.1  Males: Employment Change by Status (SOC 2020), ",B$5,"-",L$5,", ",Info!B5)</f>
        <v>Occupation Table 5.1  Males: Employment Change by Status (SOC 2020), 2015-2035, Worcestershire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Worcestershire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9.6940166818803206</v>
      </c>
      <c r="C8" s="11">
        <v>1.4073752751342499</v>
      </c>
      <c r="D8" s="11">
        <v>2.2291661394237199</v>
      </c>
      <c r="E8" s="11">
        <f>SUM(B8:D8)</f>
        <v>13.33055809643829</v>
      </c>
      <c r="F8" s="11"/>
      <c r="G8" s="11">
        <v>10.60904326645122</v>
      </c>
      <c r="H8" s="11">
        <v>2.1981632993382254</v>
      </c>
      <c r="I8" s="11">
        <v>2.6223861389813812</v>
      </c>
      <c r="J8" s="11">
        <f>SUM(G8:I8)</f>
        <v>15.429592704770828</v>
      </c>
      <c r="K8" s="11"/>
      <c r="L8" s="11">
        <v>12.338411729540294</v>
      </c>
      <c r="M8" s="11">
        <v>2.8838342330694533</v>
      </c>
      <c r="N8" s="11">
        <v>2.9141037084543533</v>
      </c>
      <c r="O8" s="11">
        <f>SUM(L8:N8)</f>
        <v>18.136349671064099</v>
      </c>
      <c r="Q8" s="10" t="str">
        <f>name!E4</f>
        <v>Managers, directors and senior officials</v>
      </c>
      <c r="R8" s="11">
        <v>6.8544154879774144</v>
      </c>
      <c r="S8" s="11">
        <v>0.59716393059060047</v>
      </c>
      <c r="T8" s="11">
        <v>1.5250027493351108</v>
      </c>
      <c r="U8" s="11">
        <f>SUM(R8:T8)</f>
        <v>8.9765821679031248</v>
      </c>
      <c r="V8" s="11"/>
      <c r="W8" s="11">
        <v>7.2529570772849858</v>
      </c>
      <c r="X8" s="11">
        <v>0.98800158488447021</v>
      </c>
      <c r="Y8" s="11">
        <v>1.6520746314189758</v>
      </c>
      <c r="Z8" s="11">
        <f>SUM(W8:Y8)</f>
        <v>9.8930332935884326</v>
      </c>
      <c r="AA8" s="11"/>
      <c r="AB8" s="11">
        <v>7.7953931148565694</v>
      </c>
      <c r="AC8" s="11">
        <v>1.3936583405724883</v>
      </c>
      <c r="AD8" s="11">
        <v>1.8202961274229306</v>
      </c>
      <c r="AE8" s="11">
        <f>SUM(AB8:AD8)</f>
        <v>11.009347582851987</v>
      </c>
      <c r="AG8" s="10" t="str">
        <f>name!E4</f>
        <v>Managers, directors and senior officials</v>
      </c>
      <c r="AH8" s="11">
        <v>2.8396011939029151</v>
      </c>
      <c r="AI8" s="11">
        <v>0.8102113445436494</v>
      </c>
      <c r="AJ8" s="11">
        <v>0.70416339008860929</v>
      </c>
      <c r="AK8" s="11">
        <f>SUM(AH8:AJ8)</f>
        <v>4.3539759285351742</v>
      </c>
      <c r="AL8" s="11"/>
      <c r="AM8" s="11">
        <v>3.356086189166235</v>
      </c>
      <c r="AN8" s="11">
        <v>1.2101617144537569</v>
      </c>
      <c r="AO8" s="11">
        <v>0.97031150756240481</v>
      </c>
      <c r="AP8" s="11">
        <f>SUM(AM8:AO8)</f>
        <v>5.536559411182397</v>
      </c>
      <c r="AQ8" s="11"/>
      <c r="AR8" s="11">
        <v>4.543018614683719</v>
      </c>
      <c r="AS8" s="11">
        <v>1.4901758924969661</v>
      </c>
      <c r="AT8" s="11">
        <v>1.0938075810314225</v>
      </c>
      <c r="AU8" s="11">
        <f>SUM(AR8:AT8)</f>
        <v>7.127002088212107</v>
      </c>
    </row>
    <row r="9" spans="1:47" x14ac:dyDescent="0.2">
      <c r="A9" t="str">
        <f>name!E5</f>
        <v>Professional occupations</v>
      </c>
      <c r="B9" s="11">
        <v>19.34574637833795</v>
      </c>
      <c r="C9" s="11">
        <v>5.5225068061976383</v>
      </c>
      <c r="D9" s="11">
        <v>3.2223506077309074</v>
      </c>
      <c r="E9" s="11">
        <f t="shared" ref="E9:E18" si="0">SUM(B9:D9)</f>
        <v>28.090603792266496</v>
      </c>
      <c r="F9" s="11"/>
      <c r="G9" s="11">
        <v>22.800761868283377</v>
      </c>
      <c r="H9" s="11">
        <v>6.7683792032504071</v>
      </c>
      <c r="I9" s="11">
        <v>3.8844892990383779</v>
      </c>
      <c r="J9" s="11">
        <f t="shared" ref="J9:J16" si="1">SUM(G9:I9)</f>
        <v>33.453630370572164</v>
      </c>
      <c r="K9" s="11"/>
      <c r="L9" s="11">
        <v>28.149775524219141</v>
      </c>
      <c r="M9" s="11">
        <v>8.7042969941783852</v>
      </c>
      <c r="N9" s="11">
        <v>3.7083089914822178</v>
      </c>
      <c r="O9" s="11">
        <f t="shared" ref="O9:O16" si="2">SUM(L9:N9)</f>
        <v>40.562381509879749</v>
      </c>
      <c r="Q9" s="10" t="str">
        <f>name!E5</f>
        <v>Professional occupations</v>
      </c>
      <c r="R9" s="11">
        <v>11.498458205015973</v>
      </c>
      <c r="S9" s="11">
        <v>1.0054131047206949</v>
      </c>
      <c r="T9" s="11">
        <v>2.2116065199481274</v>
      </c>
      <c r="U9" s="11">
        <f t="shared" ref="U9:U16" si="3">SUM(R9:T9)</f>
        <v>14.715477829684795</v>
      </c>
      <c r="V9" s="11"/>
      <c r="W9" s="11">
        <v>13.113394061188812</v>
      </c>
      <c r="X9" s="11">
        <v>1.4393235534734832</v>
      </c>
      <c r="Y9" s="11">
        <v>2.8208135553007914</v>
      </c>
      <c r="Z9" s="11">
        <f t="shared" ref="Z9:Z16" si="4">SUM(W9:Y9)</f>
        <v>17.373531169963087</v>
      </c>
      <c r="AA9" s="11"/>
      <c r="AB9" s="11">
        <v>15.66008068905696</v>
      </c>
      <c r="AC9" s="11">
        <v>1.9588863454409475</v>
      </c>
      <c r="AD9" s="11">
        <v>2.6207953972954945</v>
      </c>
      <c r="AE9" s="11">
        <f t="shared" ref="AE9:AE16" si="5">SUM(AB9:AD9)</f>
        <v>20.239762431793402</v>
      </c>
      <c r="AG9" s="10" t="str">
        <f>name!E5</f>
        <v>Professional occupations</v>
      </c>
      <c r="AH9" s="11">
        <v>7.8472881733219797</v>
      </c>
      <c r="AI9" s="11">
        <v>4.5170937014769423</v>
      </c>
      <c r="AJ9" s="11">
        <v>1.0107440877827791</v>
      </c>
      <c r="AK9" s="11">
        <f t="shared" ref="AK9:AK18" si="6">SUM(AH9:AJ9)</f>
        <v>13.375125962581702</v>
      </c>
      <c r="AL9" s="11"/>
      <c r="AM9" s="11">
        <v>9.6873678070945637</v>
      </c>
      <c r="AN9" s="11">
        <v>5.3290556497769233</v>
      </c>
      <c r="AO9" s="11">
        <v>1.0636757437375857</v>
      </c>
      <c r="AP9" s="11">
        <f t="shared" ref="AP9:AP18" si="7">SUM(AM9:AO9)</f>
        <v>16.080099200609073</v>
      </c>
      <c r="AQ9" s="11"/>
      <c r="AR9" s="11">
        <v>12.489694835162176</v>
      </c>
      <c r="AS9" s="11">
        <v>6.7454106487374377</v>
      </c>
      <c r="AT9" s="11">
        <v>1.0875135941867229</v>
      </c>
      <c r="AU9" s="11">
        <f t="shared" ref="AU9:AU18" si="8">SUM(AR9:AT9)</f>
        <v>20.322619078086337</v>
      </c>
    </row>
    <row r="10" spans="1:47" x14ac:dyDescent="0.2">
      <c r="A10" t="str">
        <f>name!E6</f>
        <v>Associate professional occupations</v>
      </c>
      <c r="B10" s="11">
        <v>11.961865872139064</v>
      </c>
      <c r="C10" s="11">
        <v>3.6895330145802636</v>
      </c>
      <c r="D10" s="11">
        <v>2.6470771683842478</v>
      </c>
      <c r="E10" s="11">
        <f t="shared" si="0"/>
        <v>18.298476055103574</v>
      </c>
      <c r="F10" s="11"/>
      <c r="G10" s="11">
        <v>13.294607387687597</v>
      </c>
      <c r="H10" s="11">
        <v>4.3782209951344573</v>
      </c>
      <c r="I10" s="11">
        <v>2.5468797689302454</v>
      </c>
      <c r="J10" s="11">
        <f t="shared" si="1"/>
        <v>20.2197081517523</v>
      </c>
      <c r="K10" s="11"/>
      <c r="L10" s="11">
        <v>14.24601251564693</v>
      </c>
      <c r="M10" s="11">
        <v>4.8359876319862387</v>
      </c>
      <c r="N10" s="11">
        <v>2.5955258375026578</v>
      </c>
      <c r="O10" s="11">
        <f t="shared" si="2"/>
        <v>21.677525985135823</v>
      </c>
      <c r="Q10" s="10" t="str">
        <f>name!E6</f>
        <v>Associate professional occupations</v>
      </c>
      <c r="R10" s="11">
        <v>7.5914080888793025</v>
      </c>
      <c r="S10" s="11">
        <v>0.99084388755306485</v>
      </c>
      <c r="T10" s="11">
        <v>1.6089052947968749</v>
      </c>
      <c r="U10" s="11">
        <f t="shared" si="3"/>
        <v>10.191157271229242</v>
      </c>
      <c r="V10" s="11"/>
      <c r="W10" s="11">
        <v>8.0420118036829127</v>
      </c>
      <c r="X10" s="11">
        <v>1.3323695064395789</v>
      </c>
      <c r="Y10" s="11">
        <v>1.6489747538742114</v>
      </c>
      <c r="Z10" s="11">
        <f t="shared" si="4"/>
        <v>11.023356063996703</v>
      </c>
      <c r="AA10" s="11"/>
      <c r="AB10" s="11">
        <v>7.8537651594603552</v>
      </c>
      <c r="AC10" s="11">
        <v>1.2745078940155157</v>
      </c>
      <c r="AD10" s="11">
        <v>1.6687403333711444</v>
      </c>
      <c r="AE10" s="11">
        <f t="shared" si="5"/>
        <v>10.797013386847015</v>
      </c>
      <c r="AG10" s="10" t="str">
        <f>name!E6</f>
        <v>Associate professional occupations</v>
      </c>
      <c r="AH10" s="11">
        <v>4.3704577832597593</v>
      </c>
      <c r="AI10" s="11">
        <v>2.6986891270271984</v>
      </c>
      <c r="AJ10" s="11">
        <v>1.0381718735873726</v>
      </c>
      <c r="AK10" s="11">
        <f t="shared" si="6"/>
        <v>8.1073187838743301</v>
      </c>
      <c r="AL10" s="11"/>
      <c r="AM10" s="11">
        <v>5.2525955840046841</v>
      </c>
      <c r="AN10" s="11">
        <v>3.0458514886948778</v>
      </c>
      <c r="AO10" s="11">
        <v>0.89790501505603393</v>
      </c>
      <c r="AP10" s="11">
        <f t="shared" si="7"/>
        <v>9.1963520877555958</v>
      </c>
      <c r="AQ10" s="11"/>
      <c r="AR10" s="11">
        <v>6.3922473561865703</v>
      </c>
      <c r="AS10" s="11">
        <v>3.5614797379707217</v>
      </c>
      <c r="AT10" s="11">
        <v>0.92678550413151295</v>
      </c>
      <c r="AU10" s="11">
        <f t="shared" si="8"/>
        <v>10.880512598288805</v>
      </c>
    </row>
    <row r="11" spans="1:47" x14ac:dyDescent="0.2">
      <c r="A11" t="str">
        <f>name!E7</f>
        <v>Administrative and secretarial occupations</v>
      </c>
      <c r="B11" s="11">
        <v>10.444181517002837</v>
      </c>
      <c r="C11" s="11">
        <v>8.2002770657677519</v>
      </c>
      <c r="D11" s="11">
        <v>0.71945541451935824</v>
      </c>
      <c r="E11" s="11">
        <f t="shared" si="0"/>
        <v>19.363913997289949</v>
      </c>
      <c r="F11" s="11"/>
      <c r="G11" s="11">
        <v>10.061811343363193</v>
      </c>
      <c r="H11" s="11">
        <v>7.804488050984526</v>
      </c>
      <c r="I11" s="11">
        <v>0.58494954670389254</v>
      </c>
      <c r="J11" s="11">
        <f t="shared" si="1"/>
        <v>18.451248941051613</v>
      </c>
      <c r="K11" s="11"/>
      <c r="L11" s="11">
        <v>8.799197423454677</v>
      </c>
      <c r="M11" s="11">
        <v>6.7247326648080552</v>
      </c>
      <c r="N11" s="11">
        <v>0.55025179381231748</v>
      </c>
      <c r="O11" s="11">
        <f t="shared" si="2"/>
        <v>16.074181882075049</v>
      </c>
      <c r="Q11" s="10" t="str">
        <f>name!E7</f>
        <v>Administrative and secretarial occupations</v>
      </c>
      <c r="R11" s="11">
        <v>3.7035988959604698</v>
      </c>
      <c r="S11" s="11">
        <v>1.2839356197513097</v>
      </c>
      <c r="T11" s="11">
        <v>0.20840698433841709</v>
      </c>
      <c r="U11" s="11">
        <f t="shared" si="3"/>
        <v>5.1959415000501963</v>
      </c>
      <c r="V11" s="11"/>
      <c r="W11" s="11">
        <v>3.8250830632555863</v>
      </c>
      <c r="X11" s="11">
        <v>1.4345889658908357</v>
      </c>
      <c r="Y11" s="11">
        <v>0.18728485918054122</v>
      </c>
      <c r="Z11" s="11">
        <f t="shared" si="4"/>
        <v>5.4469568883269632</v>
      </c>
      <c r="AA11" s="11"/>
      <c r="AB11" s="11">
        <v>4.2167974633565661</v>
      </c>
      <c r="AC11" s="11">
        <v>1.5397550197146912</v>
      </c>
      <c r="AD11" s="11">
        <v>0.27684405799573569</v>
      </c>
      <c r="AE11" s="11">
        <f t="shared" si="5"/>
        <v>6.0333965410669927</v>
      </c>
      <c r="AG11" s="10" t="str">
        <f>name!E7</f>
        <v>Administrative and secretarial occupations</v>
      </c>
      <c r="AH11" s="11">
        <v>6.7405826210423667</v>
      </c>
      <c r="AI11" s="11">
        <v>6.9163414460164443</v>
      </c>
      <c r="AJ11" s="11">
        <v>0.51104843018094093</v>
      </c>
      <c r="AK11" s="11">
        <f t="shared" si="6"/>
        <v>14.16797249723975</v>
      </c>
      <c r="AL11" s="11"/>
      <c r="AM11" s="11">
        <v>6.2367282801076112</v>
      </c>
      <c r="AN11" s="11">
        <v>6.3698990850936896</v>
      </c>
      <c r="AO11" s="11">
        <v>0.39766468752335132</v>
      </c>
      <c r="AP11" s="11">
        <f t="shared" si="7"/>
        <v>13.004292052724653</v>
      </c>
      <c r="AQ11" s="11"/>
      <c r="AR11" s="11">
        <v>4.5823999600981047</v>
      </c>
      <c r="AS11" s="11">
        <v>5.1849776450933645</v>
      </c>
      <c r="AT11" s="11">
        <v>0.27340773581658173</v>
      </c>
      <c r="AU11" s="11">
        <f t="shared" si="8"/>
        <v>10.040785341008052</v>
      </c>
    </row>
    <row r="12" spans="1:47" x14ac:dyDescent="0.2">
      <c r="A12" t="str">
        <f>name!E8</f>
        <v>Skilled trades occupations</v>
      </c>
      <c r="B12" s="11">
        <v>11.751844417296649</v>
      </c>
      <c r="C12" s="11">
        <v>1.7828455140904398</v>
      </c>
      <c r="D12" s="11">
        <v>5.7658516696542526</v>
      </c>
      <c r="E12" s="11">
        <f t="shared" si="0"/>
        <v>19.300541601041342</v>
      </c>
      <c r="F12" s="11"/>
      <c r="G12" s="11">
        <v>9.1673130986867069</v>
      </c>
      <c r="H12" s="11">
        <v>1.4444560028420124</v>
      </c>
      <c r="I12" s="11">
        <v>6.0459044623460434</v>
      </c>
      <c r="J12" s="11">
        <f t="shared" si="1"/>
        <v>16.657673563874763</v>
      </c>
      <c r="K12" s="11"/>
      <c r="L12" s="11">
        <v>7.7254737386061922</v>
      </c>
      <c r="M12" s="11">
        <v>1.6840208884396792</v>
      </c>
      <c r="N12" s="11">
        <v>6.1812298933287684</v>
      </c>
      <c r="O12" s="11">
        <f t="shared" si="2"/>
        <v>15.590724520374639</v>
      </c>
      <c r="Q12" s="10" t="str">
        <f>name!E8</f>
        <v>Skilled trades occupations</v>
      </c>
      <c r="R12" s="11">
        <v>11.095015641057698</v>
      </c>
      <c r="S12" s="11">
        <v>1.2502022983600507</v>
      </c>
      <c r="T12" s="11">
        <v>5.2319933815637052</v>
      </c>
      <c r="U12" s="11">
        <f t="shared" si="3"/>
        <v>17.577211320981455</v>
      </c>
      <c r="V12" s="11"/>
      <c r="W12" s="11">
        <v>8.470779056380028</v>
      </c>
      <c r="X12" s="11">
        <v>0.95191271332216398</v>
      </c>
      <c r="Y12" s="11">
        <v>5.3818410643445143</v>
      </c>
      <c r="Z12" s="11">
        <f t="shared" si="4"/>
        <v>14.804532834046707</v>
      </c>
      <c r="AA12" s="11"/>
      <c r="AB12" s="11">
        <v>6.875163913044573</v>
      </c>
      <c r="AC12" s="11">
        <v>1.1283456868845811</v>
      </c>
      <c r="AD12" s="11">
        <v>5.3609331101465569</v>
      </c>
      <c r="AE12" s="11">
        <f t="shared" si="5"/>
        <v>13.364442710075711</v>
      </c>
      <c r="AG12" s="10" t="str">
        <f>name!E8</f>
        <v>Skilled trades occupations</v>
      </c>
      <c r="AH12" s="11">
        <v>0.65682877623894764</v>
      </c>
      <c r="AI12" s="11">
        <v>0.53264321573038986</v>
      </c>
      <c r="AJ12" s="11">
        <v>0.53385828809054525</v>
      </c>
      <c r="AK12" s="11">
        <f t="shared" si="6"/>
        <v>1.7233302800598826</v>
      </c>
      <c r="AL12" s="11"/>
      <c r="AM12" s="11">
        <v>0.69653404230667482</v>
      </c>
      <c r="AN12" s="11">
        <v>0.49254328951984849</v>
      </c>
      <c r="AO12" s="11">
        <v>0.66406339800152925</v>
      </c>
      <c r="AP12" s="11">
        <f t="shared" si="7"/>
        <v>1.8531407298280524</v>
      </c>
      <c r="AQ12" s="11"/>
      <c r="AR12" s="11">
        <v>0.85030982556162304</v>
      </c>
      <c r="AS12" s="11">
        <v>0.55567520155509809</v>
      </c>
      <c r="AT12" s="11">
        <v>0.82029678318221155</v>
      </c>
      <c r="AU12" s="11">
        <f t="shared" si="8"/>
        <v>2.2262818102989326</v>
      </c>
    </row>
    <row r="13" spans="1:47" x14ac:dyDescent="0.2">
      <c r="A13" t="str">
        <f>name!E9</f>
        <v>Caring, leisure and other service occupations</v>
      </c>
      <c r="B13" s="11">
        <v>7.4691647271553494</v>
      </c>
      <c r="C13" s="11">
        <v>6.9637220480000677</v>
      </c>
      <c r="D13" s="11">
        <v>1.340517671956146</v>
      </c>
      <c r="E13" s="11">
        <f t="shared" si="0"/>
        <v>15.773404447111563</v>
      </c>
      <c r="F13" s="11"/>
      <c r="G13" s="11">
        <v>7.3413349998209405</v>
      </c>
      <c r="H13" s="11">
        <v>6.7155449707950421</v>
      </c>
      <c r="I13" s="11">
        <v>1.1918203675711903</v>
      </c>
      <c r="J13" s="11">
        <f t="shared" si="1"/>
        <v>15.248700338187174</v>
      </c>
      <c r="K13" s="11"/>
      <c r="L13" s="11">
        <v>8.8977699186188577</v>
      </c>
      <c r="M13" s="11">
        <v>7.365056033725299</v>
      </c>
      <c r="N13" s="11">
        <v>1.5242483383268055</v>
      </c>
      <c r="O13" s="11">
        <f t="shared" si="2"/>
        <v>17.787074290670965</v>
      </c>
      <c r="Q13" s="10" t="str">
        <f>name!E9</f>
        <v>Caring, leisure and other service occupations</v>
      </c>
      <c r="R13" s="11">
        <v>1.4792086648938425</v>
      </c>
      <c r="S13" s="11">
        <v>0.72332087446793591</v>
      </c>
      <c r="T13" s="11">
        <v>0.2126252590672231</v>
      </c>
      <c r="U13" s="11">
        <f t="shared" si="3"/>
        <v>2.4151547984290018</v>
      </c>
      <c r="V13" s="11"/>
      <c r="W13" s="11">
        <v>1.3465628012514956</v>
      </c>
      <c r="X13" s="11">
        <v>0.7764184102389714</v>
      </c>
      <c r="Y13" s="11">
        <v>0.21510525807521985</v>
      </c>
      <c r="Z13" s="11">
        <f t="shared" si="4"/>
        <v>2.3380864695656869</v>
      </c>
      <c r="AA13" s="11"/>
      <c r="AB13" s="11">
        <v>1.6578358864129283</v>
      </c>
      <c r="AC13" s="11">
        <v>0.92862659344675169</v>
      </c>
      <c r="AD13" s="11">
        <v>0.3454806896002669</v>
      </c>
      <c r="AE13" s="11">
        <f t="shared" si="5"/>
        <v>2.9319431694599469</v>
      </c>
      <c r="AG13" s="10" t="str">
        <f>name!E9</f>
        <v>Caring, leisure and other service occupations</v>
      </c>
      <c r="AH13" s="11">
        <v>5.9899560622615065</v>
      </c>
      <c r="AI13" s="11">
        <v>6.240401173532133</v>
      </c>
      <c r="AJ13" s="11">
        <v>1.1278924128889223</v>
      </c>
      <c r="AK13" s="11">
        <f t="shared" si="6"/>
        <v>13.358249648682563</v>
      </c>
      <c r="AL13" s="11"/>
      <c r="AM13" s="11">
        <v>5.9947721985694455</v>
      </c>
      <c r="AN13" s="11">
        <v>5.9391265605560699</v>
      </c>
      <c r="AO13" s="11">
        <v>0.9767151094959704</v>
      </c>
      <c r="AP13" s="11">
        <f t="shared" si="7"/>
        <v>12.910613868621486</v>
      </c>
      <c r="AQ13" s="11"/>
      <c r="AR13" s="11">
        <v>7.2399340322059293</v>
      </c>
      <c r="AS13" s="11">
        <v>6.4364294402785474</v>
      </c>
      <c r="AT13" s="11">
        <v>1.1787676487265395</v>
      </c>
      <c r="AU13" s="11">
        <f t="shared" si="8"/>
        <v>14.855131121211016</v>
      </c>
    </row>
    <row r="14" spans="1:47" x14ac:dyDescent="0.2">
      <c r="A14" t="str">
        <f>name!E10</f>
        <v>Sales and customer service occupations</v>
      </c>
      <c r="B14" s="11">
        <v>4.5467502708237468</v>
      </c>
      <c r="C14" s="11">
        <v>7.193769472616526</v>
      </c>
      <c r="D14" s="11">
        <v>0.78963046452421826</v>
      </c>
      <c r="E14" s="11">
        <f t="shared" si="0"/>
        <v>12.530150207964493</v>
      </c>
      <c r="F14" s="11"/>
      <c r="G14" s="11">
        <v>4.1947950596815113</v>
      </c>
      <c r="H14" s="11">
        <v>6.9144391296343102</v>
      </c>
      <c r="I14" s="11">
        <v>0.52249219918641177</v>
      </c>
      <c r="J14" s="11">
        <f t="shared" si="1"/>
        <v>11.631726388502232</v>
      </c>
      <c r="K14" s="11"/>
      <c r="L14" s="11">
        <v>4.5351426266244417</v>
      </c>
      <c r="M14" s="11">
        <v>7.1806719238092764</v>
      </c>
      <c r="N14" s="11">
        <v>0.45473494126877712</v>
      </c>
      <c r="O14" s="11">
        <f t="shared" si="2"/>
        <v>12.170549491702495</v>
      </c>
      <c r="Q14" s="10" t="str">
        <f>name!E10</f>
        <v>Sales and customer service occupations</v>
      </c>
      <c r="R14" s="11">
        <v>2.4696720259270655</v>
      </c>
      <c r="S14" s="11">
        <v>2.1099368212236183</v>
      </c>
      <c r="T14" s="11">
        <v>0.48890316359955482</v>
      </c>
      <c r="U14" s="11">
        <f t="shared" si="3"/>
        <v>5.068512010750239</v>
      </c>
      <c r="V14" s="11"/>
      <c r="W14" s="11">
        <v>2.3294590773908905</v>
      </c>
      <c r="X14" s="11">
        <v>2.3290219389683711</v>
      </c>
      <c r="Y14" s="11">
        <v>0.31147090745368838</v>
      </c>
      <c r="Z14" s="11">
        <f t="shared" si="4"/>
        <v>4.9699519238129497</v>
      </c>
      <c r="AA14" s="11"/>
      <c r="AB14" s="11">
        <v>2.6528531980013823</v>
      </c>
      <c r="AC14" s="11">
        <v>2.5278101929082921</v>
      </c>
      <c r="AD14" s="11">
        <v>0.27755951198991385</v>
      </c>
      <c r="AE14" s="11">
        <f t="shared" si="5"/>
        <v>5.4582229028995881</v>
      </c>
      <c r="AG14" s="10" t="str">
        <f>name!E10</f>
        <v>Sales and customer service occupations</v>
      </c>
      <c r="AH14" s="11">
        <v>2.0770782448966836</v>
      </c>
      <c r="AI14" s="11">
        <v>5.0838326513929051</v>
      </c>
      <c r="AJ14" s="11">
        <v>0.30072730092466282</v>
      </c>
      <c r="AK14" s="11">
        <f t="shared" si="6"/>
        <v>7.4616381972142518</v>
      </c>
      <c r="AL14" s="11"/>
      <c r="AM14" s="11">
        <v>1.8653359822906177</v>
      </c>
      <c r="AN14" s="11">
        <v>4.5854171906659422</v>
      </c>
      <c r="AO14" s="11">
        <v>0.21102129173272383</v>
      </c>
      <c r="AP14" s="11">
        <f t="shared" si="7"/>
        <v>6.6617744646892838</v>
      </c>
      <c r="AQ14" s="11"/>
      <c r="AR14" s="11">
        <v>1.8822894286230607</v>
      </c>
      <c r="AS14" s="11">
        <v>4.6528617309009759</v>
      </c>
      <c r="AT14" s="11">
        <v>0.17717542927886334</v>
      </c>
      <c r="AU14" s="11">
        <f t="shared" si="8"/>
        <v>6.7123265888028998</v>
      </c>
    </row>
    <row r="15" spans="1:47" x14ac:dyDescent="0.2">
      <c r="A15" t="str">
        <f>name!E11</f>
        <v>Process, plant and machine operatives</v>
      </c>
      <c r="B15" s="11">
        <v>10.040451043578425</v>
      </c>
      <c r="C15" s="11">
        <v>1.4890692786363051</v>
      </c>
      <c r="D15" s="11">
        <v>1.389797435162436</v>
      </c>
      <c r="E15" s="11">
        <f t="shared" si="0"/>
        <v>12.919317757377167</v>
      </c>
      <c r="F15" s="11"/>
      <c r="G15" s="11">
        <v>7.5398404247210706</v>
      </c>
      <c r="H15" s="11">
        <v>1.8635369200843508</v>
      </c>
      <c r="I15" s="11">
        <v>1.6280867657172253</v>
      </c>
      <c r="J15" s="11">
        <f t="shared" si="1"/>
        <v>11.031464110522645</v>
      </c>
      <c r="K15" s="11"/>
      <c r="L15" s="11">
        <v>8.0662823975069475</v>
      </c>
      <c r="M15" s="11">
        <v>2.4525164379101509</v>
      </c>
      <c r="N15" s="11">
        <v>1.9777474273531521</v>
      </c>
      <c r="O15" s="11">
        <f t="shared" si="2"/>
        <v>12.49654626277025</v>
      </c>
      <c r="Q15" s="10" t="str">
        <f>name!E11</f>
        <v>Process, plant and machine operatives</v>
      </c>
      <c r="R15" s="11">
        <v>8.8196376743552278</v>
      </c>
      <c r="S15" s="11">
        <v>1.0768857180565685</v>
      </c>
      <c r="T15" s="11">
        <v>1.2812346525528431</v>
      </c>
      <c r="U15" s="11">
        <f t="shared" si="3"/>
        <v>11.177758044964639</v>
      </c>
      <c r="V15" s="11"/>
      <c r="W15" s="11">
        <v>6.6040451727131169</v>
      </c>
      <c r="X15" s="11">
        <v>1.4646812751897846</v>
      </c>
      <c r="Y15" s="11">
        <v>1.4866391228743943</v>
      </c>
      <c r="Z15" s="11">
        <f t="shared" si="4"/>
        <v>9.5553655707772958</v>
      </c>
      <c r="AA15" s="11"/>
      <c r="AB15" s="11">
        <v>6.9215477175184708</v>
      </c>
      <c r="AC15" s="11">
        <v>1.7377441493516463</v>
      </c>
      <c r="AD15" s="11">
        <v>1.8087601170217278</v>
      </c>
      <c r="AE15" s="11">
        <f t="shared" si="5"/>
        <v>10.468051983891844</v>
      </c>
      <c r="AG15" s="10" t="str">
        <f>name!E11</f>
        <v>Process, plant and machine operatives</v>
      </c>
      <c r="AH15" s="11">
        <v>1.2208133692231999</v>
      </c>
      <c r="AI15" s="11">
        <v>0.41218356057973699</v>
      </c>
      <c r="AJ15" s="11">
        <v>0.10856278260959437</v>
      </c>
      <c r="AK15" s="11">
        <f t="shared" si="6"/>
        <v>1.7415597124125313</v>
      </c>
      <c r="AL15" s="11"/>
      <c r="AM15" s="11">
        <v>0.93579525200795477</v>
      </c>
      <c r="AN15" s="11">
        <v>0.39885564489456921</v>
      </c>
      <c r="AO15" s="11">
        <v>0.14144764284283162</v>
      </c>
      <c r="AP15" s="11">
        <f t="shared" si="7"/>
        <v>1.4760985397453554</v>
      </c>
      <c r="AQ15" s="11"/>
      <c r="AR15" s="11">
        <v>1.1447346799884757</v>
      </c>
      <c r="AS15" s="11">
        <v>0.71477228855850539</v>
      </c>
      <c r="AT15" s="11">
        <v>0.16898731033142456</v>
      </c>
      <c r="AU15" s="11">
        <f t="shared" si="8"/>
        <v>2.0284942788784055</v>
      </c>
    </row>
    <row r="16" spans="1:47" x14ac:dyDescent="0.2">
      <c r="A16" t="str">
        <f>name!E12</f>
        <v>Elementary occupations</v>
      </c>
      <c r="B16" s="11">
        <v>7.7005218151477042</v>
      </c>
      <c r="C16" s="11">
        <v>8.7245305740709043</v>
      </c>
      <c r="D16" s="11">
        <v>1.7399816561885166</v>
      </c>
      <c r="E16" s="11">
        <f t="shared" si="0"/>
        <v>18.165034045407122</v>
      </c>
      <c r="F16" s="11"/>
      <c r="G16" s="11">
        <v>6.2089396756103596</v>
      </c>
      <c r="H16" s="11">
        <v>8.2473985208747518</v>
      </c>
      <c r="I16" s="11">
        <v>1.6299172342811985</v>
      </c>
      <c r="J16" s="11">
        <f t="shared" si="1"/>
        <v>16.086255430766311</v>
      </c>
      <c r="K16" s="11"/>
      <c r="L16" s="11">
        <v>5.759939740947174</v>
      </c>
      <c r="M16" s="11">
        <v>7.5290228573274645</v>
      </c>
      <c r="N16" s="11">
        <v>2.1167037880522486</v>
      </c>
      <c r="O16" s="11">
        <f t="shared" si="2"/>
        <v>15.405666386326887</v>
      </c>
      <c r="Q16" s="10" t="str">
        <f>name!E12</f>
        <v>Elementary occupations</v>
      </c>
      <c r="R16" s="11">
        <v>5.974607701900676</v>
      </c>
      <c r="S16" s="11">
        <v>3.0038858743806118</v>
      </c>
      <c r="T16" s="11">
        <v>0.84653965272125875</v>
      </c>
      <c r="U16" s="11">
        <f t="shared" si="3"/>
        <v>9.8250332290025462</v>
      </c>
      <c r="V16" s="11"/>
      <c r="W16" s="11">
        <v>4.7362174522714291</v>
      </c>
      <c r="X16" s="11">
        <v>2.8974201049608572</v>
      </c>
      <c r="Y16" s="11">
        <v>0.80338577121946442</v>
      </c>
      <c r="Z16" s="11">
        <f t="shared" si="4"/>
        <v>8.4370233284517511</v>
      </c>
      <c r="AA16" s="11"/>
      <c r="AB16" s="11">
        <v>4.3619431898109173</v>
      </c>
      <c r="AC16" s="11">
        <v>2.7995626038735608</v>
      </c>
      <c r="AD16" s="11">
        <v>1.1402362444512164</v>
      </c>
      <c r="AE16" s="11">
        <f t="shared" si="5"/>
        <v>8.3017420381356946</v>
      </c>
      <c r="AG16" s="10" t="str">
        <f>name!E12</f>
        <v>Elementary occupations</v>
      </c>
      <c r="AH16" s="11">
        <v>1.7259141132470335</v>
      </c>
      <c r="AI16" s="11">
        <v>5.7206446996902924</v>
      </c>
      <c r="AJ16" s="11">
        <v>0.89344200346725988</v>
      </c>
      <c r="AK16" s="11">
        <f t="shared" si="6"/>
        <v>8.3400008164045865</v>
      </c>
      <c r="AL16" s="11"/>
      <c r="AM16" s="11">
        <v>1.4727222233389292</v>
      </c>
      <c r="AN16" s="11">
        <v>5.3499784159138919</v>
      </c>
      <c r="AO16" s="11">
        <v>0.82653146306173353</v>
      </c>
      <c r="AP16" s="11">
        <f t="shared" si="7"/>
        <v>7.6492321023145546</v>
      </c>
      <c r="AQ16" s="11"/>
      <c r="AR16" s="11">
        <v>1.3979965511362593</v>
      </c>
      <c r="AS16" s="11">
        <v>4.729460253453909</v>
      </c>
      <c r="AT16" s="11">
        <v>0.97646754360103205</v>
      </c>
      <c r="AU16" s="11">
        <f t="shared" si="8"/>
        <v>7.1039243481912004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92.954542723362053</v>
      </c>
      <c r="C18" s="34">
        <f t="shared" ref="C18:D18" si="9">SUM(C8:C16)</f>
        <v>44.97362904909415</v>
      </c>
      <c r="D18" s="34">
        <f t="shared" si="9"/>
        <v>19.843828227543803</v>
      </c>
      <c r="E18" s="34">
        <f t="shared" si="0"/>
        <v>157.77200000000002</v>
      </c>
      <c r="F18" s="34"/>
      <c r="G18" s="34">
        <f>SUM(G8:G16)</f>
        <v>91.218447124305982</v>
      </c>
      <c r="H18" s="34">
        <f t="shared" ref="H18:I18" si="10">SUM(H8:H16)</f>
        <v>46.334627092938085</v>
      </c>
      <c r="I18" s="34">
        <f t="shared" si="10"/>
        <v>20.656925782755966</v>
      </c>
      <c r="J18" s="34">
        <f t="shared" ref="J18" si="11">SUM(G18:I18)</f>
        <v>158.21000000000004</v>
      </c>
      <c r="K18" s="34"/>
      <c r="L18" s="34">
        <f>SUM(L8:L16)</f>
        <v>98.518005615164682</v>
      </c>
      <c r="M18" s="34">
        <f t="shared" ref="M18:N18" si="12">SUM(M8:M16)</f>
        <v>49.360139665254003</v>
      </c>
      <c r="N18" s="34">
        <f t="shared" si="12"/>
        <v>22.0228547195813</v>
      </c>
      <c r="O18" s="34">
        <f>SUM(L18:N18)</f>
        <v>169.90099999999998</v>
      </c>
      <c r="Q18" s="231" t="str">
        <f>name!E3</f>
        <v>All occupations</v>
      </c>
      <c r="R18" s="34">
        <f>SUM(R8:R16)</f>
        <v>59.486022385967665</v>
      </c>
      <c r="S18" s="34">
        <f t="shared" ref="S18:T18" si="13">SUM(S8:S16)</f>
        <v>12.041588129104454</v>
      </c>
      <c r="T18" s="34">
        <f t="shared" si="13"/>
        <v>13.615217657923115</v>
      </c>
      <c r="U18" s="34">
        <f t="shared" ref="U18" si="14">SUM(R18:T18)</f>
        <v>85.142828172995237</v>
      </c>
      <c r="V18" s="34"/>
      <c r="W18" s="34">
        <f>SUM(W8:W16)</f>
        <v>55.720509565419249</v>
      </c>
      <c r="X18" s="34">
        <f t="shared" ref="X18:Y18" si="15">SUM(X8:X16)</f>
        <v>13.613738053368515</v>
      </c>
      <c r="Y18" s="34">
        <f t="shared" si="15"/>
        <v>14.507589923741799</v>
      </c>
      <c r="Z18" s="34">
        <f t="shared" ref="Z18" si="16">SUM(W18:Y18)</f>
        <v>83.841837542529575</v>
      </c>
      <c r="AA18" s="34"/>
      <c r="AB18" s="34">
        <f>SUM(AB8:AB16)</f>
        <v>57.995380331518717</v>
      </c>
      <c r="AC18" s="34">
        <f t="shared" ref="AC18:AD18" si="17">SUM(AC8:AC16)</f>
        <v>15.288896826208475</v>
      </c>
      <c r="AD18" s="34">
        <f t="shared" si="17"/>
        <v>15.319645589294989</v>
      </c>
      <c r="AE18" s="34">
        <f t="shared" ref="AE18" si="18">SUM(AB18:AD18)</f>
        <v>88.603922747022182</v>
      </c>
      <c r="AG18" s="231" t="str">
        <f>name!E3</f>
        <v>All occupations</v>
      </c>
      <c r="AH18" s="34">
        <f>SUM(AH8:AH16)</f>
        <v>33.468520337394388</v>
      </c>
      <c r="AI18" s="34">
        <f t="shared" ref="AI18:AJ18" si="19">SUM(AI8:AI16)</f>
        <v>32.932040919989696</v>
      </c>
      <c r="AJ18" s="34">
        <f t="shared" si="19"/>
        <v>6.2286105696206864</v>
      </c>
      <c r="AK18" s="34">
        <f t="shared" si="6"/>
        <v>72.629171827004768</v>
      </c>
      <c r="AL18" s="34"/>
      <c r="AM18" s="34">
        <f>SUM(AM8:AM16)</f>
        <v>35.497937558886719</v>
      </c>
      <c r="AN18" s="34">
        <f t="shared" ref="AN18:AO18" si="20">SUM(AN8:AN16)</f>
        <v>32.72088903956957</v>
      </c>
      <c r="AO18" s="34">
        <f t="shared" si="20"/>
        <v>6.1493358590141636</v>
      </c>
      <c r="AP18" s="34">
        <f t="shared" si="7"/>
        <v>74.368162457470447</v>
      </c>
      <c r="AQ18" s="34"/>
      <c r="AR18" s="34">
        <f>SUM(AR8:AR16)</f>
        <v>40.522625283645915</v>
      </c>
      <c r="AS18" s="34">
        <f t="shared" ref="AS18:AT18" si="21">SUM(AS8:AS16)</f>
        <v>34.071242839045532</v>
      </c>
      <c r="AT18" s="34">
        <f t="shared" si="21"/>
        <v>6.7032091302863108</v>
      </c>
      <c r="AU18" s="34">
        <f t="shared" si="8"/>
        <v>81.297077252977758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10.428771308929203</v>
      </c>
      <c r="C26" s="18">
        <f t="shared" ref="C26:O26" si="22">C8/C$18*100</f>
        <v>3.1293344675341404</v>
      </c>
      <c r="D26" s="18">
        <f t="shared" si="22"/>
        <v>11.233548858932236</v>
      </c>
      <c r="E26" s="18">
        <f t="shared" si="22"/>
        <v>8.4492546817168375</v>
      </c>
      <c r="F26" s="18"/>
      <c r="G26" s="18">
        <f t="shared" si="22"/>
        <v>11.630370392069899</v>
      </c>
      <c r="H26" s="18">
        <f t="shared" si="22"/>
        <v>4.7441048676816697</v>
      </c>
      <c r="I26" s="18">
        <f t="shared" si="22"/>
        <v>12.694948738066836</v>
      </c>
      <c r="J26" s="18">
        <f t="shared" si="22"/>
        <v>9.7526026829978036</v>
      </c>
      <c r="K26" s="18"/>
      <c r="L26" s="18">
        <f t="shared" si="22"/>
        <v>12.524016957607865</v>
      </c>
      <c r="M26" s="18">
        <f t="shared" si="22"/>
        <v>5.8424353185115994</v>
      </c>
      <c r="N26" s="18">
        <f t="shared" si="22"/>
        <v>13.232179685875694</v>
      </c>
      <c r="O26" s="18">
        <f t="shared" si="22"/>
        <v>10.674657401112473</v>
      </c>
      <c r="Q26" t="str">
        <f>$A$8</f>
        <v>Managers, directors and senior officials</v>
      </c>
      <c r="R26" s="18">
        <f>R8/R$18*100</f>
        <v>11.522732926238355</v>
      </c>
      <c r="S26" s="18">
        <f t="shared" ref="S26:U26" si="23">S8/S$18*100</f>
        <v>4.9591791729469508</v>
      </c>
      <c r="T26" s="18">
        <f t="shared" si="23"/>
        <v>11.200722512487083</v>
      </c>
      <c r="U26" s="18">
        <f t="shared" si="23"/>
        <v>10.542969220689134</v>
      </c>
      <c r="V26" s="18"/>
      <c r="W26" s="18">
        <f t="shared" ref="W26:Z26" si="24">W8/W$18*100</f>
        <v>13.016673992849215</v>
      </c>
      <c r="X26" s="18">
        <f t="shared" si="24"/>
        <v>7.2573864798287646</v>
      </c>
      <c r="Y26" s="18">
        <f t="shared" si="24"/>
        <v>11.387657357996735</v>
      </c>
      <c r="Z26" s="18">
        <f t="shared" si="24"/>
        <v>11.799637965437121</v>
      </c>
      <c r="AA26" s="18"/>
      <c r="AB26" s="18">
        <f t="shared" ref="AB26:AE26" si="25">AB8/AB$18*100</f>
        <v>13.441403557138173</v>
      </c>
      <c r="AC26" s="18">
        <f t="shared" si="25"/>
        <v>9.1154931347529047</v>
      </c>
      <c r="AD26" s="18">
        <f t="shared" si="25"/>
        <v>11.882103386875418</v>
      </c>
      <c r="AE26" s="18">
        <f t="shared" si="25"/>
        <v>12.425350076525806</v>
      </c>
      <c r="AG26" t="str">
        <f>$A$8</f>
        <v>Managers, directors and senior officials</v>
      </c>
      <c r="AH26" s="18">
        <f>AH8/AH$18*100</f>
        <v>8.4843941867672825</v>
      </c>
      <c r="AI26" s="18">
        <f t="shared" ref="AI26:AK26" si="26">AI8/AI$18*100</f>
        <v>2.4602524529594287</v>
      </c>
      <c r="AJ26" s="18">
        <f t="shared" si="26"/>
        <v>11.305304485130009</v>
      </c>
      <c r="AK26" s="18">
        <f t="shared" si="26"/>
        <v>5.9948032161318023</v>
      </c>
      <c r="AL26" s="18"/>
      <c r="AM26" s="18">
        <f t="shared" ref="AM26:AP26" si="27">AM8/AM$18*100</f>
        <v>9.454313179741499</v>
      </c>
      <c r="AN26" s="18">
        <f t="shared" si="27"/>
        <v>3.6984377563528326</v>
      </c>
      <c r="AO26" s="18">
        <f t="shared" si="27"/>
        <v>15.779126881483446</v>
      </c>
      <c r="AP26" s="18">
        <f t="shared" si="27"/>
        <v>7.4447979192018314</v>
      </c>
      <c r="AQ26" s="18"/>
      <c r="AR26" s="18">
        <f t="shared" ref="AR26:AU26" si="28">AR8/AR$18*100</f>
        <v>11.211066861744484</v>
      </c>
      <c r="AS26" s="18">
        <f t="shared" si="28"/>
        <v>4.3737057069994218</v>
      </c>
      <c r="AT26" s="18">
        <f t="shared" si="28"/>
        <v>16.317670533198825</v>
      </c>
      <c r="AU26" s="18">
        <f t="shared" si="28"/>
        <v>8.7666153926229349</v>
      </c>
    </row>
    <row r="27" spans="1:47" x14ac:dyDescent="0.2">
      <c r="A27" t="str">
        <f>$A$9</f>
        <v>Professional occupations</v>
      </c>
      <c r="B27" s="18">
        <f t="shared" ref="B27:B34" si="29">B9/B$18*100</f>
        <v>20.812050505064587</v>
      </c>
      <c r="C27" s="18">
        <f t="shared" ref="C27:O27" si="30">C9/C$18*100</f>
        <v>12.279433354531285</v>
      </c>
      <c r="D27" s="18">
        <f t="shared" si="30"/>
        <v>16.238553220583679</v>
      </c>
      <c r="E27" s="18">
        <f t="shared" si="30"/>
        <v>17.804555809818275</v>
      </c>
      <c r="F27" s="18"/>
      <c r="G27" s="18">
        <f t="shared" si="30"/>
        <v>24.995779458087167</v>
      </c>
      <c r="H27" s="18">
        <f t="shared" si="30"/>
        <v>14.607604782648579</v>
      </c>
      <c r="I27" s="18">
        <f t="shared" si="30"/>
        <v>18.804779277858859</v>
      </c>
      <c r="J27" s="18">
        <f t="shared" si="30"/>
        <v>21.145079559175876</v>
      </c>
      <c r="K27" s="18"/>
      <c r="L27" s="18">
        <f t="shared" si="30"/>
        <v>28.573229176176202</v>
      </c>
      <c r="M27" s="18">
        <f t="shared" si="30"/>
        <v>17.63426330072884</v>
      </c>
      <c r="N27" s="18">
        <f t="shared" si="30"/>
        <v>16.838457314913988</v>
      </c>
      <c r="O27" s="18">
        <f t="shared" si="30"/>
        <v>23.874127585994049</v>
      </c>
      <c r="Q27" t="str">
        <f>$A$9</f>
        <v>Professional occupations</v>
      </c>
      <c r="R27" s="18">
        <f t="shared" ref="R27:U27" si="31">R9/R$18*100</f>
        <v>19.329680728036674</v>
      </c>
      <c r="S27" s="18">
        <f t="shared" si="31"/>
        <v>8.3495058454176547</v>
      </c>
      <c r="T27" s="18">
        <f t="shared" si="31"/>
        <v>16.243636903308158</v>
      </c>
      <c r="U27" s="18">
        <f t="shared" si="31"/>
        <v>17.283285210805467</v>
      </c>
      <c r="V27" s="18"/>
      <c r="W27" s="18">
        <f t="shared" ref="W27:Z27" si="32">W9/W$18*100</f>
        <v>23.534232122900626</v>
      </c>
      <c r="X27" s="18">
        <f t="shared" si="32"/>
        <v>10.572581518985112</v>
      </c>
      <c r="Y27" s="18">
        <f t="shared" si="32"/>
        <v>19.443708914631681</v>
      </c>
      <c r="Z27" s="18">
        <f t="shared" si="32"/>
        <v>20.721791982612732</v>
      </c>
      <c r="AA27" s="18"/>
      <c r="AB27" s="18">
        <f t="shared" ref="AB27:AE27" si="33">AB9/AB$18*100</f>
        <v>27.002289836775471</v>
      </c>
      <c r="AC27" s="18">
        <f t="shared" si="33"/>
        <v>12.812476712400811</v>
      </c>
      <c r="AD27" s="18">
        <f t="shared" si="33"/>
        <v>17.107415325109383</v>
      </c>
      <c r="AE27" s="18">
        <f t="shared" si="33"/>
        <v>22.842964289042861</v>
      </c>
      <c r="AG27" t="str">
        <f>$A$9</f>
        <v>Professional occupations</v>
      </c>
      <c r="AH27" s="18">
        <f t="shared" ref="AH27:AK27" si="34">AH9/AH$18*100</f>
        <v>23.446773547841023</v>
      </c>
      <c r="AI27" s="18">
        <f>AI9/AI$18*100</f>
        <v>13.716409840651794</v>
      </c>
      <c r="AJ27" s="18">
        <f t="shared" si="34"/>
        <v>16.227440718682338</v>
      </c>
      <c r="AK27" s="18">
        <f t="shared" si="34"/>
        <v>18.41563882132634</v>
      </c>
      <c r="AL27" s="18"/>
      <c r="AM27" s="18">
        <f t="shared" ref="AM27:AP27" si="35">AM9/AM$18*100</f>
        <v>27.289945482112614</v>
      </c>
      <c r="AN27" s="18">
        <f t="shared" si="35"/>
        <v>16.286402375352527</v>
      </c>
      <c r="AO27" s="18">
        <f t="shared" si="35"/>
        <v>17.297408502714468</v>
      </c>
      <c r="AP27" s="18">
        <f t="shared" si="35"/>
        <v>21.622289255573492</v>
      </c>
      <c r="AQ27" s="18"/>
      <c r="AR27" s="18">
        <f t="shared" ref="AR27:AU27" si="36">AR9/AR$18*100</f>
        <v>30.821534260769518</v>
      </c>
      <c r="AS27" s="18">
        <f t="shared" si="36"/>
        <v>19.797958884573529</v>
      </c>
      <c r="AT27" s="18">
        <f t="shared" si="36"/>
        <v>16.223775404427411</v>
      </c>
      <c r="AU27" s="18">
        <f t="shared" si="36"/>
        <v>24.997970117482861</v>
      </c>
    </row>
    <row r="28" spans="1:47" x14ac:dyDescent="0.2">
      <c r="A28" t="str">
        <f>$A$10</f>
        <v>Associate professional occupations</v>
      </c>
      <c r="B28" s="18">
        <f t="shared" si="29"/>
        <v>12.868511340794017</v>
      </c>
      <c r="C28" s="18">
        <f t="shared" ref="C28:O28" si="37">C10/C$18*100</f>
        <v>8.2037698371031897</v>
      </c>
      <c r="D28" s="18">
        <f t="shared" si="37"/>
        <v>13.339548891629835</v>
      </c>
      <c r="E28" s="18">
        <f t="shared" si="37"/>
        <v>11.598050386065697</v>
      </c>
      <c r="F28" s="18"/>
      <c r="G28" s="18">
        <f t="shared" si="37"/>
        <v>14.574472386677067</v>
      </c>
      <c r="H28" s="18">
        <f t="shared" si="37"/>
        <v>9.449133984293459</v>
      </c>
      <c r="I28" s="18">
        <f t="shared" si="37"/>
        <v>12.329423050240782</v>
      </c>
      <c r="J28" s="18">
        <f t="shared" si="37"/>
        <v>12.780297169428161</v>
      </c>
      <c r="K28" s="18"/>
      <c r="L28" s="18">
        <f t="shared" si="37"/>
        <v>14.460313550494844</v>
      </c>
      <c r="M28" s="18">
        <f t="shared" si="37"/>
        <v>9.7973540285389973</v>
      </c>
      <c r="N28" s="18">
        <f t="shared" si="37"/>
        <v>11.785601233589775</v>
      </c>
      <c r="O28" s="18">
        <f t="shared" si="37"/>
        <v>12.758916065906515</v>
      </c>
      <c r="Q28" t="str">
        <f>$A$10</f>
        <v>Associate professional occupations</v>
      </c>
      <c r="R28" s="18">
        <f t="shared" ref="R28:U28" si="38">R10/R$18*100</f>
        <v>12.761667000734045</v>
      </c>
      <c r="S28" s="18">
        <f t="shared" si="38"/>
        <v>8.2285150175349422</v>
      </c>
      <c r="T28" s="18">
        <f t="shared" si="38"/>
        <v>11.816963453835081</v>
      </c>
      <c r="U28" s="18">
        <f t="shared" si="38"/>
        <v>11.969484089162043</v>
      </c>
      <c r="V28" s="18"/>
      <c r="W28" s="18">
        <f t="shared" ref="W28:Z28" si="39">W10/W$18*100</f>
        <v>14.432767873813329</v>
      </c>
      <c r="X28" s="18">
        <f t="shared" si="39"/>
        <v>9.7869483107169373</v>
      </c>
      <c r="Y28" s="18">
        <f t="shared" si="39"/>
        <v>11.36629007672494</v>
      </c>
      <c r="Z28" s="18">
        <f t="shared" si="39"/>
        <v>13.147798744755566</v>
      </c>
      <c r="AA28" s="18"/>
      <c r="AB28" s="18">
        <f t="shared" ref="AB28:AE28" si="40">AB10/AB$18*100</f>
        <v>13.542053030027418</v>
      </c>
      <c r="AC28" s="18">
        <f t="shared" si="40"/>
        <v>8.3361664906439401</v>
      </c>
      <c r="AD28" s="18">
        <f t="shared" si="40"/>
        <v>10.892812915575679</v>
      </c>
      <c r="AE28" s="18">
        <f t="shared" si="40"/>
        <v>12.185705837961764</v>
      </c>
      <c r="AG28" t="str">
        <f>$A$10</f>
        <v>Associate professional occupations</v>
      </c>
      <c r="AH28" s="18">
        <f t="shared" ref="AH28:AK28" si="41">AH10/AH$18*100</f>
        <v>13.05841351574974</v>
      </c>
      <c r="AI28" s="18">
        <f t="shared" si="41"/>
        <v>8.1947217713709879</v>
      </c>
      <c r="AJ28" s="18">
        <f t="shared" si="41"/>
        <v>16.667792310711054</v>
      </c>
      <c r="AK28" s="18">
        <f t="shared" si="41"/>
        <v>11.1626204456594</v>
      </c>
      <c r="AL28" s="18"/>
      <c r="AM28" s="18">
        <f t="shared" ref="AM28:AP28" si="42">AM10/AM$18*100</f>
        <v>14.796903553315662</v>
      </c>
      <c r="AN28" s="18">
        <f t="shared" si="42"/>
        <v>9.3085841433327534</v>
      </c>
      <c r="AO28" s="18">
        <f t="shared" si="42"/>
        <v>14.601658384617528</v>
      </c>
      <c r="AP28" s="18">
        <f t="shared" si="42"/>
        <v>12.3659799891046</v>
      </c>
      <c r="AQ28" s="18"/>
      <c r="AR28" s="18">
        <f t="shared" ref="AR28:AU28" si="43">AR10/AR$18*100</f>
        <v>15.774514389042677</v>
      </c>
      <c r="AS28" s="18">
        <f t="shared" si="43"/>
        <v>10.453037345292488</v>
      </c>
      <c r="AT28" s="18">
        <f t="shared" si="43"/>
        <v>13.825997162226797</v>
      </c>
      <c r="AU28" s="18">
        <f t="shared" si="43"/>
        <v>13.383645471572317</v>
      </c>
    </row>
    <row r="29" spans="1:47" x14ac:dyDescent="0.2">
      <c r="A29" t="str">
        <f>$A$11</f>
        <v>Administrative and secretarial occupations</v>
      </c>
      <c r="B29" s="18">
        <f t="shared" si="29"/>
        <v>11.235794627149433</v>
      </c>
      <c r="C29" s="18">
        <f t="shared" ref="C29:O29" si="44">C11/C$18*100</f>
        <v>18.233523153793435</v>
      </c>
      <c r="D29" s="18">
        <f t="shared" si="44"/>
        <v>3.6255877962133005</v>
      </c>
      <c r="E29" s="18">
        <f t="shared" si="44"/>
        <v>12.273352684437002</v>
      </c>
      <c r="F29" s="18"/>
      <c r="G29" s="18">
        <f t="shared" si="44"/>
        <v>11.03045673387936</v>
      </c>
      <c r="H29" s="18">
        <f t="shared" si="44"/>
        <v>16.843748489289162</v>
      </c>
      <c r="I29" s="18">
        <f t="shared" si="44"/>
        <v>2.8317357231936127</v>
      </c>
      <c r="J29" s="18">
        <f t="shared" si="44"/>
        <v>11.66250486129297</v>
      </c>
      <c r="K29" s="18"/>
      <c r="L29" s="18">
        <f t="shared" si="44"/>
        <v>8.9315626808631166</v>
      </c>
      <c r="M29" s="18">
        <f t="shared" si="44"/>
        <v>13.623812068631128</v>
      </c>
      <c r="N29" s="18">
        <f t="shared" si="44"/>
        <v>2.498548897582606</v>
      </c>
      <c r="O29" s="18">
        <f t="shared" si="44"/>
        <v>9.4609106962731531</v>
      </c>
      <c r="Q29" t="str">
        <f>$A$11</f>
        <v>Administrative and secretarial occupations</v>
      </c>
      <c r="R29" s="18">
        <f t="shared" ref="R29:U29" si="45">R11/R$18*100</f>
        <v>6.2259985579975892</v>
      </c>
      <c r="S29" s="18">
        <f t="shared" si="45"/>
        <v>10.66251067538213</v>
      </c>
      <c r="T29" s="18">
        <f t="shared" si="45"/>
        <v>1.5306915362982731</v>
      </c>
      <c r="U29" s="18">
        <f t="shared" si="45"/>
        <v>6.1026179321797462</v>
      </c>
      <c r="V29" s="18"/>
      <c r="W29" s="18">
        <f t="shared" ref="W29:Z29" si="46">W11/W$18*100</f>
        <v>6.8647668391558909</v>
      </c>
      <c r="X29" s="18">
        <f t="shared" si="46"/>
        <v>10.537803506039021</v>
      </c>
      <c r="Y29" s="18">
        <f t="shared" si="46"/>
        <v>1.2909439828737364</v>
      </c>
      <c r="Z29" s="18">
        <f t="shared" si="46"/>
        <v>6.4967050436650338</v>
      </c>
      <c r="AA29" s="18"/>
      <c r="AB29" s="18">
        <f t="shared" ref="AB29:AE29" si="47">AB11/AB$18*100</f>
        <v>7.2709195788562928</v>
      </c>
      <c r="AC29" s="18">
        <f t="shared" si="47"/>
        <v>10.071066848166693</v>
      </c>
      <c r="AD29" s="18">
        <f t="shared" si="47"/>
        <v>1.807117902186901</v>
      </c>
      <c r="AE29" s="18">
        <f t="shared" si="47"/>
        <v>6.8094011574332525</v>
      </c>
      <c r="AG29" t="str">
        <f>$A$11</f>
        <v>Administrative and secretarial occupations</v>
      </c>
      <c r="AH29" s="18">
        <f t="shared" ref="AH29:AK29" si="48">AH11/AH$18*100</f>
        <v>20.140067601109664</v>
      </c>
      <c r="AI29" s="18">
        <f t="shared" si="48"/>
        <v>21.001860962155664</v>
      </c>
      <c r="AJ29" s="18">
        <f t="shared" si="48"/>
        <v>8.2048544289077796</v>
      </c>
      <c r="AK29" s="18">
        <f t="shared" si="48"/>
        <v>19.507275301150901</v>
      </c>
      <c r="AL29" s="18"/>
      <c r="AM29" s="18">
        <f t="shared" ref="AM29:AP29" si="49">AM11/AM$18*100</f>
        <v>17.569269397022421</v>
      </c>
      <c r="AN29" s="18">
        <f t="shared" si="49"/>
        <v>19.467377788514646</v>
      </c>
      <c r="AO29" s="18">
        <f t="shared" si="49"/>
        <v>6.4667908314102602</v>
      </c>
      <c r="AP29" s="18">
        <f t="shared" si="49"/>
        <v>17.486370004316736</v>
      </c>
      <c r="AQ29" s="18"/>
      <c r="AR29" s="18">
        <f t="shared" ref="AR29:AU29" si="50">AR11/AR$18*100</f>
        <v>11.308250460138538</v>
      </c>
      <c r="AS29" s="18">
        <f t="shared" si="50"/>
        <v>15.218046695823487</v>
      </c>
      <c r="AT29" s="18">
        <f t="shared" si="50"/>
        <v>4.078758852700509</v>
      </c>
      <c r="AU29" s="18">
        <f t="shared" si="50"/>
        <v>12.350733483029707</v>
      </c>
    </row>
    <row r="30" spans="1:47" x14ac:dyDescent="0.2">
      <c r="A30" t="str">
        <f>$A$12</f>
        <v>Skilled trades occupations</v>
      </c>
      <c r="B30" s="18">
        <f t="shared" si="29"/>
        <v>12.642571382735751</v>
      </c>
      <c r="C30" s="18">
        <f t="shared" ref="C30:O30" si="51">C12/C$18*100</f>
        <v>3.9642020263569311</v>
      </c>
      <c r="D30" s="18">
        <f t="shared" si="51"/>
        <v>29.056145838085239</v>
      </c>
      <c r="E30" s="18">
        <f t="shared" si="51"/>
        <v>12.233185610273901</v>
      </c>
      <c r="F30" s="18"/>
      <c r="G30" s="18">
        <f t="shared" si="51"/>
        <v>10.049845604359113</v>
      </c>
      <c r="H30" s="18">
        <f t="shared" si="51"/>
        <v>3.1174438934076663</v>
      </c>
      <c r="I30" s="18">
        <f t="shared" si="51"/>
        <v>29.268171488484779</v>
      </c>
      <c r="J30" s="18">
        <f t="shared" si="51"/>
        <v>10.528837345221389</v>
      </c>
      <c r="K30" s="18"/>
      <c r="L30" s="18">
        <f t="shared" si="51"/>
        <v>7.8416871011211624</v>
      </c>
      <c r="M30" s="18">
        <f t="shared" si="51"/>
        <v>3.4117020329768417</v>
      </c>
      <c r="N30" s="18">
        <f t="shared" si="51"/>
        <v>28.067341732190688</v>
      </c>
      <c r="O30" s="18">
        <f t="shared" si="51"/>
        <v>9.1763583029968281</v>
      </c>
      <c r="Q30" t="str">
        <f>$A$12</f>
        <v>Skilled trades occupations</v>
      </c>
      <c r="R30" s="18">
        <f t="shared" ref="R30:U30" si="52">R12/R$18*100</f>
        <v>18.651466674085331</v>
      </c>
      <c r="S30" s="18">
        <f t="shared" si="52"/>
        <v>10.382370539134438</v>
      </c>
      <c r="T30" s="18">
        <f t="shared" si="52"/>
        <v>38.427541248443042</v>
      </c>
      <c r="U30" s="18">
        <f t="shared" si="52"/>
        <v>20.644382736814492</v>
      </c>
      <c r="V30" s="18"/>
      <c r="W30" s="18">
        <f t="shared" ref="W30:Z30" si="53">W12/W$18*100</f>
        <v>15.20226416169942</v>
      </c>
      <c r="X30" s="18">
        <f t="shared" si="53"/>
        <v>6.9922949126131266</v>
      </c>
      <c r="Y30" s="18">
        <f t="shared" si="53"/>
        <v>37.096727248521709</v>
      </c>
      <c r="Z30" s="18">
        <f t="shared" si="53"/>
        <v>17.657691276788832</v>
      </c>
      <c r="AA30" s="18"/>
      <c r="AB30" s="18">
        <f t="shared" ref="AB30:AE30" si="54">AB12/AB$18*100</f>
        <v>11.854675102989422</v>
      </c>
      <c r="AC30" s="18">
        <f t="shared" si="54"/>
        <v>7.3801641786891556</v>
      </c>
      <c r="AD30" s="18">
        <f t="shared" si="54"/>
        <v>34.993845509668006</v>
      </c>
      <c r="AE30" s="18">
        <f t="shared" si="54"/>
        <v>15.083353305059921</v>
      </c>
      <c r="AG30" t="str">
        <f>$A$12</f>
        <v>Skilled trades occupations</v>
      </c>
      <c r="AH30" s="18">
        <f t="shared" ref="AH30:AK30" si="55">AH12/AH$18*100</f>
        <v>1.9625270840105611</v>
      </c>
      <c r="AI30" s="18">
        <f t="shared" si="55"/>
        <v>1.6174011717782006</v>
      </c>
      <c r="AJ30" s="18">
        <f t="shared" si="55"/>
        <v>8.571065442658691</v>
      </c>
      <c r="AK30" s="18">
        <f t="shared" si="55"/>
        <v>2.3727797477364585</v>
      </c>
      <c r="AL30" s="18"/>
      <c r="AM30" s="18">
        <f t="shared" ref="AM30:AP30" si="56">AM12/AM$18*100</f>
        <v>1.9621817215470909</v>
      </c>
      <c r="AN30" s="18">
        <f t="shared" si="56"/>
        <v>1.5052870015977038</v>
      </c>
      <c r="AO30" s="18">
        <f t="shared" si="56"/>
        <v>10.79894501172992</v>
      </c>
      <c r="AP30" s="18">
        <f t="shared" si="56"/>
        <v>2.491846871822097</v>
      </c>
      <c r="AQ30" s="18"/>
      <c r="AR30" s="18">
        <f t="shared" ref="AR30:AU30" si="57">AR12/AR$18*100</f>
        <v>2.0983581878264692</v>
      </c>
      <c r="AS30" s="18">
        <f t="shared" si="57"/>
        <v>1.6309214318366343</v>
      </c>
      <c r="AT30" s="18">
        <f t="shared" si="57"/>
        <v>12.23737417763027</v>
      </c>
      <c r="AU30" s="18">
        <f t="shared" si="57"/>
        <v>2.7384524579786023</v>
      </c>
    </row>
    <row r="31" spans="1:47" x14ac:dyDescent="0.2">
      <c r="A31" t="str">
        <f>$A$13</f>
        <v>Caring, leisure and other service occupations</v>
      </c>
      <c r="B31" s="18">
        <f t="shared" si="29"/>
        <v>8.0352874731297472</v>
      </c>
      <c r="C31" s="18">
        <f t="shared" ref="C31:O31" si="58">C13/C$18*100</f>
        <v>15.484011842580736</v>
      </c>
      <c r="D31" s="18">
        <f t="shared" si="58"/>
        <v>6.7553380153506311</v>
      </c>
      <c r="E31" s="18">
        <f t="shared" si="58"/>
        <v>9.9975942797908122</v>
      </c>
      <c r="F31" s="18"/>
      <c r="G31" s="18">
        <f t="shared" si="58"/>
        <v>8.0480815353244211</v>
      </c>
      <c r="H31" s="18">
        <f t="shared" si="58"/>
        <v>14.493577249094914</v>
      </c>
      <c r="I31" s="18">
        <f t="shared" si="58"/>
        <v>5.7695921460205888</v>
      </c>
      <c r="J31" s="18">
        <f t="shared" si="58"/>
        <v>9.638265810117673</v>
      </c>
      <c r="K31" s="18"/>
      <c r="L31" s="18">
        <f t="shared" si="58"/>
        <v>9.0316179900917941</v>
      </c>
      <c r="M31" s="18">
        <f t="shared" si="58"/>
        <v>14.921059955812421</v>
      </c>
      <c r="N31" s="18">
        <f t="shared" si="58"/>
        <v>6.9212114311935329</v>
      </c>
      <c r="O31" s="18">
        <f t="shared" si="58"/>
        <v>10.46908157731324</v>
      </c>
      <c r="Q31" t="str">
        <f>$A$13</f>
        <v>Caring, leisure and other service occupations</v>
      </c>
      <c r="R31" s="18">
        <f t="shared" ref="R31:U31" si="59">R13/R$18*100</f>
        <v>2.4866491413666574</v>
      </c>
      <c r="S31" s="18">
        <f t="shared" si="59"/>
        <v>6.0068561282184474</v>
      </c>
      <c r="T31" s="18">
        <f t="shared" si="59"/>
        <v>1.5616735950121952</v>
      </c>
      <c r="U31" s="18">
        <f t="shared" si="59"/>
        <v>2.8365921713592042</v>
      </c>
      <c r="V31" s="18"/>
      <c r="W31" s="18">
        <f t="shared" ref="W31:Z31" si="60">W13/W$18*100</f>
        <v>2.4166376290413307</v>
      </c>
      <c r="X31" s="18">
        <f t="shared" si="60"/>
        <v>5.7031978079441474</v>
      </c>
      <c r="Y31" s="18">
        <f t="shared" si="60"/>
        <v>1.4827084250789182</v>
      </c>
      <c r="Z31" s="18">
        <f t="shared" si="60"/>
        <v>2.7886870542164228</v>
      </c>
      <c r="AA31" s="18"/>
      <c r="AB31" s="18">
        <f t="shared" ref="AB31:AE31" si="61">AB13/AB$18*100</f>
        <v>2.8585654183768585</v>
      </c>
      <c r="AC31" s="18">
        <f t="shared" si="61"/>
        <v>6.0738626468777319</v>
      </c>
      <c r="AD31" s="18">
        <f t="shared" si="61"/>
        <v>2.2551480553941845</v>
      </c>
      <c r="AE31" s="18">
        <f t="shared" si="61"/>
        <v>3.3090444289143894</v>
      </c>
      <c r="AG31" t="str">
        <f>$A$13</f>
        <v>Caring, leisure and other service occupations</v>
      </c>
      <c r="AH31" s="18">
        <f t="shared" ref="AH31:AK31" si="62">AH13/AH$18*100</f>
        <v>17.897283781526866</v>
      </c>
      <c r="AI31" s="18">
        <f t="shared" si="62"/>
        <v>18.949330193939542</v>
      </c>
      <c r="AJ31" s="18">
        <f t="shared" si="62"/>
        <v>18.108250632815036</v>
      </c>
      <c r="AK31" s="18">
        <f t="shared" si="62"/>
        <v>18.39240254659731</v>
      </c>
      <c r="AL31" s="18"/>
      <c r="AM31" s="18">
        <f t="shared" ref="AM31:AP31" si="63">AM13/AM$18*100</f>
        <v>16.887663370934874</v>
      </c>
      <c r="AN31" s="18">
        <f t="shared" si="63"/>
        <v>18.150871614074568</v>
      </c>
      <c r="AO31" s="18">
        <f t="shared" si="63"/>
        <v>15.883261735724311</v>
      </c>
      <c r="AP31" s="18">
        <f t="shared" si="63"/>
        <v>17.360404562913313</v>
      </c>
      <c r="AQ31" s="18"/>
      <c r="AR31" s="18">
        <f t="shared" ref="AR31:AU31" si="64">AR13/AR$18*100</f>
        <v>17.866399280719396</v>
      </c>
      <c r="AS31" s="18">
        <f t="shared" si="64"/>
        <v>18.891090855372088</v>
      </c>
      <c r="AT31" s="18">
        <f t="shared" si="64"/>
        <v>17.585124166880817</v>
      </c>
      <c r="AU31" s="18">
        <f t="shared" si="64"/>
        <v>18.272650903531591</v>
      </c>
    </row>
    <row r="32" spans="1:47" x14ac:dyDescent="0.2">
      <c r="A32" t="str">
        <f>$A$14</f>
        <v>Sales and customer service occupations</v>
      </c>
      <c r="B32" s="18">
        <f t="shared" si="29"/>
        <v>4.8913696282226162</v>
      </c>
      <c r="C32" s="18">
        <f t="shared" ref="C32:O32" si="65">C14/C$18*100</f>
        <v>15.995528101064865</v>
      </c>
      <c r="D32" s="18">
        <f t="shared" si="65"/>
        <v>3.9792244493841591</v>
      </c>
      <c r="E32" s="18">
        <f t="shared" si="65"/>
        <v>7.9419353294402626</v>
      </c>
      <c r="F32" s="18"/>
      <c r="G32" s="18">
        <f t="shared" si="65"/>
        <v>4.5986258173910199</v>
      </c>
      <c r="H32" s="18">
        <f t="shared" si="65"/>
        <v>14.922833231754115</v>
      </c>
      <c r="I32" s="18">
        <f t="shared" si="65"/>
        <v>2.5293802411904824</v>
      </c>
      <c r="J32" s="18">
        <f t="shared" si="65"/>
        <v>7.3520803922016489</v>
      </c>
      <c r="K32" s="18"/>
      <c r="L32" s="18">
        <f t="shared" si="65"/>
        <v>4.6033642259667866</v>
      </c>
      <c r="M32" s="18">
        <f t="shared" si="65"/>
        <v>14.547511357355326</v>
      </c>
      <c r="N32" s="18">
        <f t="shared" si="65"/>
        <v>2.0648319532547079</v>
      </c>
      <c r="O32" s="18">
        <f t="shared" si="65"/>
        <v>7.1633183393284892</v>
      </c>
      <c r="Q32" t="str">
        <f>$A$14</f>
        <v>Sales and customer service occupations</v>
      </c>
      <c r="R32" s="18">
        <f t="shared" ref="R32:U32" si="66">R14/R$18*100</f>
        <v>4.1516845922272383</v>
      </c>
      <c r="S32" s="18">
        <f t="shared" si="66"/>
        <v>17.52208096309084</v>
      </c>
      <c r="T32" s="18">
        <f t="shared" si="66"/>
        <v>3.5908582285134973</v>
      </c>
      <c r="U32" s="18">
        <f t="shared" si="66"/>
        <v>5.9529523736889676</v>
      </c>
      <c r="V32" s="18"/>
      <c r="W32" s="18">
        <f t="shared" ref="W32:Z32" si="67">W14/W$18*100</f>
        <v>4.180613378375452</v>
      </c>
      <c r="X32" s="18">
        <f t="shared" si="67"/>
        <v>17.107879774373135</v>
      </c>
      <c r="Y32" s="18">
        <f t="shared" si="67"/>
        <v>2.1469514170921218</v>
      </c>
      <c r="Z32" s="18">
        <f t="shared" si="67"/>
        <v>5.9277707520328304</v>
      </c>
      <c r="AA32" s="18"/>
      <c r="AB32" s="18">
        <f>AB14/AB$18*100</f>
        <v>4.57424916060019</v>
      </c>
      <c r="AC32" s="18">
        <f t="shared" ref="AC32:AE32" si="68">AC14/AC$18*100</f>
        <v>16.533633666590507</v>
      </c>
      <c r="AD32" s="18">
        <f t="shared" si="68"/>
        <v>1.8117880754621765</v>
      </c>
      <c r="AE32" s="18">
        <f t="shared" si="68"/>
        <v>6.1602497199629109</v>
      </c>
      <c r="AG32" t="str">
        <f>$A$14</f>
        <v>Sales and customer service occupations</v>
      </c>
      <c r="AH32" s="18">
        <f t="shared" ref="AH32:AK32" si="69">AH14/AH$18*100</f>
        <v>6.206065353226756</v>
      </c>
      <c r="AI32" s="18">
        <f t="shared" si="69"/>
        <v>15.437344632676641</v>
      </c>
      <c r="AJ32" s="18">
        <f t="shared" si="69"/>
        <v>4.8281602704690636</v>
      </c>
      <c r="AK32" s="18">
        <f t="shared" si="69"/>
        <v>10.273610464658894</v>
      </c>
      <c r="AL32" s="18"/>
      <c r="AM32" s="18">
        <f t="shared" ref="AM32:AP32" si="70">AM14/AM$18*100</f>
        <v>5.2547728419327306</v>
      </c>
      <c r="AN32" s="18">
        <f t="shared" si="70"/>
        <v>14.013730449440933</v>
      </c>
      <c r="AO32" s="18">
        <f t="shared" si="70"/>
        <v>3.4316110970486804</v>
      </c>
      <c r="AP32" s="18">
        <f t="shared" si="70"/>
        <v>8.9578312070020676</v>
      </c>
      <c r="AQ32" s="18"/>
      <c r="AR32" s="18">
        <f t="shared" ref="AR32:AU32" si="71">AR14/AR$18*100</f>
        <v>4.6450332757258783</v>
      </c>
      <c r="AS32" s="18">
        <f t="shared" si="71"/>
        <v>13.656272396288438</v>
      </c>
      <c r="AT32" s="18">
        <f t="shared" si="71"/>
        <v>2.6431433934882431</v>
      </c>
      <c r="AU32" s="18">
        <f t="shared" si="71"/>
        <v>8.256541090543374</v>
      </c>
    </row>
    <row r="33" spans="1:47" x14ac:dyDescent="0.2">
      <c r="A33" t="str">
        <f>$A$15</f>
        <v>Process, plant and machine operatives</v>
      </c>
      <c r="B33" s="18">
        <f t="shared" si="29"/>
        <v>10.801463542733325</v>
      </c>
      <c r="C33" s="18">
        <f t="shared" ref="C33:O33" si="72">C15/C$18*100</f>
        <v>3.3109831475036313</v>
      </c>
      <c r="D33" s="18">
        <f t="shared" si="72"/>
        <v>7.0036760005479053</v>
      </c>
      <c r="E33" s="18">
        <f t="shared" si="72"/>
        <v>8.1885998512899398</v>
      </c>
      <c r="F33" s="18"/>
      <c r="G33" s="18">
        <f t="shared" si="72"/>
        <v>8.2656969751374021</v>
      </c>
      <c r="H33" s="18">
        <f t="shared" si="72"/>
        <v>4.0219098264165689</v>
      </c>
      <c r="I33" s="18">
        <f t="shared" si="72"/>
        <v>7.8815540261868158</v>
      </c>
      <c r="J33" s="18">
        <f t="shared" si="72"/>
        <v>6.9726718352333243</v>
      </c>
      <c r="K33" s="18"/>
      <c r="L33" s="18">
        <f t="shared" si="72"/>
        <v>8.1876225032567245</v>
      </c>
      <c r="M33" s="18">
        <f t="shared" si="72"/>
        <v>4.9686172983755688</v>
      </c>
      <c r="N33" s="18">
        <f t="shared" si="72"/>
        <v>8.9804317039546504</v>
      </c>
      <c r="O33" s="18">
        <f t="shared" si="72"/>
        <v>7.3551928845446772</v>
      </c>
      <c r="Q33" t="str">
        <f>$A$15</f>
        <v>Process, plant and machine operatives</v>
      </c>
      <c r="R33" s="18">
        <f t="shared" ref="R33:U33" si="73">R15/R$18*100</f>
        <v>14.826403448410291</v>
      </c>
      <c r="S33" s="18">
        <f t="shared" si="73"/>
        <v>8.9430539104201827</v>
      </c>
      <c r="T33" s="18">
        <f t="shared" si="73"/>
        <v>9.4103134062440272</v>
      </c>
      <c r="U33" s="18">
        <f t="shared" si="73"/>
        <v>13.128243781441466</v>
      </c>
      <c r="V33" s="18"/>
      <c r="W33" s="18">
        <f t="shared" ref="W33:Z33" si="74">W15/W$18*100</f>
        <v>11.852090413781244</v>
      </c>
      <c r="X33" s="18">
        <f t="shared" si="74"/>
        <v>10.758847198674953</v>
      </c>
      <c r="Y33" s="18">
        <f t="shared" si="74"/>
        <v>10.247319718084229</v>
      </c>
      <c r="Z33" s="18">
        <f t="shared" si="74"/>
        <v>11.396894260494046</v>
      </c>
      <c r="AA33" s="18"/>
      <c r="AB33" s="18">
        <f t="shared" ref="AB33:AE33" si="75">AB15/AB$18*100</f>
        <v>11.93465354990839</v>
      </c>
      <c r="AC33" s="18">
        <f t="shared" si="75"/>
        <v>11.366053215643245</v>
      </c>
      <c r="AD33" s="18">
        <f t="shared" si="75"/>
        <v>11.806801315858424</v>
      </c>
      <c r="AE33" s="18">
        <f t="shared" si="75"/>
        <v>11.814434010760158</v>
      </c>
      <c r="AG33" t="str">
        <f>$A$15</f>
        <v>Process, plant and machine operatives</v>
      </c>
      <c r="AH33" s="18">
        <f t="shared" ref="AH33:AK33" si="76">AH15/AH$18*100</f>
        <v>3.6476466748940339</v>
      </c>
      <c r="AI33" s="18">
        <f t="shared" si="76"/>
        <v>1.2516186336011208</v>
      </c>
      <c r="AJ33" s="18">
        <f t="shared" si="76"/>
        <v>1.7429695017231697</v>
      </c>
      <c r="AK33" s="18">
        <f t="shared" si="76"/>
        <v>2.3978790733849311</v>
      </c>
      <c r="AL33" s="18"/>
      <c r="AM33" s="18">
        <f t="shared" ref="AM33:AP33" si="77">AM15/AM$18*100</f>
        <v>2.6361961183113394</v>
      </c>
      <c r="AN33" s="18">
        <f t="shared" si="77"/>
        <v>1.2189633491077541</v>
      </c>
      <c r="AO33" s="18">
        <f t="shared" si="77"/>
        <v>2.3002100728566797</v>
      </c>
      <c r="AP33" s="18">
        <f t="shared" si="77"/>
        <v>1.9848527796952147</v>
      </c>
      <c r="AQ33" s="18"/>
      <c r="AR33" s="18">
        <f t="shared" ref="AR33:AU33" si="78">AR15/AR$18*100</f>
        <v>2.8249272399694858</v>
      </c>
      <c r="AS33" s="18">
        <f t="shared" si="78"/>
        <v>2.0978755953668315</v>
      </c>
      <c r="AT33" s="18">
        <f t="shared" si="78"/>
        <v>2.5209911707499821</v>
      </c>
      <c r="AU33" s="18">
        <f t="shared" si="78"/>
        <v>2.4951626152145656</v>
      </c>
    </row>
    <row r="34" spans="1:47" x14ac:dyDescent="0.2">
      <c r="A34" t="str">
        <f>$A$16</f>
        <v>Elementary occupations</v>
      </c>
      <c r="B34" s="18">
        <f t="shared" si="29"/>
        <v>8.2841801912413153</v>
      </c>
      <c r="C34" s="18">
        <f t="shared" ref="C34:O34" si="79">C16/C$18*100</f>
        <v>19.39921406953178</v>
      </c>
      <c r="D34" s="18">
        <f t="shared" si="79"/>
        <v>8.7683769292730123</v>
      </c>
      <c r="E34" s="18">
        <f t="shared" si="79"/>
        <v>11.513471367167254</v>
      </c>
      <c r="F34" s="18"/>
      <c r="G34" s="18">
        <f t="shared" si="79"/>
        <v>6.8066710970745428</v>
      </c>
      <c r="H34" s="18">
        <f t="shared" si="79"/>
        <v>17.799643675413861</v>
      </c>
      <c r="I34" s="18">
        <f t="shared" si="79"/>
        <v>7.8904153087572428</v>
      </c>
      <c r="J34" s="18">
        <f t="shared" si="79"/>
        <v>10.167660344331146</v>
      </c>
      <c r="K34" s="18"/>
      <c r="L34" s="18">
        <f t="shared" si="79"/>
        <v>5.8465858144214788</v>
      </c>
      <c r="M34" s="18">
        <f t="shared" si="79"/>
        <v>15.253244639069278</v>
      </c>
      <c r="N34" s="18">
        <f t="shared" si="79"/>
        <v>9.6113960474443498</v>
      </c>
      <c r="O34" s="18">
        <f t="shared" si="79"/>
        <v>9.0674371465305619</v>
      </c>
      <c r="Q34" t="str">
        <f>$A$16</f>
        <v>Elementary occupations</v>
      </c>
      <c r="R34" s="18">
        <f t="shared" ref="R34:U34" si="80">R16/R$18*100</f>
        <v>10.043716930903829</v>
      </c>
      <c r="S34" s="18">
        <f t="shared" si="80"/>
        <v>24.945927747854419</v>
      </c>
      <c r="T34" s="18">
        <f t="shared" si="80"/>
        <v>6.2175991158586523</v>
      </c>
      <c r="U34" s="18">
        <f t="shared" si="80"/>
        <v>11.539472483859484</v>
      </c>
      <c r="V34" s="18"/>
      <c r="W34" s="18">
        <f t="shared" ref="W34:Z34" si="81">W16/W$18*100</f>
        <v>8.4999535883835069</v>
      </c>
      <c r="X34" s="18">
        <f t="shared" si="81"/>
        <v>21.283060490824813</v>
      </c>
      <c r="Y34" s="18">
        <f t="shared" si="81"/>
        <v>5.5376928589959418</v>
      </c>
      <c r="Z34" s="18">
        <f t="shared" si="81"/>
        <v>10.063022919997417</v>
      </c>
      <c r="AA34" s="18"/>
      <c r="AB34" s="18">
        <f t="shared" ref="AB34:AE34" si="82">AB16/AB$18*100</f>
        <v>7.5211907653277938</v>
      </c>
      <c r="AC34" s="18">
        <f t="shared" si="82"/>
        <v>18.31108310623501</v>
      </c>
      <c r="AD34" s="18">
        <f t="shared" si="82"/>
        <v>7.4429675138698181</v>
      </c>
      <c r="AE34" s="18">
        <f t="shared" si="82"/>
        <v>9.3694971743389335</v>
      </c>
      <c r="AG34" t="str">
        <f>$A$16</f>
        <v>Elementary occupations</v>
      </c>
      <c r="AH34" s="18">
        <f t="shared" ref="AH34:AK34" si="83">AH16/AH$18*100</f>
        <v>5.1568282548740862</v>
      </c>
      <c r="AI34" s="18">
        <f t="shared" si="83"/>
        <v>17.371060340866606</v>
      </c>
      <c r="AJ34" s="18">
        <f t="shared" si="83"/>
        <v>14.344162208902864</v>
      </c>
      <c r="AK34" s="18">
        <f t="shared" si="83"/>
        <v>11.482990383353968</v>
      </c>
      <c r="AL34" s="18"/>
      <c r="AM34" s="18">
        <f t="shared" ref="AM34:AP34" si="84">AM16/AM$18*100</f>
        <v>4.1487543350817608</v>
      </c>
      <c r="AN34" s="18">
        <f t="shared" si="84"/>
        <v>16.350345522226277</v>
      </c>
      <c r="AO34" s="18">
        <f t="shared" si="84"/>
        <v>13.440987482414721</v>
      </c>
      <c r="AP34" s="18">
        <f t="shared" si="84"/>
        <v>10.285627410370649</v>
      </c>
      <c r="AQ34" s="18"/>
      <c r="AR34" s="18">
        <f t="shared" ref="AR34:AU34" si="85">AR16/AR$18*100</f>
        <v>3.4499160440635652</v>
      </c>
      <c r="AS34" s="18">
        <f t="shared" si="85"/>
        <v>13.881091088447068</v>
      </c>
      <c r="AT34" s="18">
        <f t="shared" si="85"/>
        <v>14.567165138697153</v>
      </c>
      <c r="AU34" s="18">
        <f t="shared" si="85"/>
        <v>8.7382284680240421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0.91502658457089936</v>
      </c>
      <c r="C44" s="27">
        <f t="shared" ref="C44:E44" si="93">H8-C8</f>
        <v>0.79078802420397554</v>
      </c>
      <c r="D44" s="27">
        <f t="shared" si="93"/>
        <v>0.39321999955766129</v>
      </c>
      <c r="E44" s="27">
        <f t="shared" si="93"/>
        <v>2.0990346083325377</v>
      </c>
      <c r="F44" s="27"/>
      <c r="G44" s="27">
        <f>L8-G8</f>
        <v>1.7293684630890738</v>
      </c>
      <c r="H44" s="27">
        <f t="shared" ref="H44:J44" si="94">M8-H8</f>
        <v>0.68567093373122789</v>
      </c>
      <c r="I44" s="27">
        <f t="shared" si="94"/>
        <v>0.29171756947297212</v>
      </c>
      <c r="J44" s="27">
        <f t="shared" si="94"/>
        <v>2.7067569662932716</v>
      </c>
      <c r="K44" s="27"/>
      <c r="L44" s="27">
        <f>L8-B8</f>
        <v>2.6443950476599731</v>
      </c>
      <c r="M44" s="27">
        <f t="shared" ref="M44:O44" si="95">M8-C8</f>
        <v>1.4764589579352034</v>
      </c>
      <c r="N44" s="27">
        <f t="shared" si="95"/>
        <v>0.68493756903063341</v>
      </c>
      <c r="O44" s="27">
        <f t="shared" si="95"/>
        <v>4.8057915746258093</v>
      </c>
      <c r="Q44" t="str">
        <f>$A$8</f>
        <v>Managers, directors and senior officials</v>
      </c>
      <c r="R44" s="27">
        <f>W8-R8</f>
        <v>0.39854158930757144</v>
      </c>
      <c r="S44" s="27">
        <f t="shared" ref="S44:S52" si="96">X8-S8</f>
        <v>0.39083765429386974</v>
      </c>
      <c r="T44" s="27">
        <f t="shared" ref="T44:T52" si="97">Y8-T8</f>
        <v>0.127071882083865</v>
      </c>
      <c r="U44" s="27">
        <f t="shared" ref="U44:U52" si="98">Z8-U8</f>
        <v>0.91645112568530784</v>
      </c>
      <c r="V44" s="27"/>
      <c r="W44" s="27">
        <f>AB8-W8</f>
        <v>0.54243603757158354</v>
      </c>
      <c r="X44" s="27">
        <f t="shared" ref="X44:X52" si="99">AC8-X8</f>
        <v>0.40565675568801807</v>
      </c>
      <c r="Y44" s="27">
        <f t="shared" ref="Y44:Y52" si="100">AD8-Y8</f>
        <v>0.16822149600395475</v>
      </c>
      <c r="Z44" s="27">
        <f t="shared" ref="Z44:Z52" si="101">AE8-Z8</f>
        <v>1.1163142892635545</v>
      </c>
      <c r="AA44" s="27"/>
      <c r="AB44" s="27">
        <f>AB8-R8</f>
        <v>0.94097762687915498</v>
      </c>
      <c r="AC44" s="27">
        <f t="shared" ref="AC44:AC52" si="102">AC8-S8</f>
        <v>0.79649440998188781</v>
      </c>
      <c r="AD44" s="27">
        <f t="shared" ref="AD44:AD52" si="103">AD8-T8</f>
        <v>0.29529337808781975</v>
      </c>
      <c r="AE44" s="27">
        <f t="shared" ref="AE44:AE52" si="104">AE8-U8</f>
        <v>2.0327654149488623</v>
      </c>
      <c r="AG44" t="str">
        <f>$A$8</f>
        <v>Managers, directors and senior officials</v>
      </c>
      <c r="AH44" s="27">
        <f>AM8-AH8</f>
        <v>0.51648499526331992</v>
      </c>
      <c r="AI44" s="27">
        <f t="shared" ref="AI44:AI52" si="105">AN8-AI8</f>
        <v>0.39995036991010746</v>
      </c>
      <c r="AJ44" s="27">
        <f t="shared" ref="AJ44:AJ52" si="106">AO8-AJ8</f>
        <v>0.26614811747379552</v>
      </c>
      <c r="AK44" s="27">
        <f t="shared" ref="AK44:AK52" si="107">AP8-AK8</f>
        <v>1.1825834826472228</v>
      </c>
      <c r="AL44" s="27"/>
      <c r="AM44" s="27">
        <f>AR8-AM8</f>
        <v>1.186932425517484</v>
      </c>
      <c r="AN44" s="27">
        <f t="shared" ref="AN44:AN52" si="108">AS8-AN8</f>
        <v>0.28001417804320927</v>
      </c>
      <c r="AO44" s="27">
        <f t="shared" ref="AO44:AO52" si="109">AT8-AO8</f>
        <v>0.1234960734690177</v>
      </c>
      <c r="AP44" s="27">
        <f t="shared" ref="AP44:AP52" si="110">AU8-AP8</f>
        <v>1.59044267702971</v>
      </c>
      <c r="AQ44" s="27"/>
      <c r="AR44" s="27">
        <f>AR8-AH8</f>
        <v>1.7034174207808039</v>
      </c>
      <c r="AS44" s="27">
        <f t="shared" ref="AS44:AS52" si="111">AS8-AI8</f>
        <v>0.67996454795331673</v>
      </c>
      <c r="AT44" s="27">
        <f t="shared" ref="AT44:AT52" si="112">AT8-AJ8</f>
        <v>0.38964419094281322</v>
      </c>
      <c r="AU44" s="27">
        <f t="shared" ref="AU44:AU52" si="113">AU8-AK8</f>
        <v>2.7730261596769328</v>
      </c>
    </row>
    <row r="45" spans="1:47" x14ac:dyDescent="0.2">
      <c r="A45" t="str">
        <f>$A$9</f>
        <v>Professional occupations</v>
      </c>
      <c r="B45" s="27">
        <f t="shared" ref="B45:B54" si="114">G9-B9</f>
        <v>3.4550154899454277</v>
      </c>
      <c r="C45" s="27">
        <f t="shared" ref="C45:C54" si="115">H9-C9</f>
        <v>1.2458723970527688</v>
      </c>
      <c r="D45" s="27">
        <f t="shared" ref="D45:D54" si="116">I9-D9</f>
        <v>0.66213869130747049</v>
      </c>
      <c r="E45" s="27">
        <f t="shared" ref="E45:E54" si="117">J9-E9</f>
        <v>5.3630265783056679</v>
      </c>
      <c r="F45" s="27"/>
      <c r="G45" s="27">
        <f t="shared" ref="G45:G54" si="118">L9-G9</f>
        <v>5.3490136559357637</v>
      </c>
      <c r="H45" s="27">
        <f t="shared" ref="H45:H54" si="119">M9-H9</f>
        <v>1.9359177909279781</v>
      </c>
      <c r="I45" s="27">
        <f t="shared" ref="I45:I54" si="120">N9-I9</f>
        <v>-0.1761803075561601</v>
      </c>
      <c r="J45" s="27">
        <f t="shared" ref="J45:J54" si="121">O9-J9</f>
        <v>7.1087511393075857</v>
      </c>
      <c r="K45" s="27"/>
      <c r="L45" s="27">
        <f t="shared" ref="L45:L54" si="122">L9-B9</f>
        <v>8.8040291458811915</v>
      </c>
      <c r="M45" s="27">
        <f t="shared" ref="M45:M54" si="123">M9-C9</f>
        <v>3.1817901879807469</v>
      </c>
      <c r="N45" s="27">
        <f t="shared" ref="N45:N54" si="124">N9-D9</f>
        <v>0.4859583837513104</v>
      </c>
      <c r="O45" s="27">
        <f t="shared" ref="O45:O54" si="125">O9-E9</f>
        <v>12.471777717613254</v>
      </c>
      <c r="Q45" t="str">
        <f>$A$9</f>
        <v>Professional occupations</v>
      </c>
      <c r="R45" s="27">
        <f t="shared" ref="R45:R52" si="126">W9-R9</f>
        <v>1.6149358561728384</v>
      </c>
      <c r="S45" s="27">
        <f t="shared" si="96"/>
        <v>0.43391044875278828</v>
      </c>
      <c r="T45" s="27">
        <f t="shared" si="97"/>
        <v>0.60920703535266396</v>
      </c>
      <c r="U45" s="27">
        <f t="shared" si="98"/>
        <v>2.6580533402782915</v>
      </c>
      <c r="V45" s="27"/>
      <c r="W45" s="27">
        <f t="shared" ref="W45:W52" si="127">AB9-W9</f>
        <v>2.5466866278681479</v>
      </c>
      <c r="X45" s="27">
        <f t="shared" si="99"/>
        <v>0.51956279196746435</v>
      </c>
      <c r="Y45" s="27">
        <f t="shared" si="100"/>
        <v>-0.20001815800529688</v>
      </c>
      <c r="Z45" s="27">
        <f t="shared" si="101"/>
        <v>2.8662312618303147</v>
      </c>
      <c r="AA45" s="27"/>
      <c r="AB45" s="27">
        <f t="shared" ref="AB45:AB52" si="128">AB9-R9</f>
        <v>4.1616224840409863</v>
      </c>
      <c r="AC45" s="27">
        <f t="shared" si="102"/>
        <v>0.95347324072025263</v>
      </c>
      <c r="AD45" s="27">
        <f t="shared" si="103"/>
        <v>0.40918887734736709</v>
      </c>
      <c r="AE45" s="27">
        <f t="shared" si="104"/>
        <v>5.5242846021086063</v>
      </c>
      <c r="AG45" t="str">
        <f>$A$9</f>
        <v>Professional occupations</v>
      </c>
      <c r="AH45" s="27">
        <f t="shared" ref="AH45:AH52" si="129">AM9-AH9</f>
        <v>1.840079633772584</v>
      </c>
      <c r="AI45" s="27">
        <f t="shared" si="105"/>
        <v>0.81196194829998092</v>
      </c>
      <c r="AJ45" s="27">
        <f t="shared" si="106"/>
        <v>5.2931655954806534E-2</v>
      </c>
      <c r="AK45" s="27">
        <f t="shared" si="107"/>
        <v>2.704973238027371</v>
      </c>
      <c r="AL45" s="27"/>
      <c r="AM45" s="27">
        <f t="shared" ref="AM45:AM52" si="130">AR9-AM9</f>
        <v>2.8023270280676122</v>
      </c>
      <c r="AN45" s="27">
        <f t="shared" si="108"/>
        <v>1.4163549989605144</v>
      </c>
      <c r="AO45" s="27">
        <f t="shared" si="109"/>
        <v>2.3837850449137221E-2</v>
      </c>
      <c r="AP45" s="27">
        <f t="shared" si="110"/>
        <v>4.2425198774772639</v>
      </c>
      <c r="AQ45" s="27"/>
      <c r="AR45" s="27">
        <f t="shared" ref="AR45:AR52" si="131">AR9-AH9</f>
        <v>4.6424066618401962</v>
      </c>
      <c r="AS45" s="27">
        <f t="shared" si="111"/>
        <v>2.2283169472604953</v>
      </c>
      <c r="AT45" s="27">
        <f t="shared" si="112"/>
        <v>7.6769506403943755E-2</v>
      </c>
      <c r="AU45" s="27">
        <f t="shared" si="113"/>
        <v>6.9474931155046349</v>
      </c>
    </row>
    <row r="46" spans="1:47" x14ac:dyDescent="0.2">
      <c r="A46" t="str">
        <f>$A$10</f>
        <v>Associate professional occupations</v>
      </c>
      <c r="B46" s="27">
        <f t="shared" si="114"/>
        <v>1.3327415155485323</v>
      </c>
      <c r="C46" s="27">
        <f t="shared" si="115"/>
        <v>0.68868798055419367</v>
      </c>
      <c r="D46" s="27">
        <f t="shared" si="116"/>
        <v>-0.10019739945400241</v>
      </c>
      <c r="E46" s="27">
        <f t="shared" si="117"/>
        <v>1.9212320966487262</v>
      </c>
      <c r="F46" s="27"/>
      <c r="G46" s="27">
        <f t="shared" si="118"/>
        <v>0.95140512795933319</v>
      </c>
      <c r="H46" s="27">
        <f t="shared" si="119"/>
        <v>0.45776663685178143</v>
      </c>
      <c r="I46" s="27">
        <f t="shared" si="120"/>
        <v>4.8646068572412382E-2</v>
      </c>
      <c r="J46" s="27">
        <f t="shared" si="121"/>
        <v>1.4578178333835226</v>
      </c>
      <c r="K46" s="27"/>
      <c r="L46" s="27">
        <f t="shared" si="122"/>
        <v>2.2841466435078654</v>
      </c>
      <c r="M46" s="27">
        <f t="shared" si="123"/>
        <v>1.1464546174059751</v>
      </c>
      <c r="N46" s="27">
        <f t="shared" si="124"/>
        <v>-5.155133088159003E-2</v>
      </c>
      <c r="O46" s="27">
        <f t="shared" si="125"/>
        <v>3.3790499300322487</v>
      </c>
      <c r="Q46" t="str">
        <f>$A$10</f>
        <v>Associate professional occupations</v>
      </c>
      <c r="R46" s="27">
        <f t="shared" si="126"/>
        <v>0.45060371480361017</v>
      </c>
      <c r="S46" s="27">
        <f t="shared" si="96"/>
        <v>0.341525618886514</v>
      </c>
      <c r="T46" s="27">
        <f t="shared" si="97"/>
        <v>4.00694590773365E-2</v>
      </c>
      <c r="U46" s="27">
        <f t="shared" si="98"/>
        <v>0.83219879276746056</v>
      </c>
      <c r="V46" s="27"/>
      <c r="W46" s="27">
        <f>AB10-W10</f>
        <v>-0.18824664422255744</v>
      </c>
      <c r="X46" s="27">
        <f t="shared" si="99"/>
        <v>-5.786161242406318E-2</v>
      </c>
      <c r="Y46" s="27">
        <f t="shared" si="100"/>
        <v>1.9765579496932917E-2</v>
      </c>
      <c r="Z46" s="27">
        <f t="shared" si="101"/>
        <v>-0.22634267714968814</v>
      </c>
      <c r="AA46" s="27"/>
      <c r="AB46" s="27">
        <f t="shared" si="128"/>
        <v>0.26235707058105273</v>
      </c>
      <c r="AC46" s="27">
        <f t="shared" si="102"/>
        <v>0.28366400646245082</v>
      </c>
      <c r="AD46" s="27">
        <f t="shared" si="103"/>
        <v>5.9835038574269417E-2</v>
      </c>
      <c r="AE46" s="27">
        <f t="shared" si="104"/>
        <v>0.60585611561777242</v>
      </c>
      <c r="AG46" t="str">
        <f>$A$10</f>
        <v>Associate professional occupations</v>
      </c>
      <c r="AH46" s="27">
        <f t="shared" si="129"/>
        <v>0.88213780074492476</v>
      </c>
      <c r="AI46" s="27">
        <f t="shared" si="105"/>
        <v>0.34716236166767933</v>
      </c>
      <c r="AJ46" s="27">
        <f t="shared" si="106"/>
        <v>-0.14026685853133869</v>
      </c>
      <c r="AK46" s="27">
        <f t="shared" si="107"/>
        <v>1.0890333038812656</v>
      </c>
      <c r="AL46" s="27"/>
      <c r="AM46" s="27">
        <f t="shared" si="130"/>
        <v>1.1396517721818862</v>
      </c>
      <c r="AN46" s="27">
        <f t="shared" si="108"/>
        <v>0.51562824927584394</v>
      </c>
      <c r="AO46" s="27">
        <f t="shared" si="109"/>
        <v>2.8880489075479021E-2</v>
      </c>
      <c r="AP46" s="27">
        <f t="shared" si="110"/>
        <v>1.6841605105332089</v>
      </c>
      <c r="AQ46" s="27"/>
      <c r="AR46" s="27">
        <f t="shared" si="131"/>
        <v>2.0217895729268109</v>
      </c>
      <c r="AS46" s="27">
        <f t="shared" si="111"/>
        <v>0.86279061094352327</v>
      </c>
      <c r="AT46" s="27">
        <f t="shared" si="112"/>
        <v>-0.11138636945585967</v>
      </c>
      <c r="AU46" s="27">
        <f t="shared" si="113"/>
        <v>2.7731938144144745</v>
      </c>
    </row>
    <row r="47" spans="1:47" x14ac:dyDescent="0.2">
      <c r="A47" t="str">
        <f>$A$11</f>
        <v>Administrative and secretarial occupations</v>
      </c>
      <c r="B47" s="27">
        <f t="shared" si="114"/>
        <v>-0.38237017363964476</v>
      </c>
      <c r="C47" s="27">
        <f t="shared" si="115"/>
        <v>-0.39578901478322592</v>
      </c>
      <c r="D47" s="27">
        <f t="shared" si="116"/>
        <v>-0.1345058678154657</v>
      </c>
      <c r="E47" s="27">
        <f t="shared" si="117"/>
        <v>-0.91266505623833538</v>
      </c>
      <c r="F47" s="27"/>
      <c r="G47" s="27">
        <f t="shared" si="118"/>
        <v>-1.2626139199085156</v>
      </c>
      <c r="H47" s="27">
        <f t="shared" si="119"/>
        <v>-1.0797553861764708</v>
      </c>
      <c r="I47" s="27">
        <f t="shared" si="120"/>
        <v>-3.4697752891575062E-2</v>
      </c>
      <c r="J47" s="27">
        <f t="shared" si="121"/>
        <v>-2.3770670589765643</v>
      </c>
      <c r="K47" s="27"/>
      <c r="L47" s="27">
        <f t="shared" si="122"/>
        <v>-1.6449840935481603</v>
      </c>
      <c r="M47" s="27">
        <f t="shared" si="123"/>
        <v>-1.4755444009596967</v>
      </c>
      <c r="N47" s="27">
        <f t="shared" si="124"/>
        <v>-0.16920362070704076</v>
      </c>
      <c r="O47" s="27">
        <f t="shared" si="125"/>
        <v>-3.2897321152148997</v>
      </c>
      <c r="Q47" t="str">
        <f>$A$11</f>
        <v>Administrative and secretarial occupations</v>
      </c>
      <c r="R47" s="27">
        <f t="shared" si="126"/>
        <v>0.12148416729511657</v>
      </c>
      <c r="S47" s="27">
        <f t="shared" si="96"/>
        <v>0.15065334613952608</v>
      </c>
      <c r="T47" s="27">
        <f t="shared" si="97"/>
        <v>-2.1122125157875871E-2</v>
      </c>
      <c r="U47" s="27">
        <f t="shared" si="98"/>
        <v>0.25101538827676695</v>
      </c>
      <c r="V47" s="27"/>
      <c r="W47" s="27">
        <f t="shared" si="127"/>
        <v>0.3917144001009798</v>
      </c>
      <c r="X47" s="27">
        <f t="shared" si="99"/>
        <v>0.10516605382385547</v>
      </c>
      <c r="Y47" s="27">
        <f t="shared" si="100"/>
        <v>8.9559198815194474E-2</v>
      </c>
      <c r="Z47" s="27">
        <f t="shared" si="101"/>
        <v>0.58643965274002952</v>
      </c>
      <c r="AA47" s="27"/>
      <c r="AB47" s="27">
        <f t="shared" si="128"/>
        <v>0.51319856739609637</v>
      </c>
      <c r="AC47" s="27">
        <f t="shared" si="102"/>
        <v>0.25581939996338154</v>
      </c>
      <c r="AD47" s="27">
        <f t="shared" si="103"/>
        <v>6.8437073657318603E-2</v>
      </c>
      <c r="AE47" s="27">
        <f t="shared" si="104"/>
        <v>0.83745504101679646</v>
      </c>
      <c r="AG47" t="str">
        <f>$A$11</f>
        <v>Administrative and secretarial occupations</v>
      </c>
      <c r="AH47" s="27">
        <f t="shared" si="129"/>
        <v>-0.50385434093475556</v>
      </c>
      <c r="AI47" s="27">
        <f t="shared" si="105"/>
        <v>-0.54644236092275467</v>
      </c>
      <c r="AJ47" s="27">
        <f t="shared" si="106"/>
        <v>-0.1133837426575896</v>
      </c>
      <c r="AK47" s="27">
        <f t="shared" si="107"/>
        <v>-1.1636804445150979</v>
      </c>
      <c r="AL47" s="27"/>
      <c r="AM47" s="27">
        <f t="shared" si="130"/>
        <v>-1.6543283200095065</v>
      </c>
      <c r="AN47" s="27">
        <f t="shared" si="108"/>
        <v>-1.1849214400003252</v>
      </c>
      <c r="AO47" s="27">
        <f t="shared" si="109"/>
        <v>-0.12425695170676959</v>
      </c>
      <c r="AP47" s="27">
        <f>AU11-AP11</f>
        <v>-2.963506711716601</v>
      </c>
      <c r="AQ47" s="27"/>
      <c r="AR47" s="27">
        <f t="shared" si="131"/>
        <v>-2.158182660944262</v>
      </c>
      <c r="AS47" s="27">
        <f t="shared" si="111"/>
        <v>-1.7313638009230798</v>
      </c>
      <c r="AT47" s="27">
        <f t="shared" si="112"/>
        <v>-0.2376406943643592</v>
      </c>
      <c r="AU47" s="27">
        <f t="shared" si="113"/>
        <v>-4.1271871562316989</v>
      </c>
    </row>
    <row r="48" spans="1:47" x14ac:dyDescent="0.2">
      <c r="A48" t="str">
        <f>$A$12</f>
        <v>Skilled trades occupations</v>
      </c>
      <c r="B48" s="27">
        <f t="shared" si="114"/>
        <v>-2.5845313186099421</v>
      </c>
      <c r="C48" s="27">
        <f t="shared" si="115"/>
        <v>-0.33838951124842742</v>
      </c>
      <c r="D48" s="27">
        <f t="shared" si="116"/>
        <v>0.28005279269179084</v>
      </c>
      <c r="E48" s="27">
        <f t="shared" si="117"/>
        <v>-2.6428680371665791</v>
      </c>
      <c r="F48" s="27"/>
      <c r="G48" s="27">
        <f t="shared" si="118"/>
        <v>-1.4418393600805146</v>
      </c>
      <c r="H48" s="27">
        <f t="shared" si="119"/>
        <v>0.23956488559766687</v>
      </c>
      <c r="I48" s="27">
        <f t="shared" si="120"/>
        <v>0.13532543098272498</v>
      </c>
      <c r="J48" s="27">
        <f t="shared" si="121"/>
        <v>-1.0669490435001237</v>
      </c>
      <c r="K48" s="27"/>
      <c r="L48" s="27">
        <f t="shared" si="122"/>
        <v>-4.0263706786904567</v>
      </c>
      <c r="M48" s="27">
        <f t="shared" si="123"/>
        <v>-9.8824625650760556E-2</v>
      </c>
      <c r="N48" s="27">
        <f t="shared" si="124"/>
        <v>0.41537822367451582</v>
      </c>
      <c r="O48" s="27">
        <f t="shared" si="125"/>
        <v>-3.7098170806667028</v>
      </c>
      <c r="Q48" t="str">
        <f>$A$12</f>
        <v>Skilled trades occupations</v>
      </c>
      <c r="R48" s="27">
        <f t="shared" si="126"/>
        <v>-2.6242365846776696</v>
      </c>
      <c r="S48" s="27">
        <f t="shared" si="96"/>
        <v>-0.29828958503788672</v>
      </c>
      <c r="T48" s="27">
        <f t="shared" si="97"/>
        <v>0.14984768278080907</v>
      </c>
      <c r="U48" s="27">
        <f t="shared" si="98"/>
        <v>-2.7726784869347476</v>
      </c>
      <c r="V48" s="27"/>
      <c r="W48" s="27">
        <f t="shared" si="127"/>
        <v>-1.5956151433354551</v>
      </c>
      <c r="X48" s="27">
        <f t="shared" si="99"/>
        <v>0.17643297356241716</v>
      </c>
      <c r="Y48" s="27">
        <f t="shared" si="100"/>
        <v>-2.0907954197957324E-2</v>
      </c>
      <c r="Z48" s="27">
        <f t="shared" si="101"/>
        <v>-1.4400901239709967</v>
      </c>
      <c r="AA48" s="27"/>
      <c r="AB48" s="27">
        <f t="shared" si="128"/>
        <v>-4.2198517280131247</v>
      </c>
      <c r="AC48" s="27">
        <f t="shared" si="102"/>
        <v>-0.12185661147546956</v>
      </c>
      <c r="AD48" s="27">
        <f t="shared" si="103"/>
        <v>0.12893972858285174</v>
      </c>
      <c r="AE48" s="27">
        <f t="shared" si="104"/>
        <v>-4.2127686109057443</v>
      </c>
      <c r="AG48" t="str">
        <f>$A$12</f>
        <v>Skilled trades occupations</v>
      </c>
      <c r="AH48" s="27">
        <f t="shared" si="129"/>
        <v>3.9705266067727174E-2</v>
      </c>
      <c r="AI48" s="27">
        <f t="shared" si="105"/>
        <v>-4.009992621054137E-2</v>
      </c>
      <c r="AJ48" s="27">
        <f t="shared" si="106"/>
        <v>0.130205109910984</v>
      </c>
      <c r="AK48" s="27">
        <f t="shared" si="107"/>
        <v>0.1298104497681698</v>
      </c>
      <c r="AL48" s="27"/>
      <c r="AM48" s="27">
        <f t="shared" si="130"/>
        <v>0.15377578325494823</v>
      </c>
      <c r="AN48" s="27">
        <f t="shared" si="108"/>
        <v>6.3131912035249593E-2</v>
      </c>
      <c r="AO48" s="27">
        <f t="shared" si="109"/>
        <v>0.1562333851806823</v>
      </c>
      <c r="AP48" s="27">
        <f t="shared" si="110"/>
        <v>0.37314108047088013</v>
      </c>
      <c r="AQ48" s="27"/>
      <c r="AR48" s="27">
        <f t="shared" si="131"/>
        <v>0.1934810493226754</v>
      </c>
      <c r="AS48" s="27">
        <f t="shared" si="111"/>
        <v>2.3031985824708223E-2</v>
      </c>
      <c r="AT48" s="27">
        <f t="shared" si="112"/>
        <v>0.2864384950916663</v>
      </c>
      <c r="AU48" s="27">
        <f t="shared" si="113"/>
        <v>0.50295153023904993</v>
      </c>
    </row>
    <row r="49" spans="1:47" x14ac:dyDescent="0.2">
      <c r="A49" t="str">
        <f>$A$13</f>
        <v>Caring, leisure and other service occupations</v>
      </c>
      <c r="B49" s="27">
        <f t="shared" si="114"/>
        <v>-0.12782972733440889</v>
      </c>
      <c r="C49" s="27">
        <f t="shared" si="115"/>
        <v>-0.24817707720502558</v>
      </c>
      <c r="D49" s="27">
        <f t="shared" si="116"/>
        <v>-0.14869730438495576</v>
      </c>
      <c r="E49" s="27">
        <f t="shared" si="117"/>
        <v>-0.52470410892438935</v>
      </c>
      <c r="F49" s="27"/>
      <c r="G49" s="27">
        <f t="shared" si="118"/>
        <v>1.5564349187979172</v>
      </c>
      <c r="H49" s="27">
        <f t="shared" si="119"/>
        <v>0.64951106293025695</v>
      </c>
      <c r="I49" s="27">
        <f t="shared" si="120"/>
        <v>0.33242797075561525</v>
      </c>
      <c r="J49" s="27">
        <f t="shared" si="121"/>
        <v>2.5383739524837914</v>
      </c>
      <c r="K49" s="27"/>
      <c r="L49" s="27">
        <f t="shared" si="122"/>
        <v>1.4286051914635083</v>
      </c>
      <c r="M49" s="27">
        <f t="shared" si="123"/>
        <v>0.40133398572523138</v>
      </c>
      <c r="N49" s="27">
        <f t="shared" si="124"/>
        <v>0.18373066637065949</v>
      </c>
      <c r="O49" s="27">
        <f t="shared" si="125"/>
        <v>2.013669843559402</v>
      </c>
      <c r="Q49" t="str">
        <f>$A$13</f>
        <v>Caring, leisure and other service occupations</v>
      </c>
      <c r="R49" s="27">
        <f t="shared" si="126"/>
        <v>-0.13264586364234687</v>
      </c>
      <c r="S49" s="27">
        <f t="shared" si="96"/>
        <v>5.3097535771035487E-2</v>
      </c>
      <c r="T49" s="27">
        <f t="shared" si="97"/>
        <v>2.4799990079967527E-3</v>
      </c>
      <c r="U49" s="27">
        <f t="shared" si="98"/>
        <v>-7.7068328863314939E-2</v>
      </c>
      <c r="V49" s="27"/>
      <c r="W49" s="27">
        <f t="shared" si="127"/>
        <v>0.31127308516143271</v>
      </c>
      <c r="X49" s="27">
        <f t="shared" si="99"/>
        <v>0.15220818320778029</v>
      </c>
      <c r="Y49" s="27">
        <f t="shared" si="100"/>
        <v>0.13037543152504705</v>
      </c>
      <c r="Z49" s="27">
        <f t="shared" si="101"/>
        <v>0.59385669989426004</v>
      </c>
      <c r="AA49" s="27"/>
      <c r="AB49" s="27">
        <f t="shared" si="128"/>
        <v>0.17862722151908583</v>
      </c>
      <c r="AC49" s="27">
        <f t="shared" si="102"/>
        <v>0.20530571897881578</v>
      </c>
      <c r="AD49" s="27">
        <f t="shared" si="103"/>
        <v>0.1328554305330438</v>
      </c>
      <c r="AE49" s="27">
        <f t="shared" si="104"/>
        <v>0.5167883710309451</v>
      </c>
      <c r="AG49" t="str">
        <f>$A$13</f>
        <v>Caring, leisure and other service occupations</v>
      </c>
      <c r="AH49" s="27">
        <f t="shared" si="129"/>
        <v>4.8161363079390895E-3</v>
      </c>
      <c r="AI49" s="27">
        <f t="shared" si="105"/>
        <v>-0.30127461297606306</v>
      </c>
      <c r="AJ49" s="27">
        <f t="shared" si="106"/>
        <v>-0.15117730339295188</v>
      </c>
      <c r="AK49" s="27">
        <f t="shared" si="107"/>
        <v>-0.44763578006107707</v>
      </c>
      <c r="AL49" s="27"/>
      <c r="AM49" s="27">
        <f t="shared" si="130"/>
        <v>1.2451618336364838</v>
      </c>
      <c r="AN49" s="27">
        <f t="shared" si="108"/>
        <v>0.49730287972247744</v>
      </c>
      <c r="AO49" s="27">
        <f t="shared" si="109"/>
        <v>0.20205253923056909</v>
      </c>
      <c r="AP49" s="27">
        <f t="shared" si="110"/>
        <v>1.9445172525895309</v>
      </c>
      <c r="AQ49" s="27"/>
      <c r="AR49" s="27">
        <f t="shared" si="131"/>
        <v>1.2499779699444229</v>
      </c>
      <c r="AS49" s="27">
        <f t="shared" si="111"/>
        <v>0.19602826674641438</v>
      </c>
      <c r="AT49" s="27">
        <f t="shared" si="112"/>
        <v>5.0875235837617216E-2</v>
      </c>
      <c r="AU49" s="27">
        <f t="shared" si="113"/>
        <v>1.4968814725284538</v>
      </c>
    </row>
    <row r="50" spans="1:47" x14ac:dyDescent="0.2">
      <c r="A50" t="str">
        <f>$A$14</f>
        <v>Sales and customer service occupations</v>
      </c>
      <c r="B50" s="27">
        <f t="shared" si="114"/>
        <v>-0.35195521114223549</v>
      </c>
      <c r="C50" s="27">
        <f t="shared" si="115"/>
        <v>-0.27933034298221582</v>
      </c>
      <c r="D50" s="27">
        <f t="shared" si="116"/>
        <v>-0.26713826533780649</v>
      </c>
      <c r="E50" s="27">
        <f t="shared" si="117"/>
        <v>-0.89842381946226091</v>
      </c>
      <c r="F50" s="27"/>
      <c r="G50" s="27">
        <f t="shared" si="118"/>
        <v>0.34034756694293034</v>
      </c>
      <c r="H50" s="27">
        <f t="shared" si="119"/>
        <v>0.26623279417496626</v>
      </c>
      <c r="I50" s="27">
        <f t="shared" si="120"/>
        <v>-6.775725791763465E-2</v>
      </c>
      <c r="J50" s="27">
        <f t="shared" si="121"/>
        <v>0.53882310320026328</v>
      </c>
      <c r="K50" s="27"/>
      <c r="L50" s="27">
        <f t="shared" si="122"/>
        <v>-1.1607644199305156E-2</v>
      </c>
      <c r="M50" s="27">
        <f t="shared" si="123"/>
        <v>-1.3097548807249559E-2</v>
      </c>
      <c r="N50" s="27">
        <f t="shared" si="124"/>
        <v>-0.33489552325544114</v>
      </c>
      <c r="O50" s="27">
        <f t="shared" si="125"/>
        <v>-0.35960071626199763</v>
      </c>
      <c r="Q50" t="str">
        <f>$A$14</f>
        <v>Sales and customer service occupations</v>
      </c>
      <c r="R50" s="27">
        <f t="shared" si="126"/>
        <v>-0.14021294853617494</v>
      </c>
      <c r="S50" s="27">
        <f t="shared" si="96"/>
        <v>0.21908511774475281</v>
      </c>
      <c r="T50" s="27">
        <f t="shared" si="97"/>
        <v>-0.17743225614586644</v>
      </c>
      <c r="U50" s="27">
        <f t="shared" si="98"/>
        <v>-9.8560086937289348E-2</v>
      </c>
      <c r="V50" s="27"/>
      <c r="W50" s="27">
        <f t="shared" si="127"/>
        <v>0.32339412061049178</v>
      </c>
      <c r="X50" s="27">
        <f t="shared" si="99"/>
        <v>0.19878825393992106</v>
      </c>
      <c r="Y50" s="27">
        <f t="shared" si="100"/>
        <v>-3.391139546377453E-2</v>
      </c>
      <c r="Z50" s="27">
        <f t="shared" si="101"/>
        <v>0.48827097908663841</v>
      </c>
      <c r="AA50" s="27"/>
      <c r="AB50" s="27">
        <f t="shared" si="128"/>
        <v>0.18318117207431683</v>
      </c>
      <c r="AC50" s="27">
        <f t="shared" si="102"/>
        <v>0.41787337168467387</v>
      </c>
      <c r="AD50" s="27">
        <f t="shared" si="103"/>
        <v>-0.21134365160964097</v>
      </c>
      <c r="AE50" s="27">
        <f t="shared" si="104"/>
        <v>0.38971089214934906</v>
      </c>
      <c r="AG50" t="str">
        <f>$A$14</f>
        <v>Sales and customer service occupations</v>
      </c>
      <c r="AH50" s="27">
        <f t="shared" si="129"/>
        <v>-0.21174226260606588</v>
      </c>
      <c r="AI50" s="27">
        <f t="shared" si="105"/>
        <v>-0.49841546072696286</v>
      </c>
      <c r="AJ50" s="27">
        <f t="shared" si="106"/>
        <v>-8.9706009191938996E-2</v>
      </c>
      <c r="AK50" s="27">
        <f t="shared" si="107"/>
        <v>-0.79986373252496801</v>
      </c>
      <c r="AL50" s="27"/>
      <c r="AM50" s="27">
        <f t="shared" si="130"/>
        <v>1.6953446332443001E-2</v>
      </c>
      <c r="AN50" s="27">
        <f t="shared" si="108"/>
        <v>6.7444540235033656E-2</v>
      </c>
      <c r="AO50" s="27">
        <f t="shared" si="109"/>
        <v>-3.3845862453860481E-2</v>
      </c>
      <c r="AP50" s="27">
        <f t="shared" si="110"/>
        <v>5.0552124113615982E-2</v>
      </c>
      <c r="AQ50" s="27"/>
      <c r="AR50" s="27">
        <f t="shared" si="131"/>
        <v>-0.19478881627362288</v>
      </c>
      <c r="AS50" s="27">
        <f t="shared" si="111"/>
        <v>-0.4309709204919292</v>
      </c>
      <c r="AT50" s="27">
        <f t="shared" si="112"/>
        <v>-0.12355187164579948</v>
      </c>
      <c r="AU50" s="27">
        <f t="shared" si="113"/>
        <v>-0.74931160841135203</v>
      </c>
    </row>
    <row r="51" spans="1:47" x14ac:dyDescent="0.2">
      <c r="A51" t="str">
        <f>$A$15</f>
        <v>Process, plant and machine operatives</v>
      </c>
      <c r="B51" s="27">
        <f t="shared" si="114"/>
        <v>-2.5006106188573547</v>
      </c>
      <c r="C51" s="27">
        <f t="shared" si="115"/>
        <v>0.37446764144804567</v>
      </c>
      <c r="D51" s="27">
        <f t="shared" si="116"/>
        <v>0.23828933055478929</v>
      </c>
      <c r="E51" s="27">
        <f t="shared" si="117"/>
        <v>-1.8878536468545217</v>
      </c>
      <c r="F51" s="27"/>
      <c r="G51" s="27">
        <f t="shared" si="118"/>
        <v>0.5264419727858769</v>
      </c>
      <c r="H51" s="27">
        <f t="shared" si="119"/>
        <v>0.58897951782580016</v>
      </c>
      <c r="I51" s="27">
        <f t="shared" si="120"/>
        <v>0.34966066163592679</v>
      </c>
      <c r="J51" s="27">
        <f t="shared" si="121"/>
        <v>1.4650821522476054</v>
      </c>
      <c r="K51" s="27"/>
      <c r="L51" s="27">
        <f t="shared" si="122"/>
        <v>-1.9741686460714778</v>
      </c>
      <c r="M51" s="27">
        <f t="shared" si="123"/>
        <v>0.96344715927384583</v>
      </c>
      <c r="N51" s="27">
        <f t="shared" si="124"/>
        <v>0.58794999219071609</v>
      </c>
      <c r="O51" s="27">
        <f t="shared" si="125"/>
        <v>-0.42277149460691632</v>
      </c>
      <c r="Q51" t="str">
        <f>$A$15</f>
        <v>Process, plant and machine operatives</v>
      </c>
      <c r="R51" s="27">
        <f t="shared" si="126"/>
        <v>-2.215592501642111</v>
      </c>
      <c r="S51" s="27">
        <f t="shared" si="96"/>
        <v>0.38779555713321612</v>
      </c>
      <c r="T51" s="27">
        <f t="shared" si="97"/>
        <v>0.20540447032155118</v>
      </c>
      <c r="U51" s="27">
        <f t="shared" si="98"/>
        <v>-1.6223924741873432</v>
      </c>
      <c r="V51" s="27"/>
      <c r="W51" s="27">
        <f t="shared" si="127"/>
        <v>0.31750254480535389</v>
      </c>
      <c r="X51" s="27">
        <f t="shared" si="99"/>
        <v>0.2730628741618617</v>
      </c>
      <c r="Y51" s="27">
        <f t="shared" si="100"/>
        <v>0.32212099414733353</v>
      </c>
      <c r="Z51" s="27">
        <f t="shared" si="101"/>
        <v>0.91268641311454779</v>
      </c>
      <c r="AA51" s="27"/>
      <c r="AB51" s="27">
        <f t="shared" si="128"/>
        <v>-1.8980899568367571</v>
      </c>
      <c r="AC51" s="27">
        <f t="shared" si="102"/>
        <v>0.66085843129507782</v>
      </c>
      <c r="AD51" s="27">
        <f t="shared" si="103"/>
        <v>0.52752546446888471</v>
      </c>
      <c r="AE51" s="27">
        <f t="shared" si="104"/>
        <v>-0.70970606107279544</v>
      </c>
      <c r="AG51" t="str">
        <f>$A$15</f>
        <v>Process, plant and machine operatives</v>
      </c>
      <c r="AH51" s="27">
        <f t="shared" si="129"/>
        <v>-0.28501811721524517</v>
      </c>
      <c r="AI51" s="27">
        <f t="shared" si="105"/>
        <v>-1.3327915685167779E-2</v>
      </c>
      <c r="AJ51" s="27">
        <f t="shared" si="106"/>
        <v>3.2884860233237251E-2</v>
      </c>
      <c r="AK51" s="27">
        <f t="shared" si="107"/>
        <v>-0.26546117266717584</v>
      </c>
      <c r="AL51" s="27"/>
      <c r="AM51" s="27">
        <f t="shared" si="130"/>
        <v>0.2089394279805209</v>
      </c>
      <c r="AN51" s="27">
        <f t="shared" si="108"/>
        <v>0.31591664366393618</v>
      </c>
      <c r="AO51" s="27">
        <f t="shared" si="109"/>
        <v>2.7539667488592934E-2</v>
      </c>
      <c r="AP51" s="27">
        <f t="shared" si="110"/>
        <v>0.55239573913305007</v>
      </c>
      <c r="AQ51" s="27"/>
      <c r="AR51" s="27">
        <f t="shared" si="131"/>
        <v>-7.6078689234724273E-2</v>
      </c>
      <c r="AS51" s="27">
        <f t="shared" si="111"/>
        <v>0.3025887279787684</v>
      </c>
      <c r="AT51" s="27">
        <f t="shared" si="112"/>
        <v>6.0424527721830185E-2</v>
      </c>
      <c r="AU51" s="27">
        <f t="shared" si="113"/>
        <v>0.28693456646587423</v>
      </c>
    </row>
    <row r="52" spans="1:47" x14ac:dyDescent="0.2">
      <c r="A52" t="str">
        <f>$A$16</f>
        <v>Elementary occupations</v>
      </c>
      <c r="B52" s="27">
        <f t="shared" si="114"/>
        <v>-1.4915821395373445</v>
      </c>
      <c r="C52" s="27">
        <f t="shared" si="115"/>
        <v>-0.47713205319615248</v>
      </c>
      <c r="D52" s="27">
        <f t="shared" si="116"/>
        <v>-0.11006442190731813</v>
      </c>
      <c r="E52" s="27">
        <f t="shared" si="117"/>
        <v>-2.0787786146408109</v>
      </c>
      <c r="F52" s="27"/>
      <c r="G52" s="27">
        <f t="shared" si="118"/>
        <v>-0.44899993466318566</v>
      </c>
      <c r="H52" s="27">
        <f t="shared" si="119"/>
        <v>-0.71837566354728732</v>
      </c>
      <c r="I52" s="27">
        <f t="shared" si="120"/>
        <v>0.48678655377105007</v>
      </c>
      <c r="J52" s="27">
        <f t="shared" si="121"/>
        <v>-0.68058904443942403</v>
      </c>
      <c r="K52" s="27"/>
      <c r="L52" s="27">
        <f t="shared" si="122"/>
        <v>-1.9405820742005302</v>
      </c>
      <c r="M52" s="27">
        <f t="shared" si="123"/>
        <v>-1.1955077167434398</v>
      </c>
      <c r="N52" s="27">
        <f t="shared" si="124"/>
        <v>0.37672213186373193</v>
      </c>
      <c r="O52" s="27">
        <f t="shared" si="125"/>
        <v>-2.759367659080235</v>
      </c>
      <c r="Q52" t="str">
        <f>$A$16</f>
        <v>Elementary occupations</v>
      </c>
      <c r="R52" s="27">
        <f t="shared" si="126"/>
        <v>-1.2383902496292469</v>
      </c>
      <c r="S52" s="27">
        <f t="shared" si="96"/>
        <v>-0.10646576941975461</v>
      </c>
      <c r="T52" s="27">
        <f t="shared" si="97"/>
        <v>-4.3153881501794333E-2</v>
      </c>
      <c r="U52" s="27">
        <f t="shared" si="98"/>
        <v>-1.3880099005507951</v>
      </c>
      <c r="V52" s="27"/>
      <c r="W52" s="27">
        <f t="shared" si="127"/>
        <v>-0.37427426246051176</v>
      </c>
      <c r="X52" s="27">
        <f t="shared" si="99"/>
        <v>-9.7857501087296406E-2</v>
      </c>
      <c r="Y52" s="27">
        <f t="shared" si="100"/>
        <v>0.33685047323175199</v>
      </c>
      <c r="Z52" s="27">
        <f t="shared" si="101"/>
        <v>-0.13528129031605651</v>
      </c>
      <c r="AA52" s="27"/>
      <c r="AB52" s="27">
        <f t="shared" si="128"/>
        <v>-1.6126645120897587</v>
      </c>
      <c r="AC52" s="27">
        <f t="shared" si="102"/>
        <v>-0.20432327050705101</v>
      </c>
      <c r="AD52" s="27">
        <f t="shared" si="103"/>
        <v>0.29369659172995766</v>
      </c>
      <c r="AE52" s="27">
        <f t="shared" si="104"/>
        <v>-1.5232911908668516</v>
      </c>
      <c r="AG52" t="str">
        <f>$A$16</f>
        <v>Elementary occupations</v>
      </c>
      <c r="AH52" s="27">
        <f t="shared" si="129"/>
        <v>-0.25319188990810426</v>
      </c>
      <c r="AI52" s="27">
        <f t="shared" si="105"/>
        <v>-0.37066628377640054</v>
      </c>
      <c r="AJ52" s="27">
        <f t="shared" si="106"/>
        <v>-6.6910540405526353E-2</v>
      </c>
      <c r="AK52" s="27">
        <f t="shared" si="107"/>
        <v>-0.69076871409003182</v>
      </c>
      <c r="AL52" s="27"/>
      <c r="AM52" s="27">
        <f t="shared" si="130"/>
        <v>-7.4725672202669902E-2</v>
      </c>
      <c r="AN52" s="27">
        <f t="shared" si="108"/>
        <v>-0.62051816245998292</v>
      </c>
      <c r="AO52" s="27">
        <f t="shared" si="109"/>
        <v>0.14993608053929852</v>
      </c>
      <c r="AP52" s="27">
        <f t="shared" si="110"/>
        <v>-0.54530775412335419</v>
      </c>
      <c r="AQ52" s="27"/>
      <c r="AR52" s="27">
        <f t="shared" si="131"/>
        <v>-0.32791756211077416</v>
      </c>
      <c r="AS52" s="27">
        <f t="shared" si="111"/>
        <v>-0.99118444623638347</v>
      </c>
      <c r="AT52" s="27">
        <f t="shared" si="112"/>
        <v>8.3025540133772169E-2</v>
      </c>
      <c r="AU52" s="27">
        <f t="shared" si="113"/>
        <v>-1.236076468213386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-1.7360955990560711</v>
      </c>
      <c r="C54" s="29">
        <f t="shared" si="115"/>
        <v>1.3609980438439351</v>
      </c>
      <c r="D54" s="29">
        <f t="shared" si="116"/>
        <v>0.81309755521216331</v>
      </c>
      <c r="E54" s="29">
        <f t="shared" si="117"/>
        <v>0.4380000000000166</v>
      </c>
      <c r="F54" s="29"/>
      <c r="G54" s="29">
        <f t="shared" si="118"/>
        <v>7.2995584908587006</v>
      </c>
      <c r="H54" s="29">
        <f t="shared" si="119"/>
        <v>3.0255125723159182</v>
      </c>
      <c r="I54" s="29">
        <f t="shared" si="120"/>
        <v>1.365928936825334</v>
      </c>
      <c r="J54" s="29">
        <f t="shared" si="121"/>
        <v>11.690999999999946</v>
      </c>
      <c r="K54" s="29"/>
      <c r="L54" s="29">
        <f t="shared" si="122"/>
        <v>5.5634628918026294</v>
      </c>
      <c r="M54" s="29">
        <f t="shared" si="123"/>
        <v>4.3865106161598533</v>
      </c>
      <c r="N54" s="29">
        <f t="shared" si="124"/>
        <v>2.1790264920374973</v>
      </c>
      <c r="O54" s="29">
        <f t="shared" si="125"/>
        <v>12.128999999999962</v>
      </c>
      <c r="Q54" s="24" t="str">
        <f>$A$18</f>
        <v>All occupations</v>
      </c>
      <c r="R54" s="29">
        <f t="shared" ref="R54" si="132">W18-R18</f>
        <v>-3.7655128205484161</v>
      </c>
      <c r="S54" s="29">
        <f t="shared" ref="S54" si="133">X18-S18</f>
        <v>1.5721499242640604</v>
      </c>
      <c r="T54" s="29">
        <f t="shared" ref="T54" si="134">Y18-T18</f>
        <v>0.89237226581868434</v>
      </c>
      <c r="U54" s="29">
        <f t="shared" ref="U54" si="135">Z18-U18</f>
        <v>-1.3009906304656624</v>
      </c>
      <c r="V54" s="29"/>
      <c r="W54" s="29">
        <f t="shared" ref="W54" si="136">AB18-W18</f>
        <v>2.2748707660994683</v>
      </c>
      <c r="X54" s="29">
        <f t="shared" ref="X54" si="137">AC18-X18</f>
        <v>1.6751587728399606</v>
      </c>
      <c r="Y54" s="29">
        <f t="shared" ref="Y54" si="138">AD18-Y18</f>
        <v>0.81205566555319031</v>
      </c>
      <c r="Z54" s="29">
        <f t="shared" ref="Z54" si="139">AE18-Z18</f>
        <v>4.7620852044926067</v>
      </c>
      <c r="AA54" s="29"/>
      <c r="AB54" s="29">
        <f t="shared" ref="AB54" si="140">AB18-R18</f>
        <v>-1.4906420544489478</v>
      </c>
      <c r="AC54" s="29">
        <f t="shared" ref="AC54" si="141">AC18-S18</f>
        <v>3.247308697104021</v>
      </c>
      <c r="AD54" s="29">
        <f t="shared" ref="AD54" si="142">AD18-T18</f>
        <v>1.7044279313718746</v>
      </c>
      <c r="AE54" s="29">
        <f t="shared" ref="AE54" si="143">AE18-U18</f>
        <v>3.4610945740269443</v>
      </c>
      <c r="AG54" s="24" t="str">
        <f>$A$18</f>
        <v>All occupations</v>
      </c>
      <c r="AH54" s="29">
        <f t="shared" ref="AH54" si="144">AM18-AH18</f>
        <v>2.0294172214923307</v>
      </c>
      <c r="AI54" s="29">
        <f t="shared" ref="AI54" si="145">AN18-AI18</f>
        <v>-0.21115188042012534</v>
      </c>
      <c r="AJ54" s="29">
        <f t="shared" ref="AJ54" si="146">AO18-AJ18</f>
        <v>-7.9274710606522802E-2</v>
      </c>
      <c r="AK54" s="29">
        <f t="shared" ref="AK54" si="147">AP18-AK18</f>
        <v>1.738990630465679</v>
      </c>
      <c r="AL54" s="29"/>
      <c r="AM54" s="29">
        <f t="shared" ref="AM54" si="148">AR18-AM18</f>
        <v>5.0246877247591968</v>
      </c>
      <c r="AN54" s="29">
        <f t="shared" ref="AN54" si="149">AS18-AN18</f>
        <v>1.3503537994759611</v>
      </c>
      <c r="AO54" s="29">
        <f t="shared" ref="AO54" si="150">AT18-AO18</f>
        <v>0.55387327127214725</v>
      </c>
      <c r="AP54" s="29">
        <f t="shared" ref="AP54" si="151">AU18-AP18</f>
        <v>6.9289147955073105</v>
      </c>
      <c r="AQ54" s="29"/>
      <c r="AR54" s="29">
        <f t="shared" ref="AR54" si="152">AR18-AH18</f>
        <v>7.0541049462515275</v>
      </c>
      <c r="AS54" s="29">
        <f t="shared" ref="AS54" si="153">AS18-AI18</f>
        <v>1.1392019190558358</v>
      </c>
      <c r="AT54" s="29">
        <f t="shared" ref="AT54" si="154">AT18-AJ18</f>
        <v>0.47459856066562445</v>
      </c>
      <c r="AU54" s="29">
        <f t="shared" ref="AU54" si="155">AU18-AK18</f>
        <v>8.6679054259729895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Worcestershire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5.5461606078743841E-2</v>
      </c>
      <c r="N7" s="91">
        <f>'Occ T2'!I180</f>
        <v>0.47641560095557089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-1.557585015689722</v>
      </c>
      <c r="N9" s="91">
        <f>'Occ T2'!I178</f>
        <v>-0.10168642784155191</v>
      </c>
    </row>
    <row r="10" spans="1:14" x14ac:dyDescent="0.2">
      <c r="L10" s="91" t="str">
        <f>'Occ T3'!A48</f>
        <v>91 Elementary trades and related occupations</v>
      </c>
      <c r="M10" s="91">
        <f>'Occ T2'!H177</f>
        <v>-6.1626094698785883</v>
      </c>
      <c r="N10" s="91">
        <f>'Occ T2'!I177</f>
        <v>-1.3329028356622419</v>
      </c>
    </row>
    <row r="11" spans="1:14" x14ac:dyDescent="0.2">
      <c r="L11" s="114" t="str">
        <f>"["&amp;'Occ T3'!A47&amp;"]"</f>
        <v>[Elementary occupations]</v>
      </c>
      <c r="M11" s="91">
        <f>'Occ T1'!H88</f>
        <v>-2.4013638456202524</v>
      </c>
      <c r="N11" s="91">
        <f>'Occ T1'!I88</f>
        <v>-0.28778389609555033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-1.170292188200206</v>
      </c>
      <c r="N13" s="91">
        <f>'Occ T2'!I176</f>
        <v>0.49094887187572933</v>
      </c>
    </row>
    <row r="14" spans="1:14" x14ac:dyDescent="0.2">
      <c r="L14" s="91" t="str">
        <f>'Occ T3'!A44</f>
        <v>81 Process, plant and machine operatives</v>
      </c>
      <c r="M14" s="91">
        <f>'Occ T2'!H175</f>
        <v>-5.0546259308065551</v>
      </c>
      <c r="N14" s="91">
        <f>'Occ T2'!I175</f>
        <v>1.2047798672920829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-3.1100536857665673</v>
      </c>
      <c r="N15" s="91">
        <f>'Occ T1'!I87</f>
        <v>0.83480350436393458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1.4445810708416662</v>
      </c>
      <c r="N17" s="91">
        <f>'Occ T2'!I174</f>
        <v>2.8667938334290488</v>
      </c>
    </row>
    <row r="18" spans="12:14" x14ac:dyDescent="0.2">
      <c r="L18" s="91" t="str">
        <f>'Occ T3'!A40</f>
        <v>71 Sales occupations</v>
      </c>
      <c r="M18" s="91">
        <f>'Occ T2'!H173</f>
        <v>-2.3234592283318478</v>
      </c>
      <c r="N18" s="91">
        <f>'Occ T2'!I173</f>
        <v>-0.77309079759254606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-1.4770107557472545</v>
      </c>
      <c r="N19" s="91">
        <f>'Occ T1'!I86</f>
        <v>0.30234052385582633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1.6135090863687473</v>
      </c>
      <c r="N21" s="91">
        <f>'Occ T2'!I172</f>
        <v>-0.66619558586584748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-2.9650756795436051</v>
      </c>
      <c r="N22" s="91">
        <f>'Occ T2'!I171</f>
        <v>0.20259789083805213</v>
      </c>
    </row>
    <row r="23" spans="12:14" x14ac:dyDescent="0.2">
      <c r="L23" s="91" t="str">
        <f>'Occ T3'!A35</f>
        <v>61 Caring personal service occupations</v>
      </c>
      <c r="M23" s="91">
        <f>'Occ T2'!H170</f>
        <v>-2.6291113235255015E-2</v>
      </c>
      <c r="N23" s="91">
        <f>'Occ T2'!I170</f>
        <v>1.2610523547398333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-0.67433574753495984</v>
      </c>
      <c r="N24" s="91">
        <f>'Occ T1'!I85</f>
        <v>1.0318051366395409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-2.3065980467899427</v>
      </c>
      <c r="N26" s="91">
        <f>'Occ T2'!I169</f>
        <v>-0.42595548065569311</v>
      </c>
    </row>
    <row r="27" spans="12:14" x14ac:dyDescent="0.2">
      <c r="L27" s="91" t="str">
        <f>'Occ T3'!A31</f>
        <v>53 Skilled construction and building trades</v>
      </c>
      <c r="M27" s="91">
        <f>'Occ T2'!H168</f>
        <v>-0.62343595759817294</v>
      </c>
      <c r="N27" s="91">
        <f>'Occ T2'!I168</f>
        <v>-0.742148634837414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-3.4599772949416741</v>
      </c>
      <c r="N28" s="91">
        <f>'Occ T2'!I167</f>
        <v>-0.46093731397754967</v>
      </c>
    </row>
    <row r="29" spans="12:14" x14ac:dyDescent="0.2">
      <c r="L29" s="91" t="str">
        <f>'Occ T3'!A29</f>
        <v>51 Skilled agricultural and related trades</v>
      </c>
      <c r="M29" s="91">
        <f>'Occ T2'!H166</f>
        <v>-6.9394154625478377</v>
      </c>
      <c r="N29" s="91">
        <f>'Occ T2'!I166</f>
        <v>0.33496836514972372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-2.9022938502868301</v>
      </c>
      <c r="N30" s="91">
        <f>'Occ T1'!I84</f>
        <v>-0.44032657112393903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-2.9597785837026214</v>
      </c>
      <c r="N32" s="91">
        <f>'Occ T2'!I165</f>
        <v>-1.8721139047083724</v>
      </c>
    </row>
    <row r="33" spans="12:14" x14ac:dyDescent="0.2">
      <c r="L33" s="91" t="str">
        <f>'Occ T3'!A25</f>
        <v>41 Administrative occupations</v>
      </c>
      <c r="M33" s="91">
        <f>'Occ T2'!H164</f>
        <v>-0.51183552985102354</v>
      </c>
      <c r="N33" s="91">
        <f>'Occ T2'!I164</f>
        <v>-0.7311536565686505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-0.96093659625253736</v>
      </c>
      <c r="N34" s="91">
        <f>'Occ T1'!I83</f>
        <v>-0.91523721528787849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1.2529344805861875</v>
      </c>
      <c r="N36" s="91">
        <f>'Occ T2'!I163</f>
        <v>0.17935706024090337</v>
      </c>
    </row>
    <row r="37" spans="12:14" x14ac:dyDescent="0.2">
      <c r="L37" s="91" t="str">
        <f>'Occ T3'!A21</f>
        <v>34 Culture, media and sports occupations</v>
      </c>
      <c r="M37" s="91">
        <f>'Occ T2'!H162</f>
        <v>1.2813399910370782</v>
      </c>
      <c r="N37" s="91">
        <f>'Occ T2'!I162</f>
        <v>0.37856623180065885</v>
      </c>
    </row>
    <row r="38" spans="12:14" x14ac:dyDescent="0.2">
      <c r="L38" s="91" t="str">
        <f>'Occ T3'!A20</f>
        <v>33 Protective service occupations</v>
      </c>
      <c r="M38" s="91">
        <f>'Occ T2'!H161</f>
        <v>1.649260097863392</v>
      </c>
      <c r="N38" s="91">
        <f>'Occ T2'!I161</f>
        <v>2.3378767628085217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3.501624857435881</v>
      </c>
      <c r="N39" s="91">
        <f>'Occ T2'!I160</f>
        <v>0.89842519421692302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3.9016967024315674</v>
      </c>
      <c r="N40" s="91">
        <f>'Occ T2'!I159</f>
        <v>-0.39451950897000376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2.0168693931452486</v>
      </c>
      <c r="N41" s="91">
        <f>'Occ T1'!I82</f>
        <v>0.46520054783605325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4.9507684428676368</v>
      </c>
      <c r="N43" s="91">
        <f>'Occ T2'!I158</f>
        <v>1.6574577296447401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1.5056013319471484</v>
      </c>
      <c r="N44" s="91">
        <f>'Occ T2'!I157</f>
        <v>1.1541322067154303</v>
      </c>
    </row>
    <row r="45" spans="12:14" x14ac:dyDescent="0.2">
      <c r="L45" s="91" t="str">
        <f>'Occ T3'!A13</f>
        <v>22 Health professionals</v>
      </c>
      <c r="M45" s="91">
        <f>'Occ T2'!H156</f>
        <v>3.7671684174732656</v>
      </c>
      <c r="N45" s="91">
        <f>'Occ T2'!I156</f>
        <v>1.2397917767180688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3.5124323645814304</v>
      </c>
      <c r="N46" s="91">
        <f>'Occ T2'!I155</f>
        <v>1.0399102172161667</v>
      </c>
    </row>
    <row r="47" spans="12:14" x14ac:dyDescent="0.2">
      <c r="L47" s="114" t="str">
        <f>"["&amp;'Occ T3'!A11&amp;"]"</f>
        <v>[Professional occupations]</v>
      </c>
      <c r="M47" s="91">
        <f>'Occ T1'!H81</f>
        <v>3.556278776259636</v>
      </c>
      <c r="N47" s="91">
        <f>'Occ T1'!I81</f>
        <v>1.2928240429491256</v>
      </c>
    </row>
    <row r="49" spans="12:14" x14ac:dyDescent="0.2">
      <c r="L49" s="107" t="str">
        <f>'Occ T3'!A9</f>
        <v>12 Other managers and proprietors</v>
      </c>
      <c r="M49" s="91">
        <f>'Occ T2'!H154</f>
        <v>2.1072337094322213</v>
      </c>
      <c r="N49" s="91">
        <f>'Occ T2'!I154</f>
        <v>2.594717479518005</v>
      </c>
    </row>
    <row r="50" spans="12:14" x14ac:dyDescent="0.2">
      <c r="L50" s="107" t="str">
        <f>'Occ T3'!A8</f>
        <v>11 Corporate managers and directors</v>
      </c>
      <c r="M50" s="91">
        <f>'Occ T2'!H153</f>
        <v>3.3632521850641028</v>
      </c>
      <c r="N50" s="91">
        <f>'Occ T2'!I153</f>
        <v>0.29761039114386545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2.9677507538400594</v>
      </c>
      <c r="N51" s="91">
        <f>'Occ T1'!I80</f>
        <v>1.0833658571667515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Worcestershire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1.6299881774426126</v>
      </c>
      <c r="N82" s="94">
        <f>'Occ T2'!F119</f>
        <v>0.48740238412618986</v>
      </c>
    </row>
    <row r="83" spans="12:14" x14ac:dyDescent="0.2">
      <c r="L83" s="10" t="str">
        <f>name!D5</f>
        <v>12 Other managers and proprietors</v>
      </c>
      <c r="M83" s="94">
        <f>'Occ T2'!D9-'Occ T2'!B9</f>
        <v>0.46904643088989584</v>
      </c>
      <c r="N83" s="94">
        <f>'Occ T2'!F120</f>
        <v>2.2193545821670551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1.4668326628593444</v>
      </c>
      <c r="N84" s="94">
        <f>'Occ T2'!F121</f>
        <v>1.5532244301980072</v>
      </c>
    </row>
    <row r="85" spans="12:14" x14ac:dyDescent="0.2">
      <c r="L85" s="10" t="str">
        <f>name!D7</f>
        <v>22 Health professionals</v>
      </c>
      <c r="M85" s="94">
        <f>'Occ T2'!D11-'Occ T2'!B11</f>
        <v>1.3483580438924747</v>
      </c>
      <c r="N85" s="94">
        <f>'Occ T2'!F122</f>
        <v>1.6215125648614164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0.47050468990426797</v>
      </c>
      <c r="N86" s="94">
        <f>'Occ T2'!F123</f>
        <v>1.2275038179827567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2.0773311816495807</v>
      </c>
      <c r="N87" s="94">
        <f>'Occ T2'!F124</f>
        <v>2.706510326265386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0.51985180381073048</v>
      </c>
      <c r="N88" s="94">
        <f>'Occ T2'!F125</f>
        <v>-0.17182788997142673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0.52604096555079538</v>
      </c>
      <c r="N89" s="94">
        <f>'Occ T2'!F126</f>
        <v>0.47774401260284183</v>
      </c>
    </row>
    <row r="90" spans="12:14" x14ac:dyDescent="0.2">
      <c r="L90" s="10" t="str">
        <f>name!D12</f>
        <v>33 Protective service occupations</v>
      </c>
      <c r="M90" s="94">
        <f>'Occ T2'!D16-'Occ T2'!B16</f>
        <v>0.13847257741631358</v>
      </c>
      <c r="N90" s="94">
        <f>'Occ T2'!F127</f>
        <v>0.73051872213217384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0.17968232752995927</v>
      </c>
      <c r="N91" s="94">
        <f>'Occ T2'!F128</f>
        <v>0.16988960811667519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0.55718442234090659</v>
      </c>
      <c r="N92" s="94">
        <f>'Occ T2'!F129</f>
        <v>0.25149338050325731</v>
      </c>
    </row>
    <row r="93" spans="12:14" x14ac:dyDescent="0.2">
      <c r="L93" s="10" t="str">
        <f>name!D15</f>
        <v>41 Administrative occupations</v>
      </c>
      <c r="M93" s="94">
        <f>'Occ T2'!D19-'Occ T2'!B19</f>
        <v>-0.39683157789136736</v>
      </c>
      <c r="N93" s="94">
        <f>'Occ T2'!F130</f>
        <v>-1.5915401897568664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-0.51583347834694671</v>
      </c>
      <c r="N94" s="94">
        <f>'Occ T2'!F131</f>
        <v>-0.78552686921970816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-0.88019515078664989</v>
      </c>
      <c r="N95" s="94">
        <f>'Occ T2'!F132</f>
        <v>0.10462757925499933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-1.2403029764854008</v>
      </c>
      <c r="N96" s="94">
        <f>'Occ T2'!F133</f>
        <v>-0.43136295468003638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-0.16922057220029885</v>
      </c>
      <c r="N97" s="94">
        <f>'Occ T2'!F134</f>
        <v>-0.56323209417663733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-0.35314933769423362</v>
      </c>
      <c r="N98" s="94">
        <f>'Occ T2'!F135</f>
        <v>-0.17698157389842395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-1.5618018367614894E-2</v>
      </c>
      <c r="N99" s="94">
        <f>'Occ T2'!F136</f>
        <v>2.4550601390678786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-0.52175259197596446</v>
      </c>
      <c r="N100" s="94">
        <f>'Occ T2'!F137</f>
        <v>9.9025106281213304E-2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1.2666501419194259E-2</v>
      </c>
      <c r="N101" s="94">
        <f>'Occ T2'!F138</f>
        <v>-1.5711292865290216E-2</v>
      </c>
    </row>
    <row r="102" spans="12:14" x14ac:dyDescent="0.2">
      <c r="L102" s="10" t="str">
        <f>name!D24</f>
        <v>71 Sales occupations</v>
      </c>
      <c r="M102" s="94">
        <f>'Occ T2'!D28-'Occ T2'!B28</f>
        <v>-1.0955425923552671</v>
      </c>
      <c r="N102" s="94">
        <f>'Occ T2'!F139</f>
        <v>-0.96522187769450873</v>
      </c>
    </row>
    <row r="103" spans="12:14" x14ac:dyDescent="0.2">
      <c r="L103" s="10" t="str">
        <f>name!D25</f>
        <v>72 Customer service occupations</v>
      </c>
      <c r="M103" s="94">
        <f>'Occ T2'!D29-'Occ T2'!B29</f>
        <v>0.19711877289300395</v>
      </c>
      <c r="N103" s="94">
        <f>'Occ T2'!F140</f>
        <v>1.5040449808947742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-1.5329507390787249</v>
      </c>
      <c r="N104" s="94">
        <f>'Occ T2'!F141</f>
        <v>1.0188498844217388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-0.35490290777580746</v>
      </c>
      <c r="N105" s="94">
        <f>'Occ T2'!F142</f>
        <v>0.4462322678258559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-0.97869297202597716</v>
      </c>
      <c r="N106" s="94">
        <f>'Occ T2'!F143</f>
        <v>-0.47655152704510639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-1.100085642614804</v>
      </c>
      <c r="N107" s="94">
        <f>'Occ T2'!F144</f>
        <v>-0.20403751739431897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0.4380000000000166</v>
      </c>
      <c r="N109" s="94">
        <f>'Occ T2'!F146</f>
        <v>11.690999999999917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Worcestershire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2.0990346083325093</v>
      </c>
      <c r="N153" s="94">
        <f>'Occ T1'!H8</f>
        <v>2.7067569662932449</v>
      </c>
    </row>
    <row r="154" spans="1:14" x14ac:dyDescent="0.2">
      <c r="L154" s="10" t="str">
        <f>name!E5</f>
        <v>Professional occupations</v>
      </c>
      <c r="M154" s="94">
        <f>'Occ T1'!D9-'Occ T1'!B9</f>
        <v>5.3630265783056679</v>
      </c>
      <c r="N154" s="94">
        <f>'Occ T1'!H9</f>
        <v>7.1087511393075644</v>
      </c>
    </row>
    <row r="155" spans="1:14" x14ac:dyDescent="0.2">
      <c r="L155" s="10" t="str">
        <f>name!E6</f>
        <v>Associate professional occupations</v>
      </c>
      <c r="M155" s="94">
        <f>'Occ T1'!D10-'Occ T1'!B10</f>
        <v>1.9212320966487049</v>
      </c>
      <c r="N155" s="94">
        <f>'Occ T1'!H10</f>
        <v>1.457817833383519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-0.91266505623831407</v>
      </c>
      <c r="N156" s="94">
        <f>'Occ T1'!H11</f>
        <v>-2.377067058976575</v>
      </c>
    </row>
    <row r="157" spans="1:14" x14ac:dyDescent="0.2">
      <c r="L157" s="10" t="str">
        <f>name!E8</f>
        <v>Skilled trades occupations</v>
      </c>
      <c r="M157" s="94">
        <f>'Occ T1'!D12-'Occ T1'!B12</f>
        <v>-2.6428680371665862</v>
      </c>
      <c r="N157" s="94">
        <f>'Occ T1'!H12</f>
        <v>-1.066949043500097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-0.52470410892438579</v>
      </c>
      <c r="N158" s="94">
        <f>'Occ T1'!H13</f>
        <v>2.5383739524838003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-0.89842381946226268</v>
      </c>
      <c r="N159" s="94">
        <f>'Occ T1'!H14</f>
        <v>0.53882310320026505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-1.8878536468545306</v>
      </c>
      <c r="N160" s="94">
        <f>'Occ T1'!H15</f>
        <v>1.465082152247593</v>
      </c>
    </row>
    <row r="161" spans="12:14" x14ac:dyDescent="0.2">
      <c r="L161" s="10" t="str">
        <f>name!E12</f>
        <v>Elementary occupations</v>
      </c>
      <c r="M161" s="94">
        <f>'Occ T1'!D16-'Occ T1'!B16</f>
        <v>-2.0787786146407825</v>
      </c>
      <c r="N161" s="94">
        <f>'Occ T1'!H16</f>
        <v>-0.68058904443942581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0.43800000000004502</v>
      </c>
      <c r="N163" s="94">
        <f>'Occ T1'!H18</f>
        <v>11.690999999999889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Worcestershire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11.152683034752467</v>
      </c>
      <c r="N5" s="87">
        <f>SUM(N6:N7)</f>
        <v>11.690008677887672</v>
      </c>
      <c r="O5" s="87">
        <f t="shared" ref="O5:AL5" si="1">SUM(O6:O7)</f>
        <v>12.034917557050784</v>
      </c>
      <c r="P5" s="87">
        <f t="shared" si="1"/>
        <v>12.239575975242158</v>
      </c>
      <c r="Q5" s="87">
        <f t="shared" si="1"/>
        <v>13.270663325396637</v>
      </c>
      <c r="R5" s="87">
        <f t="shared" si="1"/>
        <v>13.33055809643832</v>
      </c>
      <c r="S5" s="87">
        <f t="shared" si="1"/>
        <v>13.397692113573282</v>
      </c>
      <c r="T5" s="87">
        <f t="shared" si="1"/>
        <v>13.654777251669152</v>
      </c>
      <c r="U5" s="87">
        <f t="shared" si="1"/>
        <v>14.426129695053827</v>
      </c>
      <c r="V5" s="87">
        <f t="shared" si="1"/>
        <v>15.001013873224622</v>
      </c>
      <c r="W5" s="87">
        <f t="shared" si="1"/>
        <v>15.42959270477083</v>
      </c>
      <c r="X5" s="87">
        <f t="shared" si="1"/>
        <v>14.980765478611357</v>
      </c>
      <c r="Y5" s="87">
        <f t="shared" si="1"/>
        <v>15.1763845383717</v>
      </c>
      <c r="Z5" s="87">
        <f t="shared" si="1"/>
        <v>15.39093849132977</v>
      </c>
      <c r="AA5" s="87">
        <f t="shared" si="1"/>
        <v>15.634638494916754</v>
      </c>
      <c r="AB5" s="87">
        <f t="shared" si="1"/>
        <v>15.862320082590763</v>
      </c>
      <c r="AC5" s="87">
        <f t="shared" si="1"/>
        <v>16.075135419605459</v>
      </c>
      <c r="AD5" s="87">
        <f t="shared" si="1"/>
        <v>16.284027498813039</v>
      </c>
      <c r="AE5" s="87">
        <f t="shared" si="1"/>
        <v>16.499469518487771</v>
      </c>
      <c r="AF5" s="87">
        <f t="shared" si="1"/>
        <v>16.717866574250188</v>
      </c>
      <c r="AG5" s="87">
        <f t="shared" si="1"/>
        <v>16.948870168730338</v>
      </c>
      <c r="AH5" s="87">
        <f t="shared" si="1"/>
        <v>17.179841776667274</v>
      </c>
      <c r="AI5" s="87">
        <f t="shared" si="1"/>
        <v>17.409146957734478</v>
      </c>
      <c r="AJ5" s="87">
        <f t="shared" si="1"/>
        <v>17.644257525213103</v>
      </c>
      <c r="AK5" s="87">
        <f t="shared" si="1"/>
        <v>17.889134192086299</v>
      </c>
      <c r="AL5" s="87">
        <f t="shared" si="1"/>
        <v>18.136349671064075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7.6614215962789789</v>
      </c>
      <c r="N6" s="11">
        <v>8.0165721839780861</v>
      </c>
      <c r="O6" s="11">
        <v>8.2048884313493584</v>
      </c>
      <c r="P6" s="11">
        <v>8.3476698007672798</v>
      </c>
      <c r="Q6" s="11">
        <v>8.7150915235111981</v>
      </c>
      <c r="R6" s="11">
        <v>9.0624907438891835</v>
      </c>
      <c r="S6" s="11">
        <v>9.5048758234378194</v>
      </c>
      <c r="T6" s="11">
        <v>9.4009157474304228</v>
      </c>
      <c r="U6" s="11">
        <v>10.076720519043715</v>
      </c>
      <c r="V6" s="11">
        <v>10.45043386643054</v>
      </c>
      <c r="W6" s="11">
        <v>10.692478921331796</v>
      </c>
      <c r="X6" s="11">
        <v>9.5547774719165073</v>
      </c>
      <c r="Y6" s="11">
        <v>9.6535952769137392</v>
      </c>
      <c r="Z6" s="11">
        <v>9.7729180604626578</v>
      </c>
      <c r="AA6" s="11">
        <v>9.9083147691056244</v>
      </c>
      <c r="AB6" s="11">
        <v>10.024030841471648</v>
      </c>
      <c r="AC6" s="11">
        <v>10.134024276542185</v>
      </c>
      <c r="AD6" s="11">
        <v>10.24335018403994</v>
      </c>
      <c r="AE6" s="11">
        <v>10.356255867112568</v>
      </c>
      <c r="AF6" s="11">
        <v>10.466696624802609</v>
      </c>
      <c r="AG6" s="11">
        <v>10.584789993303346</v>
      </c>
      <c r="AH6" s="11">
        <v>10.701665047603079</v>
      </c>
      <c r="AI6" s="11">
        <v>10.818930601747814</v>
      </c>
      <c r="AJ6" s="11">
        <v>10.938409614523144</v>
      </c>
      <c r="AK6" s="11">
        <v>11.058841302263264</v>
      </c>
      <c r="AL6" s="11">
        <v>11.179881305457986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3.4912614384734888</v>
      </c>
      <c r="N7" s="11">
        <v>3.6734364939095867</v>
      </c>
      <c r="O7" s="11">
        <v>3.8300291257014258</v>
      </c>
      <c r="P7" s="11">
        <v>3.8919061744748782</v>
      </c>
      <c r="Q7" s="11">
        <v>4.5555718018854394</v>
      </c>
      <c r="R7" s="11">
        <v>4.2680673525491377</v>
      </c>
      <c r="S7" s="11">
        <v>3.8928162901354613</v>
      </c>
      <c r="T7" s="11">
        <v>4.2538615042387287</v>
      </c>
      <c r="U7" s="11">
        <v>4.3494091760101137</v>
      </c>
      <c r="V7" s="11">
        <v>4.5505800067940818</v>
      </c>
      <c r="W7" s="11">
        <v>4.7371137834390336</v>
      </c>
      <c r="X7" s="11">
        <v>5.4259880066948494</v>
      </c>
      <c r="Y7" s="11">
        <v>5.5227892614579615</v>
      </c>
      <c r="Z7" s="11">
        <v>5.6180204308671122</v>
      </c>
      <c r="AA7" s="11">
        <v>5.7263237258111284</v>
      </c>
      <c r="AB7" s="11">
        <v>5.8382892411191154</v>
      </c>
      <c r="AC7" s="11">
        <v>5.9411111430632744</v>
      </c>
      <c r="AD7" s="11">
        <v>6.040677314773097</v>
      </c>
      <c r="AE7" s="11">
        <v>6.1432136513752047</v>
      </c>
      <c r="AF7" s="11">
        <v>6.2511699494475801</v>
      </c>
      <c r="AG7" s="11">
        <v>6.3640801754269933</v>
      </c>
      <c r="AH7" s="11">
        <v>6.4781767290641952</v>
      </c>
      <c r="AI7" s="11">
        <v>6.5902163559866658</v>
      </c>
      <c r="AJ7" s="11">
        <v>6.7058479106899593</v>
      </c>
      <c r="AK7" s="11">
        <v>6.8302928898230348</v>
      </c>
      <c r="AL7" s="11">
        <v>6.9564683656060886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26.646118942521177</v>
      </c>
      <c r="N9" s="87">
        <f>SUM(N10:N13)</f>
        <v>25.381951626684206</v>
      </c>
      <c r="O9" s="87">
        <f t="shared" ref="O9:AL9" si="3">SUM(O10:O13)</f>
        <v>26.223403831631966</v>
      </c>
      <c r="P9" s="87">
        <f t="shared" si="3"/>
        <v>26.875943872724651</v>
      </c>
      <c r="Q9" s="87">
        <f t="shared" si="3"/>
        <v>28.448348248951149</v>
      </c>
      <c r="R9" s="87">
        <f t="shared" si="3"/>
        <v>28.09060379226651</v>
      </c>
      <c r="S9" s="87">
        <f t="shared" si="3"/>
        <v>29.492006613372453</v>
      </c>
      <c r="T9" s="87">
        <f t="shared" si="3"/>
        <v>29.020233650992779</v>
      </c>
      <c r="U9" s="87">
        <f t="shared" si="3"/>
        <v>31.666948734304867</v>
      </c>
      <c r="V9" s="87">
        <f t="shared" si="3"/>
        <v>32.082808675323641</v>
      </c>
      <c r="W9" s="87">
        <f t="shared" si="3"/>
        <v>33.453630370572178</v>
      </c>
      <c r="X9" s="87">
        <f t="shared" si="3"/>
        <v>34.290820995914878</v>
      </c>
      <c r="Y9" s="87">
        <f t="shared" si="3"/>
        <v>34.648449216075875</v>
      </c>
      <c r="Z9" s="87">
        <f t="shared" si="3"/>
        <v>35.121353018864831</v>
      </c>
      <c r="AA9" s="87">
        <f t="shared" si="3"/>
        <v>35.653744543037895</v>
      </c>
      <c r="AB9" s="87">
        <f t="shared" si="3"/>
        <v>36.120468781937063</v>
      </c>
      <c r="AC9" s="87">
        <f t="shared" si="3"/>
        <v>36.565571426712481</v>
      </c>
      <c r="AD9" s="87">
        <f t="shared" si="3"/>
        <v>37.005821649172688</v>
      </c>
      <c r="AE9" s="87">
        <f t="shared" si="3"/>
        <v>37.433351807295658</v>
      </c>
      <c r="AF9" s="87">
        <f t="shared" si="3"/>
        <v>37.865137494589376</v>
      </c>
      <c r="AG9" s="87">
        <f t="shared" si="3"/>
        <v>38.317975707371559</v>
      </c>
      <c r="AH9" s="87">
        <f t="shared" si="3"/>
        <v>38.774397018095598</v>
      </c>
      <c r="AI9" s="87">
        <f t="shared" si="3"/>
        <v>39.223054333722274</v>
      </c>
      <c r="AJ9" s="87">
        <f t="shared" si="3"/>
        <v>39.67488790137358</v>
      </c>
      <c r="AK9" s="87">
        <f t="shared" si="3"/>
        <v>40.127190680186018</v>
      </c>
      <c r="AL9" s="87">
        <f t="shared" si="3"/>
        <v>40.562381509879742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7.1029719073334094</v>
      </c>
      <c r="N10" s="11">
        <v>6.4994455281524477</v>
      </c>
      <c r="O10" s="11">
        <v>6.482391053471245</v>
      </c>
      <c r="P10" s="11">
        <v>6.7284223545003492</v>
      </c>
      <c r="Q10" s="11">
        <v>7.6559618210747704</v>
      </c>
      <c r="R10" s="11">
        <v>7.7857443398606172</v>
      </c>
      <c r="S10" s="11">
        <v>7.8980815667968987</v>
      </c>
      <c r="T10" s="11">
        <v>7.5300793653322815</v>
      </c>
      <c r="U10" s="11">
        <v>8.7119209444624328</v>
      </c>
      <c r="V10" s="11">
        <v>8.8162527402207687</v>
      </c>
      <c r="W10" s="11">
        <v>9.2525770027199616</v>
      </c>
      <c r="X10" s="11">
        <v>9.1882983453546583</v>
      </c>
      <c r="Y10" s="11">
        <v>9.2891606114356176</v>
      </c>
      <c r="Z10" s="11">
        <v>9.4224109191591623</v>
      </c>
      <c r="AA10" s="11">
        <v>9.5679377993028414</v>
      </c>
      <c r="AB10" s="11">
        <v>9.6920935311733825</v>
      </c>
      <c r="AC10" s="11">
        <v>9.8039969904231281</v>
      </c>
      <c r="AD10" s="11">
        <v>9.9104093289112942</v>
      </c>
      <c r="AE10" s="11">
        <v>10.015258123975507</v>
      </c>
      <c r="AF10" s="11">
        <v>10.121267189620866</v>
      </c>
      <c r="AG10" s="11">
        <v>10.236145995645344</v>
      </c>
      <c r="AH10" s="11">
        <v>10.350027406141395</v>
      </c>
      <c r="AI10" s="11">
        <v>10.464851715675801</v>
      </c>
      <c r="AJ10" s="11">
        <v>10.576789869144354</v>
      </c>
      <c r="AK10" s="11">
        <v>10.692587135010536</v>
      </c>
      <c r="AL10" s="11">
        <v>10.805801432917969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5.9371625131233055</v>
      </c>
      <c r="N11" s="11">
        <v>6.3240865855189057</v>
      </c>
      <c r="O11" s="11">
        <v>6.7653741292831038</v>
      </c>
      <c r="P11" s="11">
        <v>6.8033772173685394</v>
      </c>
      <c r="Q11" s="11">
        <v>7.0131406252261206</v>
      </c>
      <c r="R11" s="11">
        <v>6.6390592577665748</v>
      </c>
      <c r="S11" s="11">
        <v>7.3631353883433652</v>
      </c>
      <c r="T11" s="11">
        <v>7.6567530880246988</v>
      </c>
      <c r="U11" s="11">
        <v>7.7620556012970638</v>
      </c>
      <c r="V11" s="11">
        <v>8.1874528851233066</v>
      </c>
      <c r="W11" s="11">
        <v>7.9874173016590495</v>
      </c>
      <c r="X11" s="11">
        <v>8.26810157800006</v>
      </c>
      <c r="Y11" s="11">
        <v>8.3605534366533902</v>
      </c>
      <c r="Z11" s="11">
        <v>8.467732770732372</v>
      </c>
      <c r="AA11" s="11">
        <v>8.5846692181009736</v>
      </c>
      <c r="AB11" s="11">
        <v>8.688737536886352</v>
      </c>
      <c r="AC11" s="11">
        <v>8.7878575068094005</v>
      </c>
      <c r="AD11" s="11">
        <v>8.8842501818300494</v>
      </c>
      <c r="AE11" s="11">
        <v>8.9675188492204843</v>
      </c>
      <c r="AF11" s="11">
        <v>9.0603787559898326</v>
      </c>
      <c r="AG11" s="11">
        <v>9.1519925240001214</v>
      </c>
      <c r="AH11" s="11">
        <v>9.2452631462760895</v>
      </c>
      <c r="AI11" s="11">
        <v>9.338256600355642</v>
      </c>
      <c r="AJ11" s="11">
        <v>9.4322676835208004</v>
      </c>
      <c r="AK11" s="11">
        <v>9.5243912855800232</v>
      </c>
      <c r="AL11" s="11">
        <v>9.6089298665204659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5.9166692321721799</v>
      </c>
      <c r="N12" s="11">
        <v>5.4394772909249145</v>
      </c>
      <c r="O12" s="11">
        <v>6.1495646139872919</v>
      </c>
      <c r="P12" s="11">
        <v>6.0537022071420621</v>
      </c>
      <c r="Q12" s="11">
        <v>6.0616819376438649</v>
      </c>
      <c r="R12" s="11">
        <v>6.0646670727326786</v>
      </c>
      <c r="S12" s="11">
        <v>6.3050624218009359</v>
      </c>
      <c r="T12" s="11">
        <v>6.0377299881405682</v>
      </c>
      <c r="U12" s="11">
        <v>6.3577158067350563</v>
      </c>
      <c r="V12" s="11">
        <v>6.1698918323840397</v>
      </c>
      <c r="W12" s="11">
        <v>6.5351717626369465</v>
      </c>
      <c r="X12" s="11">
        <v>6.5969814716836499</v>
      </c>
      <c r="Y12" s="11">
        <v>6.6612611569714755</v>
      </c>
      <c r="Z12" s="11">
        <v>6.7486775972293938</v>
      </c>
      <c r="AA12" s="11">
        <v>6.8461272553383825</v>
      </c>
      <c r="AB12" s="11">
        <v>6.9343562296343988</v>
      </c>
      <c r="AC12" s="11">
        <v>7.0224838711973847</v>
      </c>
      <c r="AD12" s="11">
        <v>7.1119284997457779</v>
      </c>
      <c r="AE12" s="11">
        <v>7.1960709635130389</v>
      </c>
      <c r="AF12" s="11">
        <v>7.2755332968113162</v>
      </c>
      <c r="AG12" s="11">
        <v>7.3589394153446426</v>
      </c>
      <c r="AH12" s="11">
        <v>7.4464715178294902</v>
      </c>
      <c r="AI12" s="11">
        <v>7.5255322782833796</v>
      </c>
      <c r="AJ12" s="11">
        <v>7.605923761925367</v>
      </c>
      <c r="AK12" s="11">
        <v>7.686066635211704</v>
      </c>
      <c r="AL12" s="11">
        <v>7.7626755806197032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7.6893152898922796</v>
      </c>
      <c r="N13" s="11">
        <v>7.118942222087937</v>
      </c>
      <c r="O13" s="11">
        <v>6.8260740348903246</v>
      </c>
      <c r="P13" s="11">
        <v>7.2904420937137013</v>
      </c>
      <c r="Q13" s="11">
        <v>7.7175638650063938</v>
      </c>
      <c r="R13" s="11">
        <v>7.6011331219066394</v>
      </c>
      <c r="S13" s="11">
        <v>7.9257272364312517</v>
      </c>
      <c r="T13" s="11">
        <v>7.7956712094952278</v>
      </c>
      <c r="U13" s="11">
        <v>8.8352563818103107</v>
      </c>
      <c r="V13" s="11">
        <v>8.9092112175955283</v>
      </c>
      <c r="W13" s="11">
        <v>9.6784643035562201</v>
      </c>
      <c r="X13" s="11">
        <v>10.237439600876513</v>
      </c>
      <c r="Y13" s="11">
        <v>10.337474011015384</v>
      </c>
      <c r="Z13" s="11">
        <v>10.482531731743903</v>
      </c>
      <c r="AA13" s="11">
        <v>10.655010270295696</v>
      </c>
      <c r="AB13" s="11">
        <v>10.805281484242926</v>
      </c>
      <c r="AC13" s="11">
        <v>10.951233058282572</v>
      </c>
      <c r="AD13" s="11">
        <v>11.099233638685565</v>
      </c>
      <c r="AE13" s="11">
        <v>11.254503870586634</v>
      </c>
      <c r="AF13" s="11">
        <v>11.40795825216736</v>
      </c>
      <c r="AG13" s="11">
        <v>11.570897772381452</v>
      </c>
      <c r="AH13" s="11">
        <v>11.732634947848625</v>
      </c>
      <c r="AI13" s="11">
        <v>11.894413739407451</v>
      </c>
      <c r="AJ13" s="11">
        <v>12.059906586783061</v>
      </c>
      <c r="AK13" s="11">
        <v>12.224145624383759</v>
      </c>
      <c r="AL13" s="11">
        <v>12.384974629821606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16.784250198911188</v>
      </c>
      <c r="N15" s="87">
        <f>SUM(N16:N20)</f>
        <v>16.155096038952507</v>
      </c>
      <c r="O15" s="87">
        <f t="shared" ref="O15:AL15" si="5">SUM(O16:O20)</f>
        <v>16.768667161815557</v>
      </c>
      <c r="P15" s="87">
        <f t="shared" si="5"/>
        <v>16.85664564754817</v>
      </c>
      <c r="Q15" s="87">
        <f t="shared" si="5"/>
        <v>18.213958913516748</v>
      </c>
      <c r="R15" s="87">
        <f t="shared" si="5"/>
        <v>18.298476055103603</v>
      </c>
      <c r="S15" s="87">
        <f t="shared" si="5"/>
        <v>18.13549051072145</v>
      </c>
      <c r="T15" s="87">
        <f t="shared" si="5"/>
        <v>18.39528728783948</v>
      </c>
      <c r="U15" s="87">
        <f t="shared" si="5"/>
        <v>19.342581679467742</v>
      </c>
      <c r="V15" s="87">
        <f t="shared" si="5"/>
        <v>19.582358975551116</v>
      </c>
      <c r="W15" s="87">
        <f t="shared" si="5"/>
        <v>20.219708151752307</v>
      </c>
      <c r="X15" s="87">
        <f t="shared" si="5"/>
        <v>19.065931387409414</v>
      </c>
      <c r="Y15" s="87">
        <f t="shared" si="5"/>
        <v>19.13276288337736</v>
      </c>
      <c r="Z15" s="87">
        <f t="shared" si="5"/>
        <v>19.311610776161679</v>
      </c>
      <c r="AA15" s="87">
        <f t="shared" si="5"/>
        <v>19.555734521685846</v>
      </c>
      <c r="AB15" s="87">
        <f t="shared" si="5"/>
        <v>19.761506250877201</v>
      </c>
      <c r="AC15" s="87">
        <f t="shared" si="5"/>
        <v>19.949972513833213</v>
      </c>
      <c r="AD15" s="87">
        <f t="shared" si="5"/>
        <v>20.133641508344009</v>
      </c>
      <c r="AE15" s="87">
        <f t="shared" si="5"/>
        <v>20.320565765280541</v>
      </c>
      <c r="AF15" s="87">
        <f t="shared" si="5"/>
        <v>20.510020593085457</v>
      </c>
      <c r="AG15" s="87">
        <f t="shared" si="5"/>
        <v>20.703647709553003</v>
      </c>
      <c r="AH15" s="87">
        <f t="shared" si="5"/>
        <v>20.892735809113447</v>
      </c>
      <c r="AI15" s="87">
        <f t="shared" si="5"/>
        <v>21.079434174603627</v>
      </c>
      <c r="AJ15" s="87">
        <f t="shared" si="5"/>
        <v>21.28209698937345</v>
      </c>
      <c r="AK15" s="87">
        <f t="shared" si="5"/>
        <v>21.477878476278605</v>
      </c>
      <c r="AL15" s="87">
        <f t="shared" si="5"/>
        <v>21.677525985135826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2.5064582012971752</v>
      </c>
      <c r="N16" s="11">
        <v>2.3807624859405583</v>
      </c>
      <c r="O16" s="11">
        <v>2.4049201561565994</v>
      </c>
      <c r="P16" s="11">
        <v>2.5050737856806151</v>
      </c>
      <c r="Q16" s="11">
        <v>2.511817365000975</v>
      </c>
      <c r="R16" s="11">
        <v>2.4647605530165175</v>
      </c>
      <c r="S16" s="11">
        <v>2.502402964551377</v>
      </c>
      <c r="T16" s="11">
        <v>2.6986992148572768</v>
      </c>
      <c r="U16" s="11">
        <v>2.9568119572072291</v>
      </c>
      <c r="V16" s="11">
        <v>2.7633788122990306</v>
      </c>
      <c r="W16" s="11">
        <v>2.984612356827248</v>
      </c>
      <c r="X16" s="11">
        <v>2.5317706551553316</v>
      </c>
      <c r="Y16" s="11">
        <v>2.5509560361994059</v>
      </c>
      <c r="Z16" s="11">
        <v>2.5760183769791527</v>
      </c>
      <c r="AA16" s="11">
        <v>2.6032641938986378</v>
      </c>
      <c r="AB16" s="11">
        <v>2.6249227754283484</v>
      </c>
      <c r="AC16" s="11">
        <v>2.6460843257210418</v>
      </c>
      <c r="AD16" s="11">
        <v>2.6654993496112849</v>
      </c>
      <c r="AE16" s="11">
        <v>2.6849883257951532</v>
      </c>
      <c r="AF16" s="11">
        <v>2.7015161251086766</v>
      </c>
      <c r="AG16" s="11">
        <v>2.7191244452549812</v>
      </c>
      <c r="AH16" s="11">
        <v>2.737475576148622</v>
      </c>
      <c r="AI16" s="11">
        <v>2.7551505127488309</v>
      </c>
      <c r="AJ16" s="11">
        <v>2.7733374945928353</v>
      </c>
      <c r="AK16" s="11">
        <v>2.7934575906358332</v>
      </c>
      <c r="AL16" s="11">
        <v>2.8127844668558213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2.2136905225229349</v>
      </c>
      <c r="N17" s="11">
        <v>2.8123565889240578</v>
      </c>
      <c r="O17" s="11">
        <v>2.9344574605610756</v>
      </c>
      <c r="P17" s="11">
        <v>2.8245715799008511</v>
      </c>
      <c r="Q17" s="11">
        <v>2.9156285346784099</v>
      </c>
      <c r="R17" s="11">
        <v>2.8013753520145848</v>
      </c>
      <c r="S17" s="11">
        <v>3.0425594405761123</v>
      </c>
      <c r="T17" s="11">
        <v>3.0257651583369665</v>
      </c>
      <c r="U17" s="11">
        <v>3.3169482778642827</v>
      </c>
      <c r="V17" s="11">
        <v>3.3277824503389803</v>
      </c>
      <c r="W17" s="11">
        <v>3.3274163175653801</v>
      </c>
      <c r="X17" s="11">
        <v>3.2392816717409545</v>
      </c>
      <c r="Y17" s="11">
        <v>3.2790254290969902</v>
      </c>
      <c r="Z17" s="11">
        <v>3.323955637597896</v>
      </c>
      <c r="AA17" s="11">
        <v>3.3724781222326854</v>
      </c>
      <c r="AB17" s="11">
        <v>3.4150950696733662</v>
      </c>
      <c r="AC17" s="11">
        <v>3.4549223850655837</v>
      </c>
      <c r="AD17" s="11">
        <v>3.4939991894628859</v>
      </c>
      <c r="AE17" s="11">
        <v>3.534706487925293</v>
      </c>
      <c r="AF17" s="11">
        <v>3.5742042802655543</v>
      </c>
      <c r="AG17" s="11">
        <v>3.6135914524206392</v>
      </c>
      <c r="AH17" s="11">
        <v>3.6499024311959762</v>
      </c>
      <c r="AI17" s="11">
        <v>3.6849328965126036</v>
      </c>
      <c r="AJ17" s="11">
        <v>3.7251316477010943</v>
      </c>
      <c r="AK17" s="11">
        <v>3.7654989608966742</v>
      </c>
      <c r="AL17" s="11">
        <v>3.805160330168222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1.5045186424714481</v>
      </c>
      <c r="N18" s="11">
        <v>1.5539718316640425</v>
      </c>
      <c r="O18" s="11">
        <v>1.5634407076187922</v>
      </c>
      <c r="P18" s="11">
        <v>1.4325846088910479</v>
      </c>
      <c r="Q18" s="11">
        <v>1.5866429696194113</v>
      </c>
      <c r="R18" s="11">
        <v>1.6247254057202782</v>
      </c>
      <c r="S18" s="11">
        <v>1.7015775817742052</v>
      </c>
      <c r="T18" s="11">
        <v>1.6358263701616316</v>
      </c>
      <c r="U18" s="11">
        <v>1.6442549091399503</v>
      </c>
      <c r="V18" s="11">
        <v>1.6622892621231824</v>
      </c>
      <c r="W18" s="11">
        <v>1.7631979831365918</v>
      </c>
      <c r="X18" s="11">
        <v>1.966204498948869</v>
      </c>
      <c r="Y18" s="11">
        <v>1.9987006292737994</v>
      </c>
      <c r="Z18" s="11">
        <v>2.0369800649084393</v>
      </c>
      <c r="AA18" s="11">
        <v>2.0807133949262044</v>
      </c>
      <c r="AB18" s="11">
        <v>2.1233511078689551</v>
      </c>
      <c r="AC18" s="11">
        <v>2.1616820702434048</v>
      </c>
      <c r="AD18" s="11">
        <v>2.199867293329012</v>
      </c>
      <c r="AE18" s="11">
        <v>2.2328661118952646</v>
      </c>
      <c r="AF18" s="11">
        <v>2.2744497381114668</v>
      </c>
      <c r="AG18" s="11">
        <v>2.3099983707074587</v>
      </c>
      <c r="AH18" s="11">
        <v>2.3451154725491743</v>
      </c>
      <c r="AI18" s="11">
        <v>2.3759313242427158</v>
      </c>
      <c r="AJ18" s="11">
        <v>2.4186029796054971</v>
      </c>
      <c r="AK18" s="11">
        <v>2.4507703698609293</v>
      </c>
      <c r="AL18" s="11">
        <v>2.4937167052687657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2.1730383270767328</v>
      </c>
      <c r="N19" s="11">
        <v>1.8339162565438571</v>
      </c>
      <c r="O19" s="11">
        <v>2.047025794926689</v>
      </c>
      <c r="P19" s="11">
        <v>2.239056553389065</v>
      </c>
      <c r="Q19" s="11">
        <v>2.4570310892524092</v>
      </c>
      <c r="R19" s="11">
        <v>2.7336424124114056</v>
      </c>
      <c r="S19" s="11">
        <v>2.3478138836235463</v>
      </c>
      <c r="T19" s="11">
        <v>2.4747124579379678</v>
      </c>
      <c r="U19" s="11">
        <v>2.5256983950117196</v>
      </c>
      <c r="V19" s="11">
        <v>2.8622214975294602</v>
      </c>
      <c r="W19" s="11">
        <v>2.9133247399413649</v>
      </c>
      <c r="X19" s="11">
        <v>2.7057898666481863</v>
      </c>
      <c r="Y19" s="11">
        <v>2.6341828895254547</v>
      </c>
      <c r="Z19" s="11">
        <v>2.638070746664118</v>
      </c>
      <c r="AA19" s="11">
        <v>2.6814082131802683</v>
      </c>
      <c r="AB19" s="11">
        <v>2.7192533073754626</v>
      </c>
      <c r="AC19" s="11">
        <v>2.7540598069344302</v>
      </c>
      <c r="AD19" s="11">
        <v>2.7884927893748608</v>
      </c>
      <c r="AE19" s="11">
        <v>2.822252335324539</v>
      </c>
      <c r="AF19" s="11">
        <v>2.8565720726743389</v>
      </c>
      <c r="AG19" s="11">
        <v>2.8943017129505244</v>
      </c>
      <c r="AH19" s="11">
        <v>2.9291212027956046</v>
      </c>
      <c r="AI19" s="11">
        <v>2.9672734999611854</v>
      </c>
      <c r="AJ19" s="11">
        <v>3.0077284646276579</v>
      </c>
      <c r="AK19" s="11">
        <v>3.044939331267821</v>
      </c>
      <c r="AL19" s="11">
        <v>3.0832143480580401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8.3865445055428971</v>
      </c>
      <c r="N20" s="11">
        <v>7.574088875879994</v>
      </c>
      <c r="O20" s="11">
        <v>7.8188230425524026</v>
      </c>
      <c r="P20" s="11">
        <v>7.8553591196865877</v>
      </c>
      <c r="Q20" s="11">
        <v>8.7428389549655456</v>
      </c>
      <c r="R20" s="11">
        <v>8.6739723319408153</v>
      </c>
      <c r="S20" s="11">
        <v>8.5411366401962105</v>
      </c>
      <c r="T20" s="11">
        <v>8.5602840865456375</v>
      </c>
      <c r="U20" s="11">
        <v>8.8988681402445593</v>
      </c>
      <c r="V20" s="11">
        <v>8.9666869532604618</v>
      </c>
      <c r="W20" s="11">
        <v>9.2311567542817219</v>
      </c>
      <c r="X20" s="11">
        <v>8.6228846949160705</v>
      </c>
      <c r="Y20" s="11">
        <v>8.6698978992817093</v>
      </c>
      <c r="Z20" s="11">
        <v>8.7365859500120706</v>
      </c>
      <c r="AA20" s="11">
        <v>8.8178705974480494</v>
      </c>
      <c r="AB20" s="11">
        <v>8.8788839905310688</v>
      </c>
      <c r="AC20" s="11">
        <v>8.9332239258687522</v>
      </c>
      <c r="AD20" s="11">
        <v>8.9857828865659659</v>
      </c>
      <c r="AE20" s="11">
        <v>9.0457525043402907</v>
      </c>
      <c r="AF20" s="11">
        <v>9.1032783769254184</v>
      </c>
      <c r="AG20" s="11">
        <v>9.1666317282194019</v>
      </c>
      <c r="AH20" s="11">
        <v>9.2311211264240711</v>
      </c>
      <c r="AI20" s="11">
        <v>9.2961459411382918</v>
      </c>
      <c r="AJ20" s="11">
        <v>9.3572964028463659</v>
      </c>
      <c r="AK20" s="11">
        <v>9.4232122236173481</v>
      </c>
      <c r="AL20" s="11">
        <v>9.4826501347849792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18.282287119452189</v>
      </c>
      <c r="N22" s="87">
        <f>SUM(N23:N24)</f>
        <v>17.720325660886015</v>
      </c>
      <c r="O22" s="87">
        <f t="shared" ref="O22:AL22" si="7">SUM(O23:O24)</f>
        <v>17.929636977052052</v>
      </c>
      <c r="P22" s="87">
        <f t="shared" si="7"/>
        <v>17.330630260558266</v>
      </c>
      <c r="Q22" s="87">
        <f t="shared" si="7"/>
        <v>19.076599004131424</v>
      </c>
      <c r="R22" s="87">
        <f t="shared" si="7"/>
        <v>19.363913997289934</v>
      </c>
      <c r="S22" s="87">
        <f t="shared" si="7"/>
        <v>18.130830666823105</v>
      </c>
      <c r="T22" s="87">
        <f t="shared" si="7"/>
        <v>18.27972519403512</v>
      </c>
      <c r="U22" s="87">
        <f t="shared" si="7"/>
        <v>18.824195848761395</v>
      </c>
      <c r="V22" s="87">
        <f t="shared" si="7"/>
        <v>17.984019123985366</v>
      </c>
      <c r="W22" s="87">
        <f t="shared" si="7"/>
        <v>18.45124894105162</v>
      </c>
      <c r="X22" s="87">
        <f t="shared" si="7"/>
        <v>17.691029077685535</v>
      </c>
      <c r="Y22" s="87">
        <f t="shared" si="7"/>
        <v>17.652750790622438</v>
      </c>
      <c r="Z22" s="87">
        <f t="shared" si="7"/>
        <v>17.620020709276087</v>
      </c>
      <c r="AA22" s="87">
        <f t="shared" si="7"/>
        <v>17.607531549050247</v>
      </c>
      <c r="AB22" s="87">
        <f t="shared" si="7"/>
        <v>17.547859217869274</v>
      </c>
      <c r="AC22" s="87">
        <f t="shared" si="7"/>
        <v>17.438896733786279</v>
      </c>
      <c r="AD22" s="87">
        <f t="shared" si="7"/>
        <v>17.320730444783209</v>
      </c>
      <c r="AE22" s="87">
        <f t="shared" si="7"/>
        <v>17.180758865691345</v>
      </c>
      <c r="AF22" s="87">
        <f t="shared" si="7"/>
        <v>17.031175242953694</v>
      </c>
      <c r="AG22" s="87">
        <f t="shared" si="7"/>
        <v>16.88717204831617</v>
      </c>
      <c r="AH22" s="87">
        <f t="shared" si="7"/>
        <v>16.73462329760234</v>
      </c>
      <c r="AI22" s="87">
        <f t="shared" si="7"/>
        <v>16.584461806729372</v>
      </c>
      <c r="AJ22" s="87">
        <f t="shared" si="7"/>
        <v>16.401233588402871</v>
      </c>
      <c r="AK22" s="87">
        <f t="shared" si="7"/>
        <v>16.225751372761742</v>
      </c>
      <c r="AL22" s="87">
        <f t="shared" si="7"/>
        <v>16.074181882075045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14.118352913503642</v>
      </c>
      <c r="N23" s="11">
        <v>13.954397037525602</v>
      </c>
      <c r="O23" s="11">
        <v>14.225760765175142</v>
      </c>
      <c r="P23" s="11">
        <v>13.61673095670252</v>
      </c>
      <c r="Q23" s="11">
        <v>15.137475534766388</v>
      </c>
      <c r="R23" s="11">
        <v>15.665761742664843</v>
      </c>
      <c r="S23" s="11">
        <v>14.703247789596002</v>
      </c>
      <c r="T23" s="11">
        <v>14.723688193503678</v>
      </c>
      <c r="U23" s="11">
        <v>15.070638358213683</v>
      </c>
      <c r="V23" s="11">
        <v>14.712416208813973</v>
      </c>
      <c r="W23" s="11">
        <v>15.268930164773476</v>
      </c>
      <c r="X23" s="11">
        <v>14.159210690790649</v>
      </c>
      <c r="Y23" s="11">
        <v>14.154607537163931</v>
      </c>
      <c r="Z23" s="11">
        <v>14.160407708535653</v>
      </c>
      <c r="AA23" s="11">
        <v>14.183189797883786</v>
      </c>
      <c r="AB23" s="11">
        <v>14.178655857583829</v>
      </c>
      <c r="AC23" s="11">
        <v>14.152972394035086</v>
      </c>
      <c r="AD23" s="11">
        <v>14.111184332996077</v>
      </c>
      <c r="AE23" s="11">
        <v>14.061841391553891</v>
      </c>
      <c r="AF23" s="11">
        <v>14.013051293336904</v>
      </c>
      <c r="AG23" s="11">
        <v>13.972528362195511</v>
      </c>
      <c r="AH23" s="11">
        <v>13.927643170868764</v>
      </c>
      <c r="AI23" s="11">
        <v>13.872779053710069</v>
      </c>
      <c r="AJ23" s="11">
        <v>13.816535378789466</v>
      </c>
      <c r="AK23" s="11">
        <v>13.752058898928544</v>
      </c>
      <c r="AL23" s="11">
        <v>13.677389975016609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4.1639342059485465</v>
      </c>
      <c r="N24" s="11">
        <v>3.7659286233604128</v>
      </c>
      <c r="O24" s="11">
        <v>3.7038762118769113</v>
      </c>
      <c r="P24" s="11">
        <v>3.7138993038557437</v>
      </c>
      <c r="Q24" s="11">
        <v>3.9391234693650361</v>
      </c>
      <c r="R24" s="11">
        <v>3.6981522546250898</v>
      </c>
      <c r="S24" s="11">
        <v>3.4275828772271026</v>
      </c>
      <c r="T24" s="11">
        <v>3.556037000531441</v>
      </c>
      <c r="U24" s="11">
        <v>3.7535574905477125</v>
      </c>
      <c r="V24" s="11">
        <v>3.2716029151713921</v>
      </c>
      <c r="W24" s="11">
        <v>3.1823187762781431</v>
      </c>
      <c r="X24" s="11">
        <v>3.5318183868948858</v>
      </c>
      <c r="Y24" s="11">
        <v>3.4981432534585077</v>
      </c>
      <c r="Z24" s="11">
        <v>3.459613000740434</v>
      </c>
      <c r="AA24" s="11">
        <v>3.4243417511664598</v>
      </c>
      <c r="AB24" s="11">
        <v>3.3692033602854443</v>
      </c>
      <c r="AC24" s="11">
        <v>3.285924339751193</v>
      </c>
      <c r="AD24" s="11">
        <v>3.2095461117871338</v>
      </c>
      <c r="AE24" s="11">
        <v>3.1189174741374552</v>
      </c>
      <c r="AF24" s="11">
        <v>3.0181239496167902</v>
      </c>
      <c r="AG24" s="11">
        <v>2.9146436861206584</v>
      </c>
      <c r="AH24" s="11">
        <v>2.8069801267335754</v>
      </c>
      <c r="AI24" s="11">
        <v>2.7116827530193035</v>
      </c>
      <c r="AJ24" s="11">
        <v>2.5846982096134048</v>
      </c>
      <c r="AK24" s="11">
        <v>2.4736924738331987</v>
      </c>
      <c r="AL24" s="11">
        <v>2.3967919070584349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19.759065116976146</v>
      </c>
      <c r="N26" s="87">
        <f>SUM(N27:N30)</f>
        <v>16.95763614708255</v>
      </c>
      <c r="O26" s="87">
        <f t="shared" ref="O26:AL26" si="9">SUM(O27:O30)</f>
        <v>17.12648785807799</v>
      </c>
      <c r="P26" s="87">
        <f t="shared" si="9"/>
        <v>17.205840125898359</v>
      </c>
      <c r="Q26" s="87">
        <f t="shared" si="9"/>
        <v>19.325159309728363</v>
      </c>
      <c r="R26" s="87">
        <f>SUM(R27:R30)</f>
        <v>19.300541601041331</v>
      </c>
      <c r="S26" s="87">
        <f t="shared" si="9"/>
        <v>17.373838821337181</v>
      </c>
      <c r="T26" s="87">
        <f t="shared" si="9"/>
        <v>16.835421680274582</v>
      </c>
      <c r="U26" s="87">
        <f t="shared" si="9"/>
        <v>18.182212027856771</v>
      </c>
      <c r="V26" s="87">
        <f t="shared" si="9"/>
        <v>19.455423711958296</v>
      </c>
      <c r="W26" s="87">
        <f t="shared" si="9"/>
        <v>16.657673563874745</v>
      </c>
      <c r="X26" s="87">
        <f t="shared" si="9"/>
        <v>16.814416076805578</v>
      </c>
      <c r="Y26" s="87">
        <f t="shared" si="9"/>
        <v>16.736332009238524</v>
      </c>
      <c r="Z26" s="87">
        <f t="shared" si="9"/>
        <v>16.659556027834377</v>
      </c>
      <c r="AA26" s="87">
        <f t="shared" si="9"/>
        <v>16.59942343008596</v>
      </c>
      <c r="AB26" s="87">
        <f t="shared" si="9"/>
        <v>16.51782888154198</v>
      </c>
      <c r="AC26" s="87">
        <f t="shared" si="9"/>
        <v>16.430144994859816</v>
      </c>
      <c r="AD26" s="87">
        <f t="shared" si="9"/>
        <v>16.334152497742831</v>
      </c>
      <c r="AE26" s="87">
        <f t="shared" si="9"/>
        <v>16.242095395772186</v>
      </c>
      <c r="AF26" s="87">
        <f t="shared" si="9"/>
        <v>16.143516503428341</v>
      </c>
      <c r="AG26" s="87">
        <f t="shared" si="9"/>
        <v>16.053650311888198</v>
      </c>
      <c r="AH26" s="87">
        <f t="shared" si="9"/>
        <v>15.960715266725106</v>
      </c>
      <c r="AI26" s="87">
        <f t="shared" si="9"/>
        <v>15.869007358483715</v>
      </c>
      <c r="AJ26" s="87">
        <f t="shared" si="9"/>
        <v>15.777227852052802</v>
      </c>
      <c r="AK26" s="87">
        <f t="shared" si="9"/>
        <v>15.686487681530114</v>
      </c>
      <c r="AL26" s="87">
        <f t="shared" si="9"/>
        <v>15.590724520374648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3.6278416702079701</v>
      </c>
      <c r="N27" s="11">
        <v>2.3126074830240904</v>
      </c>
      <c r="O27" s="11">
        <v>2.810830122067256</v>
      </c>
      <c r="P27" s="11">
        <v>2.4073118300500052</v>
      </c>
      <c r="Q27" s="11">
        <v>2.5793202619965929</v>
      </c>
      <c r="R27" s="11">
        <v>2.9141418603234031</v>
      </c>
      <c r="S27" s="11">
        <v>2.2891629441921966</v>
      </c>
      <c r="T27" s="11">
        <v>1.8726070269399431</v>
      </c>
      <c r="U27" s="11">
        <v>2.7119042554583577</v>
      </c>
      <c r="V27" s="11">
        <v>2.4724897872069045</v>
      </c>
      <c r="W27" s="11">
        <v>2.0339467095367532</v>
      </c>
      <c r="X27" s="11">
        <v>1.9931492890540392</v>
      </c>
      <c r="Y27" s="11">
        <v>2.0030458786953407</v>
      </c>
      <c r="Z27" s="11">
        <v>2.0258182362020141</v>
      </c>
      <c r="AA27" s="11">
        <v>2.048872692419049</v>
      </c>
      <c r="AB27" s="11">
        <v>2.0589623316723857</v>
      </c>
      <c r="AC27" s="11">
        <v>2.067759112320847</v>
      </c>
      <c r="AD27" s="11">
        <v>2.0753943978549332</v>
      </c>
      <c r="AE27" s="11">
        <v>2.083149414628656</v>
      </c>
      <c r="AF27" s="11">
        <v>2.0900101843223751</v>
      </c>
      <c r="AG27" s="11">
        <v>2.0983688271919556</v>
      </c>
      <c r="AH27" s="11">
        <v>2.1070868162284664</v>
      </c>
      <c r="AI27" s="11">
        <v>2.1152886979456844</v>
      </c>
      <c r="AJ27" s="11">
        <v>2.1236806762777189</v>
      </c>
      <c r="AK27" s="11">
        <v>2.1315333592391856</v>
      </c>
      <c r="AL27" s="11">
        <v>2.1385742887917525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7.0418975129062495</v>
      </c>
      <c r="N28" s="11">
        <v>6.9906188151750595</v>
      </c>
      <c r="O28" s="11">
        <v>6.52059423246431</v>
      </c>
      <c r="P28" s="11">
        <v>6.7882690072784122</v>
      </c>
      <c r="Q28" s="11">
        <v>7.7328844941696033</v>
      </c>
      <c r="R28" s="11">
        <v>7.6830099025806549</v>
      </c>
      <c r="S28" s="11">
        <v>7.1849916204807469</v>
      </c>
      <c r="T28" s="11">
        <v>6.8670683906586518</v>
      </c>
      <c r="U28" s="11">
        <v>7.005219508925502</v>
      </c>
      <c r="V28" s="11">
        <v>7.6854958163718541</v>
      </c>
      <c r="W28" s="11">
        <v>6.4427069260952541</v>
      </c>
      <c r="X28" s="11">
        <v>6.4317623266278394</v>
      </c>
      <c r="Y28" s="11">
        <v>6.4077748127835923</v>
      </c>
      <c r="Z28" s="11">
        <v>6.3984630494605739</v>
      </c>
      <c r="AA28" s="11">
        <v>6.3882475183807479</v>
      </c>
      <c r="AB28" s="11">
        <v>6.3649343204850108</v>
      </c>
      <c r="AC28" s="11">
        <v>6.3344297851919613</v>
      </c>
      <c r="AD28" s="11">
        <v>6.299189864119735</v>
      </c>
      <c r="AE28" s="11">
        <v>6.260807043384415</v>
      </c>
      <c r="AF28" s="11">
        <v>6.2205290718332238</v>
      </c>
      <c r="AG28" s="11">
        <v>6.1861601831388588</v>
      </c>
      <c r="AH28" s="11">
        <v>6.1514991636008718</v>
      </c>
      <c r="AI28" s="11">
        <v>6.1189783092462688</v>
      </c>
      <c r="AJ28" s="11">
        <v>6.0846104244176988</v>
      </c>
      <c r="AK28" s="11">
        <v>6.0490207460088783</v>
      </c>
      <c r="AL28" s="11">
        <v>6.0113439714152177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6.000268984843645</v>
      </c>
      <c r="N29" s="11">
        <v>4.8797013131544338</v>
      </c>
      <c r="O29" s="11">
        <v>4.6815730388345358</v>
      </c>
      <c r="P29" s="11">
        <v>4.9504753964076826</v>
      </c>
      <c r="Q29" s="11">
        <v>5.6719159698867205</v>
      </c>
      <c r="R29" s="11">
        <v>5.4967548511219633</v>
      </c>
      <c r="S29" s="11">
        <v>4.738998617310008</v>
      </c>
      <c r="T29" s="11">
        <v>4.8163031606900306</v>
      </c>
      <c r="U29" s="11">
        <v>5.5860482164101182</v>
      </c>
      <c r="V29" s="11">
        <v>6.4772016076831536</v>
      </c>
      <c r="W29" s="11">
        <v>5.3275342789216644</v>
      </c>
      <c r="X29" s="11">
        <v>5.6270239921441352</v>
      </c>
      <c r="Y29" s="11">
        <v>5.5673946272954922</v>
      </c>
      <c r="Z29" s="11">
        <v>5.4951772914246328</v>
      </c>
      <c r="AA29" s="11">
        <v>5.4381347108384128</v>
      </c>
      <c r="AB29" s="11">
        <v>5.3848957847403627</v>
      </c>
      <c r="AC29" s="11">
        <v>5.3246804861610855</v>
      </c>
      <c r="AD29" s="11">
        <v>5.2616530019728209</v>
      </c>
      <c r="AE29" s="11">
        <v>5.2038151658989813</v>
      </c>
      <c r="AF29" s="11">
        <v>5.1418734183512296</v>
      </c>
      <c r="AG29" s="11">
        <v>5.0802661072704804</v>
      </c>
      <c r="AH29" s="11">
        <v>5.0166791200204299</v>
      </c>
      <c r="AI29" s="11">
        <v>4.9539400779563305</v>
      </c>
      <c r="AJ29" s="11">
        <v>4.8920398225724693</v>
      </c>
      <c r="AK29" s="11">
        <v>4.8290021094129951</v>
      </c>
      <c r="AL29" s="11">
        <v>4.7643021847450271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3.0890569490182767</v>
      </c>
      <c r="N30" s="11">
        <v>2.774708535728966</v>
      </c>
      <c r="O30" s="11">
        <v>3.1134904647118877</v>
      </c>
      <c r="P30" s="11">
        <v>3.0597838921622587</v>
      </c>
      <c r="Q30" s="11">
        <v>3.3410385836754455</v>
      </c>
      <c r="R30" s="11">
        <v>3.2066349870153079</v>
      </c>
      <c r="S30" s="11">
        <v>3.1606856393542291</v>
      </c>
      <c r="T30" s="11">
        <v>3.2794431019859589</v>
      </c>
      <c r="U30" s="11">
        <v>2.8790400470627913</v>
      </c>
      <c r="V30" s="11">
        <v>2.8202365006963848</v>
      </c>
      <c r="W30" s="11">
        <v>2.8534856493210743</v>
      </c>
      <c r="X30" s="11">
        <v>2.7624804689795641</v>
      </c>
      <c r="Y30" s="11">
        <v>2.7581166904640986</v>
      </c>
      <c r="Z30" s="11">
        <v>2.740097450747156</v>
      </c>
      <c r="AA30" s="11">
        <v>2.7241685084477498</v>
      </c>
      <c r="AB30" s="11">
        <v>2.7090364446442243</v>
      </c>
      <c r="AC30" s="11">
        <v>2.7032756111859224</v>
      </c>
      <c r="AD30" s="11">
        <v>2.6979152337953414</v>
      </c>
      <c r="AE30" s="11">
        <v>2.6943237718601338</v>
      </c>
      <c r="AF30" s="11">
        <v>2.6911038289215137</v>
      </c>
      <c r="AG30" s="11">
        <v>2.6888551942869028</v>
      </c>
      <c r="AH30" s="11">
        <v>2.6854501668753374</v>
      </c>
      <c r="AI30" s="11">
        <v>2.6808002733354321</v>
      </c>
      <c r="AJ30" s="11">
        <v>2.6768969287849145</v>
      </c>
      <c r="AK30" s="11">
        <v>2.6769314668690543</v>
      </c>
      <c r="AL30" s="11">
        <v>2.6765040754226503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15.301717004147545</v>
      </c>
      <c r="N32" s="87">
        <f t="shared" si="10"/>
        <v>14.376352834117963</v>
      </c>
      <c r="O32" s="87">
        <f t="shared" si="10"/>
        <v>15.102519143560478</v>
      </c>
      <c r="P32" s="87">
        <f t="shared" si="10"/>
        <v>14.967535518091589</v>
      </c>
      <c r="Q32" s="87">
        <f t="shared" si="10"/>
        <v>15.474373997974793</v>
      </c>
      <c r="R32" s="87">
        <f t="shared" si="10"/>
        <v>15.773404447111558</v>
      </c>
      <c r="S32" s="87">
        <f t="shared" si="10"/>
        <v>16.360250701729296</v>
      </c>
      <c r="T32" s="87">
        <f t="shared" si="10"/>
        <v>16.131831927478384</v>
      </c>
      <c r="U32" s="87">
        <f t="shared" si="10"/>
        <v>16.127694952149302</v>
      </c>
      <c r="V32" s="87">
        <f t="shared" si="10"/>
        <v>16.026864429889145</v>
      </c>
      <c r="W32" s="87">
        <f t="shared" si="10"/>
        <v>15.248700338187172</v>
      </c>
      <c r="X32" s="87">
        <f t="shared" si="10"/>
        <v>15.635544107277839</v>
      </c>
      <c r="Y32" s="87">
        <f t="shared" si="10"/>
        <v>15.762903140131019</v>
      </c>
      <c r="Z32" s="87">
        <f t="shared" si="10"/>
        <v>15.928263866992962</v>
      </c>
      <c r="AA32" s="87">
        <f t="shared" si="10"/>
        <v>16.115439264289083</v>
      </c>
      <c r="AB32" s="87">
        <f t="shared" si="10"/>
        <v>16.277776755281028</v>
      </c>
      <c r="AC32" s="87">
        <f t="shared" si="10"/>
        <v>16.426134237150151</v>
      </c>
      <c r="AD32" s="87">
        <f t="shared" si="10"/>
        <v>16.570191638864703</v>
      </c>
      <c r="AE32" s="87">
        <f t="shared" ref="AE32" si="11">SUM(AE33:AE35)</f>
        <v>16.720430665075092</v>
      </c>
      <c r="AF32" s="87">
        <f t="shared" ref="AF32" si="12">SUM(AF33:AF35)</f>
        <v>16.866867897474307</v>
      </c>
      <c r="AG32" s="87">
        <f t="shared" ref="AG32" si="13">SUM(AG33:AG35)</f>
        <v>17.013278322014354</v>
      </c>
      <c r="AH32" s="87">
        <f t="shared" ref="AH32" si="14">SUM(AH33:AH35)</f>
        <v>17.164091281937431</v>
      </c>
      <c r="AI32" s="87">
        <f t="shared" ref="AI32" si="15">SUM(AI33:AI35)</f>
        <v>17.311204513644576</v>
      </c>
      <c r="AJ32" s="87">
        <f t="shared" ref="AJ32" si="16">SUM(AJ33:AJ35)</f>
        <v>17.467475754010536</v>
      </c>
      <c r="AK32" s="87">
        <f t="shared" ref="AK32" si="17">SUM(AK33:AK35)</f>
        <v>17.628598268508004</v>
      </c>
      <c r="AL32" s="87">
        <f t="shared" ref="AL32" si="18">SUM(AL33:AL35)</f>
        <v>17.787074290670972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11.904876454042375</v>
      </c>
      <c r="N33" s="11">
        <v>10.770733370115671</v>
      </c>
      <c r="O33" s="11">
        <v>11.74284277591431</v>
      </c>
      <c r="P33" s="11">
        <v>11.585646625004969</v>
      </c>
      <c r="Q33" s="11">
        <v>12.235862985688961</v>
      </c>
      <c r="R33" s="11">
        <v>11.887083433075261</v>
      </c>
      <c r="S33" s="11">
        <v>12.659118977576474</v>
      </c>
      <c r="T33" s="11">
        <v>12.504775382073946</v>
      </c>
      <c r="U33" s="11">
        <v>12.615967774016596</v>
      </c>
      <c r="V33" s="11">
        <v>12.348424176977737</v>
      </c>
      <c r="W33" s="11">
        <v>11.871465414707647</v>
      </c>
      <c r="X33" s="11">
        <v>12.326054938203317</v>
      </c>
      <c r="Y33" s="11">
        <v>12.459200719186956</v>
      </c>
      <c r="Z33" s="11">
        <v>12.616088115576538</v>
      </c>
      <c r="AA33" s="11">
        <v>12.784023333924006</v>
      </c>
      <c r="AB33" s="11">
        <v>12.930969644044721</v>
      </c>
      <c r="AC33" s="11">
        <v>13.067940715861832</v>
      </c>
      <c r="AD33" s="11">
        <v>13.200896240997221</v>
      </c>
      <c r="AE33" s="11">
        <v>13.341550123723119</v>
      </c>
      <c r="AF33" s="11">
        <v>13.478168772158853</v>
      </c>
      <c r="AG33" s="11">
        <v>13.614281683137941</v>
      </c>
      <c r="AH33" s="11">
        <v>13.753872388427933</v>
      </c>
      <c r="AI33" s="11">
        <v>13.890811620564216</v>
      </c>
      <c r="AJ33" s="11">
        <v>14.036682076160895</v>
      </c>
      <c r="AK33" s="11">
        <v>14.184178957654227</v>
      </c>
      <c r="AL33" s="11">
        <v>14.326525553775525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3.1670933307483935</v>
      </c>
      <c r="N34" s="11">
        <v>3.455676715129032</v>
      </c>
      <c r="O34" s="11">
        <v>3.2065206287757722</v>
      </c>
      <c r="P34" s="11">
        <v>3.2473107756916897</v>
      </c>
      <c r="Q34" s="11">
        <v>3.0720614630100713</v>
      </c>
      <c r="R34" s="11">
        <v>3.7343008850464399</v>
      </c>
      <c r="S34" s="11">
        <v>3.5745972355517774</v>
      </c>
      <c r="T34" s="11">
        <v>3.4924169035475234</v>
      </c>
      <c r="U34" s="11">
        <v>3.3667524996329505</v>
      </c>
      <c r="V34" s="11">
        <v>3.5452910363253385</v>
      </c>
      <c r="W34" s="11">
        <v>3.2125482930704754</v>
      </c>
      <c r="X34" s="11">
        <v>3.1787708181350975</v>
      </c>
      <c r="Y34" s="11">
        <v>3.1716435143968136</v>
      </c>
      <c r="Z34" s="11">
        <v>3.1786835377881308</v>
      </c>
      <c r="AA34" s="11">
        <v>3.196286390835148</v>
      </c>
      <c r="AB34" s="11">
        <v>3.2098583050619109</v>
      </c>
      <c r="AC34" s="11">
        <v>3.2198897593966107</v>
      </c>
      <c r="AD34" s="11">
        <v>3.2296904068079568</v>
      </c>
      <c r="AE34" s="11">
        <v>3.2383569673275501</v>
      </c>
      <c r="AF34" s="11">
        <v>3.2465725334440902</v>
      </c>
      <c r="AG34" s="11">
        <v>3.2557069904235663</v>
      </c>
      <c r="AH34" s="11">
        <v>3.2658114536323435</v>
      </c>
      <c r="AI34" s="11">
        <v>3.2751746458244848</v>
      </c>
      <c r="AJ34" s="11">
        <v>3.284072750166573</v>
      </c>
      <c r="AK34" s="11">
        <v>3.2968848817234644</v>
      </c>
      <c r="AL34" s="11">
        <v>3.3115733993516887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0.22974721935677633</v>
      </c>
      <c r="N35" s="11">
        <v>0.14994274887325973</v>
      </c>
      <c r="O35" s="11">
        <v>0.15315573887039571</v>
      </c>
      <c r="P35" s="11">
        <v>0.13457811739493045</v>
      </c>
      <c r="Q35" s="11">
        <v>0.16644954927576133</v>
      </c>
      <c r="R35" s="11">
        <v>0.15202012898985487</v>
      </c>
      <c r="S35" s="11">
        <v>0.12653448860104666</v>
      </c>
      <c r="T35" s="11">
        <v>0.13463964185691588</v>
      </c>
      <c r="U35" s="11">
        <v>0.14497467849975429</v>
      </c>
      <c r="V35" s="11">
        <v>0.13314921658606796</v>
      </c>
      <c r="W35" s="11">
        <v>0.16468663040904913</v>
      </c>
      <c r="X35" s="11">
        <v>0.13071835093942549</v>
      </c>
      <c r="Y35" s="11">
        <v>0.1320589065472508</v>
      </c>
      <c r="Z35" s="11">
        <v>0.13349221362829272</v>
      </c>
      <c r="AA35" s="11">
        <v>0.13512953952992959</v>
      </c>
      <c r="AB35" s="11">
        <v>0.13694880617439414</v>
      </c>
      <c r="AC35" s="11">
        <v>0.13830376189170904</v>
      </c>
      <c r="AD35" s="11">
        <v>0.13960499105952587</v>
      </c>
      <c r="AE35" s="11">
        <v>0.14052357402442328</v>
      </c>
      <c r="AF35" s="11">
        <v>0.14212659187136531</v>
      </c>
      <c r="AG35" s="11">
        <v>0.14328964845284534</v>
      </c>
      <c r="AH35" s="11">
        <v>0.14440743987715726</v>
      </c>
      <c r="AI35" s="11">
        <v>0.14521824725587645</v>
      </c>
      <c r="AJ35" s="11">
        <v>0.14672092768306508</v>
      </c>
      <c r="AK35" s="11">
        <v>0.14753442913031273</v>
      </c>
      <c r="AL35" s="11">
        <v>0.14897533754375891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11.811360738122699</v>
      </c>
      <c r="N37" s="87">
        <f t="shared" ref="N37:AL37" si="19">SUM(N38:N39)</f>
        <v>11.919400472720518</v>
      </c>
      <c r="O37" s="87">
        <f t="shared" si="19"/>
        <v>12.658650342822176</v>
      </c>
      <c r="P37" s="87">
        <f t="shared" si="19"/>
        <v>12.010391646305266</v>
      </c>
      <c r="Q37" s="87">
        <f t="shared" si="19"/>
        <v>13.612439341838986</v>
      </c>
      <c r="R37" s="87">
        <f t="shared" si="19"/>
        <v>12.530150207964486</v>
      </c>
      <c r="S37" s="87">
        <f t="shared" si="19"/>
        <v>12.179515714364449</v>
      </c>
      <c r="T37" s="87">
        <f t="shared" si="19"/>
        <v>12.002026555950676</v>
      </c>
      <c r="U37" s="87">
        <f t="shared" si="19"/>
        <v>11.932339942618956</v>
      </c>
      <c r="V37" s="87">
        <f t="shared" si="19"/>
        <v>11.744413771619723</v>
      </c>
      <c r="W37" s="87">
        <f t="shared" si="19"/>
        <v>11.631726388502223</v>
      </c>
      <c r="X37" s="87">
        <f t="shared" si="19"/>
        <v>11.594113568834022</v>
      </c>
      <c r="Y37" s="87">
        <f t="shared" si="19"/>
        <v>11.632347266042743</v>
      </c>
      <c r="Z37" s="87">
        <f t="shared" si="19"/>
        <v>11.692966145626471</v>
      </c>
      <c r="AA37" s="87">
        <f t="shared" si="19"/>
        <v>11.768743602774688</v>
      </c>
      <c r="AB37" s="87">
        <f t="shared" si="19"/>
        <v>11.81713530699265</v>
      </c>
      <c r="AC37" s="87">
        <f t="shared" si="19"/>
        <v>11.855525608587705</v>
      </c>
      <c r="AD37" s="87">
        <f t="shared" si="19"/>
        <v>11.89037269653641</v>
      </c>
      <c r="AE37" s="87">
        <f t="shared" si="19"/>
        <v>11.923048578802447</v>
      </c>
      <c r="AF37" s="87">
        <f t="shared" si="19"/>
        <v>11.955887860245738</v>
      </c>
      <c r="AG37" s="87">
        <f t="shared" si="19"/>
        <v>11.991096698126784</v>
      </c>
      <c r="AH37" s="87">
        <f t="shared" si="19"/>
        <v>12.033812491048387</v>
      </c>
      <c r="AI37" s="87">
        <f t="shared" si="19"/>
        <v>12.072891413718107</v>
      </c>
      <c r="AJ37" s="87">
        <f t="shared" si="19"/>
        <v>12.113147930046551</v>
      </c>
      <c r="AK37" s="87">
        <f t="shared" si="19"/>
        <v>12.146479853369399</v>
      </c>
      <c r="AL37" s="87">
        <f t="shared" si="19"/>
        <v>12.170549491702488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9.3990950495200352</v>
      </c>
      <c r="N38" s="11">
        <v>9.5658665891533516</v>
      </c>
      <c r="O38" s="11">
        <v>10.214562427169732</v>
      </c>
      <c r="P38" s="11">
        <v>9.6115109664622675</v>
      </c>
      <c r="Q38" s="11">
        <v>11.087085188755541</v>
      </c>
      <c r="R38" s="11">
        <v>9.8787882316537328</v>
      </c>
      <c r="S38" s="11">
        <v>9.6575276182887659</v>
      </c>
      <c r="T38" s="11">
        <v>9.3439596984610009</v>
      </c>
      <c r="U38" s="11">
        <v>9.1081718713280448</v>
      </c>
      <c r="V38" s="11">
        <v>8.9556922357685789</v>
      </c>
      <c r="W38" s="11">
        <v>8.7832456392984657</v>
      </c>
      <c r="X38" s="11">
        <v>8.1489006044230372</v>
      </c>
      <c r="Y38" s="11">
        <v>8.1192803005495868</v>
      </c>
      <c r="Z38" s="11">
        <v>8.1128416234535834</v>
      </c>
      <c r="AA38" s="11">
        <v>8.1183566821835154</v>
      </c>
      <c r="AB38" s="11">
        <v>8.1033803750028621</v>
      </c>
      <c r="AC38" s="11">
        <v>8.0814567155817976</v>
      </c>
      <c r="AD38" s="11">
        <v>8.0549022087422042</v>
      </c>
      <c r="AE38" s="11">
        <v>8.0250206857531285</v>
      </c>
      <c r="AF38" s="11">
        <v>7.9943958249139371</v>
      </c>
      <c r="AG38" s="11">
        <v>7.963690579419163</v>
      </c>
      <c r="AH38" s="11">
        <v>7.9426782751013052</v>
      </c>
      <c r="AI38" s="11">
        <v>7.9187472557628507</v>
      </c>
      <c r="AJ38" s="11">
        <v>7.8930630538074515</v>
      </c>
      <c r="AK38" s="11">
        <v>7.8604573406651488</v>
      </c>
      <c r="AL38" s="11">
        <v>7.818023761603957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2.4122656886026639</v>
      </c>
      <c r="N39" s="11">
        <v>2.3535338835671671</v>
      </c>
      <c r="O39" s="11">
        <v>2.4440879156524442</v>
      </c>
      <c r="P39" s="11">
        <v>2.3988806798429989</v>
      </c>
      <c r="Q39" s="11">
        <v>2.5253541530834447</v>
      </c>
      <c r="R39" s="11">
        <v>2.6513619763107528</v>
      </c>
      <c r="S39" s="11">
        <v>2.5219880960756829</v>
      </c>
      <c r="T39" s="11">
        <v>2.6580668574896751</v>
      </c>
      <c r="U39" s="11">
        <v>2.8241680712909103</v>
      </c>
      <c r="V39" s="11">
        <v>2.7887215358511446</v>
      </c>
      <c r="W39" s="11">
        <v>2.8484807492037567</v>
      </c>
      <c r="X39" s="11">
        <v>3.4452129644109846</v>
      </c>
      <c r="Y39" s="11">
        <v>3.5130669654931568</v>
      </c>
      <c r="Z39" s="11">
        <v>3.5801245221728868</v>
      </c>
      <c r="AA39" s="11">
        <v>3.6503869205911723</v>
      </c>
      <c r="AB39" s="11">
        <v>3.7137549319897882</v>
      </c>
      <c r="AC39" s="11">
        <v>3.7740688930059076</v>
      </c>
      <c r="AD39" s="11">
        <v>3.835470487794205</v>
      </c>
      <c r="AE39" s="11">
        <v>3.8980278930493193</v>
      </c>
      <c r="AF39" s="11">
        <v>3.9614920353318008</v>
      </c>
      <c r="AG39" s="11">
        <v>4.0274061187076207</v>
      </c>
      <c r="AH39" s="11">
        <v>4.0911342159470818</v>
      </c>
      <c r="AI39" s="11">
        <v>4.1541441579552565</v>
      </c>
      <c r="AJ39" s="11">
        <v>4.220084876239099</v>
      </c>
      <c r="AK39" s="11">
        <v>4.2860225127042515</v>
      </c>
      <c r="AL39" s="11">
        <v>4.3525257300985309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12.59832201089336</v>
      </c>
      <c r="N41" s="87">
        <f t="shared" ref="N41" si="20">SUM(N42:N43)</f>
        <v>11.550077094859054</v>
      </c>
      <c r="O41" s="87">
        <f t="shared" ref="O41" si="21">SUM(O42:O43)</f>
        <v>11.716857544817014</v>
      </c>
      <c r="P41" s="87">
        <f t="shared" ref="P41" si="22">SUM(P42:P43)</f>
        <v>11.315209945251693</v>
      </c>
      <c r="Q41" s="87">
        <f t="shared" ref="Q41" si="23">SUM(Q42:Q43)</f>
        <v>12.604678593179674</v>
      </c>
      <c r="R41" s="87">
        <f t="shared" ref="R41" si="24">SUM(R42:R43)</f>
        <v>12.919317757377183</v>
      </c>
      <c r="S41" s="87">
        <f t="shared" ref="S41" si="25">SUM(S42:S43)</f>
        <v>12.828277100280591</v>
      </c>
      <c r="T41" s="87">
        <f t="shared" ref="T41" si="26">SUM(T42:T43)</f>
        <v>12.14208116235007</v>
      </c>
      <c r="U41" s="87">
        <f t="shared" ref="U41" si="27">SUM(U42:U43)</f>
        <v>12.161643492435925</v>
      </c>
      <c r="V41" s="87">
        <f t="shared" ref="V41" si="28">SUM(V42:V43)</f>
        <v>12.625945682412389</v>
      </c>
      <c r="W41" s="87">
        <f t="shared" ref="W41" si="29">SUM(W42:W43)</f>
        <v>11.031464110522652</v>
      </c>
      <c r="X41" s="87">
        <f t="shared" ref="X41" si="30">SUM(X42:X43)</f>
        <v>12.36091611138005</v>
      </c>
      <c r="Y41" s="87">
        <f t="shared" ref="Y41" si="31">SUM(Y42:Y43)</f>
        <v>12.396119426807125</v>
      </c>
      <c r="Z41" s="87">
        <f t="shared" ref="Z41" si="32">SUM(Z42:Z43)</f>
        <v>12.432849655679675</v>
      </c>
      <c r="AA41" s="87">
        <f t="shared" ref="AA41" si="33">SUM(AA42:AA43)</f>
        <v>12.468930037474255</v>
      </c>
      <c r="AB41" s="87">
        <f t="shared" ref="AB41" si="34">SUM(AB42:AB43)</f>
        <v>12.480690720679174</v>
      </c>
      <c r="AC41" s="87">
        <f t="shared" ref="AC41" si="35">SUM(AC42:AC43)</f>
        <v>12.493543793254066</v>
      </c>
      <c r="AD41" s="87">
        <f t="shared" ref="AD41" si="36">SUM(AD42:AD43)</f>
        <v>12.50289990579234</v>
      </c>
      <c r="AE41" s="87">
        <f t="shared" ref="AE41" si="37">SUM(AE42:AE43)</f>
        <v>12.508320681585774</v>
      </c>
      <c r="AF41" s="87">
        <f t="shared" ref="AF41" si="38">SUM(AF42:AF43)</f>
        <v>12.508068736602169</v>
      </c>
      <c r="AG41" s="87">
        <f t="shared" ref="AG41" si="39">SUM(AG42:AG43)</f>
        <v>12.510611072922282</v>
      </c>
      <c r="AH41" s="87">
        <f t="shared" ref="AH41" si="40">SUM(AH42:AH43)</f>
        <v>12.507357342915684</v>
      </c>
      <c r="AI41" s="87">
        <f t="shared" ref="AI41" si="41">SUM(AI42:AI43)</f>
        <v>12.511237269231964</v>
      </c>
      <c r="AJ41" s="87">
        <f t="shared" ref="AJ41" si="42">SUM(AJ42:AJ43)</f>
        <v>12.514869270899144</v>
      </c>
      <c r="AK41" s="87">
        <f t="shared" ref="AK41" si="43">SUM(AK42:AK43)</f>
        <v>12.509432376301884</v>
      </c>
      <c r="AL41" s="87">
        <f t="shared" ref="AL41" si="44">SUM(AL42:AL43)</f>
        <v>12.496546262770245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6.5630342966795538</v>
      </c>
      <c r="N42" s="11">
        <v>5.8158234505938333</v>
      </c>
      <c r="O42" s="11">
        <v>5.9285132403692185</v>
      </c>
      <c r="P42" s="11">
        <v>6.2456110785550525</v>
      </c>
      <c r="Q42" s="11">
        <v>6.7817895298295552</v>
      </c>
      <c r="R42" s="11">
        <v>6.7104838481441549</v>
      </c>
      <c r="S42" s="11">
        <v>6.6918334091611138</v>
      </c>
      <c r="T42" s="11">
        <v>6.467350053044524</v>
      </c>
      <c r="U42" s="11">
        <v>6.3782596577920154</v>
      </c>
      <c r="V42" s="11">
        <v>6.0021765555647297</v>
      </c>
      <c r="W42" s="11">
        <v>5.17753310906543</v>
      </c>
      <c r="X42" s="11">
        <v>6.2117492777967191</v>
      </c>
      <c r="Y42" s="11">
        <v>6.2285816572442423</v>
      </c>
      <c r="Z42" s="11">
        <v>6.2497192157046042</v>
      </c>
      <c r="AA42" s="11">
        <v>6.2647028205504167</v>
      </c>
      <c r="AB42" s="11">
        <v>6.2572909883316266</v>
      </c>
      <c r="AC42" s="11">
        <v>6.257955696783184</v>
      </c>
      <c r="AD42" s="11">
        <v>6.2578168496099753</v>
      </c>
      <c r="AE42" s="11">
        <v>6.2553146352089168</v>
      </c>
      <c r="AF42" s="11">
        <v>6.248146132562943</v>
      </c>
      <c r="AG42" s="11">
        <v>6.242200892689354</v>
      </c>
      <c r="AH42" s="11">
        <v>6.2321393771530849</v>
      </c>
      <c r="AI42" s="11">
        <v>6.229094102593522</v>
      </c>
      <c r="AJ42" s="11">
        <v>6.2258911137629775</v>
      </c>
      <c r="AK42" s="11">
        <v>6.2143530507255109</v>
      </c>
      <c r="AL42" s="11">
        <v>6.1963829934871688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6.0352877142138066</v>
      </c>
      <c r="N43" s="11">
        <v>5.7342536442652206</v>
      </c>
      <c r="O43" s="11">
        <v>5.7883443044477962</v>
      </c>
      <c r="P43" s="11">
        <v>5.0695988666966407</v>
      </c>
      <c r="Q43" s="11">
        <v>5.822889063350118</v>
      </c>
      <c r="R43" s="11">
        <v>6.2088339092330287</v>
      </c>
      <c r="S43" s="11">
        <v>6.1364436911194771</v>
      </c>
      <c r="T43" s="11">
        <v>5.6747311093055464</v>
      </c>
      <c r="U43" s="11">
        <v>5.7833838346439101</v>
      </c>
      <c r="V43" s="11">
        <v>6.6237691268476597</v>
      </c>
      <c r="W43" s="11">
        <v>5.8539310014572212</v>
      </c>
      <c r="X43" s="11">
        <v>6.1491668335833296</v>
      </c>
      <c r="Y43" s="11">
        <v>6.1675377695628821</v>
      </c>
      <c r="Z43" s="11">
        <v>6.1831304399750699</v>
      </c>
      <c r="AA43" s="11">
        <v>6.2042272169238375</v>
      </c>
      <c r="AB43" s="11">
        <v>6.2233997323475467</v>
      </c>
      <c r="AC43" s="11">
        <v>6.2355880964708827</v>
      </c>
      <c r="AD43" s="11">
        <v>6.2450830561823638</v>
      </c>
      <c r="AE43" s="11">
        <v>6.2530060463768571</v>
      </c>
      <c r="AF43" s="11">
        <v>6.2599226040392271</v>
      </c>
      <c r="AG43" s="11">
        <v>6.2684101802329284</v>
      </c>
      <c r="AH43" s="11">
        <v>6.2752179657625993</v>
      </c>
      <c r="AI43" s="11">
        <v>6.2821431666384422</v>
      </c>
      <c r="AJ43" s="11">
        <v>6.2889781571361665</v>
      </c>
      <c r="AK43" s="11">
        <v>6.2950793255763733</v>
      </c>
      <c r="AL43" s="11">
        <v>6.3001632692830771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18.421195834223244</v>
      </c>
      <c r="N45" s="87">
        <f t="shared" ref="N45" si="45">SUM(N46:N47)</f>
        <v>16.809151446809487</v>
      </c>
      <c r="O45" s="87">
        <f t="shared" ref="O45" si="46">SUM(O46:O47)</f>
        <v>17.351859583171969</v>
      </c>
      <c r="P45" s="87">
        <f t="shared" ref="P45" si="47">SUM(P46:P47)</f>
        <v>16.427227008379852</v>
      </c>
      <c r="Q45" s="87">
        <f t="shared" ref="Q45" si="48">SUM(Q46:Q47)</f>
        <v>18.119779265282219</v>
      </c>
      <c r="R45" s="87">
        <f t="shared" ref="R45" si="49">SUM(R46:R47)</f>
        <v>18.165034045407097</v>
      </c>
      <c r="S45" s="87">
        <f t="shared" ref="S45" si="50">SUM(S46:S47)</f>
        <v>17.581097757798126</v>
      </c>
      <c r="T45" s="87">
        <f t="shared" ref="T45" si="51">SUM(T46:T47)</f>
        <v>16.905615289409702</v>
      </c>
      <c r="U45" s="87">
        <f t="shared" ref="U45" si="52">SUM(U46:U47)</f>
        <v>17.405253627351325</v>
      </c>
      <c r="V45" s="87">
        <f t="shared" ref="V45" si="53">SUM(V46:V47)</f>
        <v>18.10215175603561</v>
      </c>
      <c r="W45" s="87">
        <f t="shared" ref="W45" si="54">SUM(W46:W47)</f>
        <v>16.086255430766315</v>
      </c>
      <c r="X45" s="87">
        <f t="shared" ref="X45" si="55">SUM(X46:X47)</f>
        <v>15.958463196081329</v>
      </c>
      <c r="Y45" s="87">
        <f t="shared" ref="Y45" si="56">SUM(Y46:Y47)</f>
        <v>15.97995072933324</v>
      </c>
      <c r="Z45" s="87">
        <f t="shared" ref="Z45" si="57">SUM(Z46:Z47)</f>
        <v>15.936441308234183</v>
      </c>
      <c r="AA45" s="87">
        <f t="shared" ref="AA45" si="58">SUM(AA46:AA47)</f>
        <v>15.905814556685371</v>
      </c>
      <c r="AB45" s="87">
        <f t="shared" ref="AB45" si="59">SUM(AB46:AB47)</f>
        <v>15.905414002230829</v>
      </c>
      <c r="AC45" s="87">
        <f t="shared" ref="AC45" si="60">SUM(AC46:AC47)</f>
        <v>15.873075272210892</v>
      </c>
      <c r="AD45" s="87">
        <f t="shared" ref="AD45" si="61">SUM(AD46:AD47)</f>
        <v>15.809162159950775</v>
      </c>
      <c r="AE45" s="87">
        <f t="shared" ref="AE45" si="62">SUM(AE46:AE47)</f>
        <v>15.751958722009203</v>
      </c>
      <c r="AF45" s="87">
        <f t="shared" ref="AF45" si="63">SUM(AF46:AF47)</f>
        <v>15.699459097370722</v>
      </c>
      <c r="AG45" s="87">
        <f t="shared" ref="AG45" si="64">SUM(AG46:AG47)</f>
        <v>15.656697961077342</v>
      </c>
      <c r="AH45" s="87">
        <f t="shared" ref="AH45" si="65">SUM(AH46:AH47)</f>
        <v>15.605425715894738</v>
      </c>
      <c r="AI45" s="87">
        <f t="shared" ref="AI45" si="66">SUM(AI46:AI47)</f>
        <v>15.558562172131861</v>
      </c>
      <c r="AJ45" s="87">
        <f t="shared" ref="AJ45" si="67">SUM(AJ46:AJ47)</f>
        <v>15.50980318862813</v>
      </c>
      <c r="AK45" s="87">
        <f t="shared" ref="AK45" si="68">SUM(AK46:AK47)</f>
        <v>15.458047098977863</v>
      </c>
      <c r="AL45" s="87">
        <f t="shared" ref="AL45" si="69">SUM(AL46:AL47)</f>
        <v>15.405666386326889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3.4324571522140279</v>
      </c>
      <c r="N46" s="11">
        <v>2.9940176078319056</v>
      </c>
      <c r="O46" s="11">
        <v>2.9684638915656056</v>
      </c>
      <c r="P46" s="11">
        <v>2.9723816087214532</v>
      </c>
      <c r="Q46" s="11">
        <v>3.5187939076623533</v>
      </c>
      <c r="R46" s="11">
        <v>3.5925633310032539</v>
      </c>
      <c r="S46" s="11">
        <v>3.4551979152444332</v>
      </c>
      <c r="T46" s="11">
        <v>2.929426036652679</v>
      </c>
      <c r="U46" s="11">
        <v>3.1577620478566826</v>
      </c>
      <c r="V46" s="11">
        <v>3.0542065156912894</v>
      </c>
      <c r="W46" s="11">
        <v>2.6138703589772767</v>
      </c>
      <c r="X46" s="11">
        <v>2.2247053566334105</v>
      </c>
      <c r="Y46" s="11">
        <v>2.2206282843834013</v>
      </c>
      <c r="Z46" s="11">
        <v>2.2194417610805619</v>
      </c>
      <c r="AA46" s="11">
        <v>2.2191567667821972</v>
      </c>
      <c r="AB46" s="11">
        <v>2.2164357211108396</v>
      </c>
      <c r="AC46" s="11">
        <v>2.2080880126270337</v>
      </c>
      <c r="AD46" s="11">
        <v>2.1963727076498905</v>
      </c>
      <c r="AE46" s="11">
        <v>2.1887469612328845</v>
      </c>
      <c r="AF46" s="11">
        <v>2.1804685446506529</v>
      </c>
      <c r="AG46" s="11">
        <v>2.1726961085598218</v>
      </c>
      <c r="AH46" s="11">
        <v>2.1645963005749778</v>
      </c>
      <c r="AI46" s="11">
        <v>2.1569905032786001</v>
      </c>
      <c r="AJ46" s="11">
        <v>2.1498338753813351</v>
      </c>
      <c r="AK46" s="11">
        <v>2.1436525151572137</v>
      </c>
      <c r="AL46" s="11">
        <v>2.1373188319321703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14.988738682009215</v>
      </c>
      <c r="N47" s="11">
        <v>13.81513383897758</v>
      </c>
      <c r="O47" s="11">
        <v>14.383395691606363</v>
      </c>
      <c r="P47" s="11">
        <v>13.454845399658398</v>
      </c>
      <c r="Q47" s="11">
        <v>14.600985357619866</v>
      </c>
      <c r="R47" s="11">
        <v>14.572470714403842</v>
      </c>
      <c r="S47" s="11">
        <v>14.125899842553695</v>
      </c>
      <c r="T47" s="11">
        <v>13.976189252757022</v>
      </c>
      <c r="U47" s="11">
        <v>14.247491579494641</v>
      </c>
      <c r="V47" s="11">
        <v>15.047945240344321</v>
      </c>
      <c r="W47" s="11">
        <v>13.472385071789038</v>
      </c>
      <c r="X47" s="11">
        <v>13.733757839447918</v>
      </c>
      <c r="Y47" s="11">
        <v>13.759322444949838</v>
      </c>
      <c r="Z47" s="11">
        <v>13.716999547153621</v>
      </c>
      <c r="AA47" s="11">
        <v>13.686657789903174</v>
      </c>
      <c r="AB47" s="11">
        <v>13.68897828111999</v>
      </c>
      <c r="AC47" s="11">
        <v>13.664987259583858</v>
      </c>
      <c r="AD47" s="11">
        <v>13.612789452300884</v>
      </c>
      <c r="AE47" s="11">
        <v>13.563211760776319</v>
      </c>
      <c r="AF47" s="11">
        <v>13.518990552720069</v>
      </c>
      <c r="AG47" s="11">
        <v>13.484001852517519</v>
      </c>
      <c r="AH47" s="11">
        <v>13.44082941531976</v>
      </c>
      <c r="AI47" s="11">
        <v>13.401571668853261</v>
      </c>
      <c r="AJ47" s="11">
        <v>13.359969313246795</v>
      </c>
      <c r="AK47" s="11">
        <v>13.314394583820649</v>
      </c>
      <c r="AL47" s="11">
        <v>13.268347554394719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150.75700000000003</v>
      </c>
      <c r="N49" s="87">
        <f t="shared" si="70"/>
        <v>142.55999999999997</v>
      </c>
      <c r="O49" s="87">
        <f t="shared" si="70"/>
        <v>146.91299999999998</v>
      </c>
      <c r="P49" s="87">
        <f t="shared" si="70"/>
        <v>145.22899999999998</v>
      </c>
      <c r="Q49" s="87">
        <f t="shared" si="70"/>
        <v>158.14600000000002</v>
      </c>
      <c r="R49" s="87">
        <f t="shared" si="70"/>
        <v>157.77199999999999</v>
      </c>
      <c r="S49" s="87">
        <f t="shared" si="70"/>
        <v>155.47899999999993</v>
      </c>
      <c r="T49" s="87">
        <f t="shared" si="70"/>
        <v>153.36699999999993</v>
      </c>
      <c r="U49" s="87">
        <f t="shared" si="70"/>
        <v>160.0690000000001</v>
      </c>
      <c r="V49" s="87">
        <f t="shared" si="70"/>
        <v>162.6049999999999</v>
      </c>
      <c r="W49" s="87">
        <f t="shared" si="70"/>
        <v>158.21000000000004</v>
      </c>
      <c r="X49" s="87">
        <f t="shared" si="70"/>
        <v>158.392</v>
      </c>
      <c r="Y49" s="87">
        <f t="shared" si="70"/>
        <v>159.11800000000002</v>
      </c>
      <c r="Z49" s="87">
        <f t="shared" si="70"/>
        <v>160.09400000000005</v>
      </c>
      <c r="AA49" s="87">
        <f t="shared" si="70"/>
        <v>161.31000000000012</v>
      </c>
      <c r="AB49" s="87">
        <f t="shared" si="70"/>
        <v>162.29099999999994</v>
      </c>
      <c r="AC49" s="87">
        <f t="shared" si="70"/>
        <v>163.10800000000006</v>
      </c>
      <c r="AD49" s="87">
        <f t="shared" si="70"/>
        <v>163.851</v>
      </c>
      <c r="AE49" s="87">
        <f t="shared" ref="AE49:AL49" si="71">SUM(AE5,AE9,AE15,AE22,AE26,AE32,AE37,AE41,AE45)</f>
        <v>164.58</v>
      </c>
      <c r="AF49" s="87">
        <f t="shared" si="71"/>
        <v>165.298</v>
      </c>
      <c r="AG49" s="87">
        <f t="shared" si="71"/>
        <v>166.08300000000003</v>
      </c>
      <c r="AH49" s="87">
        <f t="shared" si="71"/>
        <v>166.85300000000001</v>
      </c>
      <c r="AI49" s="87">
        <f t="shared" si="71"/>
        <v>167.619</v>
      </c>
      <c r="AJ49" s="87">
        <f t="shared" si="71"/>
        <v>168.38500000000019</v>
      </c>
      <c r="AK49" s="87">
        <f t="shared" si="71"/>
        <v>169.14899999999989</v>
      </c>
      <c r="AL49" s="87">
        <f t="shared" si="71"/>
        <v>169.90099999999995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7.3977878537994687E-2</v>
      </c>
      <c r="N52" s="337">
        <f t="shared" si="73"/>
        <v>8.2000622039054949E-2</v>
      </c>
      <c r="O52" s="337">
        <f t="shared" si="73"/>
        <v>8.1918669941058897E-2</v>
      </c>
      <c r="P52" s="337">
        <f t="shared" si="73"/>
        <v>8.4277768043862861E-2</v>
      </c>
      <c r="Q52" s="337">
        <f t="shared" si="73"/>
        <v>8.3913999250038798E-2</v>
      </c>
      <c r="R52" s="337">
        <f t="shared" si="73"/>
        <v>8.4492546817168585E-2</v>
      </c>
      <c r="S52" s="337">
        <f t="shared" si="73"/>
        <v>8.6170428891189726E-2</v>
      </c>
      <c r="T52" s="337">
        <f t="shared" si="73"/>
        <v>8.9033346493503543E-2</v>
      </c>
      <c r="U52" s="337">
        <f t="shared" si="73"/>
        <v>9.0124444427427036E-2</v>
      </c>
      <c r="V52" s="337">
        <f t="shared" si="73"/>
        <v>9.2254321043169829E-2</v>
      </c>
      <c r="W52" s="337">
        <f t="shared" si="73"/>
        <v>9.7526026829978046E-2</v>
      </c>
      <c r="X52" s="337">
        <f t="shared" si="73"/>
        <v>9.4580316421355601E-2</v>
      </c>
      <c r="Y52" s="337">
        <f t="shared" si="73"/>
        <v>9.5378175557584294E-2</v>
      </c>
      <c r="Z52" s="337">
        <f t="shared" si="73"/>
        <v>9.6136885150784945E-2</v>
      </c>
      <c r="AA52" s="337">
        <f t="shared" si="73"/>
        <v>9.6922934070527197E-2</v>
      </c>
      <c r="AB52" s="337">
        <f t="shared" si="73"/>
        <v>9.7739986090360956E-2</v>
      </c>
      <c r="AC52" s="337">
        <f t="shared" si="73"/>
        <v>9.8555162344001843E-2</v>
      </c>
      <c r="AD52" s="337">
        <f t="shared" si="73"/>
        <v>9.9383143824651909E-2</v>
      </c>
      <c r="AE52" s="337">
        <f t="shared" ref="AE52:AL52" si="74">AE5/AE$49</f>
        <v>0.10025197179783552</v>
      </c>
      <c r="AF52" s="337">
        <f t="shared" si="74"/>
        <v>0.10113774258763075</v>
      </c>
      <c r="AG52" s="337">
        <f t="shared" si="74"/>
        <v>0.10205060222136121</v>
      </c>
      <c r="AH52" s="337">
        <f t="shared" si="74"/>
        <v>0.10296393697846172</v>
      </c>
      <c r="AI52" s="337">
        <f t="shared" si="74"/>
        <v>0.10386141760620501</v>
      </c>
      <c r="AJ52" s="337">
        <f t="shared" si="74"/>
        <v>0.10478520963989121</v>
      </c>
      <c r="AK52" s="337">
        <f t="shared" si="74"/>
        <v>0.10575962135209969</v>
      </c>
      <c r="AL52" s="337">
        <f t="shared" si="74"/>
        <v>0.1067465740111246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5.0819674020304045E-2</v>
      </c>
      <c r="N53" s="336">
        <f t="shared" si="75"/>
        <v>5.6232969865166162E-2</v>
      </c>
      <c r="O53" s="336">
        <f t="shared" si="75"/>
        <v>5.5848620825586295E-2</v>
      </c>
      <c r="P53" s="336">
        <f t="shared" si="75"/>
        <v>5.747935881103141E-2</v>
      </c>
      <c r="Q53" s="336">
        <f t="shared" si="75"/>
        <v>5.5107884635154841E-2</v>
      </c>
      <c r="R53" s="336">
        <f t="shared" si="75"/>
        <v>5.7440425068384655E-2</v>
      </c>
      <c r="S53" s="336">
        <f t="shared" si="75"/>
        <v>6.1132859250688669E-2</v>
      </c>
      <c r="T53" s="336">
        <f t="shared" si="75"/>
        <v>6.1296861433231577E-2</v>
      </c>
      <c r="U53" s="336">
        <f t="shared" si="75"/>
        <v>6.2952355040911789E-2</v>
      </c>
      <c r="V53" s="336">
        <f t="shared" si="75"/>
        <v>6.4268834700227831E-2</v>
      </c>
      <c r="W53" s="336">
        <f t="shared" si="75"/>
        <v>6.7584090268199185E-2</v>
      </c>
      <c r="X53" s="336">
        <f t="shared" si="75"/>
        <v>6.0323611495002954E-2</v>
      </c>
      <c r="Y53" s="336">
        <f t="shared" si="75"/>
        <v>6.0669410606680185E-2</v>
      </c>
      <c r="Z53" s="336">
        <f t="shared" si="75"/>
        <v>6.1044874014408126E-2</v>
      </c>
      <c r="AA53" s="336">
        <f t="shared" si="75"/>
        <v>6.1424057833399152E-2</v>
      </c>
      <c r="AB53" s="336">
        <f t="shared" si="75"/>
        <v>6.1765783940401199E-2</v>
      </c>
      <c r="AC53" s="336">
        <f t="shared" si="75"/>
        <v>6.2130761682702144E-2</v>
      </c>
      <c r="AD53" s="336">
        <f t="shared" si="75"/>
        <v>6.2516250642595653E-2</v>
      </c>
      <c r="AE53" s="336">
        <f t="shared" ref="AE53:AL53" si="76">AE6/AE$49</f>
        <v>6.2925360718875722E-2</v>
      </c>
      <c r="AF53" s="336">
        <f t="shared" si="76"/>
        <v>6.3320164943330273E-2</v>
      </c>
      <c r="AG53" s="336">
        <f t="shared" si="76"/>
        <v>6.3731929175793692E-2</v>
      </c>
      <c r="AH53" s="336">
        <f t="shared" si="76"/>
        <v>6.4138283684459244E-2</v>
      </c>
      <c r="AI53" s="336">
        <f t="shared" si="76"/>
        <v>6.454477476746559E-2</v>
      </c>
      <c r="AJ53" s="336">
        <f t="shared" si="76"/>
        <v>6.4960712738801746E-2</v>
      </c>
      <c r="AK53" s="336">
        <f t="shared" si="76"/>
        <v>6.5379288687862608E-2</v>
      </c>
      <c r="AL53" s="336">
        <f t="shared" si="76"/>
        <v>6.5802327858329193E-2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2.3158204517690642E-2</v>
      </c>
      <c r="N54" s="336">
        <f t="shared" si="77"/>
        <v>2.5767652173888801E-2</v>
      </c>
      <c r="O54" s="336">
        <f t="shared" si="77"/>
        <v>2.6070049115472602E-2</v>
      </c>
      <c r="P54" s="336">
        <f t="shared" si="77"/>
        <v>2.6798409232831451E-2</v>
      </c>
      <c r="Q54" s="336">
        <f t="shared" si="77"/>
        <v>2.880611461488396E-2</v>
      </c>
      <c r="R54" s="336">
        <f t="shared" si="77"/>
        <v>2.7052121748783929E-2</v>
      </c>
      <c r="S54" s="336">
        <f t="shared" si="77"/>
        <v>2.5037569640501051E-2</v>
      </c>
      <c r="T54" s="336">
        <f t="shared" si="77"/>
        <v>2.7736485060271966E-2</v>
      </c>
      <c r="U54" s="336">
        <f t="shared" si="77"/>
        <v>2.7172089386515257E-2</v>
      </c>
      <c r="V54" s="336">
        <f t="shared" si="77"/>
        <v>2.7985486342942005E-2</v>
      </c>
      <c r="W54" s="336">
        <f t="shared" si="77"/>
        <v>2.9941936561778855E-2</v>
      </c>
      <c r="X54" s="336">
        <f t="shared" si="77"/>
        <v>3.4256704926352653E-2</v>
      </c>
      <c r="Y54" s="336">
        <f t="shared" si="77"/>
        <v>3.4708764950904115E-2</v>
      </c>
      <c r="Z54" s="336">
        <f t="shared" si="77"/>
        <v>3.5092011136376819E-2</v>
      </c>
      <c r="AA54" s="336">
        <f t="shared" si="77"/>
        <v>3.5498876237128038E-2</v>
      </c>
      <c r="AB54" s="336">
        <f t="shared" si="77"/>
        <v>3.597420214995975E-2</v>
      </c>
      <c r="AC54" s="336">
        <f t="shared" si="77"/>
        <v>3.6424400661299705E-2</v>
      </c>
      <c r="AD54" s="336">
        <f t="shared" si="77"/>
        <v>3.6866893182056243E-2</v>
      </c>
      <c r="AE54" s="336">
        <f t="shared" ref="AE54:AL54" si="78">AE7/AE$49</f>
        <v>3.73266110789598E-2</v>
      </c>
      <c r="AF54" s="336">
        <f t="shared" si="78"/>
        <v>3.7817577644300479E-2</v>
      </c>
      <c r="AG54" s="336">
        <f t="shared" si="78"/>
        <v>3.8318673045567533E-2</v>
      </c>
      <c r="AH54" s="336">
        <f t="shared" si="78"/>
        <v>3.8825653294002477E-2</v>
      </c>
      <c r="AI54" s="336">
        <f t="shared" si="78"/>
        <v>3.9316642838739438E-2</v>
      </c>
      <c r="AJ54" s="336">
        <f t="shared" si="78"/>
        <v>3.9824496901089475E-2</v>
      </c>
      <c r="AK54" s="336">
        <f t="shared" si="78"/>
        <v>4.0380332664237087E-2</v>
      </c>
      <c r="AL54" s="336">
        <f t="shared" si="78"/>
        <v>4.0944246152795398E-2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0.17674880066942941</v>
      </c>
      <c r="N56" s="337">
        <f t="shared" si="79"/>
        <v>0.17804399289200484</v>
      </c>
      <c r="O56" s="337">
        <f t="shared" si="79"/>
        <v>0.17849614283032794</v>
      </c>
      <c r="P56" s="337">
        <f t="shared" si="79"/>
        <v>0.18505907134749019</v>
      </c>
      <c r="Q56" s="337">
        <f t="shared" si="79"/>
        <v>0.17988661268037856</v>
      </c>
      <c r="R56" s="337">
        <f t="shared" si="79"/>
        <v>0.1780455580981829</v>
      </c>
      <c r="S56" s="337">
        <f t="shared" si="79"/>
        <v>0.18968482311677118</v>
      </c>
      <c r="T56" s="337">
        <f t="shared" si="79"/>
        <v>0.18922084705962033</v>
      </c>
      <c r="U56" s="337">
        <f t="shared" si="79"/>
        <v>0.19783311405896736</v>
      </c>
      <c r="V56" s="337">
        <f t="shared" si="79"/>
        <v>0.19730517927077063</v>
      </c>
      <c r="W56" s="337">
        <f t="shared" si="79"/>
        <v>0.21145079559175886</v>
      </c>
      <c r="X56" s="337">
        <f t="shared" si="79"/>
        <v>0.21649338979187635</v>
      </c>
      <c r="Y56" s="337">
        <f t="shared" si="79"/>
        <v>0.21775317196090868</v>
      </c>
      <c r="Z56" s="337">
        <f t="shared" si="79"/>
        <v>0.219379570870019</v>
      </c>
      <c r="AA56" s="337">
        <f t="shared" si="79"/>
        <v>0.22102625096421716</v>
      </c>
      <c r="AB56" s="337">
        <f t="shared" si="79"/>
        <v>0.22256606208561827</v>
      </c>
      <c r="AC56" s="337">
        <f t="shared" si="79"/>
        <v>0.22418012253667796</v>
      </c>
      <c r="AD56" s="337">
        <f t="shared" si="79"/>
        <v>0.22585044735261114</v>
      </c>
      <c r="AE56" s="337">
        <f t="shared" ref="AE56:AL56" si="80">AE9/AE$49</f>
        <v>0.22744775675838896</v>
      </c>
      <c r="AF56" s="337">
        <f t="shared" si="80"/>
        <v>0.22907196393537355</v>
      </c>
      <c r="AG56" s="337">
        <f t="shared" si="80"/>
        <v>0.23071582104954483</v>
      </c>
      <c r="AH56" s="337">
        <f t="shared" si="80"/>
        <v>0.23238657391893222</v>
      </c>
      <c r="AI56" s="337">
        <f t="shared" si="80"/>
        <v>0.23400124290040075</v>
      </c>
      <c r="AJ56" s="337">
        <f t="shared" si="80"/>
        <v>0.23562008433870912</v>
      </c>
      <c r="AK56" s="337">
        <f t="shared" si="80"/>
        <v>0.23722984280241707</v>
      </c>
      <c r="AL56" s="337">
        <f t="shared" si="80"/>
        <v>0.23874127585994051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4.7115370479204333E-2</v>
      </c>
      <c r="N57" s="336">
        <f t="shared" si="81"/>
        <v>4.5590947868633901E-2</v>
      </c>
      <c r="O57" s="336">
        <f t="shared" si="81"/>
        <v>4.4124012534433613E-2</v>
      </c>
      <c r="P57" s="336">
        <f t="shared" si="81"/>
        <v>4.6329743746086179E-2</v>
      </c>
      <c r="Q57" s="336">
        <f t="shared" si="81"/>
        <v>4.8410720606748003E-2</v>
      </c>
      <c r="R57" s="336">
        <f t="shared" si="81"/>
        <v>4.9348074055349606E-2</v>
      </c>
      <c r="S57" s="336">
        <f t="shared" si="81"/>
        <v>5.0798381561477125E-2</v>
      </c>
      <c r="T57" s="336">
        <f t="shared" si="81"/>
        <v>4.9098432944064137E-2</v>
      </c>
      <c r="U57" s="336">
        <f t="shared" si="81"/>
        <v>5.4426034675436386E-2</v>
      </c>
      <c r="V57" s="336">
        <f t="shared" si="81"/>
        <v>5.4218829311649543E-2</v>
      </c>
      <c r="W57" s="336">
        <f t="shared" si="81"/>
        <v>5.848288352645193E-2</v>
      </c>
      <c r="X57" s="336">
        <f t="shared" si="81"/>
        <v>5.8009863789551606E-2</v>
      </c>
      <c r="Y57" s="336">
        <f t="shared" si="81"/>
        <v>5.8379068436227304E-2</v>
      </c>
      <c r="Z57" s="336">
        <f t="shared" si="81"/>
        <v>5.8855490643991398E-2</v>
      </c>
      <c r="AA57" s="336">
        <f t="shared" si="81"/>
        <v>5.9313978050355431E-2</v>
      </c>
      <c r="AB57" s="336">
        <f t="shared" si="81"/>
        <v>5.9720462201683311E-2</v>
      </c>
      <c r="AC57" s="336">
        <f t="shared" si="81"/>
        <v>6.010739504146409E-2</v>
      </c>
      <c r="AD57" s="336">
        <f t="shared" si="81"/>
        <v>6.0484277355104907E-2</v>
      </c>
      <c r="AE57" s="336">
        <f t="shared" ref="AE57:AL57" si="82">AE10/AE$49</f>
        <v>6.0853433734205285E-2</v>
      </c>
      <c r="AF57" s="336">
        <f t="shared" si="82"/>
        <v>6.1230427407596377E-2</v>
      </c>
      <c r="AG57" s="336">
        <f t="shared" si="82"/>
        <v>6.1632713737380364E-2</v>
      </c>
      <c r="AH57" s="336">
        <f t="shared" si="82"/>
        <v>6.2030813986811109E-2</v>
      </c>
      <c r="AI57" s="336">
        <f t="shared" si="82"/>
        <v>6.2432371722035099E-2</v>
      </c>
      <c r="AJ57" s="336">
        <f t="shared" si="82"/>
        <v>6.2813135784923493E-2</v>
      </c>
      <c r="AK57" s="336">
        <f t="shared" si="82"/>
        <v>6.3214013296032157E-2</v>
      </c>
      <c r="AL57" s="336">
        <f t="shared" si="82"/>
        <v>6.3600575823085037E-2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Worcestershire</v>
      </c>
      <c r="L58" s="232" t="str">
        <f>'Occ T3'!A13</f>
        <v>22 Health professionals</v>
      </c>
      <c r="M58" s="336">
        <f t="shared" ref="M58:AD58" si="83">M11/M$49</f>
        <v>3.9382333909027803E-2</v>
      </c>
      <c r="N58" s="336">
        <f t="shared" si="83"/>
        <v>4.4360876722214553E-2</v>
      </c>
      <c r="O58" s="336">
        <f t="shared" si="83"/>
        <v>4.6050207464847254E-2</v>
      </c>
      <c r="P58" s="336">
        <f t="shared" si="83"/>
        <v>4.6845858729100527E-2</v>
      </c>
      <c r="Q58" s="336">
        <f t="shared" si="83"/>
        <v>4.434598804412454E-2</v>
      </c>
      <c r="R58" s="336">
        <f t="shared" si="83"/>
        <v>4.2080085552357677E-2</v>
      </c>
      <c r="S58" s="336">
        <f t="shared" si="83"/>
        <v>4.7357748559891485E-2</v>
      </c>
      <c r="T58" s="336">
        <f t="shared" si="83"/>
        <v>4.992438456789728E-2</v>
      </c>
      <c r="U58" s="336">
        <f t="shared" si="83"/>
        <v>4.8491935360982195E-2</v>
      </c>
      <c r="V58" s="336">
        <f t="shared" si="83"/>
        <v>5.0351790443856653E-2</v>
      </c>
      <c r="W58" s="336">
        <f t="shared" si="83"/>
        <v>5.0486172186707839E-2</v>
      </c>
      <c r="X58" s="336">
        <f t="shared" si="83"/>
        <v>5.2200247348351304E-2</v>
      </c>
      <c r="Y58" s="336">
        <f t="shared" si="83"/>
        <v>5.2543102833453093E-2</v>
      </c>
      <c r="Z58" s="336">
        <f t="shared" si="83"/>
        <v>5.2892255616902376E-2</v>
      </c>
      <c r="AA58" s="336">
        <f t="shared" si="83"/>
        <v>5.3218456500532932E-2</v>
      </c>
      <c r="AB58" s="336">
        <f t="shared" si="83"/>
        <v>5.3538012193444832E-2</v>
      </c>
      <c r="AC58" s="336">
        <f t="shared" si="83"/>
        <v>5.3877538237299197E-2</v>
      </c>
      <c r="AD58" s="336">
        <f t="shared" si="83"/>
        <v>5.4221519440406526E-2</v>
      </c>
      <c r="AE58" s="336">
        <f t="shared" ref="AE58:AL58" si="84">AE11/AE$49</f>
        <v>5.4487294016408332E-2</v>
      </c>
      <c r="AF58" s="336">
        <f t="shared" si="84"/>
        <v>5.4812391898207073E-2</v>
      </c>
      <c r="AG58" s="336">
        <f t="shared" si="84"/>
        <v>5.5104932618029061E-2</v>
      </c>
      <c r="AH58" s="336">
        <f t="shared" si="84"/>
        <v>5.5409630910298817E-2</v>
      </c>
      <c r="AI58" s="336">
        <f t="shared" si="84"/>
        <v>5.5711205772350642E-2</v>
      </c>
      <c r="AJ58" s="336">
        <f t="shared" si="84"/>
        <v>5.6016080313096711E-2</v>
      </c>
      <c r="AK58" s="336">
        <f t="shared" si="84"/>
        <v>5.6307700817504268E-2</v>
      </c>
      <c r="AL58" s="336">
        <f t="shared" si="84"/>
        <v>5.6556052445368002E-2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3.924639805894372E-2</v>
      </c>
      <c r="N59" s="336">
        <f t="shared" si="85"/>
        <v>3.8155704902671964E-2</v>
      </c>
      <c r="O59" s="336">
        <f t="shared" si="85"/>
        <v>4.1858546309634224E-2</v>
      </c>
      <c r="P59" s="336">
        <f t="shared" si="85"/>
        <v>4.1683838676449349E-2</v>
      </c>
      <c r="Q59" s="336">
        <f t="shared" si="85"/>
        <v>3.8329657010887815E-2</v>
      </c>
      <c r="R59" s="336">
        <f t="shared" si="85"/>
        <v>3.8439438384077526E-2</v>
      </c>
      <c r="S59" s="336">
        <f t="shared" si="85"/>
        <v>4.0552501764231433E-2</v>
      </c>
      <c r="T59" s="336">
        <f t="shared" si="85"/>
        <v>3.9367856110770705E-2</v>
      </c>
      <c r="U59" s="336">
        <f t="shared" si="85"/>
        <v>3.9718595147936527E-2</v>
      </c>
      <c r="V59" s="336">
        <f t="shared" si="85"/>
        <v>3.7944047430177694E-2</v>
      </c>
      <c r="W59" s="336">
        <f t="shared" si="85"/>
        <v>4.1306944963257347E-2</v>
      </c>
      <c r="X59" s="336">
        <f t="shared" si="85"/>
        <v>4.1649713821933242E-2</v>
      </c>
      <c r="Y59" s="336">
        <f t="shared" si="85"/>
        <v>4.1863655632747236E-2</v>
      </c>
      <c r="Z59" s="336">
        <f t="shared" si="85"/>
        <v>4.215446923200989E-2</v>
      </c>
      <c r="AA59" s="336">
        <f t="shared" si="85"/>
        <v>4.244081120413104E-2</v>
      </c>
      <c r="AB59" s="336">
        <f t="shared" si="85"/>
        <v>4.2727916086747884E-2</v>
      </c>
      <c r="AC59" s="336">
        <f t="shared" si="85"/>
        <v>4.305419642934364E-2</v>
      </c>
      <c r="AD59" s="336">
        <f t="shared" si="85"/>
        <v>4.3404852577926152E-2</v>
      </c>
      <c r="AE59" s="336">
        <f t="shared" ref="AE59:AL59" si="86">AE12/AE$49</f>
        <v>4.37238483625777E-2</v>
      </c>
      <c r="AF59" s="336">
        <f t="shared" si="86"/>
        <v>4.4014648070825516E-2</v>
      </c>
      <c r="AG59" s="336">
        <f t="shared" si="86"/>
        <v>4.4308805930436235E-2</v>
      </c>
      <c r="AH59" s="336">
        <f t="shared" si="86"/>
        <v>4.4628933958810992E-2</v>
      </c>
      <c r="AI59" s="336">
        <f t="shared" si="86"/>
        <v>4.4896654187671921E-2</v>
      </c>
      <c r="AJ59" s="336">
        <f t="shared" si="86"/>
        <v>4.5169841505629117E-2</v>
      </c>
      <c r="AK59" s="336">
        <f t="shared" si="86"/>
        <v>4.543962208001058E-2</v>
      </c>
      <c r="AL59" s="336">
        <f t="shared" si="86"/>
        <v>4.5689404892376766E-2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5.100469822225355E-2</v>
      </c>
      <c r="N60" s="336">
        <f t="shared" si="87"/>
        <v>4.9936463398484413E-2</v>
      </c>
      <c r="O60" s="336">
        <f t="shared" si="87"/>
        <v>4.6463376521412844E-2</v>
      </c>
      <c r="P60" s="336">
        <f t="shared" si="87"/>
        <v>5.0199630195854147E-2</v>
      </c>
      <c r="Q60" s="336">
        <f t="shared" si="87"/>
        <v>4.8800247018618195E-2</v>
      </c>
      <c r="R60" s="336">
        <f t="shared" si="87"/>
        <v>4.8177960106398091E-2</v>
      </c>
      <c r="S60" s="336">
        <f t="shared" si="87"/>
        <v>5.0976191231171128E-2</v>
      </c>
      <c r="T60" s="336">
        <f t="shared" si="87"/>
        <v>5.0830173436888192E-2</v>
      </c>
      <c r="U60" s="336">
        <f t="shared" si="87"/>
        <v>5.5196548874612228E-2</v>
      </c>
      <c r="V60" s="336">
        <f t="shared" si="87"/>
        <v>5.4790512085086764E-2</v>
      </c>
      <c r="W60" s="336">
        <f t="shared" si="87"/>
        <v>6.1174794915341744E-2</v>
      </c>
      <c r="X60" s="336">
        <f t="shared" si="87"/>
        <v>6.4633564832040219E-2</v>
      </c>
      <c r="Y60" s="336">
        <f t="shared" si="87"/>
        <v>6.4967345058481021E-2</v>
      </c>
      <c r="Z60" s="336">
        <f t="shared" si="87"/>
        <v>6.5477355377115312E-2</v>
      </c>
      <c r="AA60" s="336">
        <f t="shared" si="87"/>
        <v>6.605300520919774E-2</v>
      </c>
      <c r="AB60" s="336">
        <f t="shared" si="87"/>
        <v>6.657967160374223E-2</v>
      </c>
      <c r="AC60" s="336">
        <f t="shared" si="87"/>
        <v>6.7140992828571056E-2</v>
      </c>
      <c r="AD60" s="336">
        <f t="shared" si="87"/>
        <v>6.7739797979173552E-2</v>
      </c>
      <c r="AE60" s="336">
        <f t="shared" ref="AE60:AL60" si="88">AE13/AE$49</f>
        <v>6.8383180645197675E-2</v>
      </c>
      <c r="AF60" s="336">
        <f t="shared" si="88"/>
        <v>6.9014496558744573E-2</v>
      </c>
      <c r="AG60" s="336">
        <f t="shared" si="88"/>
        <v>6.9669368763699169E-2</v>
      </c>
      <c r="AH60" s="336">
        <f t="shared" si="88"/>
        <v>7.0317195063011304E-2</v>
      </c>
      <c r="AI60" s="336">
        <f t="shared" si="88"/>
        <v>7.0961011218343098E-2</v>
      </c>
      <c r="AJ60" s="336">
        <f t="shared" si="88"/>
        <v>7.1621026735059823E-2</v>
      </c>
      <c r="AK60" s="336">
        <f t="shared" si="88"/>
        <v>7.2268506608870089E-2</v>
      </c>
      <c r="AL60" s="336">
        <f t="shared" si="88"/>
        <v>7.2895242699110713E-2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0.11133314007914183</v>
      </c>
      <c r="N62" s="337">
        <f t="shared" si="89"/>
        <v>0.11332138074461637</v>
      </c>
      <c r="O62" s="337">
        <f t="shared" si="89"/>
        <v>0.11414011804139565</v>
      </c>
      <c r="P62" s="337">
        <f t="shared" si="89"/>
        <v>0.11606941896968355</v>
      </c>
      <c r="Q62" s="337">
        <f t="shared" si="89"/>
        <v>0.11517179640026777</v>
      </c>
      <c r="R62" s="337">
        <f t="shared" si="89"/>
        <v>0.11598050386065717</v>
      </c>
      <c r="S62" s="337">
        <f t="shared" si="89"/>
        <v>0.11664270101249338</v>
      </c>
      <c r="T62" s="337">
        <f t="shared" si="89"/>
        <v>0.11994292962527459</v>
      </c>
      <c r="U62" s="337">
        <f t="shared" si="89"/>
        <v>0.12083902366771661</v>
      </c>
      <c r="V62" s="337">
        <f t="shared" si="89"/>
        <v>0.12042900879770689</v>
      </c>
      <c r="W62" s="337">
        <f t="shared" si="89"/>
        <v>0.12780297169428168</v>
      </c>
      <c r="X62" s="337">
        <f t="shared" si="89"/>
        <v>0.12037180784010186</v>
      </c>
      <c r="Y62" s="337">
        <f t="shared" si="89"/>
        <v>0.12024260538328384</v>
      </c>
      <c r="Z62" s="337">
        <f t="shared" si="89"/>
        <v>0.12062669916525087</v>
      </c>
      <c r="AA62" s="337">
        <f t="shared" si="89"/>
        <v>0.12123076388125864</v>
      </c>
      <c r="AB62" s="337">
        <f t="shared" si="89"/>
        <v>0.12176587888963164</v>
      </c>
      <c r="AC62" s="337">
        <f t="shared" si="89"/>
        <v>0.1223114287087893</v>
      </c>
      <c r="AD62" s="337">
        <f t="shared" si="89"/>
        <v>0.1228777456856779</v>
      </c>
      <c r="AE62" s="337">
        <f t="shared" ref="AE62:AL62" si="90">AE15/AE$49</f>
        <v>0.12346922934305833</v>
      </c>
      <c r="AF62" s="337">
        <f t="shared" si="90"/>
        <v>0.12407906080585039</v>
      </c>
      <c r="AG62" s="337">
        <f t="shared" si="90"/>
        <v>0.12465844011459933</v>
      </c>
      <c r="AH62" s="337">
        <f t="shared" si="90"/>
        <v>0.12521642289388532</v>
      </c>
      <c r="AI62" s="337">
        <f t="shared" si="90"/>
        <v>0.12575802370019881</v>
      </c>
      <c r="AJ62" s="337">
        <f t="shared" si="90"/>
        <v>0.12638950612806024</v>
      </c>
      <c r="AK62" s="337">
        <f t="shared" si="90"/>
        <v>0.12697608898828028</v>
      </c>
      <c r="AL62" s="337">
        <f t="shared" si="90"/>
        <v>0.12758916065906517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1.6625816388606662E-2</v>
      </c>
      <c r="N63" s="336">
        <f t="shared" si="91"/>
        <v>1.6700073554577432E-2</v>
      </c>
      <c r="O63" s="336">
        <f t="shared" si="91"/>
        <v>1.6369689245720933E-2</v>
      </c>
      <c r="P63" s="336">
        <f t="shared" si="91"/>
        <v>1.724912920753166E-2</v>
      </c>
      <c r="Q63" s="336">
        <f t="shared" si="91"/>
        <v>1.5882901654173831E-2</v>
      </c>
      <c r="R63" s="336">
        <f t="shared" si="91"/>
        <v>1.5622293898895353E-2</v>
      </c>
      <c r="S63" s="336">
        <f t="shared" si="91"/>
        <v>1.6094797140137111E-2</v>
      </c>
      <c r="T63" s="336">
        <f t="shared" si="91"/>
        <v>1.7596348724675307E-2</v>
      </c>
      <c r="U63" s="336">
        <f t="shared" si="91"/>
        <v>1.8472108635696025E-2</v>
      </c>
      <c r="V63" s="336">
        <f t="shared" si="91"/>
        <v>1.6994427061277528E-2</v>
      </c>
      <c r="W63" s="336">
        <f t="shared" si="91"/>
        <v>1.8864878053392625E-2</v>
      </c>
      <c r="X63" s="336">
        <f t="shared" si="91"/>
        <v>1.5984207883954566E-2</v>
      </c>
      <c r="Y63" s="336">
        <f t="shared" si="91"/>
        <v>1.6031850803802244E-2</v>
      </c>
      <c r="Z63" s="336">
        <f t="shared" si="91"/>
        <v>1.6090661592434143E-2</v>
      </c>
      <c r="AA63" s="336">
        <f t="shared" si="91"/>
        <v>1.6138269133337275E-2</v>
      </c>
      <c r="AB63" s="336">
        <f t="shared" si="91"/>
        <v>1.6174173401041027E-2</v>
      </c>
      <c r="AC63" s="336">
        <f t="shared" si="91"/>
        <v>1.6222897256548061E-2</v>
      </c>
      <c r="AD63" s="336">
        <f t="shared" si="91"/>
        <v>1.6267824728633241E-2</v>
      </c>
      <c r="AE63" s="336">
        <f t="shared" ref="AE63:AL63" si="92">AE16/AE$49</f>
        <v>1.6314183532599058E-2</v>
      </c>
      <c r="AF63" s="336">
        <f t="shared" si="92"/>
        <v>1.6343307995914508E-2</v>
      </c>
      <c r="AG63" s="336">
        <f t="shared" si="92"/>
        <v>1.6372081701649058E-2</v>
      </c>
      <c r="AH63" s="336">
        <f t="shared" si="92"/>
        <v>1.6406510977618752E-2</v>
      </c>
      <c r="AI63" s="336">
        <f t="shared" si="92"/>
        <v>1.6436982160428298E-2</v>
      </c>
      <c r="AJ63" s="336">
        <f t="shared" si="92"/>
        <v>1.6470217029977922E-2</v>
      </c>
      <c r="AK63" s="336">
        <f t="shared" si="92"/>
        <v>1.6514774492523369E-2</v>
      </c>
      <c r="AL63" s="336">
        <f t="shared" si="92"/>
        <v>1.6555432086072606E-2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1.4683832409260826E-2</v>
      </c>
      <c r="N64" s="336">
        <f t="shared" si="93"/>
        <v>1.9727529383586268E-2</v>
      </c>
      <c r="O64" s="336">
        <f t="shared" si="93"/>
        <v>1.9974117066298258E-2</v>
      </c>
      <c r="P64" s="336">
        <f t="shared" si="93"/>
        <v>1.9449087853671453E-2</v>
      </c>
      <c r="Q64" s="336">
        <f t="shared" si="93"/>
        <v>1.8436309073124896E-2</v>
      </c>
      <c r="R64" s="336">
        <f t="shared" si="93"/>
        <v>1.7755846107132982E-2</v>
      </c>
      <c r="S64" s="336">
        <f t="shared" si="93"/>
        <v>1.9568941404151774E-2</v>
      </c>
      <c r="T64" s="336">
        <f t="shared" si="93"/>
        <v>1.9728919248188776E-2</v>
      </c>
      <c r="U64" s="336">
        <f t="shared" si="93"/>
        <v>2.0721990378301112E-2</v>
      </c>
      <c r="V64" s="336">
        <f t="shared" si="93"/>
        <v>2.0465437411758446E-2</v>
      </c>
      <c r="W64" s="336">
        <f t="shared" si="93"/>
        <v>2.1031643496399591E-2</v>
      </c>
      <c r="X64" s="336">
        <f t="shared" si="93"/>
        <v>2.0451043434901728E-2</v>
      </c>
      <c r="Y64" s="336">
        <f t="shared" si="93"/>
        <v>2.0607507818706808E-2</v>
      </c>
      <c r="Z64" s="336">
        <f t="shared" si="93"/>
        <v>2.0762524751695221E-2</v>
      </c>
      <c r="AA64" s="336">
        <f t="shared" si="93"/>
        <v>2.0906813726567993E-2</v>
      </c>
      <c r="AB64" s="336">
        <f t="shared" si="93"/>
        <v>2.1043034238949588E-2</v>
      </c>
      <c r="AC64" s="336">
        <f t="shared" si="93"/>
        <v>2.1181808280805247E-2</v>
      </c>
      <c r="AD64" s="336">
        <f t="shared" si="93"/>
        <v>2.1324246965004096E-2</v>
      </c>
      <c r="AE64" s="336">
        <f t="shared" ref="AE64:AL64" si="94">AE17/AE$49</f>
        <v>2.1477132628055003E-2</v>
      </c>
      <c r="AF64" s="336">
        <f t="shared" si="94"/>
        <v>2.1622792049907164E-2</v>
      </c>
      <c r="AG64" s="336">
        <f t="shared" si="94"/>
        <v>2.1757744335185653E-2</v>
      </c>
      <c r="AH64" s="336">
        <f t="shared" si="94"/>
        <v>2.1874958383702875E-2</v>
      </c>
      <c r="AI64" s="336">
        <f t="shared" si="94"/>
        <v>2.1983980912143632E-2</v>
      </c>
      <c r="AJ64" s="336">
        <f t="shared" si="94"/>
        <v>2.2122704799721414E-2</v>
      </c>
      <c r="AK64" s="336">
        <f t="shared" si="94"/>
        <v>2.2261431997213563E-2</v>
      </c>
      <c r="AL64" s="336">
        <f t="shared" si="94"/>
        <v>2.2396338633487872E-2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9.9797597622096994E-3</v>
      </c>
      <c r="N65" s="336">
        <f t="shared" si="95"/>
        <v>1.0900475811335878E-2</v>
      </c>
      <c r="O65" s="336">
        <f t="shared" si="95"/>
        <v>1.0641949368801891E-2</v>
      </c>
      <c r="P65" s="336">
        <f t="shared" si="95"/>
        <v>9.8643150396342874E-3</v>
      </c>
      <c r="Q65" s="336">
        <f t="shared" si="95"/>
        <v>1.0032773320978154E-2</v>
      </c>
      <c r="R65" s="336">
        <f t="shared" si="95"/>
        <v>1.0297932495755129E-2</v>
      </c>
      <c r="S65" s="336">
        <f t="shared" si="95"/>
        <v>1.0944099085884305E-2</v>
      </c>
      <c r="T65" s="336">
        <f t="shared" si="95"/>
        <v>1.0666090946302871E-2</v>
      </c>
      <c r="U65" s="336">
        <f t="shared" si="95"/>
        <v>1.0272163311696513E-2</v>
      </c>
      <c r="V65" s="336">
        <f t="shared" si="95"/>
        <v>1.0222866837570697E-2</v>
      </c>
      <c r="W65" s="336">
        <f t="shared" si="95"/>
        <v>1.1144668372015621E-2</v>
      </c>
      <c r="X65" s="336">
        <f t="shared" si="95"/>
        <v>1.2413534136502279E-2</v>
      </c>
      <c r="Y65" s="336">
        <f t="shared" si="95"/>
        <v>1.256112211864025E-2</v>
      </c>
      <c r="Z65" s="336">
        <f t="shared" si="95"/>
        <v>1.2723650261149317E-2</v>
      </c>
      <c r="AA65" s="336">
        <f t="shared" si="95"/>
        <v>1.289884938891701E-2</v>
      </c>
      <c r="AB65" s="336">
        <f t="shared" si="95"/>
        <v>1.3083603575484505E-2</v>
      </c>
      <c r="AC65" s="336">
        <f t="shared" si="95"/>
        <v>1.3253072015127425E-2</v>
      </c>
      <c r="AD65" s="336">
        <f t="shared" si="95"/>
        <v>1.342602299240781E-2</v>
      </c>
      <c r="AE65" s="336">
        <f t="shared" ref="AE65:AL65" si="96">AE18/AE$49</f>
        <v>1.3567056215185712E-2</v>
      </c>
      <c r="AF65" s="336">
        <f t="shared" si="96"/>
        <v>1.3759693027813203E-2</v>
      </c>
      <c r="AG65" s="336">
        <f t="shared" si="96"/>
        <v>1.3908698486343926E-2</v>
      </c>
      <c r="AH65" s="336">
        <f t="shared" si="96"/>
        <v>1.4054979368361217E-2</v>
      </c>
      <c r="AI65" s="336">
        <f t="shared" si="96"/>
        <v>1.4174594313548677E-2</v>
      </c>
      <c r="AJ65" s="336">
        <f t="shared" si="96"/>
        <v>1.4363529884523529E-2</v>
      </c>
      <c r="AK65" s="336">
        <f t="shared" si="96"/>
        <v>1.4488825649935448E-2</v>
      </c>
      <c r="AL65" s="336">
        <f t="shared" si="96"/>
        <v>1.4677469263093015E-2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1.4414178625713781E-2</v>
      </c>
      <c r="N66" s="336">
        <f t="shared" si="97"/>
        <v>1.2864171272052872E-2</v>
      </c>
      <c r="O66" s="336">
        <f t="shared" si="97"/>
        <v>1.3933591955284347E-2</v>
      </c>
      <c r="P66" s="336">
        <f t="shared" si="97"/>
        <v>1.541742044212289E-2</v>
      </c>
      <c r="Q66" s="336">
        <f t="shared" si="97"/>
        <v>1.5536473190927427E-2</v>
      </c>
      <c r="R66" s="336">
        <f t="shared" si="97"/>
        <v>1.7326537106783241E-2</v>
      </c>
      <c r="S66" s="336">
        <f t="shared" si="97"/>
        <v>1.5100520865348679E-2</v>
      </c>
      <c r="T66" s="336">
        <f t="shared" si="97"/>
        <v>1.6135886194148474E-2</v>
      </c>
      <c r="U66" s="336">
        <f t="shared" si="97"/>
        <v>1.5778810356856843E-2</v>
      </c>
      <c r="V66" s="336">
        <f t="shared" si="97"/>
        <v>1.7602296962144225E-2</v>
      </c>
      <c r="W66" s="336">
        <f t="shared" si="97"/>
        <v>1.8414289488283699E-2</v>
      </c>
      <c r="X66" s="336">
        <f t="shared" si="97"/>
        <v>1.7082869505077192E-2</v>
      </c>
      <c r="Y66" s="336">
        <f t="shared" si="97"/>
        <v>1.6554901956569678E-2</v>
      </c>
      <c r="Z66" s="336">
        <f t="shared" si="97"/>
        <v>1.6478261188202663E-2</v>
      </c>
      <c r="AA66" s="336">
        <f t="shared" si="97"/>
        <v>1.6622702951957512E-2</v>
      </c>
      <c r="AB66" s="336">
        <f t="shared" si="97"/>
        <v>1.6755416550366092E-2</v>
      </c>
      <c r="AC66" s="336">
        <f t="shared" si="97"/>
        <v>1.6884884904078457E-2</v>
      </c>
      <c r="AD66" s="336">
        <f t="shared" si="97"/>
        <v>1.7018466712896845E-2</v>
      </c>
      <c r="AE66" s="336">
        <f t="shared" ref="AE66:AL66" si="98">AE19/AE$49</f>
        <v>1.7148209596090282E-2</v>
      </c>
      <c r="AF66" s="336">
        <f t="shared" si="98"/>
        <v>1.7281346856431044E-2</v>
      </c>
      <c r="AG66" s="336">
        <f t="shared" si="98"/>
        <v>1.74268390681197E-2</v>
      </c>
      <c r="AH66" s="336">
        <f t="shared" si="98"/>
        <v>1.7555100614286855E-2</v>
      </c>
      <c r="AI66" s="336">
        <f t="shared" si="98"/>
        <v>1.770248897774826E-2</v>
      </c>
      <c r="AJ66" s="336">
        <f t="shared" si="98"/>
        <v>1.7862211388352017E-2</v>
      </c>
      <c r="AK66" s="336">
        <f t="shared" si="98"/>
        <v>1.80015213289338E-2</v>
      </c>
      <c r="AL66" s="336">
        <f t="shared" si="98"/>
        <v>1.8147123019040742E-2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5.5629552893350857E-2</v>
      </c>
      <c r="N67" s="336">
        <f t="shared" si="99"/>
        <v>5.3129130723063939E-2</v>
      </c>
      <c r="O67" s="336">
        <f t="shared" si="99"/>
        <v>5.3220770405290233E-2</v>
      </c>
      <c r="P67" s="336">
        <f t="shared" si="99"/>
        <v>5.4089466426723236E-2</v>
      </c>
      <c r="Q67" s="336">
        <f t="shared" si="99"/>
        <v>5.5283339161063476E-2</v>
      </c>
      <c r="R67" s="336">
        <f t="shared" si="99"/>
        <v>5.4977894252090459E-2</v>
      </c>
      <c r="S67" s="336">
        <f t="shared" si="99"/>
        <v>5.4934342516971518E-2</v>
      </c>
      <c r="T67" s="336">
        <f t="shared" si="99"/>
        <v>5.5815684511959167E-2</v>
      </c>
      <c r="U67" s="336">
        <f t="shared" si="99"/>
        <v>5.5593950985166105E-2</v>
      </c>
      <c r="V67" s="336">
        <f t="shared" si="99"/>
        <v>5.5143980524955977E-2</v>
      </c>
      <c r="W67" s="336">
        <f t="shared" si="99"/>
        <v>5.8347492284190124E-2</v>
      </c>
      <c r="X67" s="336">
        <f t="shared" si="99"/>
        <v>5.4440152879666089E-2</v>
      </c>
      <c r="Y67" s="336">
        <f t="shared" si="99"/>
        <v>5.448722268556485E-2</v>
      </c>
      <c r="Z67" s="336">
        <f t="shared" si="99"/>
        <v>5.4571601371769508E-2</v>
      </c>
      <c r="AA67" s="336">
        <f t="shared" si="99"/>
        <v>5.4664128680478846E-2</v>
      </c>
      <c r="AB67" s="336">
        <f t="shared" si="99"/>
        <v>5.4709651123790427E-2</v>
      </c>
      <c r="AC67" s="336">
        <f t="shared" si="99"/>
        <v>5.4768766252230108E-2</v>
      </c>
      <c r="AD67" s="336">
        <f t="shared" si="99"/>
        <v>5.4841184286735914E-2</v>
      </c>
      <c r="AE67" s="336">
        <f t="shared" ref="AE67:AL67" si="100">AE20/AE$49</f>
        <v>5.4962647371128263E-2</v>
      </c>
      <c r="AF67" s="336">
        <f t="shared" si="100"/>
        <v>5.5071920875784448E-2</v>
      </c>
      <c r="AG67" s="336">
        <f t="shared" si="100"/>
        <v>5.5193076523301E-2</v>
      </c>
      <c r="AH67" s="336">
        <f t="shared" si="100"/>
        <v>5.5324873549915617E-2</v>
      </c>
      <c r="AI67" s="336">
        <f t="shared" si="100"/>
        <v>5.5459977336329964E-2</v>
      </c>
      <c r="AJ67" s="336">
        <f t="shared" si="100"/>
        <v>5.5570843025485379E-2</v>
      </c>
      <c r="AK67" s="336">
        <f t="shared" si="100"/>
        <v>5.57095355196741E-2</v>
      </c>
      <c r="AL67" s="336">
        <f t="shared" si="100"/>
        <v>5.5812797657370947E-2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0.12126990534072836</v>
      </c>
      <c r="N69" s="337">
        <f t="shared" si="101"/>
        <v>0.12430082534291539</v>
      </c>
      <c r="O69" s="337">
        <f t="shared" si="101"/>
        <v>0.12204254883537913</v>
      </c>
      <c r="P69" s="337">
        <f t="shared" si="101"/>
        <v>0.11933312396668894</v>
      </c>
      <c r="Q69" s="337">
        <f t="shared" si="101"/>
        <v>0.12062650338378095</v>
      </c>
      <c r="R69" s="337">
        <f t="shared" si="101"/>
        <v>0.12273352684436994</v>
      </c>
      <c r="S69" s="337">
        <f t="shared" si="101"/>
        <v>0.11661273012318778</v>
      </c>
      <c r="T69" s="337">
        <f t="shared" si="101"/>
        <v>0.11918942923859192</v>
      </c>
      <c r="U69" s="337">
        <f t="shared" si="101"/>
        <v>0.11760050883532341</v>
      </c>
      <c r="V69" s="337">
        <f t="shared" si="101"/>
        <v>0.11059942267448956</v>
      </c>
      <c r="W69" s="337">
        <f t="shared" si="101"/>
        <v>0.11662504861292976</v>
      </c>
      <c r="X69" s="337">
        <f t="shared" si="101"/>
        <v>0.11169143061319722</v>
      </c>
      <c r="Y69" s="337">
        <f t="shared" si="101"/>
        <v>0.11094125611572818</v>
      </c>
      <c r="Z69" s="337">
        <f t="shared" si="101"/>
        <v>0.11006046890749235</v>
      </c>
      <c r="AA69" s="337">
        <f t="shared" si="101"/>
        <v>0.10915337889188664</v>
      </c>
      <c r="AB69" s="337">
        <f t="shared" si="101"/>
        <v>0.10812589248861169</v>
      </c>
      <c r="AC69" s="337">
        <f t="shared" si="101"/>
        <v>0.1069162563073931</v>
      </c>
      <c r="AD69" s="337">
        <f t="shared" si="101"/>
        <v>0.10571025166024747</v>
      </c>
      <c r="AE69" s="337">
        <f t="shared" ref="AE69:AL69" si="102">AE22/AE$49</f>
        <v>0.10439153521504037</v>
      </c>
      <c r="AF69" s="337">
        <f t="shared" si="102"/>
        <v>0.10303315976571824</v>
      </c>
      <c r="AG69" s="337">
        <f t="shared" si="102"/>
        <v>0.10167911254201915</v>
      </c>
      <c r="AH69" s="337">
        <f t="shared" si="102"/>
        <v>0.10029560929442287</v>
      </c>
      <c r="AI69" s="337">
        <f t="shared" si="102"/>
        <v>9.8941419568959202E-2</v>
      </c>
      <c r="AJ69" s="337">
        <f t="shared" si="102"/>
        <v>9.7403174798247186E-2</v>
      </c>
      <c r="AK69" s="337">
        <f t="shared" si="102"/>
        <v>9.5925789527350161E-2</v>
      </c>
      <c r="AL69" s="337">
        <f t="shared" si="102"/>
        <v>9.4609106962731532E-2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9.3649733766947074E-2</v>
      </c>
      <c r="N70" s="336">
        <f t="shared" si="103"/>
        <v>9.7884378770521918E-2</v>
      </c>
      <c r="O70" s="336">
        <f t="shared" si="103"/>
        <v>9.683119101219867E-2</v>
      </c>
      <c r="P70" s="336">
        <f t="shared" si="103"/>
        <v>9.3760412567066645E-2</v>
      </c>
      <c r="Q70" s="336">
        <f t="shared" si="103"/>
        <v>9.571835857224581E-2</v>
      </c>
      <c r="R70" s="336">
        <f t="shared" si="103"/>
        <v>9.9293675320493144E-2</v>
      </c>
      <c r="S70" s="336">
        <f t="shared" si="103"/>
        <v>9.4567419327343305E-2</v>
      </c>
      <c r="T70" s="336">
        <f t="shared" si="103"/>
        <v>9.6002974521922482E-2</v>
      </c>
      <c r="U70" s="336">
        <f t="shared" si="103"/>
        <v>9.4150887168743938E-2</v>
      </c>
      <c r="V70" s="336">
        <f t="shared" si="103"/>
        <v>9.0479482234949615E-2</v>
      </c>
      <c r="W70" s="336">
        <f t="shared" si="103"/>
        <v>9.6510525028591573E-2</v>
      </c>
      <c r="X70" s="336">
        <f t="shared" si="103"/>
        <v>8.9393471203032038E-2</v>
      </c>
      <c r="Y70" s="336">
        <f t="shared" si="103"/>
        <v>8.8956670754810452E-2</v>
      </c>
      <c r="Z70" s="336">
        <f t="shared" si="103"/>
        <v>8.8450583460564725E-2</v>
      </c>
      <c r="AA70" s="336">
        <f t="shared" si="103"/>
        <v>8.7925049890792736E-2</v>
      </c>
      <c r="AB70" s="336">
        <f t="shared" si="103"/>
        <v>8.7365632460110754E-2</v>
      </c>
      <c r="AC70" s="336">
        <f t="shared" si="103"/>
        <v>8.6770559347396081E-2</v>
      </c>
      <c r="AD70" s="336">
        <f t="shared" si="103"/>
        <v>8.6122051943510122E-2</v>
      </c>
      <c r="AE70" s="336">
        <f t="shared" ref="AE70:AL70" si="104">AE23/AE$49</f>
        <v>8.5440766749021083E-2</v>
      </c>
      <c r="AF70" s="336">
        <f t="shared" si="104"/>
        <v>8.4774475754920836E-2</v>
      </c>
      <c r="AG70" s="336">
        <f t="shared" si="104"/>
        <v>8.4129792707233794E-2</v>
      </c>
      <c r="AH70" s="336">
        <f t="shared" si="104"/>
        <v>8.3472536729149394E-2</v>
      </c>
      <c r="AI70" s="336">
        <f t="shared" si="104"/>
        <v>8.2763762185134551E-2</v>
      </c>
      <c r="AJ70" s="336">
        <f t="shared" si="104"/>
        <v>8.2053243333963535E-2</v>
      </c>
      <c r="AK70" s="336">
        <f t="shared" si="104"/>
        <v>8.130144960318153E-2</v>
      </c>
      <c r="AL70" s="336">
        <f t="shared" si="104"/>
        <v>8.0502115791058398E-2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2.7620171573781289E-2</v>
      </c>
      <c r="N71" s="336">
        <f t="shared" si="105"/>
        <v>2.6416446572393473E-2</v>
      </c>
      <c r="O71" s="336">
        <f t="shared" si="105"/>
        <v>2.5211357823180465E-2</v>
      </c>
      <c r="P71" s="336">
        <f t="shared" si="105"/>
        <v>2.5572711399622281E-2</v>
      </c>
      <c r="Q71" s="336">
        <f t="shared" si="105"/>
        <v>2.4908144811535138E-2</v>
      </c>
      <c r="R71" s="336">
        <f t="shared" si="105"/>
        <v>2.3439851523876797E-2</v>
      </c>
      <c r="S71" s="336">
        <f t="shared" si="105"/>
        <v>2.2045310795844483E-2</v>
      </c>
      <c r="T71" s="336">
        <f t="shared" si="105"/>
        <v>2.3186454716669445E-2</v>
      </c>
      <c r="U71" s="336">
        <f t="shared" si="105"/>
        <v>2.3449621666579476E-2</v>
      </c>
      <c r="V71" s="336">
        <f t="shared" si="105"/>
        <v>2.0119940439539952E-2</v>
      </c>
      <c r="W71" s="336">
        <f t="shared" si="105"/>
        <v>2.0114523584338174E-2</v>
      </c>
      <c r="X71" s="336">
        <f t="shared" si="105"/>
        <v>2.2297959410165196E-2</v>
      </c>
      <c r="Y71" s="336">
        <f t="shared" si="105"/>
        <v>2.1984585360917731E-2</v>
      </c>
      <c r="Z71" s="336">
        <f t="shared" si="105"/>
        <v>2.1609885446927636E-2</v>
      </c>
      <c r="AA71" s="336">
        <f t="shared" si="105"/>
        <v>2.1228329001093903E-2</v>
      </c>
      <c r="AB71" s="336">
        <f t="shared" si="105"/>
        <v>2.0760260028500937E-2</v>
      </c>
      <c r="AC71" s="336">
        <f t="shared" si="105"/>
        <v>2.0145696959997007E-2</v>
      </c>
      <c r="AD71" s="336">
        <f t="shared" si="105"/>
        <v>1.9588199716737364E-2</v>
      </c>
      <c r="AE71" s="336">
        <f t="shared" ref="AE71:AL71" si="106">AE24/AE$49</f>
        <v>1.8950768466019292E-2</v>
      </c>
      <c r="AF71" s="336">
        <f t="shared" si="106"/>
        <v>1.8258684010797409E-2</v>
      </c>
      <c r="AG71" s="336">
        <f t="shared" si="106"/>
        <v>1.7549319834785367E-2</v>
      </c>
      <c r="AH71" s="336">
        <f t="shared" si="106"/>
        <v>1.6823072565273475E-2</v>
      </c>
      <c r="AI71" s="336">
        <f t="shared" si="106"/>
        <v>1.6177657383824647E-2</v>
      </c>
      <c r="AJ71" s="336">
        <f t="shared" si="106"/>
        <v>1.5349931464283647E-2</v>
      </c>
      <c r="AK71" s="336">
        <f t="shared" si="106"/>
        <v>1.4624339924168634E-2</v>
      </c>
      <c r="AL71" s="336">
        <f t="shared" si="106"/>
        <v>1.4106991171673125E-2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0.13106565610204596</v>
      </c>
      <c r="N73" s="337">
        <f t="shared" si="107"/>
        <v>0.11895087084092699</v>
      </c>
      <c r="O73" s="337">
        <f t="shared" si="107"/>
        <v>0.11657571391284632</v>
      </c>
      <c r="P73" s="337">
        <f t="shared" si="107"/>
        <v>0.1184738593937737</v>
      </c>
      <c r="Q73" s="337">
        <f t="shared" si="107"/>
        <v>0.12219821753144791</v>
      </c>
      <c r="R73" s="337">
        <f t="shared" si="107"/>
        <v>0.12233185610273897</v>
      </c>
      <c r="S73" s="337">
        <f t="shared" si="107"/>
        <v>0.11174395784213423</v>
      </c>
      <c r="T73" s="337">
        <f t="shared" si="107"/>
        <v>0.10977212620886233</v>
      </c>
      <c r="U73" s="337">
        <f t="shared" si="107"/>
        <v>0.11358983955579631</v>
      </c>
      <c r="V73" s="337">
        <f t="shared" si="107"/>
        <v>0.11964837312480125</v>
      </c>
      <c r="W73" s="337">
        <f t="shared" si="107"/>
        <v>0.10528837345221377</v>
      </c>
      <c r="X73" s="337">
        <f t="shared" si="107"/>
        <v>0.10615697811004078</v>
      </c>
      <c r="Y73" s="337">
        <f t="shared" si="107"/>
        <v>0.10518189022762052</v>
      </c>
      <c r="Z73" s="337">
        <f t="shared" si="107"/>
        <v>0.10406108928401046</v>
      </c>
      <c r="AA73" s="337">
        <f t="shared" si="107"/>
        <v>0.10290387099427158</v>
      </c>
      <c r="AB73" s="337">
        <f t="shared" si="107"/>
        <v>0.10177908128942446</v>
      </c>
      <c r="AC73" s="337">
        <f t="shared" si="107"/>
        <v>0.10073169307979872</v>
      </c>
      <c r="AD73" s="337">
        <f t="shared" si="107"/>
        <v>9.9689061999883019E-2</v>
      </c>
      <c r="AE73" s="337">
        <f t="shared" ref="AE73:AL73" si="108">AE26/AE$49</f>
        <v>9.8688147987435804E-2</v>
      </c>
      <c r="AF73" s="337">
        <f t="shared" si="108"/>
        <v>9.7663108467303542E-2</v>
      </c>
      <c r="AG73" s="337">
        <f t="shared" si="108"/>
        <v>9.6660406615295943E-2</v>
      </c>
      <c r="AH73" s="337">
        <f t="shared" si="108"/>
        <v>9.5657346686754838E-2</v>
      </c>
      <c r="AI73" s="337">
        <f t="shared" si="108"/>
        <v>9.4673082159443228E-2</v>
      </c>
      <c r="AJ73" s="337">
        <f t="shared" si="108"/>
        <v>9.3697347460004063E-2</v>
      </c>
      <c r="AK73" s="337">
        <f t="shared" si="108"/>
        <v>9.2737690920609198E-2</v>
      </c>
      <c r="AL73" s="337">
        <f t="shared" si="108"/>
        <v>9.1763583029968343E-2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2.4064167303726985E-2</v>
      </c>
      <c r="N74" s="336">
        <f t="shared" si="109"/>
        <v>1.6221994128956866E-2</v>
      </c>
      <c r="O74" s="336">
        <f t="shared" si="109"/>
        <v>1.9132616732809596E-2</v>
      </c>
      <c r="P74" s="336">
        <f t="shared" si="109"/>
        <v>1.6575971948095802E-2</v>
      </c>
      <c r="Q74" s="336">
        <f t="shared" si="109"/>
        <v>1.6309740758518033E-2</v>
      </c>
      <c r="R74" s="336">
        <f t="shared" si="109"/>
        <v>1.8470589587020532E-2</v>
      </c>
      <c r="S74" s="336">
        <f t="shared" si="109"/>
        <v>1.4723293462089398E-2</v>
      </c>
      <c r="T74" s="336">
        <f t="shared" si="109"/>
        <v>1.2209973638005203E-2</v>
      </c>
      <c r="U74" s="336">
        <f t="shared" si="109"/>
        <v>1.6942095318008832E-2</v>
      </c>
      <c r="V74" s="336">
        <f t="shared" si="109"/>
        <v>1.5205496677266419E-2</v>
      </c>
      <c r="W74" s="336">
        <f t="shared" si="109"/>
        <v>1.2855993360323321E-2</v>
      </c>
      <c r="X74" s="336">
        <f t="shared" si="109"/>
        <v>1.2583648726286929E-2</v>
      </c>
      <c r="Y74" s="336">
        <f t="shared" si="109"/>
        <v>1.2588430464782994E-2</v>
      </c>
      <c r="Z74" s="336">
        <f t="shared" si="109"/>
        <v>1.2653929792509485E-2</v>
      </c>
      <c r="AA74" s="336">
        <f t="shared" si="109"/>
        <v>1.2701461114742097E-2</v>
      </c>
      <c r="AB74" s="336">
        <f t="shared" si="109"/>
        <v>1.2686854672608995E-2</v>
      </c>
      <c r="AC74" s="336">
        <f t="shared" si="109"/>
        <v>1.2677239082821482E-2</v>
      </c>
      <c r="AD74" s="336">
        <f t="shared" si="109"/>
        <v>1.2666351733312174E-2</v>
      </c>
      <c r="AE74" s="336">
        <f t="shared" ref="AE74:AL74" si="110">AE27/AE$49</f>
        <v>1.2657366719095004E-2</v>
      </c>
      <c r="AF74" s="336">
        <f t="shared" si="110"/>
        <v>1.2643892753223723E-2</v>
      </c>
      <c r="AG74" s="336">
        <f t="shared" si="110"/>
        <v>1.2634458838002417E-2</v>
      </c>
      <c r="AH74" s="336">
        <f t="shared" si="110"/>
        <v>1.2628402343550707E-2</v>
      </c>
      <c r="AI74" s="336">
        <f t="shared" si="110"/>
        <v>1.261962365809177E-2</v>
      </c>
      <c r="AJ74" s="336">
        <f t="shared" si="110"/>
        <v>1.26120537831619E-2</v>
      </c>
      <c r="AK74" s="336">
        <f t="shared" si="110"/>
        <v>1.2601513217572595E-2</v>
      </c>
      <c r="AL74" s="336">
        <f t="shared" si="110"/>
        <v>1.2587178938274365E-2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4.67102523458695E-2</v>
      </c>
      <c r="N75" s="336">
        <f t="shared" si="111"/>
        <v>4.9036327266940662E-2</v>
      </c>
      <c r="O75" s="336">
        <f t="shared" si="111"/>
        <v>4.4384052006727182E-2</v>
      </c>
      <c r="P75" s="336">
        <f t="shared" si="111"/>
        <v>4.6741828472814745E-2</v>
      </c>
      <c r="Q75" s="336">
        <f t="shared" si="111"/>
        <v>4.8897123507199693E-2</v>
      </c>
      <c r="R75" s="336">
        <f t="shared" si="111"/>
        <v>4.8696916452733406E-2</v>
      </c>
      <c r="S75" s="336">
        <f t="shared" si="111"/>
        <v>4.6211974739230055E-2</v>
      </c>
      <c r="T75" s="336">
        <f t="shared" si="111"/>
        <v>4.4775397514841227E-2</v>
      </c>
      <c r="U75" s="336">
        <f t="shared" si="111"/>
        <v>4.3763748814108279E-2</v>
      </c>
      <c r="V75" s="336">
        <f t="shared" si="111"/>
        <v>4.7264818525702523E-2</v>
      </c>
      <c r="W75" s="336">
        <f t="shared" si="111"/>
        <v>4.0722501271065373E-2</v>
      </c>
      <c r="X75" s="336">
        <f t="shared" si="111"/>
        <v>4.0606610981790997E-2</v>
      </c>
      <c r="Y75" s="336">
        <f t="shared" si="111"/>
        <v>4.0270584175163035E-2</v>
      </c>
      <c r="Z75" s="336">
        <f t="shared" si="111"/>
        <v>3.9966913497448825E-2</v>
      </c>
      <c r="AA75" s="336">
        <f t="shared" si="111"/>
        <v>3.9602303132978384E-2</v>
      </c>
      <c r="AB75" s="336">
        <f t="shared" si="111"/>
        <v>3.9219268600754281E-2</v>
      </c>
      <c r="AC75" s="336">
        <f t="shared" si="111"/>
        <v>3.8835800728302471E-2</v>
      </c>
      <c r="AD75" s="336">
        <f t="shared" si="111"/>
        <v>3.8444622639591669E-2</v>
      </c>
      <c r="AE75" s="336">
        <f t="shared" ref="AE75:AL75" si="112">AE28/AE$49</f>
        <v>3.8041117045718886E-2</v>
      </c>
      <c r="AF75" s="336">
        <f t="shared" si="112"/>
        <v>3.7632210140674562E-2</v>
      </c>
      <c r="AG75" s="336">
        <f t="shared" si="112"/>
        <v>3.7247401498882234E-2</v>
      </c>
      <c r="AH75" s="336">
        <f t="shared" si="112"/>
        <v>3.686777680713485E-2</v>
      </c>
      <c r="AI75" s="336">
        <f t="shared" si="112"/>
        <v>3.6505278693025667E-2</v>
      </c>
      <c r="AJ75" s="336">
        <f t="shared" si="112"/>
        <v>3.6135109566871708E-2</v>
      </c>
      <c r="AK75" s="336">
        <f t="shared" si="112"/>
        <v>3.5761492802256489E-2</v>
      </c>
      <c r="AL75" s="336">
        <f t="shared" si="112"/>
        <v>3.5381451382953719E-2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3.9800931199504126E-2</v>
      </c>
      <c r="N76" s="336">
        <f t="shared" si="113"/>
        <v>3.4229105732003613E-2</v>
      </c>
      <c r="O76" s="336">
        <f t="shared" si="113"/>
        <v>3.1866295282476954E-2</v>
      </c>
      <c r="P76" s="336">
        <f t="shared" si="113"/>
        <v>3.4087375086296008E-2</v>
      </c>
      <c r="Q76" s="336">
        <f t="shared" si="113"/>
        <v>3.5865061208546024E-2</v>
      </c>
      <c r="R76" s="336">
        <f t="shared" si="113"/>
        <v>3.4839862910541565E-2</v>
      </c>
      <c r="S76" s="336">
        <f t="shared" si="113"/>
        <v>3.0479991621440904E-2</v>
      </c>
      <c r="T76" s="336">
        <f t="shared" si="113"/>
        <v>3.1403777609851094E-2</v>
      </c>
      <c r="U76" s="336">
        <f t="shared" si="113"/>
        <v>3.4897751697143826E-2</v>
      </c>
      <c r="V76" s="336">
        <f t="shared" si="113"/>
        <v>3.9833963332512268E-2</v>
      </c>
      <c r="W76" s="336">
        <f t="shared" si="113"/>
        <v>3.3673815049122452E-2</v>
      </c>
      <c r="X76" s="336">
        <f t="shared" si="113"/>
        <v>3.5525935603718216E-2</v>
      </c>
      <c r="Y76" s="336">
        <f t="shared" si="113"/>
        <v>3.4989093800170262E-2</v>
      </c>
      <c r="Z76" s="336">
        <f t="shared" si="113"/>
        <v>3.4324692314669079E-2</v>
      </c>
      <c r="AA76" s="336">
        <f t="shared" si="113"/>
        <v>3.3712322303877065E-2</v>
      </c>
      <c r="AB76" s="336">
        <f t="shared" si="113"/>
        <v>3.3180495435608658E-2</v>
      </c>
      <c r="AC76" s="336">
        <f t="shared" si="113"/>
        <v>3.264512155235233E-2</v>
      </c>
      <c r="AD76" s="336">
        <f t="shared" si="113"/>
        <v>3.2112425325282246E-2</v>
      </c>
      <c r="AE76" s="336">
        <f t="shared" ref="AE76:AL76" si="114">AE29/AE$49</f>
        <v>3.1618757843595705E-2</v>
      </c>
      <c r="AF76" s="336">
        <f t="shared" si="114"/>
        <v>3.1106688637196032E-2</v>
      </c>
      <c r="AG76" s="336">
        <f t="shared" si="114"/>
        <v>3.0588718335232863E-2</v>
      </c>
      <c r="AH76" s="336">
        <f t="shared" si="114"/>
        <v>3.0066460417375953E-2</v>
      </c>
      <c r="AI76" s="336">
        <f t="shared" si="114"/>
        <v>2.955476454313849E-2</v>
      </c>
      <c r="AJ76" s="336">
        <f t="shared" si="114"/>
        <v>2.9052705541303937E-2</v>
      </c>
      <c r="AK76" s="336">
        <f t="shared" si="114"/>
        <v>2.8548806729055437E-2</v>
      </c>
      <c r="AL76" s="336">
        <f t="shared" si="114"/>
        <v>2.8041637098928367E-2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2.0490305252945311E-2</v>
      </c>
      <c r="N77" s="336">
        <f t="shared" si="115"/>
        <v>1.9463443713025861E-2</v>
      </c>
      <c r="O77" s="336">
        <f t="shared" si="115"/>
        <v>2.1192749890832589E-2</v>
      </c>
      <c r="P77" s="336">
        <f t="shared" si="115"/>
        <v>2.1068683886567137E-2</v>
      </c>
      <c r="Q77" s="336">
        <f t="shared" si="115"/>
        <v>2.1126292057184155E-2</v>
      </c>
      <c r="R77" s="336">
        <f t="shared" si="115"/>
        <v>2.0324487152443449E-2</v>
      </c>
      <c r="S77" s="336">
        <f t="shared" si="115"/>
        <v>2.0328698019373873E-2</v>
      </c>
      <c r="T77" s="336">
        <f t="shared" si="115"/>
        <v>2.1382977446164821E-2</v>
      </c>
      <c r="U77" s="336">
        <f t="shared" si="115"/>
        <v>1.7986243726535366E-2</v>
      </c>
      <c r="V77" s="336">
        <f t="shared" si="115"/>
        <v>1.7344094589320048E-2</v>
      </c>
      <c r="W77" s="336">
        <f t="shared" si="115"/>
        <v>1.8036063771702634E-2</v>
      </c>
      <c r="X77" s="336">
        <f t="shared" si="115"/>
        <v>1.7440782798244635E-2</v>
      </c>
      <c r="Y77" s="336">
        <f t="shared" si="115"/>
        <v>1.7333781787504231E-2</v>
      </c>
      <c r="Z77" s="336">
        <f t="shared" si="115"/>
        <v>1.7115553679383083E-2</v>
      </c>
      <c r="AA77" s="336">
        <f t="shared" si="115"/>
        <v>1.6887784442674032E-2</v>
      </c>
      <c r="AB77" s="336">
        <f t="shared" si="115"/>
        <v>1.6692462580452552E-2</v>
      </c>
      <c r="AC77" s="336">
        <f t="shared" si="115"/>
        <v>1.6573531716322445E-2</v>
      </c>
      <c r="AD77" s="336">
        <f t="shared" si="115"/>
        <v>1.6465662301696916E-2</v>
      </c>
      <c r="AE77" s="336">
        <f t="shared" ref="AE77:AL77" si="116">AE30/AE$49</f>
        <v>1.6370906379026211E-2</v>
      </c>
      <c r="AF77" s="336">
        <f t="shared" si="116"/>
        <v>1.6280316936209231E-2</v>
      </c>
      <c r="AG77" s="336">
        <f t="shared" si="116"/>
        <v>1.6189827943178425E-2</v>
      </c>
      <c r="AH77" s="336">
        <f t="shared" si="116"/>
        <v>1.6094707118693326E-2</v>
      </c>
      <c r="AI77" s="336">
        <f t="shared" si="116"/>
        <v>1.5993415265187313E-2</v>
      </c>
      <c r="AJ77" s="336">
        <f t="shared" si="116"/>
        <v>1.5897478568666516E-2</v>
      </c>
      <c r="AK77" s="336">
        <f t="shared" si="116"/>
        <v>1.5825878171724667E-2</v>
      </c>
      <c r="AL77" s="336">
        <f t="shared" si="116"/>
        <v>1.5753315609811896E-2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0.10149921399435874</v>
      </c>
      <c r="N79" s="337">
        <f t="shared" si="117"/>
        <v>0.10084422582854914</v>
      </c>
      <c r="O79" s="337">
        <f t="shared" si="117"/>
        <v>0.10279906572978892</v>
      </c>
      <c r="P79" s="337">
        <f t="shared" si="117"/>
        <v>0.10306161660612956</v>
      </c>
      <c r="Q79" s="337">
        <f t="shared" si="117"/>
        <v>9.7848658821435827E-2</v>
      </c>
      <c r="R79" s="337">
        <f t="shared" si="117"/>
        <v>9.9975942797908113E-2</v>
      </c>
      <c r="S79" s="337">
        <f t="shared" si="117"/>
        <v>0.1052248258718496</v>
      </c>
      <c r="T79" s="337">
        <f t="shared" si="117"/>
        <v>0.10518450466839926</v>
      </c>
      <c r="U79" s="337">
        <f t="shared" si="117"/>
        <v>0.10075464301113451</v>
      </c>
      <c r="V79" s="337">
        <f t="shared" si="117"/>
        <v>9.8563171058018845E-2</v>
      </c>
      <c r="W79" s="337">
        <f t="shared" si="117"/>
        <v>9.6382658101176716E-2</v>
      </c>
      <c r="X79" s="337">
        <f t="shared" si="117"/>
        <v>9.8714228668605991E-2</v>
      </c>
      <c r="Y79" s="337">
        <f t="shared" si="117"/>
        <v>9.9064236228025848E-2</v>
      </c>
      <c r="Z79" s="337">
        <f t="shared" si="117"/>
        <v>9.9493196915518112E-2</v>
      </c>
      <c r="AA79" s="337">
        <f t="shared" si="117"/>
        <v>9.9903535207296959E-2</v>
      </c>
      <c r="AB79" s="337">
        <f t="shared" si="117"/>
        <v>0.10029993502585501</v>
      </c>
      <c r="AC79" s="337">
        <f t="shared" si="117"/>
        <v>0.10070710349676378</v>
      </c>
      <c r="AD79" s="337">
        <f t="shared" si="117"/>
        <v>0.10112963386774998</v>
      </c>
      <c r="AE79" s="337">
        <f t="shared" ref="AE79:AL79" si="118">AE32/AE$49</f>
        <v>0.10159454772800518</v>
      </c>
      <c r="AF79" s="337">
        <f t="shared" si="118"/>
        <v>0.1020391529085307</v>
      </c>
      <c r="AG79" s="337">
        <f t="shared" si="118"/>
        <v>0.10243840924124896</v>
      </c>
      <c r="AH79" s="337">
        <f t="shared" si="118"/>
        <v>0.10286953954641169</v>
      </c>
      <c r="AI79" s="337">
        <f t="shared" si="118"/>
        <v>0.10327710172262437</v>
      </c>
      <c r="AJ79" s="337">
        <f t="shared" si="118"/>
        <v>0.10373534313632757</v>
      </c>
      <c r="AK79" s="337">
        <f t="shared" si="118"/>
        <v>0.10421934666186626</v>
      </c>
      <c r="AL79" s="337">
        <f t="shared" si="118"/>
        <v>0.10469081577313245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7.8967321278894997E-2</v>
      </c>
      <c r="N80" s="336">
        <f t="shared" si="119"/>
        <v>7.5552282338072901E-2</v>
      </c>
      <c r="O80" s="336">
        <f t="shared" si="119"/>
        <v>7.9930590049310218E-2</v>
      </c>
      <c r="P80" s="336">
        <f t="shared" si="119"/>
        <v>7.9775021689917097E-2</v>
      </c>
      <c r="Q80" s="336">
        <f t="shared" si="119"/>
        <v>7.7370676373028469E-2</v>
      </c>
      <c r="R80" s="336">
        <f t="shared" si="119"/>
        <v>7.5343428701387202E-2</v>
      </c>
      <c r="S80" s="336">
        <f t="shared" si="119"/>
        <v>8.1420120901063681E-2</v>
      </c>
      <c r="T80" s="336">
        <f t="shared" si="119"/>
        <v>8.1534980680811067E-2</v>
      </c>
      <c r="U80" s="336">
        <f t="shared" si="119"/>
        <v>7.8815809269856055E-2</v>
      </c>
      <c r="V80" s="336">
        <f t="shared" si="119"/>
        <v>7.5941232907830294E-2</v>
      </c>
      <c r="W80" s="336">
        <f t="shared" si="119"/>
        <v>7.5036125495908254E-2</v>
      </c>
      <c r="X80" s="336">
        <f t="shared" si="119"/>
        <v>7.7819933697429899E-2</v>
      </c>
      <c r="Y80" s="336">
        <f t="shared" si="119"/>
        <v>7.8301642298086671E-2</v>
      </c>
      <c r="Z80" s="336">
        <f t="shared" si="119"/>
        <v>7.8804253223584489E-2</v>
      </c>
      <c r="AA80" s="336">
        <f t="shared" si="119"/>
        <v>7.9251276014654995E-2</v>
      </c>
      <c r="AB80" s="336">
        <f t="shared" si="119"/>
        <v>7.9677675558378014E-2</v>
      </c>
      <c r="AC80" s="336">
        <f t="shared" si="119"/>
        <v>8.0118330896472439E-2</v>
      </c>
      <c r="AD80" s="336">
        <f t="shared" si="119"/>
        <v>8.0566467345315071E-2</v>
      </c>
      <c r="AE80" s="336">
        <f t="shared" ref="AE80:AL80" si="120">AE33/AE$49</f>
        <v>8.1064224837301718E-2</v>
      </c>
      <c r="AF80" s="336">
        <f t="shared" si="120"/>
        <v>8.1538607679214822E-2</v>
      </c>
      <c r="AG80" s="336">
        <f t="shared" si="120"/>
        <v>8.1972758699794313E-2</v>
      </c>
      <c r="AH80" s="336">
        <f t="shared" si="120"/>
        <v>8.2431076387166735E-2</v>
      </c>
      <c r="AI80" s="336">
        <f t="shared" si="120"/>
        <v>8.2871342870224837E-2</v>
      </c>
      <c r="AJ80" s="336">
        <f t="shared" si="120"/>
        <v>8.3360644215107513E-2</v>
      </c>
      <c r="AK80" s="336">
        <f t="shared" si="120"/>
        <v>8.385612068445121E-2</v>
      </c>
      <c r="AL80" s="336">
        <f t="shared" si="120"/>
        <v>8.4322785350148199E-2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2.100793549054699E-2</v>
      </c>
      <c r="N81" s="336">
        <f t="shared" si="121"/>
        <v>2.4240156531488723E-2</v>
      </c>
      <c r="O81" s="336">
        <f t="shared" si="121"/>
        <v>2.1825982920339063E-2</v>
      </c>
      <c r="P81" s="336">
        <f t="shared" si="121"/>
        <v>2.2359933454693552E-2</v>
      </c>
      <c r="Q81" s="336">
        <f t="shared" si="121"/>
        <v>1.9425476856892183E-2</v>
      </c>
      <c r="R81" s="336">
        <f t="shared" si="121"/>
        <v>2.3668970952047511E-2</v>
      </c>
      <c r="S81" s="336">
        <f t="shared" si="121"/>
        <v>2.2990868448805171E-2</v>
      </c>
      <c r="T81" s="336">
        <f t="shared" si="121"/>
        <v>2.2771632121300702E-2</v>
      </c>
      <c r="U81" s="336">
        <f t="shared" si="121"/>
        <v>2.1033132584278958E-2</v>
      </c>
      <c r="V81" s="336">
        <f t="shared" si="121"/>
        <v>2.1803087459336064E-2</v>
      </c>
      <c r="W81" s="336">
        <f t="shared" si="121"/>
        <v>2.0305595683398486E-2</v>
      </c>
      <c r="X81" s="336">
        <f t="shared" si="121"/>
        <v>2.0069011175659741E-2</v>
      </c>
      <c r="Y81" s="336">
        <f t="shared" si="121"/>
        <v>1.9932650701974718E-2</v>
      </c>
      <c r="Z81" s="336">
        <f t="shared" si="121"/>
        <v>1.9855107235674851E-2</v>
      </c>
      <c r="AA81" s="336">
        <f t="shared" si="121"/>
        <v>1.9814558247071762E-2</v>
      </c>
      <c r="AB81" s="336">
        <f t="shared" si="121"/>
        <v>1.9778412266003118E-2</v>
      </c>
      <c r="AC81" s="336">
        <f t="shared" si="121"/>
        <v>1.9740845080539332E-2</v>
      </c>
      <c r="AD81" s="336">
        <f t="shared" si="121"/>
        <v>1.9711142481937595E-2</v>
      </c>
      <c r="AE81" s="336">
        <f t="shared" ref="AE81:AL81" si="122">AE34/AE$49</f>
        <v>1.9676491477260603E-2</v>
      </c>
      <c r="AF81" s="336">
        <f t="shared" si="122"/>
        <v>1.9640724832993079E-2</v>
      </c>
      <c r="AG81" s="336">
        <f t="shared" si="122"/>
        <v>1.9602891267761095E-2</v>
      </c>
      <c r="AH81" s="336">
        <f t="shared" si="122"/>
        <v>1.9572986123308201E-2</v>
      </c>
      <c r="AI81" s="336">
        <f t="shared" si="122"/>
        <v>1.9539399744805092E-2</v>
      </c>
      <c r="AJ81" s="336">
        <f t="shared" si="122"/>
        <v>1.9503356891448581E-2</v>
      </c>
      <c r="AK81" s="336">
        <f t="shared" si="122"/>
        <v>1.9491010184650614E-2</v>
      </c>
      <c r="AL81" s="336">
        <f t="shared" si="122"/>
        <v>1.9491194279914123E-2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1.5239572249167619E-3</v>
      </c>
      <c r="N82" s="336">
        <f t="shared" si="123"/>
        <v>1.0517869589875123E-3</v>
      </c>
      <c r="O82" s="336">
        <f t="shared" si="123"/>
        <v>1.0424927601396454E-3</v>
      </c>
      <c r="P82" s="336">
        <f t="shared" si="123"/>
        <v>9.2666146151891473E-4</v>
      </c>
      <c r="Q82" s="336">
        <f t="shared" si="123"/>
        <v>1.0525055915151906E-3</v>
      </c>
      <c r="R82" s="336">
        <f t="shared" si="123"/>
        <v>9.6354314447338483E-4</v>
      </c>
      <c r="S82" s="336">
        <f t="shared" si="123"/>
        <v>8.1383652198076088E-4</v>
      </c>
      <c r="T82" s="336">
        <f t="shared" si="123"/>
        <v>8.7789186628750603E-4</v>
      </c>
      <c r="U82" s="336">
        <f t="shared" si="123"/>
        <v>9.0570115699950765E-4</v>
      </c>
      <c r="V82" s="336">
        <f t="shared" si="123"/>
        <v>8.1885069085248327E-4</v>
      </c>
      <c r="W82" s="336">
        <f t="shared" si="123"/>
        <v>1.0409369218699772E-3</v>
      </c>
      <c r="X82" s="336">
        <f t="shared" si="123"/>
        <v>8.2528379551634866E-4</v>
      </c>
      <c r="Y82" s="336">
        <f t="shared" si="123"/>
        <v>8.2994322796447161E-4</v>
      </c>
      <c r="Z82" s="336">
        <f t="shared" si="123"/>
        <v>8.338364562587772E-4</v>
      </c>
      <c r="AA82" s="336">
        <f t="shared" si="123"/>
        <v>8.3770094557020333E-4</v>
      </c>
      <c r="AB82" s="336">
        <f t="shared" si="123"/>
        <v>8.4384720147385984E-4</v>
      </c>
      <c r="AC82" s="336">
        <f t="shared" si="123"/>
        <v>8.4792751975199855E-4</v>
      </c>
      <c r="AD82" s="336">
        <f t="shared" si="123"/>
        <v>8.5202404049731693E-4</v>
      </c>
      <c r="AE82" s="336">
        <f t="shared" ref="AE82:AL82" si="124">AE35/AE$49</f>
        <v>8.5383141344284408E-4</v>
      </c>
      <c r="AF82" s="336">
        <f t="shared" si="124"/>
        <v>8.5982039632279464E-4</v>
      </c>
      <c r="AG82" s="336">
        <f t="shared" si="124"/>
        <v>8.6275927369354672E-4</v>
      </c>
      <c r="AH82" s="336">
        <f t="shared" si="124"/>
        <v>8.6547703593676617E-4</v>
      </c>
      <c r="AI82" s="336">
        <f t="shared" si="124"/>
        <v>8.6635910759446397E-4</v>
      </c>
      <c r="AJ82" s="336">
        <f t="shared" si="124"/>
        <v>8.7134202977144583E-4</v>
      </c>
      <c r="AK82" s="336">
        <f t="shared" si="124"/>
        <v>8.7221579276444336E-4</v>
      </c>
      <c r="AL82" s="336">
        <f t="shared" si="124"/>
        <v>8.7683614307013471E-4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7.8347013658554468E-2</v>
      </c>
      <c r="N84" s="337">
        <f t="shared" si="125"/>
        <v>8.3609711508982332E-2</v>
      </c>
      <c r="O84" s="337">
        <f t="shared" si="125"/>
        <v>8.6164262814197368E-2</v>
      </c>
      <c r="P84" s="337">
        <f t="shared" si="125"/>
        <v>8.2699678757722397E-2</v>
      </c>
      <c r="Q84" s="337">
        <f t="shared" si="125"/>
        <v>8.6075141589663881E-2</v>
      </c>
      <c r="R84" s="337">
        <f t="shared" si="125"/>
        <v>7.9419353294402598E-2</v>
      </c>
      <c r="S84" s="337">
        <f t="shared" si="125"/>
        <v>7.8335438961946335E-2</v>
      </c>
      <c r="T84" s="337">
        <f t="shared" si="125"/>
        <v>7.8256903740378844E-2</v>
      </c>
      <c r="U84" s="337">
        <f t="shared" si="125"/>
        <v>7.4544977119985437E-2</v>
      </c>
      <c r="V84" s="337">
        <f t="shared" si="125"/>
        <v>7.2226645992556987E-2</v>
      </c>
      <c r="W84" s="337">
        <f t="shared" si="125"/>
        <v>7.3520803922016431E-2</v>
      </c>
      <c r="X84" s="337">
        <f t="shared" si="125"/>
        <v>7.3198858331443642E-2</v>
      </c>
      <c r="Y84" s="337">
        <f t="shared" si="125"/>
        <v>7.3105162621719358E-2</v>
      </c>
      <c r="Z84" s="337">
        <f t="shared" si="125"/>
        <v>7.3038128509665998E-2</v>
      </c>
      <c r="AA84" s="337">
        <f t="shared" si="125"/>
        <v>7.295730954543847E-2</v>
      </c>
      <c r="AB84" s="337">
        <f t="shared" si="125"/>
        <v>7.2814483286150519E-2</v>
      </c>
      <c r="AC84" s="337">
        <f t="shared" si="125"/>
        <v>7.2685126471955394E-2</v>
      </c>
      <c r="AD84" s="337">
        <f t="shared" si="125"/>
        <v>7.2568203407586226E-2</v>
      </c>
      <c r="AE84" s="337">
        <f t="shared" ref="AE84:AL84" si="126">AE37/AE$49</f>
        <v>7.2445306712859689E-2</v>
      </c>
      <c r="AF84" s="337">
        <f t="shared" si="126"/>
        <v>7.232929533476351E-2</v>
      </c>
      <c r="AG84" s="337">
        <f t="shared" si="126"/>
        <v>7.2199422566588886E-2</v>
      </c>
      <c r="AH84" s="337">
        <f t="shared" si="126"/>
        <v>7.2122242279421919E-2</v>
      </c>
      <c r="AI84" s="337">
        <f t="shared" si="126"/>
        <v>7.2025793100532198E-2</v>
      </c>
      <c r="AJ84" s="337">
        <f t="shared" si="126"/>
        <v>7.1937214894714718E-2</v>
      </c>
      <c r="AK84" s="337">
        <f t="shared" si="126"/>
        <v>7.1809350651611342E-2</v>
      </c>
      <c r="AL84" s="337">
        <f t="shared" si="126"/>
        <v>7.1633183393284866E-2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6.2345994212673596E-2</v>
      </c>
      <c r="N85" s="336">
        <f t="shared" si="127"/>
        <v>6.7100635445800735E-2</v>
      </c>
      <c r="O85" s="336">
        <f t="shared" si="127"/>
        <v>6.9527968438257565E-2</v>
      </c>
      <c r="P85" s="336">
        <f t="shared" si="127"/>
        <v>6.6181760987559429E-2</v>
      </c>
      <c r="Q85" s="336">
        <f t="shared" si="127"/>
        <v>7.0106643157307427E-2</v>
      </c>
      <c r="R85" s="336">
        <f t="shared" si="127"/>
        <v>6.2614331007109836E-2</v>
      </c>
      <c r="S85" s="336">
        <f t="shared" si="127"/>
        <v>6.2114675411398132E-2</v>
      </c>
      <c r="T85" s="336">
        <f t="shared" si="127"/>
        <v>6.0925490480096794E-2</v>
      </c>
      <c r="U85" s="336">
        <f t="shared" si="127"/>
        <v>5.6901535408655259E-2</v>
      </c>
      <c r="V85" s="336">
        <f t="shared" si="127"/>
        <v>5.507636441541517E-2</v>
      </c>
      <c r="W85" s="336">
        <f t="shared" si="127"/>
        <v>5.5516374687431036E-2</v>
      </c>
      <c r="X85" s="336">
        <f t="shared" si="127"/>
        <v>5.1447677940950537E-2</v>
      </c>
      <c r="Y85" s="336">
        <f t="shared" si="127"/>
        <v>5.102678704200396E-2</v>
      </c>
      <c r="Z85" s="336">
        <f t="shared" si="127"/>
        <v>5.0675488297210268E-2</v>
      </c>
      <c r="AA85" s="336">
        <f t="shared" si="127"/>
        <v>5.0327671453620416E-2</v>
      </c>
      <c r="AB85" s="336">
        <f t="shared" si="127"/>
        <v>4.9931175327053656E-2</v>
      </c>
      <c r="AC85" s="336">
        <f t="shared" si="127"/>
        <v>4.954666059041736E-2</v>
      </c>
      <c r="AD85" s="336">
        <f t="shared" si="127"/>
        <v>4.9159920957102518E-2</v>
      </c>
      <c r="AE85" s="336">
        <f t="shared" ref="AE85:AL85" si="128">AE38/AE$49</f>
        <v>4.8760606913070409E-2</v>
      </c>
      <c r="AF85" s="336">
        <f t="shared" si="128"/>
        <v>4.8363536309658541E-2</v>
      </c>
      <c r="AG85" s="336">
        <f t="shared" si="128"/>
        <v>4.7950064602753813E-2</v>
      </c>
      <c r="AH85" s="336">
        <f t="shared" si="128"/>
        <v>4.7602849664682714E-2</v>
      </c>
      <c r="AI85" s="336">
        <f t="shared" si="128"/>
        <v>4.7242539662943048E-2</v>
      </c>
      <c r="AJ85" s="336">
        <f t="shared" si="128"/>
        <v>4.6875096082236792E-2</v>
      </c>
      <c r="AK85" s="336">
        <f t="shared" si="128"/>
        <v>4.6470610767223891E-2</v>
      </c>
      <c r="AL85" s="336">
        <f t="shared" si="128"/>
        <v>4.6015172139092522E-2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1.6001019445880876E-2</v>
      </c>
      <c r="N86" s="336">
        <f t="shared" si="129"/>
        <v>1.6509076063181589E-2</v>
      </c>
      <c r="O86" s="336">
        <f t="shared" si="129"/>
        <v>1.6636294375939803E-2</v>
      </c>
      <c r="P86" s="336">
        <f t="shared" si="129"/>
        <v>1.6517917770162979E-2</v>
      </c>
      <c r="Q86" s="336">
        <f t="shared" si="129"/>
        <v>1.5968498432356457E-2</v>
      </c>
      <c r="R86" s="336">
        <f t="shared" si="129"/>
        <v>1.6805022287292758E-2</v>
      </c>
      <c r="S86" s="336">
        <f t="shared" si="129"/>
        <v>1.6220763550548203E-2</v>
      </c>
      <c r="T86" s="336">
        <f t="shared" si="129"/>
        <v>1.7331413260282043E-2</v>
      </c>
      <c r="U86" s="336">
        <f t="shared" si="129"/>
        <v>1.7643441711330168E-2</v>
      </c>
      <c r="V86" s="336">
        <f t="shared" si="129"/>
        <v>1.7150281577141824E-2</v>
      </c>
      <c r="W86" s="336">
        <f t="shared" si="129"/>
        <v>1.8004429234585399E-2</v>
      </c>
      <c r="X86" s="336">
        <f t="shared" si="129"/>
        <v>2.1751180390493109E-2</v>
      </c>
      <c r="Y86" s="336">
        <f t="shared" si="129"/>
        <v>2.2078375579715408E-2</v>
      </c>
      <c r="Z86" s="336">
        <f t="shared" si="129"/>
        <v>2.2362640212455719E-2</v>
      </c>
      <c r="AA86" s="336">
        <f t="shared" si="129"/>
        <v>2.262963809181805E-2</v>
      </c>
      <c r="AB86" s="336">
        <f t="shared" si="129"/>
        <v>2.2883307959096866E-2</v>
      </c>
      <c r="AC86" s="336">
        <f t="shared" si="129"/>
        <v>2.3138465881538037E-2</v>
      </c>
      <c r="AD86" s="336">
        <f t="shared" si="129"/>
        <v>2.3408282450483701E-2</v>
      </c>
      <c r="AE86" s="336">
        <f t="shared" ref="AE86:AL86" si="130">AE39/AE$49</f>
        <v>2.3684699799789277E-2</v>
      </c>
      <c r="AF86" s="336">
        <f t="shared" si="130"/>
        <v>2.3965759025104966E-2</v>
      </c>
      <c r="AG86" s="336">
        <f t="shared" si="130"/>
        <v>2.424935796383507E-2</v>
      </c>
      <c r="AH86" s="336">
        <f t="shared" si="130"/>
        <v>2.4519392614739212E-2</v>
      </c>
      <c r="AI86" s="336">
        <f t="shared" si="130"/>
        <v>2.4783253437589154E-2</v>
      </c>
      <c r="AJ86" s="336">
        <f t="shared" si="130"/>
        <v>2.506211881247792E-2</v>
      </c>
      <c r="AK86" s="336">
        <f t="shared" si="130"/>
        <v>2.5338739884387458E-2</v>
      </c>
      <c r="AL86" s="336">
        <f t="shared" si="130"/>
        <v>2.5618011254192337E-2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8.3567078217882798E-2</v>
      </c>
      <c r="N88" s="337">
        <f t="shared" si="131"/>
        <v>8.1019059307372729E-2</v>
      </c>
      <c r="O88" s="337">
        <f t="shared" si="131"/>
        <v>7.97537150886376E-2</v>
      </c>
      <c r="P88" s="337">
        <f t="shared" si="131"/>
        <v>7.7912882036312955E-2</v>
      </c>
      <c r="Q88" s="337">
        <f t="shared" si="131"/>
        <v>7.9702797371920084E-2</v>
      </c>
      <c r="R88" s="337">
        <f t="shared" si="131"/>
        <v>8.1885998512899516E-2</v>
      </c>
      <c r="S88" s="337">
        <f t="shared" si="131"/>
        <v>8.250810141742998E-2</v>
      </c>
      <c r="T88" s="337">
        <f t="shared" si="131"/>
        <v>7.9170102840572451E-2</v>
      </c>
      <c r="U88" s="337">
        <f t="shared" si="131"/>
        <v>7.5977506528034269E-2</v>
      </c>
      <c r="V88" s="337">
        <f t="shared" si="131"/>
        <v>7.7647954751775147E-2</v>
      </c>
      <c r="W88" s="337">
        <f t="shared" si="131"/>
        <v>6.9726718352333295E-2</v>
      </c>
      <c r="X88" s="337">
        <f t="shared" si="131"/>
        <v>7.8040027977297144E-2</v>
      </c>
      <c r="Y88" s="337">
        <f t="shared" si="131"/>
        <v>7.7905198826073246E-2</v>
      </c>
      <c r="Z88" s="337">
        <f t="shared" si="131"/>
        <v>7.7659685282894242E-2</v>
      </c>
      <c r="AA88" s="337">
        <f t="shared" si="131"/>
        <v>7.7297935884162464E-2</v>
      </c>
      <c r="AB88" s="337">
        <f t="shared" si="131"/>
        <v>7.6903159883660699E-2</v>
      </c>
      <c r="AC88" s="337">
        <f t="shared" si="131"/>
        <v>7.6596756708770031E-2</v>
      </c>
      <c r="AD88" s="337">
        <f t="shared" si="131"/>
        <v>7.6306521814284559E-2</v>
      </c>
      <c r="AE88" s="337">
        <f t="shared" ref="AE88:AL88" si="132">AE41/AE$49</f>
        <v>7.6001462398746944E-2</v>
      </c>
      <c r="AF88" s="337">
        <f t="shared" si="132"/>
        <v>7.5669812923339477E-2</v>
      </c>
      <c r="AG88" s="337">
        <f t="shared" si="132"/>
        <v>7.532746321370809E-2</v>
      </c>
      <c r="AH88" s="337">
        <f t="shared" si="132"/>
        <v>7.4960338399163842E-2</v>
      </c>
      <c r="AI88" s="337">
        <f t="shared" si="132"/>
        <v>7.464092536783995E-2</v>
      </c>
      <c r="AJ88" s="337">
        <f t="shared" si="132"/>
        <v>7.4322946051602751E-2</v>
      </c>
      <c r="AK88" s="337">
        <f t="shared" si="132"/>
        <v>7.3955106895706696E-2</v>
      </c>
      <c r="AL88" s="337">
        <f t="shared" si="132"/>
        <v>7.3551928845446757E-2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4.3533861092218289E-2</v>
      </c>
      <c r="N89" s="336">
        <f t="shared" si="133"/>
        <v>4.0795619041763709E-2</v>
      </c>
      <c r="O89" s="336">
        <f t="shared" si="133"/>
        <v>4.0353904966675645E-2</v>
      </c>
      <c r="P89" s="336">
        <f t="shared" si="133"/>
        <v>4.3005261198211464E-2</v>
      </c>
      <c r="Q89" s="336">
        <f t="shared" si="133"/>
        <v>4.2883092394556642E-2</v>
      </c>
      <c r="R89" s="336">
        <f t="shared" si="133"/>
        <v>4.2532793196157465E-2</v>
      </c>
      <c r="S89" s="336">
        <f t="shared" si="133"/>
        <v>4.304011094206367E-2</v>
      </c>
      <c r="T89" s="336">
        <f t="shared" si="133"/>
        <v>4.2169111041127014E-2</v>
      </c>
      <c r="U89" s="336">
        <f t="shared" si="133"/>
        <v>3.9846938868812895E-2</v>
      </c>
      <c r="V89" s="336">
        <f t="shared" si="133"/>
        <v>3.6912619879860602E-2</v>
      </c>
      <c r="W89" s="336">
        <f t="shared" si="133"/>
        <v>3.2725700708333409E-2</v>
      </c>
      <c r="X89" s="336">
        <f t="shared" si="133"/>
        <v>3.9217569560310618E-2</v>
      </c>
      <c r="Y89" s="336">
        <f t="shared" si="133"/>
        <v>3.9144418967333935E-2</v>
      </c>
      <c r="Z89" s="336">
        <f t="shared" si="133"/>
        <v>3.903781038455284E-2</v>
      </c>
      <c r="AA89" s="336">
        <f t="shared" si="133"/>
        <v>3.8836419444240357E-2</v>
      </c>
      <c r="AB89" s="336">
        <f t="shared" si="133"/>
        <v>3.8555995023332339E-2</v>
      </c>
      <c r="AC89" s="336">
        <f t="shared" si="133"/>
        <v>3.836694519449188E-2</v>
      </c>
      <c r="AD89" s="336">
        <f t="shared" si="133"/>
        <v>3.8192118751853667E-2</v>
      </c>
      <c r="AE89" s="336">
        <f t="shared" ref="AE89:AL89" si="134">AE42/AE$49</f>
        <v>3.8007744775847105E-2</v>
      </c>
      <c r="AF89" s="336">
        <f t="shared" si="134"/>
        <v>3.7799284519854703E-2</v>
      </c>
      <c r="AG89" s="336">
        <f t="shared" si="134"/>
        <v>3.7584827421767143E-2</v>
      </c>
      <c r="AH89" s="336">
        <f t="shared" si="134"/>
        <v>3.7351077757985081E-2</v>
      </c>
      <c r="AI89" s="336">
        <f t="shared" si="134"/>
        <v>3.7162219692239672E-2</v>
      </c>
      <c r="AJ89" s="336">
        <f t="shared" si="134"/>
        <v>3.6974143265510413E-2</v>
      </c>
      <c r="AK89" s="336">
        <f t="shared" si="134"/>
        <v>3.6738928700290954E-2</v>
      </c>
      <c r="AL89" s="336">
        <f t="shared" si="134"/>
        <v>3.6470550458721079E-2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4.0033217125664516E-2</v>
      </c>
      <c r="N90" s="336">
        <f t="shared" si="135"/>
        <v>4.022344026560902E-2</v>
      </c>
      <c r="O90" s="336">
        <f t="shared" si="135"/>
        <v>3.9399810121961955E-2</v>
      </c>
      <c r="P90" s="336">
        <f t="shared" si="135"/>
        <v>3.4907620838101491E-2</v>
      </c>
      <c r="Q90" s="336">
        <f t="shared" si="135"/>
        <v>3.6819704977363435E-2</v>
      </c>
      <c r="R90" s="336">
        <f t="shared" si="135"/>
        <v>3.9353205316742065E-2</v>
      </c>
      <c r="S90" s="336">
        <f t="shared" si="135"/>
        <v>3.9467990475366317E-2</v>
      </c>
      <c r="T90" s="336">
        <f t="shared" si="135"/>
        <v>3.7000991799445437E-2</v>
      </c>
      <c r="U90" s="336">
        <f t="shared" si="135"/>
        <v>3.6130567659221374E-2</v>
      </c>
      <c r="V90" s="336">
        <f t="shared" si="135"/>
        <v>4.0735334871914539E-2</v>
      </c>
      <c r="W90" s="336">
        <f t="shared" si="135"/>
        <v>3.7001017643999871E-2</v>
      </c>
      <c r="X90" s="336">
        <f t="shared" si="135"/>
        <v>3.8822458416986526E-2</v>
      </c>
      <c r="Y90" s="336">
        <f t="shared" si="135"/>
        <v>3.8760779858739311E-2</v>
      </c>
      <c r="Z90" s="336">
        <f t="shared" si="135"/>
        <v>3.8621874898341402E-2</v>
      </c>
      <c r="AA90" s="336">
        <f t="shared" si="135"/>
        <v>3.8461516439922093E-2</v>
      </c>
      <c r="AB90" s="336">
        <f t="shared" si="135"/>
        <v>3.8347164860328353E-2</v>
      </c>
      <c r="AC90" s="336">
        <f t="shared" si="135"/>
        <v>3.822981151427815E-2</v>
      </c>
      <c r="AD90" s="336">
        <f t="shared" si="135"/>
        <v>3.8114403062430892E-2</v>
      </c>
      <c r="AE90" s="336">
        <f t="shared" ref="AE90:AL90" si="136">AE43/AE$49</f>
        <v>3.7993717622899846E-2</v>
      </c>
      <c r="AF90" s="336">
        <f t="shared" si="136"/>
        <v>3.7870528403484781E-2</v>
      </c>
      <c r="AG90" s="336">
        <f t="shared" si="136"/>
        <v>3.774263579194094E-2</v>
      </c>
      <c r="AH90" s="336">
        <f t="shared" si="136"/>
        <v>3.7609260641178754E-2</v>
      </c>
      <c r="AI90" s="336">
        <f t="shared" si="136"/>
        <v>3.7478705675600271E-2</v>
      </c>
      <c r="AJ90" s="336">
        <f t="shared" si="136"/>
        <v>3.7348802786092344E-2</v>
      </c>
      <c r="AK90" s="336">
        <f t="shared" si="136"/>
        <v>3.7216178195415742E-2</v>
      </c>
      <c r="AL90" s="336">
        <f t="shared" si="136"/>
        <v>3.7081378386725677E-2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0.12219131339986362</v>
      </c>
      <c r="N92" s="337">
        <f t="shared" si="137"/>
        <v>0.11790931149557723</v>
      </c>
      <c r="O92" s="337">
        <f t="shared" si="137"/>
        <v>0.1181097628063682</v>
      </c>
      <c r="P92" s="337">
        <f t="shared" si="137"/>
        <v>0.11311258087833596</v>
      </c>
      <c r="Q92" s="337">
        <f t="shared" si="137"/>
        <v>0.11457627297106608</v>
      </c>
      <c r="R92" s="337">
        <f t="shared" si="137"/>
        <v>0.1151347136716724</v>
      </c>
      <c r="S92" s="337">
        <f t="shared" si="137"/>
        <v>0.11307699276299779</v>
      </c>
      <c r="T92" s="337">
        <f t="shared" si="137"/>
        <v>0.1102298101247968</v>
      </c>
      <c r="U92" s="337">
        <f t="shared" si="137"/>
        <v>0.1087359427956151</v>
      </c>
      <c r="V92" s="337">
        <f t="shared" si="137"/>
        <v>0.11132592328671087</v>
      </c>
      <c r="W92" s="337">
        <f t="shared" si="137"/>
        <v>0.10167660344331149</v>
      </c>
      <c r="X92" s="337">
        <f t="shared" si="137"/>
        <v>0.10075296224608142</v>
      </c>
      <c r="Y92" s="337">
        <f t="shared" si="137"/>
        <v>0.10042830307905604</v>
      </c>
      <c r="Z92" s="337">
        <f t="shared" si="137"/>
        <v>9.9544275914363919E-2</v>
      </c>
      <c r="AA92" s="337">
        <f t="shared" si="137"/>
        <v>9.8604020560940794E-2</v>
      </c>
      <c r="AB92" s="337">
        <f t="shared" si="137"/>
        <v>9.800552096068689E-2</v>
      </c>
      <c r="AC92" s="337">
        <f t="shared" si="137"/>
        <v>9.73163503458499E-2</v>
      </c>
      <c r="AD92" s="337">
        <f t="shared" si="137"/>
        <v>9.6484990387307831E-2</v>
      </c>
      <c r="AE92" s="337">
        <f t="shared" ref="AE92:AL92" si="138">AE45/AE$49</f>
        <v>9.5710042058629249E-2</v>
      </c>
      <c r="AF92" s="337">
        <f t="shared" si="138"/>
        <v>9.4976703271489812E-2</v>
      </c>
      <c r="AG92" s="337">
        <f t="shared" si="138"/>
        <v>9.427032243563363E-2</v>
      </c>
      <c r="AH92" s="337">
        <f t="shared" si="138"/>
        <v>9.352799000254558E-2</v>
      </c>
      <c r="AI92" s="337">
        <f t="shared" si="138"/>
        <v>9.282099387379629E-2</v>
      </c>
      <c r="AJ92" s="337">
        <f t="shared" si="138"/>
        <v>9.2109173552442983E-2</v>
      </c>
      <c r="AK92" s="337">
        <f t="shared" si="138"/>
        <v>9.1387162200059546E-2</v>
      </c>
      <c r="AL92" s="337">
        <f t="shared" si="138"/>
        <v>9.0674371465305631E-2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2.2768144445790426E-2</v>
      </c>
      <c r="N93" s="336">
        <f t="shared" si="139"/>
        <v>2.1001807013411238E-2</v>
      </c>
      <c r="O93" s="336">
        <f t="shared" si="139"/>
        <v>2.0205590326013396E-2</v>
      </c>
      <c r="P93" s="336">
        <f t="shared" si="139"/>
        <v>2.0466859984723806E-2</v>
      </c>
      <c r="Q93" s="336">
        <f t="shared" si="139"/>
        <v>2.2250287124950065E-2</v>
      </c>
      <c r="R93" s="336">
        <f t="shared" si="139"/>
        <v>2.2770601443876316E-2</v>
      </c>
      <c r="S93" s="336">
        <f t="shared" si="139"/>
        <v>2.22229234510412E-2</v>
      </c>
      <c r="T93" s="336">
        <f t="shared" si="139"/>
        <v>1.9100758550748727E-2</v>
      </c>
      <c r="U93" s="336">
        <f t="shared" si="139"/>
        <v>1.9727505312438266E-2</v>
      </c>
      <c r="V93" s="336">
        <f t="shared" si="139"/>
        <v>1.8782980324659703E-2</v>
      </c>
      <c r="W93" s="336">
        <f t="shared" si="139"/>
        <v>1.652152429667705E-2</v>
      </c>
      <c r="X93" s="336">
        <f t="shared" si="139"/>
        <v>1.404556642149484E-2</v>
      </c>
      <c r="Y93" s="336">
        <f t="shared" si="139"/>
        <v>1.3955858447085816E-2</v>
      </c>
      <c r="Z93" s="336">
        <f t="shared" si="139"/>
        <v>1.3863366279064556E-2</v>
      </c>
      <c r="AA93" s="336">
        <f t="shared" si="139"/>
        <v>1.3757093588631799E-2</v>
      </c>
      <c r="AB93" s="336">
        <f t="shared" si="139"/>
        <v>1.3657169658889528E-2</v>
      </c>
      <c r="AC93" s="336">
        <f t="shared" si="139"/>
        <v>1.3537582538116051E-2</v>
      </c>
      <c r="AD93" s="336">
        <f t="shared" si="139"/>
        <v>1.3404695166034326E-2</v>
      </c>
      <c r="AE93" s="336">
        <f t="shared" ref="AE93:AL93" si="140">AE46/AE$49</f>
        <v>1.3298985060352925E-2</v>
      </c>
      <c r="AF93" s="336">
        <f t="shared" si="140"/>
        <v>1.3191136883995286E-2</v>
      </c>
      <c r="AG93" s="336">
        <f t="shared" si="140"/>
        <v>1.3081989779566972E-2</v>
      </c>
      <c r="AH93" s="336">
        <f t="shared" si="140"/>
        <v>1.2973073906822039E-2</v>
      </c>
      <c r="AI93" s="336">
        <f t="shared" si="140"/>
        <v>1.2868412908313497E-2</v>
      </c>
      <c r="AJ93" s="336">
        <f t="shared" si="140"/>
        <v>1.2767371650570613E-2</v>
      </c>
      <c r="AK93" s="336">
        <f t="shared" si="140"/>
        <v>1.2673161030554216E-2</v>
      </c>
      <c r="AL93" s="336">
        <f t="shared" si="140"/>
        <v>1.2579789594717929E-2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9.9423168954073188E-2</v>
      </c>
      <c r="N94" s="336">
        <f t="shared" si="141"/>
        <v>9.6907504482165979E-2</v>
      </c>
      <c r="O94" s="336">
        <f t="shared" si="141"/>
        <v>9.7904172480354809E-2</v>
      </c>
      <c r="P94" s="336">
        <f t="shared" si="141"/>
        <v>9.2645720893612157E-2</v>
      </c>
      <c r="Q94" s="336">
        <f t="shared" si="141"/>
        <v>9.2325985846116024E-2</v>
      </c>
      <c r="R94" s="336">
        <f t="shared" si="141"/>
        <v>9.2364112227796072E-2</v>
      </c>
      <c r="S94" s="336">
        <f t="shared" si="141"/>
        <v>9.0854069311956609E-2</v>
      </c>
      <c r="T94" s="336">
        <f t="shared" si="141"/>
        <v>9.1129051574048062E-2</v>
      </c>
      <c r="U94" s="336">
        <f t="shared" si="141"/>
        <v>8.9008437483176828E-2</v>
      </c>
      <c r="V94" s="336">
        <f t="shared" si="141"/>
        <v>9.2542942962051164E-2</v>
      </c>
      <c r="W94" s="336">
        <f t="shared" si="141"/>
        <v>8.5155079146634435E-2</v>
      </c>
      <c r="X94" s="336">
        <f t="shared" si="141"/>
        <v>8.6707395824586586E-2</v>
      </c>
      <c r="Y94" s="336">
        <f t="shared" si="141"/>
        <v>8.6472444631970208E-2</v>
      </c>
      <c r="Z94" s="336">
        <f t="shared" si="141"/>
        <v>8.5680909635299368E-2</v>
      </c>
      <c r="AA94" s="336">
        <f t="shared" si="141"/>
        <v>8.4846926972309E-2</v>
      </c>
      <c r="AB94" s="336">
        <f t="shared" si="141"/>
        <v>8.4348351301797353E-2</v>
      </c>
      <c r="AC94" s="336">
        <f t="shared" si="141"/>
        <v>8.3778767807733856E-2</v>
      </c>
      <c r="AD94" s="336">
        <f t="shared" si="141"/>
        <v>8.3080295221273498E-2</v>
      </c>
      <c r="AE94" s="336">
        <f t="shared" ref="AE94:AL94" si="142">AE47/AE$49</f>
        <v>8.2411056998276333E-2</v>
      </c>
      <c r="AF94" s="336">
        <f t="shared" si="142"/>
        <v>8.1785566387494527E-2</v>
      </c>
      <c r="AG94" s="336">
        <f t="shared" si="142"/>
        <v>8.1188332656066647E-2</v>
      </c>
      <c r="AH94" s="336">
        <f t="shared" si="142"/>
        <v>8.0554916095723531E-2</v>
      </c>
      <c r="AI94" s="336">
        <f t="shared" si="142"/>
        <v>7.99525809654828E-2</v>
      </c>
      <c r="AJ94" s="336">
        <f t="shared" si="142"/>
        <v>7.9341801901872372E-2</v>
      </c>
      <c r="AK94" s="336">
        <f t="shared" si="142"/>
        <v>7.8714001169505332E-2</v>
      </c>
      <c r="AL94" s="336">
        <f t="shared" si="142"/>
        <v>7.8094581870587709E-2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Worcestershire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Worcestershire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Worcestershire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Worcestershire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Worcestershire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Worcestershire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Worcestershire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Worcestershire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Worcestershire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Worcestershire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Worcestershire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Worcestershire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Worcestershire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1.6704557767863015</v>
      </c>
      <c r="Y4" s="11">
        <f>'Occ T1'!D8-'Occ T1'!C8</f>
        <v>0.42857883154620779</v>
      </c>
      <c r="Z4" s="11">
        <f>'Occ T1'!E8-'Occ T1'!D8</f>
        <v>0.43272737781993342</v>
      </c>
      <c r="AA4" s="11">
        <f>'Occ T1'!F8-'Occ T1'!E8</f>
        <v>2.2740295884733115</v>
      </c>
      <c r="AB4" s="11">
        <f>'Occ T1'!D8-'Occ T1'!B8</f>
        <v>2.0990346083325093</v>
      </c>
      <c r="AC4" s="11">
        <f>'Occ T1'!F8-'Occ T1'!D8</f>
        <v>2.7067569662932449</v>
      </c>
    </row>
    <row r="5" spans="1:29" x14ac:dyDescent="0.2">
      <c r="W5" s="10" t="str">
        <f>name!E5</f>
        <v>Professional occupations</v>
      </c>
      <c r="X5" s="11">
        <f>'Occ T1'!C9-'Occ T1'!B9</f>
        <v>3.9922048830571306</v>
      </c>
      <c r="Y5" s="11">
        <f>'Occ T1'!D9-'Occ T1'!C9</f>
        <v>1.3708216952485373</v>
      </c>
      <c r="Z5" s="11">
        <f>'Occ T1'!E9-'Occ T1'!D9</f>
        <v>2.6668384113648855</v>
      </c>
      <c r="AA5" s="11">
        <f>'Occ T1'!F9-'Occ T1'!E9</f>
        <v>4.4419127279426789</v>
      </c>
      <c r="AB5" s="11">
        <f>'Occ T1'!D9-'Occ T1'!B9</f>
        <v>5.3630265783056679</v>
      </c>
      <c r="AC5" s="11">
        <f>'Occ T1'!F9-'Occ T1'!D9</f>
        <v>7.1087511393075644</v>
      </c>
    </row>
    <row r="6" spans="1:29" x14ac:dyDescent="0.2">
      <c r="W6" s="10" t="str">
        <f>name!E6</f>
        <v>Associate professional occupations</v>
      </c>
      <c r="X6" s="11">
        <f>'Occ T1'!C10-'Occ T1'!B10</f>
        <v>1.283882920447514</v>
      </c>
      <c r="Y6" s="11">
        <f>'Occ T1'!D10-'Occ T1'!C10</f>
        <v>0.63734917620119091</v>
      </c>
      <c r="Z6" s="11">
        <f>'Occ T1'!E10-'Occ T1'!D10</f>
        <v>-0.45820190087510682</v>
      </c>
      <c r="AA6" s="11">
        <f>'Occ T1'!F10-'Occ T1'!E10</f>
        <v>1.9160197342586258</v>
      </c>
      <c r="AB6" s="11">
        <f>'Occ T1'!D10-'Occ T1'!B10</f>
        <v>1.9212320966487049</v>
      </c>
      <c r="AC6" s="11">
        <f>'Occ T1'!F10-'Occ T1'!D10</f>
        <v>1.457817833383519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-1.3798948733045684</v>
      </c>
      <c r="Y7" s="11">
        <f>'Occ T1'!D11-'Occ T1'!C11</f>
        <v>0.46722981706625433</v>
      </c>
      <c r="Z7" s="11">
        <f>'Occ T1'!E11-'Occ T1'!D11</f>
        <v>-0.90338972318234667</v>
      </c>
      <c r="AA7" s="11">
        <f>'Occ T1'!F11-'Occ T1'!E11</f>
        <v>-1.4736773357942283</v>
      </c>
      <c r="AB7" s="11">
        <f>'Occ T1'!D11-'Occ T1'!B11</f>
        <v>-0.91266505623831407</v>
      </c>
      <c r="AC7" s="11">
        <f>'Occ T1'!F11-'Occ T1'!D11</f>
        <v>-2.377067058976575</v>
      </c>
    </row>
    <row r="8" spans="1:29" x14ac:dyDescent="0.2">
      <c r="W8" s="10" t="str">
        <f>name!E8</f>
        <v>Skilled trades occupations</v>
      </c>
      <c r="X8" s="11">
        <f>'Occ T1'!C12-'Occ T1'!B12</f>
        <v>0.15488211091696513</v>
      </c>
      <c r="Y8" s="11">
        <f>'Occ T1'!D12-'Occ T1'!C12</f>
        <v>-2.7977501480835514</v>
      </c>
      <c r="Z8" s="11">
        <f>'Occ T1'!E12-'Occ T1'!D12</f>
        <v>-0.13984468233276459</v>
      </c>
      <c r="AA8" s="11">
        <f>'Occ T1'!F12-'Occ T1'!E12</f>
        <v>-0.92710436116733241</v>
      </c>
      <c r="AB8" s="11">
        <f>'Occ T1'!D12-'Occ T1'!B12</f>
        <v>-2.6428680371665862</v>
      </c>
      <c r="AC8" s="11">
        <f>'Occ T1'!F12-'Occ T1'!D12</f>
        <v>-1.066949043500097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0.25345998277758675</v>
      </c>
      <c r="Y9" s="11">
        <f>'Occ T1'!D13-'Occ T1'!C13</f>
        <v>-0.77816409170197254</v>
      </c>
      <c r="Z9" s="11">
        <f>'Occ T1'!E13-'Occ T1'!D13</f>
        <v>1.0290764170938562</v>
      </c>
      <c r="AA9" s="11">
        <f>'Occ T1'!F13-'Occ T1'!E13</f>
        <v>1.509297535389944</v>
      </c>
      <c r="AB9" s="11">
        <f>'Occ T1'!D13-'Occ T1'!B13</f>
        <v>-0.52470410892438579</v>
      </c>
      <c r="AC9" s="11">
        <f>'Occ T1'!F13-'Occ T1'!D13</f>
        <v>2.5383739524838003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-0.78573643634476298</v>
      </c>
      <c r="Y10" s="11">
        <f>'Occ T1'!D14-'Occ T1'!C14</f>
        <v>-0.11268738311749971</v>
      </c>
      <c r="Z10" s="11">
        <f>'Occ T1'!E14-'Occ T1'!D14</f>
        <v>0.18540891849042751</v>
      </c>
      <c r="AA10" s="11">
        <f>'Occ T1'!F14-'Occ T1'!E14</f>
        <v>0.35341418470983754</v>
      </c>
      <c r="AB10" s="11">
        <f>'Occ T1'!D14-'Occ T1'!B14</f>
        <v>-0.89842381946226268</v>
      </c>
      <c r="AC10" s="11">
        <f>'Occ T1'!F14-'Occ T1'!D14</f>
        <v>0.53882310320026505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-0.29337207496479323</v>
      </c>
      <c r="Y11" s="11">
        <f>'Occ T1'!D15-'Occ T1'!C15</f>
        <v>-1.5944815718897374</v>
      </c>
      <c r="Z11" s="11">
        <f>'Occ T1'!E15-'Occ T1'!D15</f>
        <v>1.4492266101565221</v>
      </c>
      <c r="AA11" s="11">
        <f>'Occ T1'!F15-'Occ T1'!E15</f>
        <v>1.5855542091070873E-2</v>
      </c>
      <c r="AB11" s="11">
        <f>'Occ T1'!D15-'Occ T1'!B15</f>
        <v>-1.8878536468545306</v>
      </c>
      <c r="AC11" s="11">
        <f>'Occ T1'!F15-'Occ T1'!D15</f>
        <v>1.465082152247593</v>
      </c>
    </row>
    <row r="12" spans="1:29" x14ac:dyDescent="0.2">
      <c r="W12" s="10" t="str">
        <f>name!E12</f>
        <v>Elementary occupations</v>
      </c>
      <c r="X12" s="11">
        <f>'Occ T1'!C16-'Occ T1'!B16</f>
        <v>-6.2882289371486877E-2</v>
      </c>
      <c r="Y12" s="11">
        <f>'Occ T1'!D16-'Occ T1'!C16</f>
        <v>-2.0158963252692956</v>
      </c>
      <c r="Z12" s="11">
        <f>'Occ T1'!E16-'Occ T1'!D16</f>
        <v>-0.18084142853548535</v>
      </c>
      <c r="AA12" s="11">
        <f>'Occ T1'!F16-'Occ T1'!E16</f>
        <v>-0.49974761590394046</v>
      </c>
      <c r="AB12" s="11">
        <f>'Occ T1'!D16-'Occ T1'!B16</f>
        <v>-2.0787786146407825</v>
      </c>
      <c r="AC12" s="11">
        <f>'Occ T1'!F16-'Occ T1'!D16</f>
        <v>-0.68058904443942581</v>
      </c>
    </row>
    <row r="14" spans="1:29" x14ac:dyDescent="0.2">
      <c r="W14" s="10" t="str">
        <f>name!E3</f>
        <v>All occupations</v>
      </c>
      <c r="X14" s="11">
        <f>'Occ T1'!C18-'Occ T1'!B18</f>
        <v>4.8329999999999131</v>
      </c>
      <c r="Y14" s="11">
        <f>'Occ T1'!D18-'Occ T1'!C18</f>
        <v>-4.3949999999998681</v>
      </c>
      <c r="Z14" s="11">
        <f>'Occ T1'!E18-'Occ T1'!D18</f>
        <v>4.0809999999999036</v>
      </c>
      <c r="AA14" s="11">
        <f>'Occ T1'!F18-'Occ T1'!E18</f>
        <v>7.6100000000000136</v>
      </c>
      <c r="AB14" s="11">
        <f>'Occ T1'!D18-'Occ T1'!B18</f>
        <v>0.43800000000004502</v>
      </c>
      <c r="AC14" s="11">
        <f>'Occ T1'!F18-'Occ T1'!D18</f>
        <v>11.690999999999917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Worcestershire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2.7067569662932449</v>
      </c>
      <c r="O3" s="11">
        <f>'Occ T1'!AB64</f>
        <v>1.5904426770297118</v>
      </c>
      <c r="P3" s="11">
        <f>'Occ T1'!Q64</f>
        <v>1.1163142892635491</v>
      </c>
    </row>
    <row r="4" spans="1:16" x14ac:dyDescent="0.2">
      <c r="M4" s="10" t="str">
        <f>name!E5</f>
        <v>Professional occupations</v>
      </c>
      <c r="N4" s="11">
        <f>'Occ T1'!F65</f>
        <v>7.1087511393075644</v>
      </c>
      <c r="O4" s="11">
        <f>'Occ T1'!AB65</f>
        <v>4.2425198774772461</v>
      </c>
      <c r="P4" s="11">
        <f>'Occ T1'!Q65</f>
        <v>2.8662312618303041</v>
      </c>
    </row>
    <row r="5" spans="1:16" x14ac:dyDescent="0.2">
      <c r="M5" s="10" t="str">
        <f>name!E6</f>
        <v>Associate professional occupations</v>
      </c>
      <c r="N5" s="11">
        <f>'Occ T1'!F66</f>
        <v>1.457817833383519</v>
      </c>
      <c r="O5" s="11">
        <f>'Occ T1'!AB66</f>
        <v>1.6841605105332036</v>
      </c>
      <c r="P5" s="11">
        <f>'Occ T1'!Q66</f>
        <v>-0.22634267714969347</v>
      </c>
    </row>
    <row r="6" spans="1:16" x14ac:dyDescent="0.2">
      <c r="M6" s="10" t="str">
        <f>name!E7</f>
        <v>Administrative and secretarial occupations</v>
      </c>
      <c r="N6" s="11">
        <f>'Occ T1'!F67</f>
        <v>-2.377067058976575</v>
      </c>
      <c r="O6" s="11">
        <f>'Occ T1'!AB67</f>
        <v>-2.963506711716601</v>
      </c>
      <c r="P6" s="11">
        <f>'Occ T1'!Q67</f>
        <v>0.58643965274002419</v>
      </c>
    </row>
    <row r="7" spans="1:16" x14ac:dyDescent="0.2">
      <c r="M7" s="10" t="str">
        <f>name!E8</f>
        <v>Skilled trades occupations</v>
      </c>
      <c r="N7" s="11">
        <f>'Occ T1'!F68</f>
        <v>-1.066949043500097</v>
      </c>
      <c r="O7" s="11">
        <f>'Occ T1'!AB68</f>
        <v>0.37314108047087879</v>
      </c>
      <c r="P7" s="11">
        <f>'Occ T1'!Q68</f>
        <v>-1.4400901239709913</v>
      </c>
    </row>
    <row r="8" spans="1:16" x14ac:dyDescent="0.2">
      <c r="M8" s="10" t="str">
        <f>name!E9</f>
        <v>Caring, leisure and other service occupations</v>
      </c>
      <c r="N8" s="11">
        <f>'Occ T1'!F69</f>
        <v>2.5383739524838003</v>
      </c>
      <c r="O8" s="11">
        <f>'Occ T1'!AB69</f>
        <v>1.9445172525895345</v>
      </c>
      <c r="P8" s="11">
        <f>'Occ T1'!Q69</f>
        <v>0.59385669989426093</v>
      </c>
    </row>
    <row r="9" spans="1:16" x14ac:dyDescent="0.2">
      <c r="M9" s="10" t="str">
        <f>name!E10</f>
        <v>Sales and customer service occupations</v>
      </c>
      <c r="N9" s="11">
        <f>'Occ T1'!F70</f>
        <v>0.53882310320026505</v>
      </c>
      <c r="O9" s="11">
        <f>'Occ T1'!AB70</f>
        <v>5.0552124113618646E-2</v>
      </c>
      <c r="P9" s="11">
        <f>'Occ T1'!Q70</f>
        <v>0.4882709790866393</v>
      </c>
    </row>
    <row r="10" spans="1:16" x14ac:dyDescent="0.2">
      <c r="M10" s="10" t="str">
        <f>name!E11</f>
        <v>Process, plant and machine operatives</v>
      </c>
      <c r="N10" s="11">
        <f>'Occ T1'!F71</f>
        <v>1.465082152247593</v>
      </c>
      <c r="O10" s="11">
        <f>'Occ T1'!AB71</f>
        <v>0.55239573913305295</v>
      </c>
      <c r="P10" s="11">
        <f>'Occ T1'!Q71</f>
        <v>0.91268641311455312</v>
      </c>
    </row>
    <row r="11" spans="1:16" x14ac:dyDescent="0.2">
      <c r="M11" s="10" t="str">
        <f>name!E12</f>
        <v>Elementary occupations</v>
      </c>
      <c r="N11" s="11">
        <f>'Occ T1'!F72</f>
        <v>-0.68058904443942581</v>
      </c>
      <c r="O11" s="11">
        <f>'Occ T1'!AB72</f>
        <v>-0.54530775412336485</v>
      </c>
      <c r="P11" s="11">
        <f>'Occ T1'!Q72</f>
        <v>-0.13528129031606362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11.690999999999917</v>
      </c>
      <c r="O13" s="11">
        <f>'Occ T1'!AB74</f>
        <v>6.9289147955072821</v>
      </c>
      <c r="P13" s="11">
        <f>'Occ T1'!Q74</f>
        <v>4.7620852044925783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Worcestershire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0.29171756947297212</v>
      </c>
      <c r="O3" s="11">
        <f>'Occ T5'!H44</f>
        <v>0.68567093373122789</v>
      </c>
      <c r="P3" s="11">
        <f>'Occ T5'!G44</f>
        <v>1.7293684630890738</v>
      </c>
    </row>
    <row r="4" spans="1:16" x14ac:dyDescent="0.2">
      <c r="M4" s="10" t="str">
        <f>name!E5</f>
        <v>Professional occupations</v>
      </c>
      <c r="N4" s="11">
        <f>'Occ T5'!I45</f>
        <v>-0.1761803075561601</v>
      </c>
      <c r="O4" s="11">
        <f>'Occ T5'!H45</f>
        <v>1.9359177909279781</v>
      </c>
      <c r="P4" s="11">
        <f>'Occ T5'!G45</f>
        <v>5.3490136559357637</v>
      </c>
    </row>
    <row r="5" spans="1:16" x14ac:dyDescent="0.2">
      <c r="M5" s="10" t="str">
        <f>name!E6</f>
        <v>Associate professional occupations</v>
      </c>
      <c r="N5" s="11">
        <f>'Occ T5'!I46</f>
        <v>4.8646068572412382E-2</v>
      </c>
      <c r="O5" s="11">
        <f>'Occ T5'!H46</f>
        <v>0.45776663685178143</v>
      </c>
      <c r="P5" s="11">
        <f>'Occ T5'!G46</f>
        <v>0.95140512795933319</v>
      </c>
    </row>
    <row r="6" spans="1:16" x14ac:dyDescent="0.2">
      <c r="M6" s="10" t="str">
        <f>name!E7</f>
        <v>Administrative and secretarial occupations</v>
      </c>
      <c r="N6" s="11">
        <f>'Occ T5'!I47</f>
        <v>-3.4697752891575062E-2</v>
      </c>
      <c r="O6" s="11">
        <f>'Occ T5'!H47</f>
        <v>-1.0797553861764708</v>
      </c>
      <c r="P6" s="11">
        <f>'Occ T5'!G47</f>
        <v>-1.2626139199085156</v>
      </c>
    </row>
    <row r="7" spans="1:16" x14ac:dyDescent="0.2">
      <c r="M7" s="10" t="str">
        <f>name!E8</f>
        <v>Skilled trades occupations</v>
      </c>
      <c r="N7" s="11">
        <f>'Occ T5'!I48</f>
        <v>0.13532543098272498</v>
      </c>
      <c r="O7" s="11">
        <f>'Occ T5'!H48</f>
        <v>0.23956488559766687</v>
      </c>
      <c r="P7" s="11">
        <f>'Occ T5'!G48</f>
        <v>-1.4418393600805146</v>
      </c>
    </row>
    <row r="8" spans="1:16" x14ac:dyDescent="0.2">
      <c r="M8" s="10" t="str">
        <f>name!E9</f>
        <v>Caring, leisure and other service occupations</v>
      </c>
      <c r="N8" s="11">
        <f>'Occ T5'!I49</f>
        <v>0.33242797075561525</v>
      </c>
      <c r="O8" s="11">
        <f>'Occ T5'!H49</f>
        <v>0.64951106293025695</v>
      </c>
      <c r="P8" s="11">
        <f>'Occ T5'!G49</f>
        <v>1.5564349187979172</v>
      </c>
    </row>
    <row r="9" spans="1:16" x14ac:dyDescent="0.2">
      <c r="M9" s="10" t="str">
        <f>name!E10</f>
        <v>Sales and customer service occupations</v>
      </c>
      <c r="N9" s="11">
        <f>'Occ T5'!I50</f>
        <v>-6.775725791763465E-2</v>
      </c>
      <c r="O9" s="11">
        <f>'Occ T5'!H50</f>
        <v>0.26623279417496626</v>
      </c>
      <c r="P9" s="11">
        <f>'Occ T5'!G50</f>
        <v>0.34034756694293034</v>
      </c>
    </row>
    <row r="10" spans="1:16" x14ac:dyDescent="0.2">
      <c r="M10" s="10" t="str">
        <f>name!E11</f>
        <v>Process, plant and machine operatives</v>
      </c>
      <c r="N10" s="11">
        <f>'Occ T5'!I51</f>
        <v>0.34966066163592679</v>
      </c>
      <c r="O10" s="11">
        <f>'Occ T5'!H51</f>
        <v>0.58897951782580016</v>
      </c>
      <c r="P10" s="11">
        <f>'Occ T5'!G51</f>
        <v>0.5264419727858769</v>
      </c>
    </row>
    <row r="11" spans="1:16" x14ac:dyDescent="0.2">
      <c r="M11" s="10" t="str">
        <f>name!E12</f>
        <v>Elementary occupations</v>
      </c>
      <c r="N11" s="11">
        <f>'Occ T5'!I52</f>
        <v>0.48678655377105007</v>
      </c>
      <c r="O11" s="11">
        <f>'Occ T5'!H52</f>
        <v>-0.71837566354728732</v>
      </c>
      <c r="P11" s="11">
        <f>'Occ T5'!G52</f>
        <v>-0.44899993466318566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1.365928936825334</v>
      </c>
      <c r="O13" s="11">
        <f>'Occ T5'!H54</f>
        <v>3.0255125723159182</v>
      </c>
      <c r="P13" s="11">
        <f>'Occ T5'!G54</f>
        <v>7.2995584908587006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0.1234960734690177</v>
      </c>
      <c r="O18" s="11">
        <f>'Occ T5'!AN44</f>
        <v>0.28001417804320927</v>
      </c>
      <c r="P18" s="11">
        <f>'Occ T5'!AM44</f>
        <v>1.186932425517484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2.3837850449137221E-2</v>
      </c>
      <c r="O19" s="11">
        <f>'Occ T5'!AN45</f>
        <v>1.4163549989605144</v>
      </c>
      <c r="P19" s="11">
        <f>'Occ T5'!AM45</f>
        <v>2.8023270280676122</v>
      </c>
    </row>
    <row r="20" spans="13:16" x14ac:dyDescent="0.2">
      <c r="M20" s="10" t="str">
        <f t="shared" si="0"/>
        <v>Associate professional occupations</v>
      </c>
      <c r="N20" s="11">
        <f>'Occ T5'!AO46</f>
        <v>2.8880489075479021E-2</v>
      </c>
      <c r="O20" s="11">
        <f>'Occ T5'!AN46</f>
        <v>0.51562824927584394</v>
      </c>
      <c r="P20" s="11">
        <f>'Occ T5'!AM46</f>
        <v>1.1396517721818862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-0.12425695170676959</v>
      </c>
      <c r="O21" s="11">
        <f>'Occ T5'!AN47</f>
        <v>-1.1849214400003252</v>
      </c>
      <c r="P21" s="11">
        <f>'Occ T5'!AM47</f>
        <v>-1.6543283200095065</v>
      </c>
    </row>
    <row r="22" spans="13:16" x14ac:dyDescent="0.2">
      <c r="M22" s="10" t="str">
        <f t="shared" si="0"/>
        <v>Skilled trades occupations</v>
      </c>
      <c r="N22" s="11">
        <f>'Occ T5'!AO48</f>
        <v>0.1562333851806823</v>
      </c>
      <c r="O22" s="11">
        <f>'Occ T5'!AN48</f>
        <v>6.3131912035249593E-2</v>
      </c>
      <c r="P22" s="11">
        <f>'Occ T5'!AM48</f>
        <v>0.15377578325494823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0.20205253923056909</v>
      </c>
      <c r="O23" s="11">
        <f>'Occ T5'!AN49</f>
        <v>0.49730287972247744</v>
      </c>
      <c r="P23" s="11">
        <f>'Occ T5'!AM49</f>
        <v>1.2451618336364838</v>
      </c>
    </row>
    <row r="24" spans="13:16" x14ac:dyDescent="0.2">
      <c r="M24" s="10" t="str">
        <f t="shared" si="0"/>
        <v>Sales and customer service occupations</v>
      </c>
      <c r="N24" s="11">
        <f>'Occ T5'!AO50</f>
        <v>-3.3845862453860481E-2</v>
      </c>
      <c r="O24" s="11">
        <f>'Occ T5'!AN50</f>
        <v>6.7444540235033656E-2</v>
      </c>
      <c r="P24" s="11">
        <f>'Occ T5'!AM50</f>
        <v>1.6953446332443001E-2</v>
      </c>
    </row>
    <row r="25" spans="13:16" x14ac:dyDescent="0.2">
      <c r="M25" s="10" t="str">
        <f t="shared" si="0"/>
        <v>Process, plant and machine operatives</v>
      </c>
      <c r="N25" s="11">
        <f>'Occ T5'!AO51</f>
        <v>2.7539667488592934E-2</v>
      </c>
      <c r="O25" s="11">
        <f>'Occ T5'!AN51</f>
        <v>0.31591664366393618</v>
      </c>
      <c r="P25" s="11">
        <f>'Occ T5'!AM51</f>
        <v>0.2089394279805209</v>
      </c>
    </row>
    <row r="26" spans="13:16" x14ac:dyDescent="0.2">
      <c r="M26" s="10" t="str">
        <f t="shared" si="0"/>
        <v>Elementary occupations</v>
      </c>
      <c r="N26" s="11">
        <f>'Occ T5'!AO52</f>
        <v>0.14993608053929852</v>
      </c>
      <c r="O26" s="11">
        <f>'Occ T5'!AN52</f>
        <v>-0.62051816245998292</v>
      </c>
      <c r="P26" s="11">
        <f>'Occ T5'!AM52</f>
        <v>-7.4725672202669902E-2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0.55387327127214725</v>
      </c>
      <c r="O28" s="11">
        <f>'Occ T5'!AN54</f>
        <v>1.3503537994759611</v>
      </c>
      <c r="P28" s="11">
        <f>'Occ T5'!AM54</f>
        <v>5.0246877247591968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0.16822149600395475</v>
      </c>
      <c r="O33" s="11">
        <f>'Occ T5'!X44</f>
        <v>0.40565675568801807</v>
      </c>
      <c r="P33" s="11">
        <f>'Occ T5'!W44</f>
        <v>0.54243603757158354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-0.20001815800529688</v>
      </c>
      <c r="O34" s="11">
        <f>'Occ T5'!X45</f>
        <v>0.51956279196746435</v>
      </c>
      <c r="P34" s="11">
        <f>'Occ T5'!W45</f>
        <v>2.5466866278681479</v>
      </c>
    </row>
    <row r="35" spans="1:16" x14ac:dyDescent="0.2">
      <c r="M35" s="10" t="str">
        <f t="shared" si="1"/>
        <v>Associate professional occupations</v>
      </c>
      <c r="N35" s="11">
        <f>'Occ T5'!Y46</f>
        <v>1.9765579496932917E-2</v>
      </c>
      <c r="O35" s="11">
        <f>'Occ T5'!X46</f>
        <v>-5.786161242406318E-2</v>
      </c>
      <c r="P35" s="11">
        <f>'Occ T5'!W46</f>
        <v>-0.18824664422255744</v>
      </c>
    </row>
    <row r="36" spans="1:16" x14ac:dyDescent="0.2">
      <c r="M36" s="10" t="str">
        <f t="shared" si="1"/>
        <v>Administrative and secretarial occupations</v>
      </c>
      <c r="N36" s="11">
        <f>'Occ T5'!Y47</f>
        <v>8.9559198815194474E-2</v>
      </c>
      <c r="O36" s="11">
        <f>'Occ T5'!X47</f>
        <v>0.10516605382385547</v>
      </c>
      <c r="P36" s="11">
        <f>'Occ T5'!W47</f>
        <v>0.3917144001009798</v>
      </c>
    </row>
    <row r="37" spans="1:16" x14ac:dyDescent="0.2">
      <c r="M37" s="10" t="str">
        <f t="shared" si="1"/>
        <v>Skilled trades occupations</v>
      </c>
      <c r="N37" s="11">
        <f>'Occ T5'!Y48</f>
        <v>-2.0907954197957324E-2</v>
      </c>
      <c r="O37" s="11">
        <f>'Occ T5'!X48</f>
        <v>0.17643297356241716</v>
      </c>
      <c r="P37" s="11">
        <f>'Occ T5'!W48</f>
        <v>-1.5956151433354551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0.13037543152504705</v>
      </c>
      <c r="O38" s="11">
        <f>'Occ T5'!X49</f>
        <v>0.15220818320778029</v>
      </c>
      <c r="P38" s="11">
        <f>'Occ T5'!W49</f>
        <v>0.31127308516143271</v>
      </c>
    </row>
    <row r="39" spans="1:16" x14ac:dyDescent="0.2">
      <c r="M39" s="10" t="str">
        <f t="shared" si="1"/>
        <v>Sales and customer service occupations</v>
      </c>
      <c r="N39" s="11">
        <f>'Occ T5'!Y50</f>
        <v>-3.391139546377453E-2</v>
      </c>
      <c r="O39" s="11">
        <f>'Occ T5'!X50</f>
        <v>0.19878825393992106</v>
      </c>
      <c r="P39" s="11">
        <f>'Occ T5'!W50</f>
        <v>0.32339412061049178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Worcestershire</v>
      </c>
      <c r="M40" s="10" t="str">
        <f t="shared" si="1"/>
        <v>Process, plant and machine operatives</v>
      </c>
      <c r="N40" s="11">
        <f>'Occ T5'!Y51</f>
        <v>0.32212099414733353</v>
      </c>
      <c r="O40" s="11">
        <f>'Occ T5'!X51</f>
        <v>0.2730628741618617</v>
      </c>
      <c r="P40" s="11">
        <f>'Occ T5'!W51</f>
        <v>0.31750254480535389</v>
      </c>
    </row>
    <row r="41" spans="1:16" x14ac:dyDescent="0.2">
      <c r="M41" s="10" t="str">
        <f t="shared" si="1"/>
        <v>Elementary occupations</v>
      </c>
      <c r="N41" s="11">
        <f>'Occ T5'!Y52</f>
        <v>0.33685047323175199</v>
      </c>
      <c r="O41" s="11">
        <f>'Occ T5'!X52</f>
        <v>-9.7857501087296406E-2</v>
      </c>
      <c r="P41" s="11">
        <f>'Occ T5'!W52</f>
        <v>-0.37427426246051176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0.81205566555319031</v>
      </c>
      <c r="O43" s="11">
        <f>'Occ T5'!X54</f>
        <v>1.6751587728399606</v>
      </c>
      <c r="P43" s="11">
        <f>'Occ T5'!W54</f>
        <v>2.2748707660994683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Worcestershire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Worcestershire, Worcestershire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1.6704360530966715</v>
      </c>
      <c r="C5" s="11">
        <f>HLOOKUP(C$3,'Qual F1'!$M$4:$BW$14,11,FALSE)</f>
        <v>2.3263177400483581</v>
      </c>
      <c r="D5" s="11">
        <f>HLOOKUP(D$3,'Qual F1'!$M$4:$BW$14,11,FALSE)</f>
        <v>2.251128153426071</v>
      </c>
      <c r="E5" s="11">
        <f>HLOOKUP(E$3,'Qual F1'!$M$4:$BW$14,11,FALSE)</f>
        <v>2.9149202873863604</v>
      </c>
      <c r="F5" s="11">
        <f>HLOOKUP(F$3,'Qual F1'!$M$4:$BW$14,11,FALSE)</f>
        <v>4.3208994859482059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11.26905345248046</v>
      </c>
      <c r="C6" s="11">
        <f>HLOOKUP(C$3,'Qual F1'!$M$4:$BW$14,10,FALSE)</f>
        <v>15.937233060746955</v>
      </c>
      <c r="D6" s="11">
        <f>HLOOKUP(D$3,'Qual F1'!$M$4:$BW$14,10,FALSE)</f>
        <v>15.830580178775001</v>
      </c>
      <c r="E6" s="11">
        <f>HLOOKUP(E$3,'Qual F1'!$M$4:$BW$14,10,FALSE)</f>
        <v>20.130716397669755</v>
      </c>
      <c r="F6" s="11">
        <f>HLOOKUP(F$3,'Qual F1'!$M$4:$BW$14,10,FALSE)</f>
        <v>30.012021116716149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27.279960469463994</v>
      </c>
      <c r="C7" s="11">
        <f>HLOOKUP(C$3,'Qual F1'!$M$4:$BW$14,9,FALSE)</f>
        <v>27.274676307659266</v>
      </c>
      <c r="D7" s="11">
        <f>HLOOKUP(D$3,'Qual F1'!$M$4:$BW$14,9,FALSE)</f>
        <v>30.20103180594641</v>
      </c>
      <c r="E7" s="11">
        <f>HLOOKUP(E$3,'Qual F1'!$M$4:$BW$14,9,FALSE)</f>
        <v>32.285481698964645</v>
      </c>
      <c r="F7" s="11">
        <f>HLOOKUP(F$3,'Qual F1'!$M$4:$BW$14,9,FALSE)</f>
        <v>37.671315665122499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8.6428761382344241</v>
      </c>
      <c r="C8" s="11">
        <f>HLOOKUP(C$3,'Qual F1'!$M$4:$BW$14,8,FALSE)</f>
        <v>8.068182704237751</v>
      </c>
      <c r="D8" s="11">
        <f>HLOOKUP(D$3,'Qual F1'!$M$4:$BW$14,8,FALSE)</f>
        <v>8.9715666946100754</v>
      </c>
      <c r="E8" s="11">
        <f>HLOOKUP(E$3,'Qual F1'!$M$4:$BW$14,8,FALSE)</f>
        <v>8.8589997234209008</v>
      </c>
      <c r="F8" s="11">
        <f>HLOOKUP(F$3,'Qual F1'!$M$4:$BW$14,8,FALSE)</f>
        <v>9.9472009940895028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8.520252828023775</v>
      </c>
      <c r="C9" s="11">
        <f>HLOOKUP(C$3,'Qual F1'!$M$4:$BW$14,7,FALSE)</f>
        <v>8.1724029414561343</v>
      </c>
      <c r="D9" s="11">
        <f>HLOOKUP(D$3,'Qual F1'!$M$4:$BW$14,7,FALSE)</f>
        <v>8.8898574521045983</v>
      </c>
      <c r="E9" s="11">
        <f>HLOOKUP(E$3,'Qual F1'!$M$4:$BW$14,7,FALSE)</f>
        <v>9.2702333243383777</v>
      </c>
      <c r="F9" s="11">
        <f>HLOOKUP(F$3,'Qual F1'!$M$4:$BW$14,7,FALSE)</f>
        <v>10.828690473059503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30.857183439266421</v>
      </c>
      <c r="C10" s="11">
        <f>HLOOKUP(C$3,'Qual F1'!$M$4:$BW$14,6,FALSE)</f>
        <v>33.794159335200582</v>
      </c>
      <c r="D10" s="11">
        <f>HLOOKUP(D$3,'Qual F1'!$M$4:$BW$14,6,FALSE)</f>
        <v>32.119748175143663</v>
      </c>
      <c r="E10" s="11">
        <f>HLOOKUP(E$3,'Qual F1'!$M$4:$BW$14,6,FALSE)</f>
        <v>33.404861190888163</v>
      </c>
      <c r="F10" s="11">
        <f>HLOOKUP(F$3,'Qual F1'!$M$4:$BW$14,6,FALSE)</f>
        <v>33.88349993615671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34.30481701177272</v>
      </c>
      <c r="C11" s="11">
        <f>HLOOKUP(C$3,'Qual F1'!$M$4:$BW$14,5,FALSE)</f>
        <v>35.8493315786599</v>
      </c>
      <c r="D11" s="11">
        <f>HLOOKUP(D$3,'Qual F1'!$M$4:$BW$14,5,FALSE)</f>
        <v>30.828205820850819</v>
      </c>
      <c r="E11" s="11">
        <f>HLOOKUP(E$3,'Qual F1'!$M$4:$BW$14,5,FALSE)</f>
        <v>32.446613853947781</v>
      </c>
      <c r="F11" s="11">
        <f>HLOOKUP(F$3,'Qual F1'!$M$4:$BW$14,5,FALSE)</f>
        <v>28.807389458355292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22.535713848063676</v>
      </c>
      <c r="C12" s="11">
        <f>HLOOKUP(C$3,'Qual F1'!$M$4:$BW$14,4,FALSE)</f>
        <v>20.775149980428292</v>
      </c>
      <c r="D12" s="11">
        <f>HLOOKUP(D$3,'Qual F1'!$M$4:$BW$14,4,FALSE)</f>
        <v>18.829196798361696</v>
      </c>
      <c r="E12" s="11">
        <f>HLOOKUP(E$3,'Qual F1'!$M$4:$BW$14,4,FALSE)</f>
        <v>16.336810349269932</v>
      </c>
      <c r="F12" s="11">
        <f>HLOOKUP(F$3,'Qual F1'!$M$4:$BW$14,4,FALSE)</f>
        <v>10.164761715361088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12.691706759597965</v>
      </c>
      <c r="C13" s="11">
        <f>HLOOKUP(C$3,'Qual F1'!$M$4:$BW$14,3,FALSE)</f>
        <v>10.407546351562599</v>
      </c>
      <c r="D13" s="11">
        <f>HLOOKUP(D$3,'Qual F1'!$M$4:$BW$14,3,FALSE)</f>
        <v>10.288684920781648</v>
      </c>
      <c r="E13" s="11">
        <f>HLOOKUP(E$3,'Qual F1'!$M$4:$BW$14,3,FALSE)</f>
        <v>6.6423631741140383</v>
      </c>
      <c r="F13" s="11">
        <f>HLOOKUP(F$3,'Qual F1'!$M$4:$BW$14,3,FALSE)</f>
        <v>4.2652211551910986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157.77200000000011</v>
      </c>
      <c r="C15" s="11">
        <f t="shared" ref="C15:F15" si="0">SUM(C5:C13)</f>
        <v>162.60499999999982</v>
      </c>
      <c r="D15" s="11">
        <f t="shared" si="0"/>
        <v>158.20999999999998</v>
      </c>
      <c r="E15" s="11">
        <f t="shared" si="0"/>
        <v>162.29099999999994</v>
      </c>
      <c r="F15" s="11">
        <f t="shared" si="0"/>
        <v>169.90100000000004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1.0587658476134361</v>
      </c>
      <c r="C19" s="18">
        <f t="shared" si="1"/>
        <v>1.4306557240234683</v>
      </c>
      <c r="D19" s="18">
        <f t="shared" si="1"/>
        <v>1.4228734930952982</v>
      </c>
      <c r="E19" s="18">
        <f t="shared" si="1"/>
        <v>1.7961071700749651</v>
      </c>
      <c r="F19" s="18">
        <f t="shared" si="1"/>
        <v>2.5431866121730917</v>
      </c>
      <c r="G19" s="11"/>
    </row>
    <row r="20" spans="1:7" x14ac:dyDescent="0.2">
      <c r="A20" t="str">
        <f>$A6</f>
        <v>RQF7 Other higher degree</v>
      </c>
      <c r="B20" s="18">
        <f t="shared" si="1"/>
        <v>7.1426193827044422</v>
      </c>
      <c r="C20" s="18">
        <f t="shared" si="1"/>
        <v>9.801194957564018</v>
      </c>
      <c r="D20" s="18">
        <f t="shared" si="1"/>
        <v>10.006055356029963</v>
      </c>
      <c r="E20" s="18">
        <f t="shared" si="1"/>
        <v>12.40408673165472</v>
      </c>
      <c r="F20" s="18">
        <f t="shared" si="1"/>
        <v>17.664416993847087</v>
      </c>
      <c r="G20" s="11"/>
    </row>
    <row r="21" spans="1:7" x14ac:dyDescent="0.2">
      <c r="A21" t="str">
        <f>$A7</f>
        <v>RQF6 First degree</v>
      </c>
      <c r="B21" s="18">
        <f t="shared" si="1"/>
        <v>17.290748972862087</v>
      </c>
      <c r="C21" s="18">
        <f t="shared" si="1"/>
        <v>16.77357787746951</v>
      </c>
      <c r="D21" s="18">
        <f t="shared" si="1"/>
        <v>19.08920536372316</v>
      </c>
      <c r="E21" s="18">
        <f t="shared" si="1"/>
        <v>19.893574935741761</v>
      </c>
      <c r="F21" s="18">
        <f t="shared" si="1"/>
        <v>22.172509676295306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5.4780798482838646</v>
      </c>
      <c r="C22" s="18">
        <f t="shared" si="3"/>
        <v>4.9618294051460659</v>
      </c>
      <c r="D22" s="18">
        <f t="shared" si="3"/>
        <v>5.6706698025472955</v>
      </c>
      <c r="E22" s="18">
        <f t="shared" si="3"/>
        <v>5.4587128820580952</v>
      </c>
      <c r="F22" s="18">
        <f t="shared" si="3"/>
        <v>5.8547042066200312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5.4003580027024878</v>
      </c>
      <c r="C23" s="18">
        <f t="shared" si="4"/>
        <v>5.0259235210824658</v>
      </c>
      <c r="D23" s="18">
        <f t="shared" si="4"/>
        <v>5.6190237356074837</v>
      </c>
      <c r="E23" s="18">
        <f t="shared" si="4"/>
        <v>5.7121056154305423</v>
      </c>
      <c r="F23" s="18">
        <f t="shared" si="4"/>
        <v>6.3735295690193112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19.55808599705043</v>
      </c>
      <c r="C24" s="18">
        <f t="shared" si="5"/>
        <v>20.782976744380935</v>
      </c>
      <c r="D24" s="18">
        <f t="shared" si="5"/>
        <v>20.301970909009334</v>
      </c>
      <c r="E24" s="18">
        <f t="shared" si="5"/>
        <v>20.583310960489598</v>
      </c>
      <c r="F24" s="18">
        <f t="shared" si="5"/>
        <v>19.94308446457449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21.743285888353252</v>
      </c>
      <c r="C25" s="18">
        <f t="shared" si="6"/>
        <v>22.046881448085813</v>
      </c>
      <c r="D25" s="18">
        <f t="shared" si="6"/>
        <v>19.485624057171368</v>
      </c>
      <c r="E25" s="18">
        <f t="shared" si="6"/>
        <v>19.992860881963754</v>
      </c>
      <c r="F25" s="18">
        <f t="shared" si="6"/>
        <v>16.955397236246569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14.283721983662284</v>
      </c>
      <c r="C26" s="18">
        <f>C12/C$15*100</f>
        <v>12.776452126581786</v>
      </c>
      <c r="D26" s="18">
        <f t="shared" si="7"/>
        <v>11.901394853904113</v>
      </c>
      <c r="E26" s="18">
        <f t="shared" si="7"/>
        <v>10.066368652155658</v>
      </c>
      <c r="F26" s="18">
        <f t="shared" si="7"/>
        <v>5.9827556726335249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8.0443340767677132</v>
      </c>
      <c r="C27" s="18">
        <f>C13/C$15*100</f>
        <v>6.4005081956659451</v>
      </c>
      <c r="D27" s="18">
        <f t="shared" si="8"/>
        <v>6.5031824289119839</v>
      </c>
      <c r="E27" s="18">
        <f t="shared" si="8"/>
        <v>4.0928721704309172</v>
      </c>
      <c r="F27" s="18">
        <f t="shared" si="8"/>
        <v>2.5104155685905893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8.6325050525626779</v>
      </c>
      <c r="C33" s="18">
        <f t="shared" si="9"/>
        <v>-3.2321288415538718</v>
      </c>
      <c r="D33" s="18">
        <f t="shared" si="9"/>
        <v>5.3041029033115361</v>
      </c>
      <c r="E33" s="18">
        <f t="shared" si="9"/>
        <v>4.0147065318297814</v>
      </c>
      <c r="F33" s="18">
        <f>IF(F$3-D$3 &lt;&gt; 0,(EXP(LN(F5/D5)/(F$3-D$3))-1)*100,0)</f>
        <v>4.4427414829361078</v>
      </c>
    </row>
    <row r="34" spans="1:6" x14ac:dyDescent="0.2">
      <c r="A34" t="str">
        <f>$A20</f>
        <v>RQF7 Other higher degree</v>
      </c>
      <c r="B34" s="18">
        <f t="shared" si="9"/>
        <v>9.0514315831997205</v>
      </c>
      <c r="C34" s="18">
        <f t="shared" si="9"/>
        <v>-0.66920576216354943</v>
      </c>
      <c r="D34" s="18">
        <f t="shared" si="9"/>
        <v>4.9234300737675429</v>
      </c>
      <c r="E34" s="18">
        <f t="shared" si="9"/>
        <v>4.0743246260723565</v>
      </c>
      <c r="F34" s="18">
        <f t="shared" ref="F34:F43" si="10">IF(F$3-D$3 &lt;&gt; 0,(EXP(LN(F6/D6)/(F$3-D$3))-1)*100,0)</f>
        <v>4.3565935175438941</v>
      </c>
    </row>
    <row r="35" spans="1:6" x14ac:dyDescent="0.2">
      <c r="A35" t="str">
        <f>$A21</f>
        <v>RQF6 First degree</v>
      </c>
      <c r="B35" s="18">
        <f t="shared" si="9"/>
        <v>-4.8428824564794581E-3</v>
      </c>
      <c r="C35" s="18">
        <f t="shared" si="9"/>
        <v>10.729203402004694</v>
      </c>
      <c r="D35" s="18">
        <f t="shared" si="9"/>
        <v>1.3437797752471115</v>
      </c>
      <c r="E35" s="18">
        <f t="shared" si="9"/>
        <v>1.554775811852771</v>
      </c>
      <c r="F35" s="18">
        <f t="shared" si="10"/>
        <v>1.4843950347410484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-1.705468106683472</v>
      </c>
      <c r="C36" s="18">
        <f t="shared" ref="C36:E36" si="12">IF(D$3-C$3 &lt;&gt; 0,(EXP(LN(D8/C8)/(D$3-C$3))-1)*100,0)</f>
        <v>11.196870763695376</v>
      </c>
      <c r="D36" s="18">
        <f t="shared" si="12"/>
        <v>-0.25221061297936442</v>
      </c>
      <c r="E36" s="18">
        <f t="shared" si="12"/>
        <v>1.165310899026939</v>
      </c>
      <c r="F36" s="18">
        <f t="shared" si="10"/>
        <v>0.69057947383721618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-1.0366649949501872</v>
      </c>
      <c r="C37" s="18">
        <f t="shared" si="13"/>
        <v>8.7789909013055833</v>
      </c>
      <c r="D37" s="18">
        <f t="shared" si="13"/>
        <v>0.8414713202035129</v>
      </c>
      <c r="E37" s="18">
        <f t="shared" si="13"/>
        <v>1.566041776013094</v>
      </c>
      <c r="F37" s="18">
        <f t="shared" si="10"/>
        <v>1.3239416620472788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2.2989889013649734</v>
      </c>
      <c r="C38" s="18">
        <f t="shared" si="14"/>
        <v>-4.9547353536704914</v>
      </c>
      <c r="D38" s="18">
        <f t="shared" si="14"/>
        <v>0.78769381440062514</v>
      </c>
      <c r="E38" s="18">
        <f t="shared" si="14"/>
        <v>0.14236859118998968</v>
      </c>
      <c r="F38" s="18">
        <f t="shared" si="10"/>
        <v>0.35701658759834665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1.1070615710316201</v>
      </c>
      <c r="C39" s="18">
        <f t="shared" si="15"/>
        <v>-14.006190734105672</v>
      </c>
      <c r="D39" s="18">
        <f t="shared" si="15"/>
        <v>1.0285747087427799</v>
      </c>
      <c r="E39" s="18">
        <f t="shared" si="15"/>
        <v>-1.1825932963345664</v>
      </c>
      <c r="F39" s="18">
        <f t="shared" si="10"/>
        <v>-0.45096748527650998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-2.0130562504980576</v>
      </c>
      <c r="C40" s="18">
        <f t="shared" si="16"/>
        <v>-9.3667346993876137</v>
      </c>
      <c r="D40" s="18">
        <f t="shared" si="16"/>
        <v>-2.7998143169663203</v>
      </c>
      <c r="E40" s="18">
        <f t="shared" si="16"/>
        <v>-4.6341259622993514</v>
      </c>
      <c r="F40" s="18">
        <f t="shared" si="10"/>
        <v>-4.0265676088551139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-4.8394198349517303</v>
      </c>
      <c r="C41" s="18">
        <f t="shared" si="17"/>
        <v>-1.1420696748864811</v>
      </c>
      <c r="D41" s="18">
        <f t="shared" si="17"/>
        <v>-8.3795227038319204</v>
      </c>
      <c r="E41" s="18">
        <f t="shared" si="17"/>
        <v>-4.3330576007353123</v>
      </c>
      <c r="F41" s="18">
        <f t="shared" si="10"/>
        <v>-5.7013564119599236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0.75717704896560711</v>
      </c>
      <c r="C43" s="18">
        <f t="shared" ref="C43" si="18">IF(D$3-C$3 &lt;&gt; 0,(EXP(LN(D15/C15)/(D$3-C$3))-1)*100,0)</f>
        <v>-2.7028689154699137</v>
      </c>
      <c r="D43" s="18">
        <f>IF(E$3-D$3 &lt;&gt; 0,(EXP(LN(E15/D15)/(E$3-D$3))-1)*100,0)</f>
        <v>0.51065453157652652</v>
      </c>
      <c r="E43" s="18">
        <f>IF(F$3-E$3 &lt;&gt; 0,(EXP(LN(F15/E15)/(F$3-E$3))-1)*100,0)</f>
        <v>0.45930050969980041</v>
      </c>
      <c r="F43" s="18">
        <f t="shared" si="10"/>
        <v>0.47641560095557089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0.65588168695168658</v>
      </c>
      <c r="C47" s="27">
        <f>D5-C5</f>
        <v>-7.5189586622287141E-2</v>
      </c>
      <c r="D47" s="27">
        <f>E5-D5</f>
        <v>0.66379213396028947</v>
      </c>
      <c r="E47" s="27">
        <f>F5-E5</f>
        <v>1.4059791985618455</v>
      </c>
      <c r="F47" s="27">
        <f>F5-D5</f>
        <v>2.069771332522135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4.6681796082664953</v>
      </c>
      <c r="C48" s="27">
        <f t="shared" si="20"/>
        <v>-0.10665288197195366</v>
      </c>
      <c r="D48" s="27">
        <f t="shared" si="20"/>
        <v>4.3001362188947532</v>
      </c>
      <c r="E48" s="27">
        <f t="shared" si="20"/>
        <v>9.8813047190463941</v>
      </c>
      <c r="F48" s="27">
        <f t="shared" ref="F48:F57" si="21">F6-D6</f>
        <v>14.181440937941147</v>
      </c>
    </row>
    <row r="49" spans="1:6" x14ac:dyDescent="0.2">
      <c r="A49" t="str">
        <f t="shared" si="19"/>
        <v>RQF6 First degree</v>
      </c>
      <c r="B49" s="27">
        <f t="shared" ref="B49:E49" si="22">C7-B7</f>
        <v>-5.2841618047274608E-3</v>
      </c>
      <c r="C49" s="27">
        <f t="shared" si="22"/>
        <v>2.926355498287144</v>
      </c>
      <c r="D49" s="27">
        <f t="shared" si="22"/>
        <v>2.0844498930182347</v>
      </c>
      <c r="E49" s="27">
        <f t="shared" si="22"/>
        <v>5.385833966157854</v>
      </c>
      <c r="F49" s="27">
        <f t="shared" si="21"/>
        <v>7.4702838591760887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-0.57469343399667316</v>
      </c>
      <c r="C50" s="27">
        <f t="shared" si="23"/>
        <v>0.90338399037232442</v>
      </c>
      <c r="D50" s="27">
        <f t="shared" si="23"/>
        <v>-0.11256697118917458</v>
      </c>
      <c r="E50" s="27">
        <f t="shared" si="23"/>
        <v>1.0882012706686019</v>
      </c>
      <c r="F50" s="27">
        <f t="shared" si="21"/>
        <v>0.97563429947942737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-0.34784988656764071</v>
      </c>
      <c r="C51" s="27">
        <f t="shared" si="24"/>
        <v>0.71745451064846399</v>
      </c>
      <c r="D51" s="27">
        <f t="shared" si="24"/>
        <v>0.38037587223377933</v>
      </c>
      <c r="E51" s="27">
        <f t="shared" si="24"/>
        <v>1.558457148721125</v>
      </c>
      <c r="F51" s="27">
        <f t="shared" si="21"/>
        <v>1.9388330209549043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2.936975895934161</v>
      </c>
      <c r="C52" s="27">
        <f t="shared" si="25"/>
        <v>-1.6744111600569198</v>
      </c>
      <c r="D52" s="27">
        <f t="shared" si="25"/>
        <v>1.2851130157444999</v>
      </c>
      <c r="E52" s="27">
        <f t="shared" si="25"/>
        <v>0.47863874526854744</v>
      </c>
      <c r="F52" s="27">
        <f t="shared" si="21"/>
        <v>1.7637517610130473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1.5445145668871803</v>
      </c>
      <c r="C53" s="27">
        <f>D11-C11</f>
        <v>-5.0211257578090809</v>
      </c>
      <c r="D53" s="27">
        <f t="shared" si="26"/>
        <v>1.6184080330969621</v>
      </c>
      <c r="E53" s="27">
        <f t="shared" si="26"/>
        <v>-3.639224395592489</v>
      </c>
      <c r="F53" s="27">
        <f t="shared" si="21"/>
        <v>-2.0208163624955269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-1.7605638676353834</v>
      </c>
      <c r="C54" s="27">
        <f t="shared" si="27"/>
        <v>-1.9459531820665958</v>
      </c>
      <c r="D54" s="27">
        <f t="shared" si="27"/>
        <v>-2.4923864490917644</v>
      </c>
      <c r="E54" s="27">
        <f t="shared" si="27"/>
        <v>-6.1720486339088438</v>
      </c>
      <c r="F54" s="27">
        <f t="shared" si="21"/>
        <v>-8.6644350830006083</v>
      </c>
    </row>
    <row r="55" spans="1:6" x14ac:dyDescent="0.2">
      <c r="A55" t="str">
        <f t="shared" si="19"/>
        <v>No Qualification</v>
      </c>
      <c r="B55" s="27">
        <f t="shared" ref="B55:E55" si="28">C13-B13</f>
        <v>-2.2841604080353655</v>
      </c>
      <c r="C55" s="27">
        <f t="shared" si="28"/>
        <v>-0.11886143078095124</v>
      </c>
      <c r="D55" s="27">
        <f t="shared" si="28"/>
        <v>-3.6463217466676099</v>
      </c>
      <c r="E55" s="27">
        <f t="shared" si="28"/>
        <v>-2.3771420189229397</v>
      </c>
      <c r="F55" s="27">
        <f t="shared" si="21"/>
        <v>-6.0234637655905496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4.8329999999997142</v>
      </c>
      <c r="C57" s="29">
        <f t="shared" ref="C57" si="29">D15-C15</f>
        <v>-4.3949999999998397</v>
      </c>
      <c r="D57" s="29">
        <f>E15-D15</f>
        <v>4.0809999999999604</v>
      </c>
      <c r="E57" s="29">
        <f>F15-E15</f>
        <v>7.6100000000000989</v>
      </c>
      <c r="F57" s="29">
        <f t="shared" si="21"/>
        <v>11.691000000000059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Worcestershire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14.140147784431635</v>
      </c>
      <c r="N6" s="11">
        <v>12.849070124217514</v>
      </c>
      <c r="O6" s="11">
        <v>13.19301225010701</v>
      </c>
      <c r="P6" s="11">
        <v>13.678129444857211</v>
      </c>
      <c r="Q6" s="11">
        <v>12.403690361579786</v>
      </c>
      <c r="R6" s="11">
        <v>12.691706759597965</v>
      </c>
      <c r="S6" s="11">
        <v>11.19024415845506</v>
      </c>
      <c r="T6" s="11">
        <v>11.444464087811474</v>
      </c>
      <c r="U6" s="11">
        <v>9.4487102057266981</v>
      </c>
      <c r="V6" s="11">
        <v>10.407546351562599</v>
      </c>
      <c r="W6" s="11">
        <v>10.288684920781648</v>
      </c>
      <c r="X6" s="11">
        <v>7.5850466233114222</v>
      </c>
      <c r="Y6" s="11">
        <v>8.0037456084761214</v>
      </c>
      <c r="Z6" s="11">
        <v>7.4744839493340445</v>
      </c>
      <c r="AA6" s="11">
        <v>6.9620171580455512</v>
      </c>
      <c r="AB6" s="11">
        <v>6.6423631741140383</v>
      </c>
      <c r="AC6" s="11">
        <v>6.3483766951830463</v>
      </c>
      <c r="AD6" s="11">
        <v>6.0658827561977855</v>
      </c>
      <c r="AE6" s="11">
        <v>5.788324058018727</v>
      </c>
      <c r="AF6" s="11">
        <v>5.5199700541277181</v>
      </c>
      <c r="AG6" s="11">
        <v>5.260768183246098</v>
      </c>
      <c r="AH6" s="11">
        <v>5.0113907315292554</v>
      </c>
      <c r="AI6" s="11">
        <v>4.7739349962750151</v>
      </c>
      <c r="AJ6" s="11">
        <v>4.5460087287880473</v>
      </c>
      <c r="AK6" s="11">
        <v>4.3368199642554455</v>
      </c>
      <c r="AL6" s="11">
        <v>4.2652211551910986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26.785077211361372</v>
      </c>
      <c r="N7" s="11">
        <v>25.38834561935689</v>
      </c>
      <c r="O7" s="11">
        <v>23.040510176773175</v>
      </c>
      <c r="P7" s="11">
        <v>21.603031181158862</v>
      </c>
      <c r="Q7" s="11">
        <v>26.447864368628657</v>
      </c>
      <c r="R7" s="11">
        <v>22.535713848063676</v>
      </c>
      <c r="S7" s="11">
        <v>21.064880786883354</v>
      </c>
      <c r="T7" s="11">
        <v>21.039961900010184</v>
      </c>
      <c r="U7" s="11">
        <v>20.794396506289864</v>
      </c>
      <c r="V7" s="11">
        <v>20.775149980428292</v>
      </c>
      <c r="W7" s="11">
        <v>18.829196798361696</v>
      </c>
      <c r="X7" s="11">
        <v>18.888036530450794</v>
      </c>
      <c r="Y7" s="11">
        <v>18.084792183488425</v>
      </c>
      <c r="Z7" s="11">
        <v>17.504335720228806</v>
      </c>
      <c r="AA7" s="11">
        <v>16.942006744706397</v>
      </c>
      <c r="AB7" s="11">
        <v>16.336810349269932</v>
      </c>
      <c r="AC7" s="11">
        <v>15.713363237401387</v>
      </c>
      <c r="AD7" s="11">
        <v>15.082814543956442</v>
      </c>
      <c r="AE7" s="11">
        <v>14.456294203735606</v>
      </c>
      <c r="AF7" s="11">
        <v>13.831160382903622</v>
      </c>
      <c r="AG7" s="11">
        <v>13.215984383732032</v>
      </c>
      <c r="AH7" s="11">
        <v>12.601361102575988</v>
      </c>
      <c r="AI7" s="11">
        <v>11.988842038554507</v>
      </c>
      <c r="AJ7" s="11">
        <v>11.380364954128517</v>
      </c>
      <c r="AK7" s="11">
        <v>10.776656303393594</v>
      </c>
      <c r="AL7" s="11">
        <v>10.164761715361088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34.309147406703637</v>
      </c>
      <c r="N8" s="11">
        <v>33.066010094840436</v>
      </c>
      <c r="O8" s="11">
        <v>33.145149829893263</v>
      </c>
      <c r="P8" s="11">
        <v>31.998340325468558</v>
      </c>
      <c r="Q8" s="11">
        <v>32.937564454520349</v>
      </c>
      <c r="R8" s="11">
        <v>34.30481701177272</v>
      </c>
      <c r="S8" s="11">
        <v>33.755180295463575</v>
      </c>
      <c r="T8" s="11">
        <v>34.470079391170472</v>
      </c>
      <c r="U8" s="11">
        <v>36.958163972478189</v>
      </c>
      <c r="V8" s="11">
        <v>35.8493315786599</v>
      </c>
      <c r="W8" s="11">
        <v>30.828205820850819</v>
      </c>
      <c r="X8" s="11">
        <v>32.543176924368211</v>
      </c>
      <c r="Y8" s="11">
        <v>32.933229192899219</v>
      </c>
      <c r="Z8" s="11">
        <v>32.786717578059104</v>
      </c>
      <c r="AA8" s="11">
        <v>32.667320853896108</v>
      </c>
      <c r="AB8" s="11">
        <v>32.446613853947781</v>
      </c>
      <c r="AC8" s="11">
        <v>32.172273425864134</v>
      </c>
      <c r="AD8" s="11">
        <v>31.864056022421231</v>
      </c>
      <c r="AE8" s="11">
        <v>31.537251288893103</v>
      </c>
      <c r="AF8" s="11">
        <v>31.191722702650637</v>
      </c>
      <c r="AG8" s="11">
        <v>30.846017721642731</v>
      </c>
      <c r="AH8" s="11">
        <v>30.480012129861723</v>
      </c>
      <c r="AI8" s="11">
        <v>30.09457784954072</v>
      </c>
      <c r="AJ8" s="11">
        <v>29.692818973729395</v>
      </c>
      <c r="AK8" s="11">
        <v>29.27204406133783</v>
      </c>
      <c r="AL8" s="11">
        <v>28.807389458355292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29.492931089411897</v>
      </c>
      <c r="N9" s="11">
        <v>27.669320516214505</v>
      </c>
      <c r="O9" s="11">
        <v>29.871769823571</v>
      </c>
      <c r="P9" s="11">
        <v>30.000934006929246</v>
      </c>
      <c r="Q9" s="11">
        <v>33.624832625352013</v>
      </c>
      <c r="R9" s="11">
        <v>30.857183439266421</v>
      </c>
      <c r="S9" s="11">
        <v>30.363754550472709</v>
      </c>
      <c r="T9" s="11">
        <v>31.766134460295035</v>
      </c>
      <c r="U9" s="11">
        <v>34.407113721629742</v>
      </c>
      <c r="V9" s="11">
        <v>33.794159335200582</v>
      </c>
      <c r="W9" s="11">
        <v>32.119748175143663</v>
      </c>
      <c r="X9" s="11">
        <v>32.593987031178038</v>
      </c>
      <c r="Y9" s="11">
        <v>32.837249872005309</v>
      </c>
      <c r="Z9" s="11">
        <v>33.030898422333522</v>
      </c>
      <c r="AA9" s="11">
        <v>33.264017923915489</v>
      </c>
      <c r="AB9" s="11">
        <v>33.404861190888163</v>
      </c>
      <c r="AC9" s="11">
        <v>33.500505049995525</v>
      </c>
      <c r="AD9" s="11">
        <v>33.571359953916485</v>
      </c>
      <c r="AE9" s="11">
        <v>33.634045295236618</v>
      </c>
      <c r="AF9" s="11">
        <v>33.685963067380605</v>
      </c>
      <c r="AG9" s="11">
        <v>33.744749637259133</v>
      </c>
      <c r="AH9" s="11">
        <v>33.793382786337808</v>
      </c>
      <c r="AI9" s="11">
        <v>33.833931350754575</v>
      </c>
      <c r="AJ9" s="11">
        <v>33.86844781739817</v>
      </c>
      <c r="AK9" s="11">
        <v>33.895073935738758</v>
      </c>
      <c r="AL9" s="11">
        <v>33.88349993615671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6.9173656533430776</v>
      </c>
      <c r="N10" s="11">
        <v>6.6318051476962641</v>
      </c>
      <c r="O10" s="11">
        <v>7.0448687767336446</v>
      </c>
      <c r="P10" s="11">
        <v>6.9332298870776761</v>
      </c>
      <c r="Q10" s="11">
        <v>7.8404761986577434</v>
      </c>
      <c r="R10" s="11">
        <v>8.520252828023775</v>
      </c>
      <c r="S10" s="11">
        <v>8.5952506894339713</v>
      </c>
      <c r="T10" s="11">
        <v>7.4343666054473605</v>
      </c>
      <c r="U10" s="11">
        <v>7.6822753533957657</v>
      </c>
      <c r="V10" s="11">
        <v>8.1724029414561343</v>
      </c>
      <c r="W10" s="11">
        <v>8.8898574521045983</v>
      </c>
      <c r="X10" s="11">
        <v>8.9757810112605672</v>
      </c>
      <c r="Y10" s="11">
        <v>8.7463158521694755</v>
      </c>
      <c r="Z10" s="11">
        <v>8.9220181207791125</v>
      </c>
      <c r="AA10" s="11">
        <v>9.110128459805015</v>
      </c>
      <c r="AB10" s="11">
        <v>9.2702333243383777</v>
      </c>
      <c r="AC10" s="11">
        <v>9.4231153079333865</v>
      </c>
      <c r="AD10" s="11">
        <v>9.5732521082502036</v>
      </c>
      <c r="AE10">
        <v>9.7243982490047962</v>
      </c>
      <c r="AF10">
        <v>9.8732865986553886</v>
      </c>
      <c r="AG10">
        <v>10.030165658101835</v>
      </c>
      <c r="AH10">
        <v>10.18728943422829</v>
      </c>
      <c r="AI10" s="11">
        <v>10.348290546418919</v>
      </c>
      <c r="AJ10" s="11">
        <v>10.515141647437192</v>
      </c>
      <c r="AK10" s="11">
        <v>10.677930976445676</v>
      </c>
      <c r="AL10" s="11">
        <v>10.828690473059503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8.1574293493206618</v>
      </c>
      <c r="N11" s="11">
        <v>7.8704920033975343</v>
      </c>
      <c r="O11" s="11">
        <v>8.3768506558129818</v>
      </c>
      <c r="P11" s="11">
        <v>7.9933994562130524</v>
      </c>
      <c r="Q11" s="11">
        <v>8.5563140856356217</v>
      </c>
      <c r="R11" s="11">
        <v>8.6428761382344241</v>
      </c>
      <c r="S11" s="11">
        <v>9.0207685172705219</v>
      </c>
      <c r="T11" s="11">
        <v>8.0488600661323524</v>
      </c>
      <c r="U11" s="11">
        <v>8.0723652728483515</v>
      </c>
      <c r="V11" s="11">
        <v>8.068182704237751</v>
      </c>
      <c r="W11" s="11">
        <v>8.9715666946100754</v>
      </c>
      <c r="X11" s="11">
        <v>8.8625084632177167</v>
      </c>
      <c r="Y11" s="11">
        <v>8.5503785703663908</v>
      </c>
      <c r="Z11" s="11">
        <v>8.6478378278931469</v>
      </c>
      <c r="AA11" s="11">
        <v>8.7643599720178926</v>
      </c>
      <c r="AB11" s="11">
        <v>8.8589997234209008</v>
      </c>
      <c r="AC11" s="11">
        <v>8.9483895926756549</v>
      </c>
      <c r="AD11" s="11">
        <v>9.0395183318307026</v>
      </c>
      <c r="AE11">
        <v>9.1268466285922205</v>
      </c>
      <c r="AF11">
        <v>9.2331134364773</v>
      </c>
      <c r="AG11">
        <v>9.3442290995211774</v>
      </c>
      <c r="AH11">
        <v>9.45859093783681</v>
      </c>
      <c r="AI11" s="11">
        <v>9.5801248435298216</v>
      </c>
      <c r="AJ11" s="11">
        <v>9.7029599226576995</v>
      </c>
      <c r="AK11" s="11">
        <v>9.8286490879822015</v>
      </c>
      <c r="AL11" s="11">
        <v>9.9472009940895028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20.312632964161548</v>
      </c>
      <c r="N12" s="11">
        <v>20.608651597661787</v>
      </c>
      <c r="O12" s="11">
        <v>22.287553737672237</v>
      </c>
      <c r="P12" s="11">
        <v>22.455733426519345</v>
      </c>
      <c r="Q12" s="11">
        <v>25.396834506332663</v>
      </c>
      <c r="R12" s="11">
        <v>27.279960469463994</v>
      </c>
      <c r="S12" s="11">
        <v>28.048883367433771</v>
      </c>
      <c r="T12" s="11">
        <v>25.694140770672789</v>
      </c>
      <c r="U12" s="11">
        <v>26.258607152538236</v>
      </c>
      <c r="V12" s="11">
        <v>27.274676307659266</v>
      </c>
      <c r="W12" s="11">
        <v>30.20103180594641</v>
      </c>
      <c r="X12" s="11">
        <v>30.76505674382468</v>
      </c>
      <c r="Y12" s="11">
        <v>30.267685000321354</v>
      </c>
      <c r="Z12" s="11">
        <v>30.934546670120902</v>
      </c>
      <c r="AA12" s="11">
        <v>31.656019811422802</v>
      </c>
      <c r="AB12" s="11">
        <v>32.285481698964645</v>
      </c>
      <c r="AC12" s="11">
        <v>32.868855329441203</v>
      </c>
      <c r="AD12" s="11">
        <v>33.431926462447635</v>
      </c>
      <c r="AE12">
        <v>33.991633028562653</v>
      </c>
      <c r="AF12">
        <v>34.531625213427191</v>
      </c>
      <c r="AG12">
        <v>35.079729237328053</v>
      </c>
      <c r="AH12">
        <v>35.61973132942726</v>
      </c>
      <c r="AI12">
        <v>36.147759247928654</v>
      </c>
      <c r="AJ12">
        <v>36.667394591693011</v>
      </c>
      <c r="AK12">
        <v>37.182861905215105</v>
      </c>
      <c r="AL12">
        <v>37.671315665122499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9.3041275300363608</v>
      </c>
      <c r="N13" s="11">
        <v>7.3751278578207495</v>
      </c>
      <c r="O13" s="11">
        <v>8.6609811252236302</v>
      </c>
      <c r="P13" s="11">
        <v>9.2116086062734368</v>
      </c>
      <c r="Q13" s="11">
        <v>9.4981807053901601</v>
      </c>
      <c r="R13" s="11">
        <v>11.26905345248046</v>
      </c>
      <c r="S13" s="11">
        <v>11.700440305997423</v>
      </c>
      <c r="T13" s="11">
        <v>11.732636223453991</v>
      </c>
      <c r="U13" s="11">
        <v>14.32785904956364</v>
      </c>
      <c r="V13" s="11">
        <v>15.937233060746955</v>
      </c>
      <c r="W13" s="11">
        <v>15.830580178775001</v>
      </c>
      <c r="X13" s="11">
        <v>15.889811306324217</v>
      </c>
      <c r="Y13" s="11">
        <v>17.200786285744982</v>
      </c>
      <c r="Z13" s="11">
        <v>18.160996321569826</v>
      </c>
      <c r="AA13" s="11">
        <v>19.167874652285786</v>
      </c>
      <c r="AB13" s="11">
        <v>20.130716397669755</v>
      </c>
      <c r="AC13" s="11">
        <v>21.08045594673473</v>
      </c>
      <c r="AD13" s="11">
        <v>22.030814357017718</v>
      </c>
      <c r="AE13">
        <v>22.992832754491246</v>
      </c>
      <c r="AF13">
        <v>23.965755772763767</v>
      </c>
      <c r="AG13">
        <v>24.955740113717336</v>
      </c>
      <c r="AH13">
        <v>25.95437890989627</v>
      </c>
      <c r="AI13">
        <v>26.961921695014532</v>
      </c>
      <c r="AJ13">
        <v>27.979800582092203</v>
      </c>
      <c r="AK13">
        <v>29.001360420370503</v>
      </c>
      <c r="AL13">
        <v>30.012021116716149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1.3381410112297289</v>
      </c>
      <c r="N14" s="11">
        <v>1.1011770387941193</v>
      </c>
      <c r="O14" s="11">
        <v>1.2923036242131885</v>
      </c>
      <c r="P14" s="11">
        <v>1.3545936655026565</v>
      </c>
      <c r="Q14" s="11">
        <v>1.440242693902942</v>
      </c>
      <c r="R14" s="11">
        <v>1.6704360530966715</v>
      </c>
      <c r="S14" s="11">
        <v>1.7395973285895068</v>
      </c>
      <c r="T14" s="11">
        <v>1.7363564950063319</v>
      </c>
      <c r="U14" s="11">
        <v>2.119508765529754</v>
      </c>
      <c r="V14" s="11">
        <v>2.3263177400483581</v>
      </c>
      <c r="W14" s="11">
        <v>2.251128153426071</v>
      </c>
      <c r="X14" s="11">
        <v>2.2885953660644662</v>
      </c>
      <c r="Y14" s="11">
        <v>2.4938174345288622</v>
      </c>
      <c r="Z14" s="11">
        <v>2.632165389681516</v>
      </c>
      <c r="AA14" s="11">
        <v>2.7762544239050988</v>
      </c>
      <c r="AB14" s="11">
        <v>2.9149202873863604</v>
      </c>
      <c r="AC14" s="11">
        <v>3.0526654147709276</v>
      </c>
      <c r="AD14" s="11">
        <v>3.1913754639617347</v>
      </c>
      <c r="AE14">
        <v>3.3283744934650668</v>
      </c>
      <c r="AF14">
        <v>3.4654027716136775</v>
      </c>
      <c r="AG14">
        <v>3.6056159654517193</v>
      </c>
      <c r="AH14">
        <v>3.7468626383067032</v>
      </c>
      <c r="AI14">
        <v>3.8896174319833423</v>
      </c>
      <c r="AJ14">
        <v>4.0320627820757897</v>
      </c>
      <c r="AK14">
        <v>4.1776033452609473</v>
      </c>
      <c r="AL14">
        <v>4.3208994859482059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Worcestershire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Worcestershire</v>
      </c>
      <c r="W1" s="203" t="str">
        <f>CONCATENATE("Shift-share Figure 1: Levels of Employment, ",C4," - ",F40,", ",Info!B5)</f>
        <v>Shift-share Figure 1: Levels of Employment, 2015 - 2035, Worcestershire</v>
      </c>
      <c r="AK1" s="203" t="str">
        <f>CONCATENATE("Shift-share Figure 1.1: Net Changes, ",C4,"-",F40,", ",Info!B5)</f>
        <v>Shift-share Figure 1.1: Net Changes, 2015-2035, Worcestershire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9.0624907438891835</v>
      </c>
      <c r="C8" s="141">
        <f t="shared" ref="C8:C33" si="0">B8/B$35*100</f>
        <v>5.7440425068384657</v>
      </c>
      <c r="E8" s="151">
        <v>10.692478921331796</v>
      </c>
      <c r="F8" s="141">
        <f t="shared" ref="F8:F33" si="1">E8/E$35*100</f>
        <v>6.75840902681992</v>
      </c>
      <c r="H8" s="151">
        <f>E8-B8</f>
        <v>1.6299881774426126</v>
      </c>
      <c r="I8" s="141">
        <f>IF(B8&lt;&gt;0,((E8/B8)-1)*100,0)</f>
        <v>17.986094811094944</v>
      </c>
      <c r="K8" s="207">
        <f t="shared" ref="K8:K33" si="2">(($E$35/$B$35)-1)*B8</f>
        <v>2.5158906179953078E-2</v>
      </c>
      <c r="L8" s="141">
        <f>IF(B8&lt;&gt;0,K8/B8*100,0)</f>
        <v>0.27761580001521846</v>
      </c>
      <c r="N8" s="151">
        <f>H8-(K8+Q8)</f>
        <v>1.7214974975954622</v>
      </c>
      <c r="O8" s="141">
        <f>IF(B8&lt;&gt;0,N8/B8*100,0)</f>
        <v>18.995853857906162</v>
      </c>
      <c r="Q8" s="151">
        <v>-0.11666822633280267</v>
      </c>
      <c r="R8" s="141">
        <f>IF(B8&lt;&gt;0,Q8/B8*100,0)</f>
        <v>-1.287374846826429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4.2680673525491377</v>
      </c>
      <c r="C9" s="141">
        <f t="shared" si="0"/>
        <v>2.705212174878393</v>
      </c>
      <c r="E9" s="151">
        <v>4.7371137834390336</v>
      </c>
      <c r="F9" s="141">
        <f t="shared" si="1"/>
        <v>2.9941936561778859</v>
      </c>
      <c r="H9" s="151">
        <f t="shared" ref="H9:H32" si="3">E9-B9</f>
        <v>0.46904643088989584</v>
      </c>
      <c r="I9" s="141">
        <f t="shared" ref="I9:I32" si="4">IF(B9&lt;&gt;0,((E9/B9)-1)*100,0)</f>
        <v>10.989667972548611</v>
      </c>
      <c r="K9" s="207">
        <f t="shared" si="2"/>
        <v>1.1848829325967643E-2</v>
      </c>
      <c r="L9" s="141">
        <f t="shared" ref="L9:L32" si="5">IF(B9&lt;&gt;0,K9/B9*100,0)</f>
        <v>0.27761580001521846</v>
      </c>
      <c r="N9" s="151">
        <f t="shared" ref="N9:N31" si="6">H9-(K9+Q9)</f>
        <v>0.32706381109555238</v>
      </c>
      <c r="O9" s="141">
        <f>IF(B9&lt;&gt;0,N9/B9*100,0)</f>
        <v>7.66304240490045</v>
      </c>
      <c r="Q9" s="151">
        <v>0.13013379046837584</v>
      </c>
      <c r="R9" s="141">
        <f>IF(B9&lt;&gt;0,Q9/B9*100,0)</f>
        <v>3.0490097676329397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7.7857443398606172</v>
      </c>
      <c r="C10" s="141">
        <f t="shared" si="0"/>
        <v>4.9348074055349604</v>
      </c>
      <c r="E10" s="151">
        <v>9.2525770027199616</v>
      </c>
      <c r="F10" s="141">
        <f t="shared" si="1"/>
        <v>5.8482883526451941</v>
      </c>
      <c r="H10" s="151">
        <f t="shared" si="3"/>
        <v>1.4668326628593444</v>
      </c>
      <c r="I10" s="141">
        <f t="shared" si="4"/>
        <v>18.839979825045262</v>
      </c>
      <c r="K10" s="207">
        <f t="shared" si="2"/>
        <v>2.1614456436243643E-2</v>
      </c>
      <c r="L10" s="141">
        <f t="shared" si="5"/>
        <v>0.27761580001521846</v>
      </c>
      <c r="N10" s="151">
        <f t="shared" si="6"/>
        <v>1.3696594231499155</v>
      </c>
      <c r="O10" s="141">
        <f t="shared" ref="O10:O32" si="7">IF(B10&lt;&gt;0,N10/B10*100,0)</f>
        <v>17.59188798606808</v>
      </c>
      <c r="Q10" s="151">
        <v>7.5558783273185187E-2</v>
      </c>
      <c r="R10" s="141">
        <f t="shared" ref="R10:R32" si="8">IF(B10&lt;&gt;0,Q10/B10*100,0)</f>
        <v>0.9704760389619711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6.6390592577665748</v>
      </c>
      <c r="C11" s="141">
        <f t="shared" si="0"/>
        <v>4.208008555235768</v>
      </c>
      <c r="E11" s="151">
        <v>7.9874173016590495</v>
      </c>
      <c r="F11" s="141">
        <f t="shared" si="1"/>
        <v>5.0486172186707856</v>
      </c>
      <c r="H11" s="151">
        <f>E11-B11</f>
        <v>1.3483580438924747</v>
      </c>
      <c r="I11" s="141">
        <f>IF(B11&lt;&gt;0,((E11/B11)-1)*100,0)</f>
        <v>20.309474453253664</v>
      </c>
      <c r="K11" s="207">
        <f t="shared" si="2"/>
        <v>1.8431077471933101E-2</v>
      </c>
      <c r="L11" s="141">
        <f t="shared" si="5"/>
        <v>0.27761580001521846</v>
      </c>
      <c r="N11" s="151">
        <f t="shared" si="6"/>
        <v>0.82014767360935314</v>
      </c>
      <c r="O11" s="141">
        <f t="shared" si="7"/>
        <v>12.353371792094178</v>
      </c>
      <c r="Q11" s="151">
        <v>0.5097792928111885</v>
      </c>
      <c r="R11" s="141">
        <f>IF(B11&lt;&gt;0,Q11/B11*100,0)</f>
        <v>7.6784868611442665</v>
      </c>
      <c r="T11" s="136"/>
    </row>
    <row r="12" spans="1:97" x14ac:dyDescent="0.2">
      <c r="A12" s="10" t="str">
        <f>name!$D8</f>
        <v>23 Teaching and other educational professionals</v>
      </c>
      <c r="B12" s="151">
        <v>6.0646670727326786</v>
      </c>
      <c r="C12" s="141">
        <f t="shared" si="0"/>
        <v>3.8439438384077524</v>
      </c>
      <c r="E12" s="151">
        <v>6.5351717626369465</v>
      </c>
      <c r="F12" s="141">
        <f t="shared" si="1"/>
        <v>4.1306944963257353</v>
      </c>
      <c r="H12" s="151">
        <f t="shared" si="3"/>
        <v>0.47050468990426797</v>
      </c>
      <c r="I12" s="141">
        <f t="shared" si="4"/>
        <v>7.7581289172443002</v>
      </c>
      <c r="K12" s="207">
        <f t="shared" si="2"/>
        <v>1.6836474012226356E-2</v>
      </c>
      <c r="L12" s="141">
        <f t="shared" si="5"/>
        <v>0.27761580001521846</v>
      </c>
      <c r="N12" s="151">
        <f t="shared" si="6"/>
        <v>0.74092161712437354</v>
      </c>
      <c r="O12" s="141">
        <f t="shared" si="7"/>
        <v>12.217020460292499</v>
      </c>
      <c r="Q12" s="151">
        <v>-0.2872534012323319</v>
      </c>
      <c r="R12" s="141">
        <f t="shared" si="8"/>
        <v>-4.7365073430634075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7.6011331219066394</v>
      </c>
      <c r="C13" s="141">
        <f t="shared" si="0"/>
        <v>4.8177960106398094</v>
      </c>
      <c r="E13" s="151">
        <v>9.6784643035562201</v>
      </c>
      <c r="F13" s="141">
        <f t="shared" si="1"/>
        <v>6.1174794915341755</v>
      </c>
      <c r="H13" s="151">
        <f t="shared" si="3"/>
        <v>2.0773311816495807</v>
      </c>
      <c r="I13" s="141">
        <f t="shared" si="4"/>
        <v>27.329230370438641</v>
      </c>
      <c r="K13" s="207">
        <f t="shared" si="2"/>
        <v>2.1101946526602869E-2</v>
      </c>
      <c r="L13" s="141">
        <f t="shared" si="5"/>
        <v>0.27761580001521846</v>
      </c>
      <c r="N13" s="151">
        <f>H13-(K13+Q13)</f>
        <v>2.071081772706552</v>
      </c>
      <c r="O13" s="141">
        <f>IF(B13&lt;&gt;0,N13/B13*100,0)</f>
        <v>27.247013563512617</v>
      </c>
      <c r="Q13" s="151">
        <v>-1.4852537583573938E-2</v>
      </c>
      <c r="R13" s="141">
        <f t="shared" si="8"/>
        <v>-0.19539899308918277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2.4647605530165175</v>
      </c>
      <c r="C14" s="141">
        <f t="shared" si="0"/>
        <v>1.5622293898895352</v>
      </c>
      <c r="E14" s="151">
        <v>2.984612356827248</v>
      </c>
      <c r="F14" s="141">
        <f t="shared" si="1"/>
        <v>1.8864878053392629</v>
      </c>
      <c r="H14" s="151">
        <f t="shared" si="3"/>
        <v>0.51985180381073048</v>
      </c>
      <c r="I14" s="141">
        <f t="shared" si="4"/>
        <v>21.091371458964069</v>
      </c>
      <c r="K14" s="207">
        <f t="shared" si="2"/>
        <v>6.8425647277163279E-3</v>
      </c>
      <c r="L14" s="141">
        <f>IF(B14&lt;&gt;0,K14/B14*100,0)</f>
        <v>0.27761580001521846</v>
      </c>
      <c r="N14" s="151">
        <f t="shared" si="6"/>
        <v>0.53717756899442204</v>
      </c>
      <c r="O14" s="141">
        <f t="shared" si="7"/>
        <v>21.794310540104711</v>
      </c>
      <c r="Q14" s="151">
        <v>-2.416832991140792E-2</v>
      </c>
      <c r="R14" s="141">
        <f t="shared" si="8"/>
        <v>-0.98055488115587164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2.8013753520145848</v>
      </c>
      <c r="C15" s="141">
        <f t="shared" si="0"/>
        <v>1.7755846107132982</v>
      </c>
      <c r="E15" s="151">
        <v>3.3274163175653801</v>
      </c>
      <c r="F15" s="141">
        <f t="shared" si="1"/>
        <v>2.1031643496399592</v>
      </c>
      <c r="H15" s="151">
        <f t="shared" si="3"/>
        <v>0.52604096555079538</v>
      </c>
      <c r="I15" s="141">
        <f t="shared" si="4"/>
        <v>18.777953663813651</v>
      </c>
      <c r="K15" s="207">
        <f t="shared" si="2"/>
        <v>7.7770605949244315E-3</v>
      </c>
      <c r="L15" s="141">
        <f t="shared" si="5"/>
        <v>0.27761580001521846</v>
      </c>
      <c r="N15" s="151">
        <f t="shared" si="6"/>
        <v>0.30910570329913933</v>
      </c>
      <c r="O15" s="141">
        <f t="shared" si="7"/>
        <v>11.034069500070693</v>
      </c>
      <c r="Q15" s="151">
        <v>0.2091582016567316</v>
      </c>
      <c r="R15" s="141">
        <f t="shared" si="8"/>
        <v>7.4662683637277416</v>
      </c>
      <c r="T15" s="11"/>
    </row>
    <row r="16" spans="1:97" x14ac:dyDescent="0.2">
      <c r="A16" s="10" t="str">
        <f>name!$D12</f>
        <v>33 Protective service occupations</v>
      </c>
      <c r="B16" s="151">
        <v>1.6247254057202782</v>
      </c>
      <c r="C16" s="141">
        <f t="shared" si="0"/>
        <v>1.0297932495755129</v>
      </c>
      <c r="E16" s="151">
        <v>1.7631979831365918</v>
      </c>
      <c r="F16" s="141">
        <f t="shared" si="1"/>
        <v>1.1144668372015623</v>
      </c>
      <c r="H16" s="151">
        <f t="shared" si="3"/>
        <v>0.13847257741631358</v>
      </c>
      <c r="I16" s="141">
        <f t="shared" si="4"/>
        <v>8.5228295765416018</v>
      </c>
      <c r="K16" s="207">
        <f t="shared" si="2"/>
        <v>4.5104944331408542E-3</v>
      </c>
      <c r="L16" s="141">
        <f t="shared" si="5"/>
        <v>0.27761580001521846</v>
      </c>
      <c r="N16" s="151">
        <f t="shared" si="6"/>
        <v>0.1651708903171682</v>
      </c>
      <c r="O16" s="141">
        <f t="shared" si="7"/>
        <v>10.166080356449164</v>
      </c>
      <c r="Q16" s="151">
        <v>-3.1208807333995482E-2</v>
      </c>
      <c r="R16" s="141">
        <f t="shared" si="8"/>
        <v>-1.9208665799227715</v>
      </c>
      <c r="T16" s="11"/>
    </row>
    <row r="17" spans="1:20" x14ac:dyDescent="0.2">
      <c r="A17" s="10" t="str">
        <f>name!$D13</f>
        <v>34 Culture, media and sports occupations</v>
      </c>
      <c r="B17" s="151">
        <v>2.7336424124114056</v>
      </c>
      <c r="C17" s="141">
        <f t="shared" si="0"/>
        <v>1.7326537106783242</v>
      </c>
      <c r="E17" s="151">
        <v>2.9133247399413649</v>
      </c>
      <c r="F17" s="141">
        <f t="shared" si="1"/>
        <v>1.8414289488283702</v>
      </c>
      <c r="H17" s="151">
        <f t="shared" si="3"/>
        <v>0.17968232752995927</v>
      </c>
      <c r="I17" s="141">
        <f t="shared" si="4"/>
        <v>6.5730004302741785</v>
      </c>
      <c r="K17" s="207">
        <f t="shared" si="2"/>
        <v>7.5890232527712409E-3</v>
      </c>
      <c r="L17" s="141">
        <f t="shared" si="5"/>
        <v>0.27761580001521846</v>
      </c>
      <c r="N17" s="151">
        <f t="shared" si="6"/>
        <v>0.22814827049394254</v>
      </c>
      <c r="O17" s="141">
        <f t="shared" si="7"/>
        <v>8.3459442046294541</v>
      </c>
      <c r="Q17" s="151">
        <v>-5.6054966216754515E-2</v>
      </c>
      <c r="R17" s="141">
        <f t="shared" si="8"/>
        <v>-2.0505595743704901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8.6739723319408153</v>
      </c>
      <c r="C18" s="141">
        <f t="shared" si="0"/>
        <v>5.4977894252090458</v>
      </c>
      <c r="E18" s="151">
        <v>9.2311567542817219</v>
      </c>
      <c r="F18" s="141">
        <f t="shared" si="1"/>
        <v>5.8347492284190139</v>
      </c>
      <c r="H18" s="151">
        <f t="shared" si="3"/>
        <v>0.55718442234090659</v>
      </c>
      <c r="I18" s="141">
        <f t="shared" si="4"/>
        <v>6.4236361498311911</v>
      </c>
      <c r="K18" s="207">
        <f t="shared" si="2"/>
        <v>2.4080317682416193E-2</v>
      </c>
      <c r="L18" s="141">
        <f t="shared" si="5"/>
        <v>0.27761580001521846</v>
      </c>
      <c r="N18" s="151">
        <f t="shared" si="6"/>
        <v>0.7054039841666232</v>
      </c>
      <c r="O18" s="141">
        <f t="shared" si="7"/>
        <v>8.13242142321646</v>
      </c>
      <c r="Q18" s="151">
        <v>-0.1722998795081328</v>
      </c>
      <c r="R18" s="141">
        <f t="shared" si="8"/>
        <v>-1.9864010734004778</v>
      </c>
      <c r="T18" s="11"/>
    </row>
    <row r="19" spans="1:20" x14ac:dyDescent="0.2">
      <c r="A19" s="10" t="str">
        <f>name!$D15</f>
        <v>41 Administrative occupations</v>
      </c>
      <c r="B19" s="151">
        <v>15.665761742664843</v>
      </c>
      <c r="C19" s="141">
        <f t="shared" si="0"/>
        <v>9.929367532049314</v>
      </c>
      <c r="E19" s="151">
        <v>15.268930164773476</v>
      </c>
      <c r="F19" s="141">
        <f t="shared" si="1"/>
        <v>9.6510525028591587</v>
      </c>
      <c r="H19" s="151">
        <f t="shared" si="3"/>
        <v>-0.39683157789136736</v>
      </c>
      <c r="I19" s="141">
        <f t="shared" si="4"/>
        <v>-2.5331138339134696</v>
      </c>
      <c r="K19" s="207">
        <f t="shared" si="2"/>
        <v>4.3490629790377031E-2</v>
      </c>
      <c r="L19" s="141">
        <f t="shared" si="5"/>
        <v>0.27761580001521846</v>
      </c>
      <c r="N19" s="151">
        <f t="shared" si="6"/>
        <v>-0.24780557532891223</v>
      </c>
      <c r="O19" s="141">
        <f t="shared" si="7"/>
        <v>-1.5818290830635278</v>
      </c>
      <c r="Q19" s="151">
        <v>-0.19251663235283217</v>
      </c>
      <c r="R19" s="141">
        <f t="shared" si="8"/>
        <v>-1.2289005508651627</v>
      </c>
      <c r="T19" s="11"/>
    </row>
    <row r="20" spans="1:20" x14ac:dyDescent="0.2">
      <c r="A20" s="10" t="str">
        <f>name!$D16</f>
        <v>42 Secretarial and related occupations</v>
      </c>
      <c r="B20" s="151">
        <v>3.6981522546250898</v>
      </c>
      <c r="C20" s="141">
        <f t="shared" si="0"/>
        <v>2.3439851523876798</v>
      </c>
      <c r="E20" s="151">
        <v>3.1823187762781431</v>
      </c>
      <c r="F20" s="141">
        <f t="shared" si="1"/>
        <v>2.0114523584338175</v>
      </c>
      <c r="H20" s="151">
        <f t="shared" si="3"/>
        <v>-0.51583347834694671</v>
      </c>
      <c r="I20" s="141">
        <f t="shared" si="4"/>
        <v>-13.948411066683919</v>
      </c>
      <c r="K20" s="207">
        <f t="shared" si="2"/>
        <v>1.0266654967458282E-2</v>
      </c>
      <c r="L20" s="141">
        <f t="shared" si="5"/>
        <v>0.27761580001521846</v>
      </c>
      <c r="N20" s="151">
        <f t="shared" si="6"/>
        <v>-0.60429652520591493</v>
      </c>
      <c r="O20" s="141">
        <f t="shared" si="7"/>
        <v>-16.340498811268578</v>
      </c>
      <c r="Q20" s="151">
        <v>7.8196391891509898E-2</v>
      </c>
      <c r="R20" s="141">
        <f t="shared" si="8"/>
        <v>2.1144719445694444</v>
      </c>
      <c r="T20" s="11"/>
    </row>
    <row r="21" spans="1:20" x14ac:dyDescent="0.2">
      <c r="A21" s="10" t="str">
        <f>name!$D17</f>
        <v>51 Skilled agricultural and related trades</v>
      </c>
      <c r="B21" s="151">
        <v>2.9141418603234031</v>
      </c>
      <c r="C21" s="141">
        <f t="shared" si="0"/>
        <v>1.8470589587020532</v>
      </c>
      <c r="E21" s="151">
        <v>2.0339467095367532</v>
      </c>
      <c r="F21" s="141">
        <f t="shared" si="1"/>
        <v>1.2855993360323326</v>
      </c>
      <c r="H21" s="151">
        <f t="shared" si="3"/>
        <v>-0.88019515078664989</v>
      </c>
      <c r="I21" s="141">
        <f t="shared" si="4"/>
        <v>-30.204265714400336</v>
      </c>
      <c r="K21" s="207">
        <f t="shared" si="2"/>
        <v>8.0901182391151863E-3</v>
      </c>
      <c r="L21" s="141">
        <f t="shared" si="5"/>
        <v>0.27761580001521852</v>
      </c>
      <c r="N21" s="151">
        <f t="shared" si="6"/>
        <v>-2.5544482946787239E-2</v>
      </c>
      <c r="O21" s="141">
        <f t="shared" si="7"/>
        <v>-0.87656964455232067</v>
      </c>
      <c r="Q21" s="151">
        <v>-0.86274078607897786</v>
      </c>
      <c r="R21" s="141">
        <f t="shared" si="8"/>
        <v>-29.605311869863236</v>
      </c>
      <c r="T21" s="11"/>
    </row>
    <row r="22" spans="1:20" x14ac:dyDescent="0.2">
      <c r="A22" s="10" t="str">
        <f>name!$D18</f>
        <v>52 Skilled metal, electrical and electronic trades</v>
      </c>
      <c r="B22" s="151">
        <v>7.6830099025806549</v>
      </c>
      <c r="C22" s="141">
        <f t="shared" si="0"/>
        <v>4.869691645273341</v>
      </c>
      <c r="E22" s="151">
        <v>6.4427069260952541</v>
      </c>
      <c r="F22" s="141">
        <f t="shared" si="1"/>
        <v>4.0722501271065381</v>
      </c>
      <c r="H22" s="151">
        <f t="shared" si="3"/>
        <v>-1.2403029764854008</v>
      </c>
      <c r="I22" s="141">
        <f t="shared" si="4"/>
        <v>-16.143451488573433</v>
      </c>
      <c r="K22" s="207">
        <f t="shared" si="2"/>
        <v>2.132924940629774E-2</v>
      </c>
      <c r="L22" s="141">
        <f t="shared" si="5"/>
        <v>0.27761580001521846</v>
      </c>
      <c r="N22" s="151">
        <f t="shared" si="6"/>
        <v>-1.0564678225872886</v>
      </c>
      <c r="O22" s="141">
        <f t="shared" si="7"/>
        <v>-13.750702341701141</v>
      </c>
      <c r="Q22" s="151">
        <v>-0.20516440330440988</v>
      </c>
      <c r="R22" s="141">
        <f t="shared" si="8"/>
        <v>-2.6703649468875081</v>
      </c>
      <c r="T22" s="11"/>
    </row>
    <row r="23" spans="1:20" x14ac:dyDescent="0.2">
      <c r="A23" s="10" t="str">
        <f>name!$D19</f>
        <v>53 Skilled construction and building trades</v>
      </c>
      <c r="B23" s="151">
        <v>5.4967548511219633</v>
      </c>
      <c r="C23" s="141">
        <f t="shared" si="0"/>
        <v>3.4839862910541566</v>
      </c>
      <c r="E23" s="151">
        <v>5.3275342789216644</v>
      </c>
      <c r="F23" s="141">
        <f t="shared" si="1"/>
        <v>3.3673815049122457</v>
      </c>
      <c r="H23" s="151">
        <f t="shared" si="3"/>
        <v>-0.16922057220029885</v>
      </c>
      <c r="I23" s="141">
        <f t="shared" si="4"/>
        <v>-3.0785541066245425</v>
      </c>
      <c r="K23" s="207">
        <f t="shared" si="2"/>
        <v>1.5259859954817569E-2</v>
      </c>
      <c r="L23" s="141">
        <f t="shared" si="5"/>
        <v>0.27761580001521846</v>
      </c>
      <c r="N23" s="151">
        <f t="shared" si="6"/>
        <v>-0.72161518103800737</v>
      </c>
      <c r="O23" s="141">
        <f t="shared" si="7"/>
        <v>-13.128021907157017</v>
      </c>
      <c r="Q23" s="151">
        <v>0.53713474888289092</v>
      </c>
      <c r="R23" s="141">
        <f t="shared" si="8"/>
        <v>9.7718520005172564</v>
      </c>
      <c r="T23" s="11"/>
    </row>
    <row r="24" spans="1:20" x14ac:dyDescent="0.2">
      <c r="A24" s="10" t="str">
        <f>name!$D20</f>
        <v>54 Textiles, printing and other skilled trades</v>
      </c>
      <c r="B24" s="151">
        <v>3.2066349870153079</v>
      </c>
      <c r="C24" s="141">
        <f t="shared" si="0"/>
        <v>2.0324487152443451</v>
      </c>
      <c r="E24" s="151">
        <v>2.8534856493210743</v>
      </c>
      <c r="F24" s="141">
        <f t="shared" si="1"/>
        <v>1.8036063771702637</v>
      </c>
      <c r="H24" s="151">
        <f t="shared" si="3"/>
        <v>-0.35314933769423362</v>
      </c>
      <c r="I24" s="141">
        <f t="shared" si="4"/>
        <v>-11.013081910608735</v>
      </c>
      <c r="K24" s="207">
        <f t="shared" si="2"/>
        <v>8.9021253727704433E-3</v>
      </c>
      <c r="L24" s="141">
        <f t="shared" si="5"/>
        <v>0.27761580001521846</v>
      </c>
      <c r="N24" s="151">
        <f t="shared" si="6"/>
        <v>-0.48069367130152224</v>
      </c>
      <c r="O24" s="141">
        <f t="shared" si="7"/>
        <v>-14.990595226709772</v>
      </c>
      <c r="Q24" s="151">
        <v>0.11864220823451818</v>
      </c>
      <c r="R24" s="141">
        <f t="shared" si="8"/>
        <v>3.6998975160858185</v>
      </c>
      <c r="T24" s="11"/>
    </row>
    <row r="25" spans="1:20" x14ac:dyDescent="0.2">
      <c r="A25" s="10" t="str">
        <f>name!$D21</f>
        <v>61 Caring personal service occupations</v>
      </c>
      <c r="B25" s="151">
        <v>11.887083433075261</v>
      </c>
      <c r="C25" s="141">
        <f t="shared" si="0"/>
        <v>7.5343428701387198</v>
      </c>
      <c r="E25" s="151">
        <v>11.871465414707647</v>
      </c>
      <c r="F25" s="141">
        <f t="shared" si="1"/>
        <v>7.5036125495908266</v>
      </c>
      <c r="H25" s="151">
        <f t="shared" si="3"/>
        <v>-1.5618018367614894E-2</v>
      </c>
      <c r="I25" s="141">
        <f t="shared" si="4"/>
        <v>-0.13138646208336047</v>
      </c>
      <c r="K25" s="207">
        <f t="shared" si="2"/>
        <v>3.3000421771208384E-2</v>
      </c>
      <c r="L25" s="141">
        <f t="shared" si="5"/>
        <v>0.27761580001521846</v>
      </c>
      <c r="N25" s="151">
        <f t="shared" si="6"/>
        <v>-0.56930780075463661</v>
      </c>
      <c r="O25" s="141">
        <f t="shared" si="7"/>
        <v>-4.7892975931384809</v>
      </c>
      <c r="Q25" s="151">
        <v>0.52068936061581328</v>
      </c>
      <c r="R25" s="141">
        <f t="shared" si="8"/>
        <v>4.3802953310399007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3.7343008850464399</v>
      </c>
      <c r="C26" s="141">
        <f t="shared" si="0"/>
        <v>2.366897095204751</v>
      </c>
      <c r="E26" s="151">
        <v>3.2125482930704754</v>
      </c>
      <c r="F26" s="141">
        <f t="shared" si="1"/>
        <v>2.0305595683398492</v>
      </c>
      <c r="H26" s="151">
        <f t="shared" si="3"/>
        <v>-0.52175259197596446</v>
      </c>
      <c r="I26" s="141">
        <f t="shared" si="4"/>
        <v>-13.971894821471409</v>
      </c>
      <c r="K26" s="207">
        <f t="shared" si="2"/>
        <v>1.0367009276997057E-2</v>
      </c>
      <c r="L26" s="141">
        <f t="shared" si="5"/>
        <v>0.27761580001521846</v>
      </c>
      <c r="N26" s="151">
        <f t="shared" si="6"/>
        <v>-0.54661914911325027</v>
      </c>
      <c r="O26" s="141">
        <f t="shared" si="7"/>
        <v>-14.637790738880231</v>
      </c>
      <c r="Q26" s="151">
        <v>1.4499547860288764E-2</v>
      </c>
      <c r="R26" s="141">
        <f t="shared" si="8"/>
        <v>0.38828011739360541</v>
      </c>
      <c r="T26" s="11"/>
    </row>
    <row r="27" spans="1:20" x14ac:dyDescent="0.2">
      <c r="A27" s="10" t="str">
        <f>name!$D23</f>
        <v>63 Community and civil enforcement occupations</v>
      </c>
      <c r="B27" s="151">
        <v>0.15202012898985487</v>
      </c>
      <c r="C27" s="141">
        <f t="shared" si="0"/>
        <v>9.6354314447338482E-2</v>
      </c>
      <c r="E27" s="151">
        <v>0.16468663040904913</v>
      </c>
      <c r="F27" s="141">
        <f t="shared" si="1"/>
        <v>0.10409369218699774</v>
      </c>
      <c r="H27" s="151">
        <f t="shared" si="3"/>
        <v>1.2666501419194259E-2</v>
      </c>
      <c r="I27" s="141">
        <f t="shared" si="4"/>
        <v>8.3321212153685043</v>
      </c>
      <c r="K27" s="207">
        <f t="shared" si="2"/>
        <v>4.2203189727935266E-4</v>
      </c>
      <c r="L27" s="141">
        <f t="shared" si="5"/>
        <v>0.27761580001521846</v>
      </c>
      <c r="N27" s="151">
        <f t="shared" si="6"/>
        <v>1.0529511984927648E-2</v>
      </c>
      <c r="O27" s="141">
        <f t="shared" si="7"/>
        <v>6.9263932710058027</v>
      </c>
      <c r="Q27" s="151">
        <v>1.7149575369872576E-3</v>
      </c>
      <c r="R27" s="141">
        <f t="shared" si="8"/>
        <v>1.1281121443474806</v>
      </c>
      <c r="T27" s="172"/>
    </row>
    <row r="28" spans="1:20" x14ac:dyDescent="0.2">
      <c r="A28" s="10" t="str">
        <f>name!$D24</f>
        <v>71 Sales occupations</v>
      </c>
      <c r="B28" s="151">
        <v>9.8787882316537328</v>
      </c>
      <c r="C28" s="141">
        <f t="shared" si="0"/>
        <v>6.2614331007109838</v>
      </c>
      <c r="E28" s="151">
        <v>8.7832456392984657</v>
      </c>
      <c r="F28" s="141">
        <f t="shared" si="1"/>
        <v>5.5516374687431043</v>
      </c>
      <c r="H28" s="151">
        <f t="shared" si="3"/>
        <v>-1.0955425923552671</v>
      </c>
      <c r="I28" s="141">
        <f t="shared" si="4"/>
        <v>-11.089847931398268</v>
      </c>
      <c r="K28" s="207">
        <f t="shared" si="2"/>
        <v>2.7425076981114762E-2</v>
      </c>
      <c r="L28" s="141">
        <f t="shared" si="5"/>
        <v>0.27761580001521846</v>
      </c>
      <c r="N28" s="151">
        <f>H28-(K28+Q28)</f>
        <v>-0.82006848224358453</v>
      </c>
      <c r="O28" s="141">
        <f t="shared" si="7"/>
        <v>-8.3013064255787086</v>
      </c>
      <c r="Q28" s="151">
        <v>-0.30289918709279728</v>
      </c>
      <c r="R28" s="141">
        <f t="shared" si="8"/>
        <v>-3.0661573058347789</v>
      </c>
      <c r="T28" s="11"/>
    </row>
    <row r="29" spans="1:20" x14ac:dyDescent="0.2">
      <c r="A29" s="10" t="str">
        <f>name!$D25</f>
        <v>72 Customer service occupations</v>
      </c>
      <c r="B29" s="151">
        <v>2.6513619763107528</v>
      </c>
      <c r="C29" s="141">
        <f t="shared" si="0"/>
        <v>1.6805022287292759</v>
      </c>
      <c r="E29" s="151">
        <v>2.8484807492037567</v>
      </c>
      <c r="F29" s="141">
        <f t="shared" si="1"/>
        <v>1.8004429234585402</v>
      </c>
      <c r="H29" s="151">
        <f t="shared" si="3"/>
        <v>0.19711877289300395</v>
      </c>
      <c r="I29" s="141">
        <f t="shared" si="4"/>
        <v>7.4346232107954435</v>
      </c>
      <c r="K29" s="207">
        <f t="shared" si="2"/>
        <v>7.3605997618344035E-3</v>
      </c>
      <c r="L29" s="141">
        <f t="shared" si="5"/>
        <v>0.27761580001521846</v>
      </c>
      <c r="N29" s="151">
        <f t="shared" si="6"/>
        <v>0.20216447323142336</v>
      </c>
      <c r="O29" s="141">
        <f t="shared" si="7"/>
        <v>7.6249291887607828</v>
      </c>
      <c r="Q29" s="151">
        <v>-1.2406300100253833E-2</v>
      </c>
      <c r="R29" s="141">
        <f t="shared" si="8"/>
        <v>-0.46792177798056173</v>
      </c>
      <c r="T29" s="11"/>
    </row>
    <row r="30" spans="1:20" x14ac:dyDescent="0.2">
      <c r="A30" s="10" t="str">
        <f>name!$D26</f>
        <v>81 Process, plant and machine operatives</v>
      </c>
      <c r="B30" s="151">
        <v>6.7104838481441549</v>
      </c>
      <c r="C30" s="141">
        <f t="shared" si="0"/>
        <v>4.2532793196157463</v>
      </c>
      <c r="E30" s="151">
        <v>5.17753310906543</v>
      </c>
      <c r="F30" s="141">
        <f t="shared" si="1"/>
        <v>3.2725700708333418</v>
      </c>
      <c r="H30" s="151">
        <f t="shared" si="3"/>
        <v>-1.5329507390787249</v>
      </c>
      <c r="I30" s="141">
        <f t="shared" si="4"/>
        <v>-22.844116367297062</v>
      </c>
      <c r="K30" s="207">
        <f t="shared" si="2"/>
        <v>1.8629363419917413E-2</v>
      </c>
      <c r="L30" s="141">
        <f t="shared" si="5"/>
        <v>0.27761580001521846</v>
      </c>
      <c r="N30" s="151">
        <f t="shared" si="6"/>
        <v>-1.0242194479674631</v>
      </c>
      <c r="O30" s="141">
        <f t="shared" si="7"/>
        <v>-15.262974640058486</v>
      </c>
      <c r="Q30" s="151">
        <v>-0.5273606545311792</v>
      </c>
      <c r="R30" s="141">
        <f t="shared" si="8"/>
        <v>-7.8587575272537995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6.2088339092330287</v>
      </c>
      <c r="C31" s="141">
        <f t="shared" si="0"/>
        <v>3.9353205316742064</v>
      </c>
      <c r="E31" s="151">
        <v>5.8539310014572212</v>
      </c>
      <c r="F31" s="141">
        <f t="shared" si="1"/>
        <v>3.7001017643999878</v>
      </c>
      <c r="H31" s="151">
        <f t="shared" si="3"/>
        <v>-0.35490290777580746</v>
      </c>
      <c r="I31" s="141">
        <f t="shared" si="4"/>
        <v>-5.7160960168066151</v>
      </c>
      <c r="K31" s="207">
        <f t="shared" si="2"/>
        <v>1.7236703928733436E-2</v>
      </c>
      <c r="L31" s="141">
        <f t="shared" si="5"/>
        <v>0.27761580001521846</v>
      </c>
      <c r="N31" s="151">
        <f t="shared" si="6"/>
        <v>-0.33560034506821967</v>
      </c>
      <c r="O31" s="141">
        <f t="shared" si="7"/>
        <v>-5.4052073219281214</v>
      </c>
      <c r="Q31" s="151">
        <v>-3.6539266636321226E-2</v>
      </c>
      <c r="R31" s="141">
        <f t="shared" si="8"/>
        <v>-0.58850449489371004</v>
      </c>
      <c r="T31" s="11"/>
    </row>
    <row r="32" spans="1:20" x14ac:dyDescent="0.2">
      <c r="A32" s="10" t="str">
        <f>name!$D28</f>
        <v>91 Elementary trades and related occupations</v>
      </c>
      <c r="B32" s="151">
        <v>3.5925633310032539</v>
      </c>
      <c r="C32" s="141">
        <f t="shared" si="0"/>
        <v>2.2770601443876317</v>
      </c>
      <c r="E32" s="151">
        <v>2.6138703589772767</v>
      </c>
      <c r="F32" s="141">
        <f t="shared" si="1"/>
        <v>1.6521524296677055</v>
      </c>
      <c r="H32" s="151">
        <f t="shared" si="3"/>
        <v>-0.97869297202597716</v>
      </c>
      <c r="I32" s="141">
        <f t="shared" si="4"/>
        <v>-27.24219121149547</v>
      </c>
      <c r="K32" s="207">
        <f t="shared" si="2"/>
        <v>9.9735234324180647E-3</v>
      </c>
      <c r="L32" s="141">
        <f t="shared" si="5"/>
        <v>0.27761580001521846</v>
      </c>
      <c r="N32" s="151">
        <f>H32-(K32+Q32)</f>
        <v>-0.75983301598650277</v>
      </c>
      <c r="O32" s="141">
        <f t="shared" si="7"/>
        <v>-21.150163434260545</v>
      </c>
      <c r="Q32" s="151">
        <v>-0.22883347947189242</v>
      </c>
      <c r="R32" s="141">
        <f t="shared" si="8"/>
        <v>-6.3696435772501392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14.572470714403842</v>
      </c>
      <c r="C33" s="141">
        <f t="shared" si="0"/>
        <v>9.2364112227796067</v>
      </c>
      <c r="E33" s="151">
        <v>13.472385071789038</v>
      </c>
      <c r="F33" s="141">
        <f t="shared" si="1"/>
        <v>8.5155079146634449</v>
      </c>
      <c r="H33" s="151">
        <f t="shared" ref="H33" si="9">E33-B33</f>
        <v>-1.100085642614804</v>
      </c>
      <c r="I33" s="141">
        <f>IF(B33&lt;&gt;0,((E33/B33)-1)*100,0)</f>
        <v>-7.549067444873625</v>
      </c>
      <c r="K33" s="207">
        <f t="shared" si="2"/>
        <v>4.0455481155775644E-2</v>
      </c>
      <c r="L33" s="141">
        <f t="shared" ref="L33" si="10">IF(B33&lt;&gt;0,K33/B33*100,0)</f>
        <v>0.27761580001521846</v>
      </c>
      <c r="N33" s="151">
        <f>H33-(K33+Q33)</f>
        <v>-2.0160006982267897</v>
      </c>
      <c r="O33" s="141">
        <f t="shared" ref="O33" si="11">IF(B33&lt;&gt;0,N33/B33*100,0)</f>
        <v>-13.834309484898244</v>
      </c>
      <c r="Q33" s="151">
        <v>0.87545957445621014</v>
      </c>
      <c r="R33" s="141">
        <f t="shared" ref="R33" si="12">IF(B33&lt;&gt;0,Q33/B33*100,0)</f>
        <v>6.0076262400093974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157.77199999999999</v>
      </c>
      <c r="C35" s="147">
        <f>B35/B$35*100</f>
        <v>100</v>
      </c>
      <c r="D35" s="145"/>
      <c r="E35" s="152">
        <f>SUM(E8:E33)</f>
        <v>158.21</v>
      </c>
      <c r="F35" s="147">
        <f t="shared" ref="F35" si="13">E35/E$35*100</f>
        <v>100</v>
      </c>
      <c r="G35" s="145"/>
      <c r="H35" s="152">
        <f>E35-B35</f>
        <v>0.4380000000000166</v>
      </c>
      <c r="I35" s="147">
        <f>IF(B35&lt;&gt;0,((E35/B35)-1)*100,0)</f>
        <v>0.27761580001521846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Worcestershire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10.692478921331796</v>
      </c>
      <c r="C44" s="141">
        <f t="shared" ref="C44:C68" si="15">B44/B$71*100</f>
        <v>6.75840902681992</v>
      </c>
      <c r="E44" s="151">
        <v>11.179881305457986</v>
      </c>
      <c r="F44" s="141">
        <f t="shared" ref="F44:F68" si="16">E44/E$71*100</f>
        <v>6.580232785832921</v>
      </c>
      <c r="H44" s="151">
        <f>E44-B44</f>
        <v>0.48740238412618986</v>
      </c>
      <c r="I44" s="141">
        <f>IF(B44&gt;0,((E44/B44)-1)*100,0)</f>
        <v>4.5583665650610561</v>
      </c>
      <c r="K44" s="151">
        <f>(($E$71/$B$71)-1)*B44</f>
        <v>0.79012559932551119</v>
      </c>
      <c r="L44" s="141">
        <f>IF(B44&gt;0,K44/B44*100,0)</f>
        <v>7.3895455407369415</v>
      </c>
      <c r="N44" s="151">
        <f>H44-(K44+Q44)</f>
        <v>-0.10535619101141391</v>
      </c>
      <c r="O44" s="141">
        <f>IF(B44&gt;0,N44/B44*100,0)</f>
        <v>-0.98532989203490828</v>
      </c>
      <c r="Q44" s="151">
        <v>-0.19736702418790744</v>
      </c>
      <c r="R44" s="141">
        <f>IF(B44&gt;0,Q44/B44*100,0)</f>
        <v>-1.8458490836409758</v>
      </c>
      <c r="T44" s="151"/>
    </row>
    <row r="45" spans="1:20" x14ac:dyDescent="0.2">
      <c r="A45" s="135" t="str">
        <f t="shared" si="14"/>
        <v>12 Other managers and proprietors</v>
      </c>
      <c r="B45" s="151">
        <v>4.7371137834390336</v>
      </c>
      <c r="C45" s="141">
        <f t="shared" si="15"/>
        <v>2.9941936561778859</v>
      </c>
      <c r="E45" s="151">
        <v>6.9564683656060886</v>
      </c>
      <c r="F45" s="141">
        <f t="shared" si="16"/>
        <v>4.0944246152795403</v>
      </c>
      <c r="H45" s="151">
        <f t="shared" ref="H45:H71" si="17">E45-B45</f>
        <v>2.2193545821670551</v>
      </c>
      <c r="I45" s="141">
        <f t="shared" ref="I45:I71" si="18">IF(B45&gt;0,((E45/B45)-1)*100,0)</f>
        <v>46.850354110680769</v>
      </c>
      <c r="K45" s="151">
        <f t="shared" ref="K45:K68" si="19">(($E$71/$B$71)-1)*B45</f>
        <v>0.3500511803437541</v>
      </c>
      <c r="L45" s="141">
        <f t="shared" ref="L45:L68" si="20">IF(B45&gt;0,K45/B45*100,0)</f>
        <v>7.3895455407369415</v>
      </c>
      <c r="N45" s="151">
        <f t="shared" ref="N45:N68" si="21">H45-(K45+Q45)</f>
        <v>1.6842475486583792</v>
      </c>
      <c r="O45" s="141">
        <f t="shared" ref="O45:O68" si="22">IF(B45&gt;0,N45/B45*100,0)</f>
        <v>35.554297947127942</v>
      </c>
      <c r="Q45" s="151">
        <v>0.18505585316492176</v>
      </c>
      <c r="R45" s="141">
        <f>IF(B45&gt;0,Q45/B45*100,0)</f>
        <v>3.9065106228158943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9.2525770027199616</v>
      </c>
      <c r="C46" s="141">
        <f t="shared" si="15"/>
        <v>5.8482883526451941</v>
      </c>
      <c r="E46" s="151">
        <v>10.805801432917969</v>
      </c>
      <c r="F46" s="141">
        <f t="shared" si="16"/>
        <v>6.3600575823085048</v>
      </c>
      <c r="H46" s="151">
        <f t="shared" si="17"/>
        <v>1.5532244301980072</v>
      </c>
      <c r="I46" s="141">
        <f t="shared" si="18"/>
        <v>16.78693870628052</v>
      </c>
      <c r="K46" s="151">
        <f t="shared" si="19"/>
        <v>0.68372339130774473</v>
      </c>
      <c r="L46" s="141">
        <f t="shared" si="20"/>
        <v>7.3895455407369415</v>
      </c>
      <c r="N46" s="151">
        <f t="shared" si="21"/>
        <v>1.0161577076882917</v>
      </c>
      <c r="O46" s="141">
        <f t="shared" si="22"/>
        <v>10.982429083157848</v>
      </c>
      <c r="Q46" s="151">
        <v>-0.14665666879802938</v>
      </c>
      <c r="R46" s="141">
        <f t="shared" ref="R46:R68" si="23">IF(B46&gt;0,Q46/B46*100,0)</f>
        <v>-1.5850359176142712</v>
      </c>
      <c r="T46" s="151"/>
    </row>
    <row r="47" spans="1:20" x14ac:dyDescent="0.2">
      <c r="A47" s="135" t="str">
        <f t="shared" si="14"/>
        <v>22 Health professionals</v>
      </c>
      <c r="B47" s="151">
        <v>7.9874173016590495</v>
      </c>
      <c r="C47" s="141">
        <f t="shared" si="15"/>
        <v>5.0486172186707856</v>
      </c>
      <c r="E47" s="151">
        <v>9.6089298665204659</v>
      </c>
      <c r="F47" s="141">
        <f t="shared" si="16"/>
        <v>5.655605244536801</v>
      </c>
      <c r="H47" s="151">
        <f t="shared" si="17"/>
        <v>1.6215125648614164</v>
      </c>
      <c r="I47" s="141">
        <f t="shared" si="18"/>
        <v>20.300836974232151</v>
      </c>
      <c r="K47" s="151">
        <f t="shared" si="19"/>
        <v>0.5902338390347972</v>
      </c>
      <c r="L47" s="141">
        <f t="shared" si="20"/>
        <v>7.3895455407369415</v>
      </c>
      <c r="N47" s="151">
        <f t="shared" si="21"/>
        <v>0.75475138191535351</v>
      </c>
      <c r="O47" s="141">
        <f t="shared" si="22"/>
        <v>9.4492544136711842</v>
      </c>
      <c r="Q47" s="151">
        <v>0.27652734391126566</v>
      </c>
      <c r="R47" s="141">
        <f t="shared" si="23"/>
        <v>3.4620370198240269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6.5351717626369465</v>
      </c>
      <c r="C48" s="141">
        <f t="shared" si="15"/>
        <v>4.1306944963257353</v>
      </c>
      <c r="E48" s="151">
        <v>7.7626755806197032</v>
      </c>
      <c r="F48" s="141">
        <f t="shared" si="16"/>
        <v>4.5689404892376775</v>
      </c>
      <c r="H48" s="151">
        <f t="shared" si="17"/>
        <v>1.2275038179827567</v>
      </c>
      <c r="I48" s="141">
        <f t="shared" si="18"/>
        <v>18.783038343394033</v>
      </c>
      <c r="K48" s="151">
        <f t="shared" si="19"/>
        <v>0.48291949356543828</v>
      </c>
      <c r="L48" s="141">
        <f t="shared" si="20"/>
        <v>7.3895455407369415</v>
      </c>
      <c r="N48" s="151">
        <f t="shared" si="21"/>
        <v>0.62532594444251266</v>
      </c>
      <c r="O48" s="141">
        <f t="shared" si="22"/>
        <v>9.5686229399147908</v>
      </c>
      <c r="Q48" s="151">
        <v>0.11925837997480568</v>
      </c>
      <c r="R48" s="141">
        <f t="shared" si="23"/>
        <v>1.8248698627422892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9.6784643035562201</v>
      </c>
      <c r="C49" s="141">
        <f t="shared" si="15"/>
        <v>6.1174794915341755</v>
      </c>
      <c r="E49" s="151">
        <v>12.384974629821606</v>
      </c>
      <c r="F49" s="141">
        <f t="shared" si="16"/>
        <v>7.2895242699110723</v>
      </c>
      <c r="H49" s="151">
        <f t="shared" si="17"/>
        <v>2.706510326265386</v>
      </c>
      <c r="I49" s="141">
        <f t="shared" si="18"/>
        <v>27.964253846252408</v>
      </c>
      <c r="K49" s="151">
        <f t="shared" si="19"/>
        <v>0.71519452735525535</v>
      </c>
      <c r="L49" s="141">
        <f t="shared" si="20"/>
        <v>7.3895455407369415</v>
      </c>
      <c r="N49" s="151">
        <f t="shared" si="21"/>
        <v>2.0150512852924627</v>
      </c>
      <c r="O49" s="141">
        <f t="shared" si="22"/>
        <v>20.819948517576901</v>
      </c>
      <c r="Q49" s="151">
        <v>-2.3735486382332166E-2</v>
      </c>
      <c r="R49" s="141">
        <f t="shared" si="23"/>
        <v>-0.24524021206144123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2.984612356827248</v>
      </c>
      <c r="C50" s="141">
        <f t="shared" si="15"/>
        <v>1.8864878053392629</v>
      </c>
      <c r="E50" s="151">
        <v>2.8127844668558213</v>
      </c>
      <c r="F50" s="141">
        <f t="shared" si="16"/>
        <v>1.655543208607261</v>
      </c>
      <c r="H50" s="151">
        <f t="shared" si="17"/>
        <v>-0.17182788997142673</v>
      </c>
      <c r="I50" s="141">
        <f t="shared" si="18"/>
        <v>-5.7571258652190931</v>
      </c>
      <c r="K50" s="151">
        <f t="shared" si="19"/>
        <v>0.22054928932221163</v>
      </c>
      <c r="L50" s="141">
        <f t="shared" si="20"/>
        <v>7.3895455407369415</v>
      </c>
      <c r="N50" s="151">
        <f t="shared" si="21"/>
        <v>-0.34496290240564986</v>
      </c>
      <c r="O50" s="141">
        <f t="shared" si="22"/>
        <v>-11.558047115115412</v>
      </c>
      <c r="Q50" s="151">
        <v>-4.7414276887988507E-2</v>
      </c>
      <c r="R50" s="141">
        <f t="shared" si="23"/>
        <v>-1.5886242908406241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3.3274163175653801</v>
      </c>
      <c r="C51" s="141">
        <f t="shared" si="15"/>
        <v>2.1031643496399592</v>
      </c>
      <c r="E51" s="151">
        <v>3.805160330168222</v>
      </c>
      <c r="F51" s="141">
        <f t="shared" si="16"/>
        <v>2.2396338633487876</v>
      </c>
      <c r="H51" s="151">
        <f t="shared" si="17"/>
        <v>0.47774401260284183</v>
      </c>
      <c r="I51" s="141">
        <f t="shared" si="18"/>
        <v>14.357806989189736</v>
      </c>
      <c r="K51" s="151">
        <f t="shared" si="19"/>
        <v>0.2458809441164059</v>
      </c>
      <c r="L51" s="141">
        <f t="shared" si="20"/>
        <v>7.3895455407369415</v>
      </c>
      <c r="N51" s="151">
        <f t="shared" si="21"/>
        <v>0.10469295338293605</v>
      </c>
      <c r="O51" s="141">
        <f t="shared" si="22"/>
        <v>3.1463737444053375</v>
      </c>
      <c r="Q51" s="151">
        <v>0.12717011510349985</v>
      </c>
      <c r="R51" s="141">
        <f t="shared" si="23"/>
        <v>3.8218877040474539</v>
      </c>
      <c r="T51" s="151"/>
    </row>
    <row r="52" spans="1:20" x14ac:dyDescent="0.2">
      <c r="A52" s="135" t="str">
        <f t="shared" si="14"/>
        <v>33 Protective service occupations</v>
      </c>
      <c r="B52" s="151">
        <v>1.7631979831365918</v>
      </c>
      <c r="C52" s="141">
        <f t="shared" si="15"/>
        <v>1.1144668372015623</v>
      </c>
      <c r="E52" s="151">
        <v>2.4937167052687657</v>
      </c>
      <c r="F52" s="141">
        <f t="shared" si="16"/>
        <v>1.4677469263093017</v>
      </c>
      <c r="H52" s="151">
        <f t="shared" si="17"/>
        <v>0.73051872213217384</v>
      </c>
      <c r="I52" s="141">
        <f t="shared" si="18"/>
        <v>41.431463120927468</v>
      </c>
      <c r="K52" s="151">
        <f t="shared" si="19"/>
        <v>0.1302923179372337</v>
      </c>
      <c r="L52" s="141">
        <f t="shared" si="20"/>
        <v>7.3895455407369415</v>
      </c>
      <c r="N52" s="151">
        <f t="shared" si="21"/>
        <v>0.62814578633570006</v>
      </c>
      <c r="O52" s="141">
        <f t="shared" si="22"/>
        <v>35.625368923022336</v>
      </c>
      <c r="Q52" s="151">
        <v>-2.79193821407599E-2</v>
      </c>
      <c r="R52" s="141">
        <f t="shared" si="23"/>
        <v>-1.5834513428318182</v>
      </c>
      <c r="T52" s="151"/>
    </row>
    <row r="53" spans="1:20" x14ac:dyDescent="0.2">
      <c r="A53" s="135" t="str">
        <f t="shared" si="14"/>
        <v>34 Culture, media and sports occupations</v>
      </c>
      <c r="B53" s="151">
        <v>2.9133247399413649</v>
      </c>
      <c r="C53" s="141">
        <f t="shared" si="15"/>
        <v>1.8414289488283702</v>
      </c>
      <c r="E53" s="151">
        <v>3.0832143480580401</v>
      </c>
      <c r="F53" s="141">
        <f t="shared" si="16"/>
        <v>1.8147123019040743</v>
      </c>
      <c r="H53" s="151">
        <f t="shared" si="17"/>
        <v>0.16988960811667519</v>
      </c>
      <c r="I53" s="141">
        <f t="shared" si="18"/>
        <v>5.8314682804669005</v>
      </c>
      <c r="K53" s="151">
        <f t="shared" si="19"/>
        <v>0.21528145840752322</v>
      </c>
      <c r="L53" s="141">
        <f t="shared" si="20"/>
        <v>7.3895455407369415</v>
      </c>
      <c r="N53" s="151">
        <f t="shared" si="21"/>
        <v>4.3397098840015413E-2</v>
      </c>
      <c r="O53" s="141">
        <f t="shared" si="22"/>
        <v>1.4896073288722647</v>
      </c>
      <c r="Q53" s="151">
        <v>-8.8788949130863451E-2</v>
      </c>
      <c r="R53" s="141">
        <f t="shared" si="23"/>
        <v>-3.0476845891423165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9.2311567542817219</v>
      </c>
      <c r="C54" s="141">
        <f t="shared" si="15"/>
        <v>5.8347492284190139</v>
      </c>
      <c r="E54" s="151">
        <v>9.4826501347849792</v>
      </c>
      <c r="F54" s="141">
        <f t="shared" si="16"/>
        <v>5.5812797657370963</v>
      </c>
      <c r="H54" s="151">
        <f t="shared" si="17"/>
        <v>0.25149338050325731</v>
      </c>
      <c r="I54" s="141">
        <f t="shared" si="18"/>
        <v>2.7243972472529743</v>
      </c>
      <c r="K54" s="151">
        <f t="shared" si="19"/>
        <v>0.68214053229446192</v>
      </c>
      <c r="L54" s="141">
        <f t="shared" si="20"/>
        <v>7.3895455407369415</v>
      </c>
      <c r="N54" s="151">
        <f t="shared" si="21"/>
        <v>-0.38167707716253063</v>
      </c>
      <c r="O54" s="141">
        <f t="shared" si="22"/>
        <v>-4.1346614224213658</v>
      </c>
      <c r="Q54" s="151">
        <v>-4.8970074628674032E-2</v>
      </c>
      <c r="R54" s="141">
        <f t="shared" si="23"/>
        <v>-0.5304868710626115</v>
      </c>
      <c r="T54" s="151"/>
    </row>
    <row r="55" spans="1:20" x14ac:dyDescent="0.2">
      <c r="A55" s="135" t="str">
        <f t="shared" si="14"/>
        <v>41 Administrative occupations</v>
      </c>
      <c r="B55" s="151">
        <v>15.268930164773476</v>
      </c>
      <c r="C55" s="141">
        <f t="shared" si="15"/>
        <v>9.6510525028591587</v>
      </c>
      <c r="E55" s="151">
        <v>13.677389975016609</v>
      </c>
      <c r="F55" s="141">
        <f t="shared" si="16"/>
        <v>8.0502115791058415</v>
      </c>
      <c r="H55" s="151">
        <f t="shared" si="17"/>
        <v>-1.5915401897568664</v>
      </c>
      <c r="I55" s="141">
        <f t="shared" si="18"/>
        <v>-10.423390326511973</v>
      </c>
      <c r="K55" s="151">
        <f t="shared" si="19"/>
        <v>1.1283045481092562</v>
      </c>
      <c r="L55" s="141">
        <f t="shared" si="20"/>
        <v>7.3895455407369415</v>
      </c>
      <c r="N55" s="151">
        <f t="shared" si="21"/>
        <v>-2.6051192066839093</v>
      </c>
      <c r="O55" s="141">
        <f t="shared" si="22"/>
        <v>-17.061569989324514</v>
      </c>
      <c r="Q55" s="151">
        <v>-0.114725531182213</v>
      </c>
      <c r="R55" s="141">
        <f t="shared" si="23"/>
        <v>-0.75136587792439502</v>
      </c>
      <c r="T55" s="151"/>
    </row>
    <row r="56" spans="1:20" x14ac:dyDescent="0.2">
      <c r="A56" s="135" t="str">
        <f t="shared" si="14"/>
        <v>42 Secretarial and related occupations</v>
      </c>
      <c r="B56" s="151">
        <v>3.1823187762781431</v>
      </c>
      <c r="C56" s="141">
        <f t="shared" si="15"/>
        <v>2.0114523584338175</v>
      </c>
      <c r="E56" s="151">
        <v>2.3967919070584349</v>
      </c>
      <c r="F56" s="141">
        <f t="shared" si="16"/>
        <v>1.4106991171673127</v>
      </c>
      <c r="H56" s="151">
        <f t="shared" si="17"/>
        <v>-0.78552686921970816</v>
      </c>
      <c r="I56" s="141">
        <f t="shared" si="18"/>
        <v>-24.684103776002452</v>
      </c>
      <c r="K56" s="151">
        <f t="shared" si="19"/>
        <v>0.23515889522449593</v>
      </c>
      <c r="L56" s="141">
        <f t="shared" si="20"/>
        <v>7.3895455407369415</v>
      </c>
      <c r="N56" s="151">
        <f t="shared" si="21"/>
        <v>-1.0836396813289708</v>
      </c>
      <c r="O56" s="141">
        <f t="shared" si="22"/>
        <v>-34.051889754310956</v>
      </c>
      <c r="Q56" s="151">
        <v>6.2953916884766814E-2</v>
      </c>
      <c r="R56" s="141">
        <f t="shared" si="23"/>
        <v>1.978240437571565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2.0339467095367532</v>
      </c>
      <c r="C57" s="141">
        <f t="shared" si="15"/>
        <v>1.2855993360323326</v>
      </c>
      <c r="E57" s="151">
        <v>2.1385742887917525</v>
      </c>
      <c r="F57" s="141">
        <f t="shared" si="16"/>
        <v>1.2587178938274368</v>
      </c>
      <c r="H57" s="151">
        <f t="shared" si="17"/>
        <v>0.10462757925499933</v>
      </c>
      <c r="I57" s="141">
        <f t="shared" si="18"/>
        <v>5.144066890465826</v>
      </c>
      <c r="K57" s="151">
        <f t="shared" si="19"/>
        <v>0.1502994183755389</v>
      </c>
      <c r="L57" s="141">
        <f t="shared" si="20"/>
        <v>7.3895455407369415</v>
      </c>
      <c r="N57" s="151">
        <f t="shared" si="21"/>
        <v>2.0917841438525556E-2</v>
      </c>
      <c r="O57" s="141">
        <f t="shared" si="22"/>
        <v>1.0284360617928752</v>
      </c>
      <c r="Q57" s="151">
        <v>-6.6589680559065126E-2</v>
      </c>
      <c r="R57" s="141">
        <f t="shared" si="23"/>
        <v>-3.2739147120639869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6.4427069260952541</v>
      </c>
      <c r="C58" s="141">
        <f t="shared" si="15"/>
        <v>4.0722501271065381</v>
      </c>
      <c r="E58" s="151">
        <v>6.0113439714152177</v>
      </c>
      <c r="F58" s="141">
        <f t="shared" si="16"/>
        <v>3.5381451382953726</v>
      </c>
      <c r="H58" s="151">
        <f t="shared" si="17"/>
        <v>-0.43136295468003638</v>
      </c>
      <c r="I58" s="141">
        <f t="shared" si="18"/>
        <v>-6.6953682610156111</v>
      </c>
      <c r="K58" s="151">
        <f t="shared" si="19"/>
        <v>0.4760867623600219</v>
      </c>
      <c r="L58" s="141">
        <f t="shared" si="20"/>
        <v>7.3895455407369415</v>
      </c>
      <c r="N58" s="151">
        <f t="shared" si="21"/>
        <v>-0.46049266562239144</v>
      </c>
      <c r="O58" s="141">
        <f t="shared" si="22"/>
        <v>-7.1475029192656958</v>
      </c>
      <c r="Q58" s="151">
        <v>-0.44695705141766684</v>
      </c>
      <c r="R58" s="141">
        <f t="shared" si="23"/>
        <v>-6.9374108824868603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5.3275342789216644</v>
      </c>
      <c r="C59" s="141">
        <f t="shared" si="15"/>
        <v>3.3673815049122457</v>
      </c>
      <c r="E59" s="151">
        <v>4.7643021847450271</v>
      </c>
      <c r="F59" s="141">
        <f t="shared" si="16"/>
        <v>2.8041637098928369</v>
      </c>
      <c r="H59" s="151">
        <f t="shared" si="17"/>
        <v>-0.56323209417663733</v>
      </c>
      <c r="I59" s="141">
        <f t="shared" si="18"/>
        <v>-10.57209704694082</v>
      </c>
      <c r="K59" s="151">
        <f t="shared" si="19"/>
        <v>0.39368057173928783</v>
      </c>
      <c r="L59" s="141">
        <f t="shared" si="20"/>
        <v>7.3895455407369415</v>
      </c>
      <c r="N59" s="151">
        <f t="shared" si="21"/>
        <v>-0.66797826172807384</v>
      </c>
      <c r="O59" s="141">
        <f t="shared" si="22"/>
        <v>-12.53822550463773</v>
      </c>
      <c r="Q59" s="151">
        <v>-0.28893440418785127</v>
      </c>
      <c r="R59" s="141">
        <f t="shared" si="23"/>
        <v>-5.4234170830400341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2.8534856493210743</v>
      </c>
      <c r="C60" s="141">
        <f t="shared" si="15"/>
        <v>1.8036063771702637</v>
      </c>
      <c r="E60" s="151">
        <v>2.6765040754226503</v>
      </c>
      <c r="F60" s="141">
        <f t="shared" si="16"/>
        <v>1.57533156098119</v>
      </c>
      <c r="H60" s="151">
        <f t="shared" si="17"/>
        <v>-0.17698157389842395</v>
      </c>
      <c r="I60" s="141">
        <f t="shared" si="18"/>
        <v>-6.2022941640001878</v>
      </c>
      <c r="K60" s="151">
        <f t="shared" si="19"/>
        <v>0.21085962155497401</v>
      </c>
      <c r="L60" s="141">
        <f t="shared" si="20"/>
        <v>7.3895455407369415</v>
      </c>
      <c r="N60" s="151">
        <f t="shared" si="21"/>
        <v>-0.50077224699620126</v>
      </c>
      <c r="O60" s="141">
        <f t="shared" si="22"/>
        <v>-17.549492394165338</v>
      </c>
      <c r="Q60" s="151">
        <v>0.11293105154280335</v>
      </c>
      <c r="R60" s="141">
        <f t="shared" si="23"/>
        <v>3.9576526894282038</v>
      </c>
      <c r="T60" s="151"/>
    </row>
    <row r="61" spans="1:20" x14ac:dyDescent="0.2">
      <c r="A61" s="135" t="str">
        <f t="shared" si="14"/>
        <v>61 Caring personal service occupations</v>
      </c>
      <c r="B61" s="151">
        <v>11.871465414707647</v>
      </c>
      <c r="C61" s="141">
        <f t="shared" si="15"/>
        <v>7.5036125495908266</v>
      </c>
      <c r="E61" s="151">
        <v>14.326525553775525</v>
      </c>
      <c r="F61" s="141">
        <f t="shared" si="16"/>
        <v>8.4322785350148219</v>
      </c>
      <c r="H61" s="151">
        <f t="shared" si="17"/>
        <v>2.4550601390678786</v>
      </c>
      <c r="I61" s="141">
        <f t="shared" si="18"/>
        <v>20.680346135080228</v>
      </c>
      <c r="K61" s="151">
        <f t="shared" si="19"/>
        <v>0.87724734317265718</v>
      </c>
      <c r="L61" s="141">
        <f t="shared" si="20"/>
        <v>7.3895455407369415</v>
      </c>
      <c r="N61" s="151">
        <f t="shared" si="21"/>
        <v>1.1318004192171682</v>
      </c>
      <c r="O61" s="141">
        <f t="shared" si="22"/>
        <v>9.5337886240646608</v>
      </c>
      <c r="Q61" s="151">
        <v>0.44601237667805321</v>
      </c>
      <c r="R61" s="141">
        <f t="shared" si="23"/>
        <v>3.7570119702786244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3.2125482930704754</v>
      </c>
      <c r="C62" s="141">
        <f t="shared" si="15"/>
        <v>2.0305595683398492</v>
      </c>
      <c r="E62" s="151">
        <v>3.3115733993516887</v>
      </c>
      <c r="F62" s="141">
        <f t="shared" si="16"/>
        <v>1.9491194279914126</v>
      </c>
      <c r="H62" s="151">
        <f t="shared" si="17"/>
        <v>9.9025106281213304E-2</v>
      </c>
      <c r="I62" s="141">
        <f t="shared" si="18"/>
        <v>3.0824472427328775</v>
      </c>
      <c r="K62" s="151">
        <f t="shared" si="19"/>
        <v>0.23739271913461005</v>
      </c>
      <c r="L62" s="141">
        <f t="shared" si="20"/>
        <v>7.3895455407369415</v>
      </c>
      <c r="N62" s="151">
        <f t="shared" si="21"/>
        <v>-9.4732343656549922E-2</v>
      </c>
      <c r="O62" s="141">
        <f t="shared" si="22"/>
        <v>-2.9488223993671721</v>
      </c>
      <c r="Q62" s="151">
        <v>-4.3635269196846807E-2</v>
      </c>
      <c r="R62" s="141">
        <f t="shared" si="23"/>
        <v>-1.3582758986368819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0.16468663040904913</v>
      </c>
      <c r="C63" s="141">
        <f t="shared" si="15"/>
        <v>0.10409369218699774</v>
      </c>
      <c r="E63" s="151">
        <v>0.14897533754375891</v>
      </c>
      <c r="F63" s="141">
        <f t="shared" si="16"/>
        <v>8.7683614307013477E-2</v>
      </c>
      <c r="H63" s="151">
        <f t="shared" si="17"/>
        <v>-1.5711292865290216E-2</v>
      </c>
      <c r="I63" s="141">
        <f t="shared" si="18"/>
        <v>-9.5401143530998596</v>
      </c>
      <c r="K63" s="151">
        <f t="shared" si="19"/>
        <v>1.2169593553581817E-2</v>
      </c>
      <c r="L63" s="141">
        <f t="shared" si="20"/>
        <v>7.3895455407369415</v>
      </c>
      <c r="N63" s="151">
        <f t="shared" si="21"/>
        <v>-3.1403829538749345E-2</v>
      </c>
      <c r="O63" s="141">
        <f t="shared" si="22"/>
        <v>-19.068839687076249</v>
      </c>
      <c r="Q63" s="151">
        <v>3.5229431198773092E-3</v>
      </c>
      <c r="R63" s="141">
        <f t="shared" si="23"/>
        <v>2.139179793239447</v>
      </c>
      <c r="T63" s="151"/>
    </row>
    <row r="64" spans="1:20" x14ac:dyDescent="0.2">
      <c r="A64" s="135" t="str">
        <f t="shared" si="14"/>
        <v>71 Sales occupations</v>
      </c>
      <c r="B64" s="151">
        <v>8.7832456392984657</v>
      </c>
      <c r="C64" s="141">
        <f t="shared" si="15"/>
        <v>5.5516374687431043</v>
      </c>
      <c r="E64" s="151">
        <v>7.818023761603957</v>
      </c>
      <c r="F64" s="141">
        <f t="shared" si="16"/>
        <v>4.6015172139092533</v>
      </c>
      <c r="H64" s="151">
        <f t="shared" si="17"/>
        <v>-0.96522187769450873</v>
      </c>
      <c r="I64" s="141">
        <f t="shared" si="18"/>
        <v>-10.989353108557742</v>
      </c>
      <c r="K64" s="151">
        <f t="shared" si="19"/>
        <v>0.64904193647075159</v>
      </c>
      <c r="L64" s="141">
        <f t="shared" si="20"/>
        <v>7.3895455407369415</v>
      </c>
      <c r="N64" s="151">
        <f t="shared" si="21"/>
        <v>-1.4813654494516486</v>
      </c>
      <c r="O64" s="141">
        <f t="shared" si="22"/>
        <v>-16.865809181330924</v>
      </c>
      <c r="Q64" s="151">
        <v>-0.13289836471361161</v>
      </c>
      <c r="R64" s="141">
        <f t="shared" si="23"/>
        <v>-1.5130894679637634</v>
      </c>
      <c r="T64" s="151"/>
    </row>
    <row r="65" spans="1:20" x14ac:dyDescent="0.2">
      <c r="A65" s="135" t="str">
        <f t="shared" si="14"/>
        <v>72 Customer service occupations</v>
      </c>
      <c r="B65" s="151">
        <v>2.8484807492037567</v>
      </c>
      <c r="C65" s="141">
        <f t="shared" si="15"/>
        <v>1.8004429234585402</v>
      </c>
      <c r="E65" s="151">
        <v>4.3525257300985309</v>
      </c>
      <c r="F65" s="141">
        <f t="shared" si="16"/>
        <v>2.5618011254192341</v>
      </c>
      <c r="H65" s="151">
        <f t="shared" si="17"/>
        <v>1.5040449808947742</v>
      </c>
      <c r="I65" s="141">
        <f t="shared" si="18"/>
        <v>52.801655103872605</v>
      </c>
      <c r="K65" s="151">
        <f t="shared" si="19"/>
        <v>0.21048978218153644</v>
      </c>
      <c r="L65" s="141">
        <f t="shared" si="20"/>
        <v>7.3895455407369415</v>
      </c>
      <c r="N65" s="151">
        <f t="shared" si="21"/>
        <v>1.2848947761127538</v>
      </c>
      <c r="O65" s="141">
        <f t="shared" si="22"/>
        <v>45.108073013023656</v>
      </c>
      <c r="Q65" s="151">
        <v>8.6604226004839153E-3</v>
      </c>
      <c r="R65" s="141">
        <f t="shared" si="23"/>
        <v>0.30403655011201275</v>
      </c>
      <c r="T65" s="151"/>
    </row>
    <row r="66" spans="1:20" x14ac:dyDescent="0.2">
      <c r="A66" s="135" t="str">
        <f t="shared" si="14"/>
        <v>81 Process, plant and machine operatives</v>
      </c>
      <c r="B66" s="151">
        <v>5.17753310906543</v>
      </c>
      <c r="C66" s="141">
        <f t="shared" si="15"/>
        <v>3.2725700708333418</v>
      </c>
      <c r="E66" s="151">
        <v>6.1963829934871688</v>
      </c>
      <c r="F66" s="141">
        <f t="shared" si="16"/>
        <v>3.6470550458721087</v>
      </c>
      <c r="H66" s="151">
        <f t="shared" si="17"/>
        <v>1.0188498844217388</v>
      </c>
      <c r="I66" s="141">
        <f t="shared" si="18"/>
        <v>19.678288153055302</v>
      </c>
      <c r="K66" s="151">
        <f t="shared" si="19"/>
        <v>0.3825961669811232</v>
      </c>
      <c r="L66" s="141">
        <f t="shared" si="20"/>
        <v>7.3895455407369415</v>
      </c>
      <c r="N66" s="151">
        <f t="shared" si="21"/>
        <v>0.9994180171573761</v>
      </c>
      <c r="O66" s="141">
        <f t="shared" si="22"/>
        <v>19.302976844464371</v>
      </c>
      <c r="Q66" s="151">
        <v>-0.3631642997167604</v>
      </c>
      <c r="R66" s="141">
        <f t="shared" si="23"/>
        <v>-7.0142342321459976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5.8539310014572212</v>
      </c>
      <c r="C67" s="141">
        <f t="shared" si="15"/>
        <v>3.7001017643999878</v>
      </c>
      <c r="E67" s="151">
        <v>6.3001632692830771</v>
      </c>
      <c r="F67" s="141">
        <f t="shared" si="16"/>
        <v>3.7081378386725676</v>
      </c>
      <c r="H67" s="151">
        <f t="shared" si="17"/>
        <v>0.4462322678258559</v>
      </c>
      <c r="I67" s="141">
        <f t="shared" si="18"/>
        <v>7.6227797648242612</v>
      </c>
      <c r="K67" s="151">
        <f t="shared" si="19"/>
        <v>0.43257889727599946</v>
      </c>
      <c r="L67" s="141">
        <f t="shared" si="20"/>
        <v>7.3895455407369415</v>
      </c>
      <c r="N67" s="151">
        <f t="shared" si="21"/>
        <v>9.5758607395188489E-2</v>
      </c>
      <c r="O67" s="141">
        <f t="shared" si="22"/>
        <v>1.6358000695831785</v>
      </c>
      <c r="Q67" s="151">
        <v>-8.2105236845332039E-2</v>
      </c>
      <c r="R67" s="141">
        <f t="shared" si="23"/>
        <v>-1.4025658454958481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2.6138703589772767</v>
      </c>
      <c r="C68" s="141">
        <f t="shared" si="15"/>
        <v>1.6521524296677055</v>
      </c>
      <c r="E68" s="151">
        <v>2.1373188319321703</v>
      </c>
      <c r="F68" s="141">
        <f t="shared" si="16"/>
        <v>1.2579789594717932</v>
      </c>
      <c r="H68" s="151">
        <f t="shared" si="17"/>
        <v>-0.47655152704510639</v>
      </c>
      <c r="I68" s="141">
        <f t="shared" si="18"/>
        <v>-18.231643562902853</v>
      </c>
      <c r="K68" s="151">
        <f t="shared" si="19"/>
        <v>0.19315314055245003</v>
      </c>
      <c r="L68" s="141">
        <f t="shared" si="20"/>
        <v>7.3895455407369415</v>
      </c>
      <c r="N68" s="151">
        <f t="shared" si="21"/>
        <v>-0.58551508287063081</v>
      </c>
      <c r="O68" s="141">
        <f t="shared" si="22"/>
        <v>-22.400310744551387</v>
      </c>
      <c r="Q68" s="151">
        <v>-8.4189584726925629E-2</v>
      </c>
      <c r="R68" s="141">
        <f t="shared" si="23"/>
        <v>-3.2208783590884096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13.472385071789038</v>
      </c>
      <c r="C69" s="141">
        <f t="shared" ref="C69" si="25">B69/B$71*100</f>
        <v>8.5155079146634449</v>
      </c>
      <c r="E69" s="151">
        <v>13.268347554394719</v>
      </c>
      <c r="F69" s="141">
        <f t="shared" ref="F69" si="26">E69/E$71*100</f>
        <v>7.8094581870587723</v>
      </c>
      <c r="H69" s="151">
        <f t="shared" ref="H69" si="27">E69-B69</f>
        <v>-0.20403751739431897</v>
      </c>
      <c r="I69" s="141">
        <f t="shared" ref="I69" si="28">IF(B69&gt;0,((E69/B69)-1)*100,0)</f>
        <v>-1.5144869769315727</v>
      </c>
      <c r="K69" s="151">
        <f t="shared" ref="K69" si="29">(($E$71/$B$71)-1)*B69</f>
        <v>0.99554803030329619</v>
      </c>
      <c r="L69" s="141">
        <f t="shared" ref="L69" si="30">IF(B69&gt;0,K69/B69*100,0)</f>
        <v>7.3895455407369415</v>
      </c>
      <c r="N69" s="151">
        <f t="shared" ref="N69" si="31">H69-(K69+Q69)</f>
        <v>-2.0615444294185434</v>
      </c>
      <c r="O69" s="141">
        <f t="shared" ref="O69" si="32">IF(B69&gt;0,N69/B69*100,0)</f>
        <v>-15.302000487912009</v>
      </c>
      <c r="Q69" s="151">
        <v>0.86195888172092816</v>
      </c>
      <c r="R69" s="141">
        <f t="shared" ref="R69" si="33">IF(B69&gt;0,Q69/B69*100,0)</f>
        <v>6.3979679702434913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158.21</v>
      </c>
      <c r="C71" s="147">
        <f>B71/B$71*100</f>
        <v>100</v>
      </c>
      <c r="D71" s="145"/>
      <c r="E71" s="152">
        <f>SUM(E44:E69)</f>
        <v>169.90099999999993</v>
      </c>
      <c r="F71" s="147">
        <f>E71/E$71*100</f>
        <v>100</v>
      </c>
      <c r="G71" s="145"/>
      <c r="H71" s="152">
        <f t="shared" si="17"/>
        <v>11.690999999999917</v>
      </c>
      <c r="I71" s="147">
        <f t="shared" si="18"/>
        <v>7.3895455407369415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Worcestershire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Worcestershire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Worcestershire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Worcestershire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10.692478921331793</v>
      </c>
      <c r="C7" s="11">
        <f t="shared" si="2"/>
        <v>11.179881305458014</v>
      </c>
      <c r="D7" s="11">
        <f t="shared" si="2"/>
        <v>0.48740238412622339</v>
      </c>
      <c r="E7" s="11">
        <f t="shared" si="2"/>
        <v>5.3405319694096729</v>
      </c>
      <c r="F7" s="11">
        <f t="shared" si="2"/>
        <v>5.8279343535358965</v>
      </c>
      <c r="G7" s="200">
        <f>IF(B7&gt;0,(1+(E7/B7))^(1/($C$6-$B$6))-1,0)</f>
        <v>2.7375281186597045E-2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7.2624374401213547</v>
      </c>
      <c r="R7" s="11">
        <v>7.0651182227338873</v>
      </c>
      <c r="S7" s="345">
        <f>R7-Q7</f>
        <v>-0.19731921738746738</v>
      </c>
      <c r="T7" s="345">
        <v>3.1803444577348796</v>
      </c>
      <c r="U7" s="345">
        <f>SUM(S7:T7)</f>
        <v>2.9830252403474122</v>
      </c>
      <c r="V7" s="346">
        <f>IF(Q7&gt;0,(1+(T7/Q7))^(1/($C$6-$B$6))-1,0)</f>
        <v>2.4508549404471447E-2</v>
      </c>
      <c r="X7" s="10" t="str">
        <f>name!B4</f>
        <v>Agriculture</v>
      </c>
      <c r="Y7" s="11">
        <v>2.3749999999999982</v>
      </c>
      <c r="Z7" s="11">
        <v>2.4759999999999969</v>
      </c>
      <c r="AA7" s="345">
        <f>Z7-Y7</f>
        <v>0.10099999999999865</v>
      </c>
      <c r="AB7" s="11">
        <v>1.2577558277343979</v>
      </c>
      <c r="AC7" s="345">
        <f>SUM(AA7:AB7)</f>
        <v>1.3587558277343965</v>
      </c>
      <c r="AD7" s="348">
        <f>IF(Y7&gt;0,(1+(AB7/Y7))^(1/($C$6-$B$6))-1,0)</f>
        <v>2.8738135756295025E-2</v>
      </c>
    </row>
    <row r="8" spans="1:30" x14ac:dyDescent="0.2">
      <c r="A8" s="10" t="str">
        <f>name!D5</f>
        <v>12 Other managers and proprietors</v>
      </c>
      <c r="B8" s="11">
        <f t="shared" si="2"/>
        <v>4.7371137834390327</v>
      </c>
      <c r="C8" s="11">
        <f t="shared" si="2"/>
        <v>6.9564683656060886</v>
      </c>
      <c r="D8" s="11">
        <f t="shared" si="2"/>
        <v>2.2193545821670564</v>
      </c>
      <c r="E8" s="11">
        <f t="shared" si="2"/>
        <v>3.5133066294308142</v>
      </c>
      <c r="F8" s="11">
        <f t="shared" si="2"/>
        <v>5.732661211597871</v>
      </c>
      <c r="G8" s="200">
        <f t="shared" ref="G8:G33" si="3">IF(B8&gt;0,(1+(E8/B8))^(1/($C$6-$B$6))-1,0)</f>
        <v>3.7681683369377827E-2</v>
      </c>
      <c r="H8" s="11"/>
      <c r="I8" s="10" t="str">
        <f>name!E4</f>
        <v>Managers, directors and senior officials</v>
      </c>
      <c r="J8" s="11">
        <f t="array" ref="J8:J16">MMULT(aggregation!$B$13:$AA$21,B7:B32)</f>
        <v>15.429592704770826</v>
      </c>
      <c r="K8" s="11">
        <f t="array" ref="K8:K16">MMULT(aggregation!$B$13:$AA$21,C7:C32)</f>
        <v>18.136349671064103</v>
      </c>
      <c r="L8" s="11">
        <f t="array" ref="L8:L16">MMULT(aggregation!$B$13:$AA$21,D7:D32)</f>
        <v>2.7067569662932796</v>
      </c>
      <c r="M8" s="11">
        <f t="array" ref="M8:M16">MMULT(aggregation!$B$13:$AA$21,E7:E32)</f>
        <v>8.8538385988404862</v>
      </c>
      <c r="N8" s="11">
        <f t="array" ref="N8:N16">MMULT(aggregation!$B$13:$AA$21,F7:F32)</f>
        <v>11.560595565133767</v>
      </c>
      <c r="O8" s="11"/>
      <c r="P8" s="10" t="str">
        <f>name!D5</f>
        <v>12 Other managers and proprietors</v>
      </c>
      <c r="Q8" s="11">
        <v>2.6305958534670837</v>
      </c>
      <c r="R8" s="11">
        <v>3.9442293601180993</v>
      </c>
      <c r="S8" s="345">
        <f t="shared" ref="S8:S31" si="4">R8-Q8</f>
        <v>1.3136335066510156</v>
      </c>
      <c r="T8" s="345">
        <v>1.7949738291480823</v>
      </c>
      <c r="U8" s="345">
        <f t="shared" ref="U8:U31" si="5">SUM(S8:T8)</f>
        <v>3.108607335799098</v>
      </c>
      <c r="V8" s="346">
        <f t="shared" ref="V8:V33" si="6">IF(Q8&gt;0,(1+(T8/Q8))^(1/($C$6-$B$6))-1,0)</f>
        <v>3.5287578847139844E-2</v>
      </c>
      <c r="X8" s="10" t="str">
        <f>name!B5</f>
        <v>Mining and quarrying</v>
      </c>
      <c r="Y8" s="11">
        <v>0.10799999999999985</v>
      </c>
      <c r="Z8" s="11">
        <v>5.9999999999999935E-2</v>
      </c>
      <c r="AA8" s="345">
        <f t="shared" ref="AA8:AA29" si="7">Z8-Y8</f>
        <v>-4.7999999999999911E-2</v>
      </c>
      <c r="AB8" s="11">
        <v>3.3791721850051332E-2</v>
      </c>
      <c r="AC8" s="345">
        <f t="shared" ref="AC8:AC29" si="8">SUM(AA8:AB8)</f>
        <v>-1.4208278149948579E-2</v>
      </c>
      <c r="AD8" s="348">
        <f t="shared" ref="AD8:AD29" si="9">IF(Y8&gt;0,(1+(AB8/Y8))^(1/($C$6-$B$6))-1,0)</f>
        <v>1.8314219184466518E-2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9.2525770027199599</v>
      </c>
      <c r="C9" s="11">
        <f t="shared" si="2"/>
        <v>10.805801432917967</v>
      </c>
      <c r="D9" s="11">
        <f t="shared" si="2"/>
        <v>1.5532244301980067</v>
      </c>
      <c r="E9" s="11">
        <f t="shared" si="2"/>
        <v>3.6363757593402832</v>
      </c>
      <c r="F9" s="11">
        <f t="shared" si="2"/>
        <v>5.1896001895382904</v>
      </c>
      <c r="G9" s="200">
        <f t="shared" si="3"/>
        <v>2.2343864433852056E-2</v>
      </c>
      <c r="H9" s="11"/>
      <c r="I9" s="10" t="str">
        <f>name!E5</f>
        <v>Professional occupations</v>
      </c>
      <c r="J9" s="11">
        <v>33.453630370572156</v>
      </c>
      <c r="K9" s="11">
        <v>40.562381509879742</v>
      </c>
      <c r="L9" s="11">
        <v>7.1087511393075946</v>
      </c>
      <c r="M9" s="11">
        <v>17.289269265877032</v>
      </c>
      <c r="N9" s="11">
        <v>24.398020405184624</v>
      </c>
      <c r="O9" s="11"/>
      <c r="P9" s="10" t="str">
        <f>name!D6</f>
        <v>21 Science, research, engineering and technology professionals</v>
      </c>
      <c r="Q9" s="11">
        <v>7.5631336244835401</v>
      </c>
      <c r="R9" s="11">
        <v>8.352762443869155</v>
      </c>
      <c r="S9" s="345">
        <f t="shared" si="4"/>
        <v>0.78962881938561491</v>
      </c>
      <c r="T9" s="345">
        <v>2.567118941280143</v>
      </c>
      <c r="U9" s="345">
        <f t="shared" si="5"/>
        <v>3.3567477606657579</v>
      </c>
      <c r="V9" s="346">
        <f t="shared" si="6"/>
        <v>1.9673736243531526E-2</v>
      </c>
      <c r="X9" s="10" t="str">
        <f>name!B6</f>
        <v>Food drink and tobacco</v>
      </c>
      <c r="Y9" s="11">
        <v>3.0359999999999947</v>
      </c>
      <c r="Z9" s="11">
        <v>2.976999999999999</v>
      </c>
      <c r="AA9" s="345">
        <f t="shared" si="7"/>
        <v>-5.8999999999995723E-2</v>
      </c>
      <c r="AB9" s="11">
        <v>1.3279595434178375</v>
      </c>
      <c r="AC9" s="345">
        <f t="shared" si="8"/>
        <v>1.2689595434178418</v>
      </c>
      <c r="AD9" s="348">
        <f t="shared" si="9"/>
        <v>2.4484196008320191E-2</v>
      </c>
    </row>
    <row r="10" spans="1:30" x14ac:dyDescent="0.2">
      <c r="A10" s="10" t="str">
        <f>name!D7</f>
        <v>22 Health professionals</v>
      </c>
      <c r="B10" s="11">
        <f t="shared" si="2"/>
        <v>7.9874173016590326</v>
      </c>
      <c r="C10" s="11">
        <f t="shared" si="2"/>
        <v>9.6089298665204641</v>
      </c>
      <c r="D10" s="11">
        <f t="shared" si="2"/>
        <v>1.621512564861433</v>
      </c>
      <c r="E10" s="11">
        <f t="shared" si="2"/>
        <v>4.7184906867613536</v>
      </c>
      <c r="F10" s="11">
        <f t="shared" si="2"/>
        <v>6.3400032516227869</v>
      </c>
      <c r="G10" s="200">
        <f t="shared" si="3"/>
        <v>3.1430466323548512E-2</v>
      </c>
      <c r="H10" s="11"/>
      <c r="I10" s="10" t="str">
        <f>name!E6</f>
        <v>Associate professional occupations</v>
      </c>
      <c r="J10" s="11">
        <v>20.2197081517523</v>
      </c>
      <c r="K10" s="11">
        <v>21.677525985135823</v>
      </c>
      <c r="L10" s="11">
        <v>1.4578178333835203</v>
      </c>
      <c r="M10" s="11">
        <v>9.3745357444439286</v>
      </c>
      <c r="N10" s="11">
        <v>10.832353577827448</v>
      </c>
      <c r="O10" s="11"/>
      <c r="P10" s="10" t="str">
        <f>name!D7</f>
        <v>22 Health professionals</v>
      </c>
      <c r="Q10" s="11">
        <v>2.0488940786947314</v>
      </c>
      <c r="R10" s="11">
        <v>2.3941186339682936</v>
      </c>
      <c r="S10" s="345">
        <f t="shared" si="4"/>
        <v>0.34522455527356222</v>
      </c>
      <c r="T10" s="345">
        <v>0.85842122458654113</v>
      </c>
      <c r="U10" s="345">
        <f t="shared" si="5"/>
        <v>1.2036457798601035</v>
      </c>
      <c r="V10" s="346">
        <f t="shared" si="6"/>
        <v>2.3602901966690348E-2</v>
      </c>
      <c r="X10" s="10" t="str">
        <f>name!B7</f>
        <v>Engineering</v>
      </c>
      <c r="Y10" s="11">
        <v>4.1670000000000096</v>
      </c>
      <c r="Z10" s="11">
        <v>4.2059999999999835</v>
      </c>
      <c r="AA10" s="345">
        <f t="shared" si="7"/>
        <v>3.8999999999973944E-2</v>
      </c>
      <c r="AB10" s="11">
        <v>1.8418366339117527</v>
      </c>
      <c r="AC10" s="345">
        <f t="shared" si="8"/>
        <v>1.8808366339117266</v>
      </c>
      <c r="AD10" s="348">
        <f t="shared" si="9"/>
        <v>2.4702493664304992E-2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6.535171762636943</v>
      </c>
      <c r="C11" s="11">
        <f t="shared" si="2"/>
        <v>7.7626755806197023</v>
      </c>
      <c r="D11" s="11">
        <f t="shared" si="2"/>
        <v>1.2275038179827593</v>
      </c>
      <c r="E11" s="11">
        <f t="shared" si="2"/>
        <v>3.6253576848054978</v>
      </c>
      <c r="F11" s="11">
        <f t="shared" si="2"/>
        <v>4.8528615027882562</v>
      </c>
      <c r="G11" s="200">
        <f t="shared" si="3"/>
        <v>2.9857862111619671E-2</v>
      </c>
      <c r="H11" s="11"/>
      <c r="I11" s="10" t="str">
        <f>name!E7</f>
        <v>Administrative and secretarial occupations</v>
      </c>
      <c r="J11" s="11">
        <v>18.451248941051613</v>
      </c>
      <c r="K11" s="11">
        <v>16.074181882075049</v>
      </c>
      <c r="L11" s="11">
        <v>-2.3770670589765643</v>
      </c>
      <c r="M11" s="11">
        <v>8.6359022922042676</v>
      </c>
      <c r="N11" s="11">
        <v>6.2588352332277033</v>
      </c>
      <c r="O11" s="11"/>
      <c r="P11" s="10" t="str">
        <f>name!D8</f>
        <v>23 Teaching and other educational professionals</v>
      </c>
      <c r="Q11" s="11">
        <v>2.1139014383625021</v>
      </c>
      <c r="R11" s="11">
        <v>2.4663679477650415</v>
      </c>
      <c r="S11" s="345">
        <f t="shared" si="4"/>
        <v>0.35246650940253943</v>
      </c>
      <c r="T11" s="345">
        <v>0.99317740165686474</v>
      </c>
      <c r="U11" s="345">
        <f t="shared" si="5"/>
        <v>1.3456439110594043</v>
      </c>
      <c r="V11" s="346">
        <f t="shared" si="6"/>
        <v>2.6008997427182656E-2</v>
      </c>
      <c r="X11" s="10" t="str">
        <f>name!B8</f>
        <v>Rest of manufacturing</v>
      </c>
      <c r="Y11" s="11">
        <v>9.5850000000000044</v>
      </c>
      <c r="Z11" s="11">
        <v>8.830999999999996</v>
      </c>
      <c r="AA11" s="345">
        <f t="shared" si="7"/>
        <v>-0.75400000000000844</v>
      </c>
      <c r="AB11" s="11">
        <v>3.8615494057461417</v>
      </c>
      <c r="AC11" s="345">
        <f t="shared" si="8"/>
        <v>3.1075494057461333</v>
      </c>
      <c r="AD11" s="348">
        <f t="shared" si="9"/>
        <v>2.282479845167007E-2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9.6784643035562183</v>
      </c>
      <c r="C12" s="11">
        <f t="shared" si="2"/>
        <v>12.384974629821613</v>
      </c>
      <c r="D12" s="11">
        <f t="shared" si="2"/>
        <v>2.7065103262653953</v>
      </c>
      <c r="E12" s="11">
        <f t="shared" si="2"/>
        <v>5.3090451349698951</v>
      </c>
      <c r="F12" s="11">
        <f t="shared" si="2"/>
        <v>8.0155554612352908</v>
      </c>
      <c r="G12" s="200">
        <f t="shared" si="3"/>
        <v>2.9583406292955194E-2</v>
      </c>
      <c r="H12" s="11"/>
      <c r="I12" s="10" t="str">
        <f>name!E8</f>
        <v>Skilled trades occupations</v>
      </c>
      <c r="J12" s="11">
        <v>16.657673563874763</v>
      </c>
      <c r="K12" s="11">
        <v>15.590724520374643</v>
      </c>
      <c r="L12" s="11">
        <v>-1.0669490435001163</v>
      </c>
      <c r="M12" s="11">
        <v>6.8870429591994675</v>
      </c>
      <c r="N12" s="11">
        <v>5.820093915699351</v>
      </c>
      <c r="O12" s="11"/>
      <c r="P12" s="10" t="str">
        <f>name!D9</f>
        <v>24 Business, media and public service professionals</v>
      </c>
      <c r="Q12" s="11">
        <v>5.6476020284223143</v>
      </c>
      <c r="R12" s="11">
        <v>7.0265134061909009</v>
      </c>
      <c r="S12" s="345">
        <f t="shared" si="4"/>
        <v>1.3789113777685866</v>
      </c>
      <c r="T12" s="345">
        <v>2.7367348531086257</v>
      </c>
      <c r="U12" s="345">
        <f t="shared" si="5"/>
        <v>4.1156462308772124</v>
      </c>
      <c r="V12" s="346">
        <f t="shared" si="6"/>
        <v>2.6692309572937445E-2</v>
      </c>
      <c r="X12" s="10" t="str">
        <f>name!B9</f>
        <v>Electricity and gas</v>
      </c>
      <c r="Y12" s="11">
        <v>0.30299999999999977</v>
      </c>
      <c r="Z12" s="11">
        <v>0.28899999999999992</v>
      </c>
      <c r="AA12" s="345">
        <f t="shared" si="7"/>
        <v>-1.3999999999999846E-2</v>
      </c>
      <c r="AB12" s="11">
        <v>0.12481867614225538</v>
      </c>
      <c r="AC12" s="345">
        <f t="shared" si="8"/>
        <v>0.11081867614225553</v>
      </c>
      <c r="AD12" s="348">
        <f t="shared" si="9"/>
        <v>2.3264264243776367E-2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2.9846123568272418</v>
      </c>
      <c r="C13" s="11">
        <f t="shared" si="2"/>
        <v>2.8127844668558235</v>
      </c>
      <c r="D13" s="11">
        <f t="shared" si="2"/>
        <v>-0.17182788997141851</v>
      </c>
      <c r="E13" s="11">
        <f t="shared" si="2"/>
        <v>1.0894588009759092</v>
      </c>
      <c r="F13" s="11">
        <f t="shared" si="2"/>
        <v>0.91763091100449046</v>
      </c>
      <c r="G13" s="200">
        <f t="shared" si="3"/>
        <v>2.0961530910609705E-2</v>
      </c>
      <c r="H13" s="11"/>
      <c r="I13" s="10" t="str">
        <f>name!E9</f>
        <v>Caring, leisure and other service occupations</v>
      </c>
      <c r="J13" s="11">
        <v>15.248700338187176</v>
      </c>
      <c r="K13" s="11">
        <v>17.787074290670965</v>
      </c>
      <c r="L13" s="11">
        <v>2.5383739524837887</v>
      </c>
      <c r="M13" s="11">
        <v>9.2789228037658695</v>
      </c>
      <c r="N13" s="11">
        <v>11.817296756249659</v>
      </c>
      <c r="O13" s="11"/>
      <c r="P13" s="10" t="str">
        <f>name!D10</f>
        <v>31 Science, engineering and technology associate professionals</v>
      </c>
      <c r="Q13" s="11">
        <v>2.2755424754070206</v>
      </c>
      <c r="R13" s="11">
        <v>1.9400414773941463</v>
      </c>
      <c r="S13" s="345">
        <f t="shared" si="4"/>
        <v>-0.33550099801287425</v>
      </c>
      <c r="T13" s="345">
        <v>0.70055861845515466</v>
      </c>
      <c r="U13" s="345">
        <f t="shared" si="5"/>
        <v>0.36505762044228041</v>
      </c>
      <c r="V13" s="346">
        <f t="shared" si="6"/>
        <v>1.8054080275416773E-2</v>
      </c>
      <c r="X13" s="10" t="str">
        <f>name!B10</f>
        <v>Water and sewerage</v>
      </c>
      <c r="Y13" s="11">
        <v>1.2640000000000005</v>
      </c>
      <c r="Z13" s="11">
        <v>1.3700000000000008</v>
      </c>
      <c r="AA13" s="345">
        <f t="shared" si="7"/>
        <v>0.10600000000000032</v>
      </c>
      <c r="AB13" s="11">
        <v>0.58285629376005876</v>
      </c>
      <c r="AC13" s="345">
        <f t="shared" si="8"/>
        <v>0.68885629376005908</v>
      </c>
      <c r="AD13" s="348">
        <f t="shared" si="9"/>
        <v>2.5602494910563101E-2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3.3274163175653788</v>
      </c>
      <c r="C14" s="11">
        <f t="shared" si="2"/>
        <v>3.8051603301682198</v>
      </c>
      <c r="D14" s="11">
        <f t="shared" si="2"/>
        <v>0.47774401260284061</v>
      </c>
      <c r="E14" s="11">
        <f t="shared" si="2"/>
        <v>2.0135330983743764</v>
      </c>
      <c r="F14" s="11">
        <f t="shared" si="2"/>
        <v>2.4912771109772174</v>
      </c>
      <c r="G14" s="200">
        <f t="shared" si="3"/>
        <v>3.2050039611025705E-2</v>
      </c>
      <c r="H14" s="11"/>
      <c r="I14" s="10" t="str">
        <f>name!E10</f>
        <v>Sales and customer service occupations</v>
      </c>
      <c r="J14" s="11">
        <v>11.631726388502234</v>
      </c>
      <c r="K14" s="11">
        <v>12.170549491702488</v>
      </c>
      <c r="L14" s="11">
        <v>0.53882310320025295</v>
      </c>
      <c r="M14" s="11">
        <v>5.4101858083788752</v>
      </c>
      <c r="N14" s="11">
        <v>5.9490089115791287</v>
      </c>
      <c r="O14" s="11"/>
      <c r="P14" s="10" t="str">
        <f>name!D11</f>
        <v>32 Health and social care associate professionals</v>
      </c>
      <c r="Q14" s="11">
        <v>0.75410449700208948</v>
      </c>
      <c r="R14" s="11">
        <v>0.75016706589458804</v>
      </c>
      <c r="S14" s="345">
        <f t="shared" si="4"/>
        <v>-3.9374311075014434E-3</v>
      </c>
      <c r="T14" s="345">
        <v>0.34671759873550956</v>
      </c>
      <c r="U14" s="345">
        <f t="shared" si="5"/>
        <v>0.34278016762800811</v>
      </c>
      <c r="V14" s="346">
        <f t="shared" si="6"/>
        <v>2.5539456041921538E-2</v>
      </c>
      <c r="X14" s="10" t="str">
        <f>name!B11</f>
        <v>Construction</v>
      </c>
      <c r="Y14" s="11">
        <v>11.780000000000003</v>
      </c>
      <c r="Z14" s="11">
        <v>11.943000000000005</v>
      </c>
      <c r="AA14" s="345">
        <f t="shared" si="7"/>
        <v>0.16300000000000203</v>
      </c>
      <c r="AB14" s="11">
        <v>4.9360845341960564</v>
      </c>
      <c r="AC14" s="345">
        <f t="shared" si="8"/>
        <v>5.0990845341960584</v>
      </c>
      <c r="AD14" s="348">
        <f t="shared" si="9"/>
        <v>2.360551680122347E-2</v>
      </c>
    </row>
    <row r="15" spans="1:30" x14ac:dyDescent="0.2">
      <c r="A15" s="10" t="str">
        <f>name!D12</f>
        <v>33 Protective service occupations</v>
      </c>
      <c r="B15" s="11">
        <f t="shared" si="2"/>
        <v>1.7631979831365885</v>
      </c>
      <c r="C15" s="11">
        <f t="shared" si="2"/>
        <v>2.4937167052687657</v>
      </c>
      <c r="D15" s="11">
        <f t="shared" si="2"/>
        <v>0.73051872213217728</v>
      </c>
      <c r="E15" s="11">
        <f t="shared" si="2"/>
        <v>0.77647020053538995</v>
      </c>
      <c r="F15" s="11">
        <f t="shared" si="2"/>
        <v>1.5069889226675675</v>
      </c>
      <c r="G15" s="200">
        <f t="shared" si="3"/>
        <v>2.4625263681871346E-2</v>
      </c>
      <c r="H15" s="11"/>
      <c r="I15" s="10" t="str">
        <f>name!E11</f>
        <v>Process, plant and machine operatives</v>
      </c>
      <c r="J15" s="11">
        <v>11.031464110522652</v>
      </c>
      <c r="K15" s="11">
        <v>12.496546262770252</v>
      </c>
      <c r="L15" s="11">
        <v>1.4650821522475994</v>
      </c>
      <c r="M15" s="11">
        <v>5.765750568285771</v>
      </c>
      <c r="N15" s="11">
        <v>7.2308327205333711</v>
      </c>
      <c r="O15" s="11"/>
      <c r="P15" s="10" t="str">
        <f>name!D12</f>
        <v>33 Protective service occupations</v>
      </c>
      <c r="Q15" s="11">
        <v>1.2703277027007629</v>
      </c>
      <c r="R15" s="11">
        <v>1.606161020385052</v>
      </c>
      <c r="S15" s="345">
        <f t="shared" si="4"/>
        <v>0.33583331768428915</v>
      </c>
      <c r="T15" s="345">
        <v>0.42266888163544597</v>
      </c>
      <c r="U15" s="345">
        <f t="shared" si="5"/>
        <v>0.75850219931973517</v>
      </c>
      <c r="V15" s="346">
        <f t="shared" si="6"/>
        <v>1.933285100108173E-2</v>
      </c>
      <c r="X15" s="10" t="str">
        <f>name!B12</f>
        <v>Wholesale and retail trade</v>
      </c>
      <c r="Y15" s="11">
        <v>22.397999999999982</v>
      </c>
      <c r="Z15" s="11">
        <v>22.757000000000026</v>
      </c>
      <c r="AA15" s="345">
        <f t="shared" si="7"/>
        <v>0.35900000000004439</v>
      </c>
      <c r="AB15" s="11">
        <v>10.521644543737795</v>
      </c>
      <c r="AC15" s="345">
        <f t="shared" si="8"/>
        <v>10.880644543737839</v>
      </c>
      <c r="AD15" s="348">
        <f t="shared" si="9"/>
        <v>2.6005588827618276E-2</v>
      </c>
    </row>
    <row r="16" spans="1:30" x14ac:dyDescent="0.2">
      <c r="A16" s="10" t="str">
        <f>name!D13</f>
        <v>34 Culture, media and sports occupations</v>
      </c>
      <c r="B16" s="11">
        <f t="shared" si="2"/>
        <v>2.9133247399413569</v>
      </c>
      <c r="C16" s="11">
        <f t="shared" si="2"/>
        <v>3.0832143480580396</v>
      </c>
      <c r="D16" s="11">
        <f t="shared" si="2"/>
        <v>0.16988960811668194</v>
      </c>
      <c r="E16" s="11">
        <f t="shared" si="2"/>
        <v>1.3128182750765316</v>
      </c>
      <c r="F16" s="11">
        <f t="shared" si="2"/>
        <v>1.4827078831932132</v>
      </c>
      <c r="G16" s="200">
        <f t="shared" si="3"/>
        <v>2.5109723249005844E-2</v>
      </c>
      <c r="H16" s="11"/>
      <c r="I16" s="10" t="str">
        <f>name!E12</f>
        <v>Elementary occupations</v>
      </c>
      <c r="J16" s="11">
        <v>16.086255430766311</v>
      </c>
      <c r="K16" s="11">
        <v>15.405666386326889</v>
      </c>
      <c r="L16" s="11">
        <v>-0.6805890444394217</v>
      </c>
      <c r="M16" s="11">
        <v>7.686573196146524</v>
      </c>
      <c r="N16" s="11">
        <v>7.0059841517071035</v>
      </c>
      <c r="O16" s="11"/>
      <c r="P16" s="10" t="str">
        <f>name!D13</f>
        <v>34 Culture, media and sports occupations</v>
      </c>
      <c r="Q16" s="11">
        <v>1.7469052405126226</v>
      </c>
      <c r="R16" s="11">
        <v>1.8117145070119829</v>
      </c>
      <c r="S16" s="345">
        <f t="shared" si="4"/>
        <v>6.4809266499360252E-2</v>
      </c>
      <c r="T16" s="345">
        <v>0.68409593716454098</v>
      </c>
      <c r="U16" s="345">
        <f t="shared" si="5"/>
        <v>0.74890520366390123</v>
      </c>
      <c r="V16" s="346">
        <f t="shared" si="6"/>
        <v>2.2274955977209743E-2</v>
      </c>
      <c r="X16" s="10" t="str">
        <f>name!B13</f>
        <v>Transport and storage</v>
      </c>
      <c r="Y16" s="11">
        <v>7.7409999999999988</v>
      </c>
      <c r="Z16" s="11">
        <v>8.2479999999999887</v>
      </c>
      <c r="AA16" s="345">
        <f t="shared" si="7"/>
        <v>0.5069999999999899</v>
      </c>
      <c r="AB16" s="11">
        <v>3.8819870355028763</v>
      </c>
      <c r="AC16" s="345">
        <f t="shared" si="8"/>
        <v>4.3889870355028666</v>
      </c>
      <c r="AD16" s="348">
        <f t="shared" si="9"/>
        <v>2.746738692758699E-2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9.2311567542817343</v>
      </c>
      <c r="C17" s="11">
        <f t="shared" si="10"/>
        <v>9.4826501347849739</v>
      </c>
      <c r="D17" s="11">
        <f t="shared" si="10"/>
        <v>0.25149338050323899</v>
      </c>
      <c r="E17" s="11">
        <f t="shared" si="10"/>
        <v>4.1822553694817204</v>
      </c>
      <c r="F17" s="11">
        <f t="shared" si="10"/>
        <v>4.433748749984959</v>
      </c>
      <c r="G17" s="200">
        <f t="shared" si="3"/>
        <v>2.5224264199544821E-2</v>
      </c>
      <c r="H17" s="11"/>
      <c r="O17" s="11"/>
      <c r="P17" s="10" t="str">
        <f>name!D14</f>
        <v>35 Business and public service associate professionals</v>
      </c>
      <c r="Q17" s="11">
        <v>4.9764761483742133</v>
      </c>
      <c r="R17" s="11">
        <v>4.6889293161612455</v>
      </c>
      <c r="S17" s="345">
        <f t="shared" si="4"/>
        <v>-0.28754683221296773</v>
      </c>
      <c r="T17" s="345">
        <v>1.795180992903447</v>
      </c>
      <c r="U17" s="345">
        <f t="shared" si="5"/>
        <v>1.5076341606904793</v>
      </c>
      <c r="V17" s="346">
        <f t="shared" si="6"/>
        <v>2.0747211723984416E-2</v>
      </c>
      <c r="X17" s="10" t="str">
        <f>name!B14</f>
        <v>Accommodation and food</v>
      </c>
      <c r="Y17" s="11">
        <v>12.141000000000007</v>
      </c>
      <c r="Z17" s="11">
        <v>15.265000000000004</v>
      </c>
      <c r="AA17" s="345">
        <f t="shared" si="7"/>
        <v>3.123999999999997</v>
      </c>
      <c r="AB17" s="11">
        <v>6.9366217403072454</v>
      </c>
      <c r="AC17" s="345">
        <f t="shared" si="8"/>
        <v>10.060621740307242</v>
      </c>
      <c r="AD17" s="348">
        <f t="shared" si="9"/>
        <v>3.058698039392227E-2</v>
      </c>
    </row>
    <row r="18" spans="1:30" x14ac:dyDescent="0.2">
      <c r="A18" s="10" t="str">
        <f>name!D15</f>
        <v>41 Administrative occupations</v>
      </c>
      <c r="B18" s="11">
        <f t="shared" si="10"/>
        <v>15.268930164773469</v>
      </c>
      <c r="C18" s="11">
        <f t="shared" si="10"/>
        <v>13.677389975016615</v>
      </c>
      <c r="D18" s="11">
        <f t="shared" si="10"/>
        <v>-1.5915401897568549</v>
      </c>
      <c r="E18" s="11">
        <f t="shared" si="10"/>
        <v>7.0419240054027865</v>
      </c>
      <c r="F18" s="11">
        <f t="shared" si="10"/>
        <v>5.4503838156459308</v>
      </c>
      <c r="G18" s="200">
        <f t="shared" si="3"/>
        <v>2.5605889069809429E-2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5.2096781161927135</v>
      </c>
      <c r="R18" s="11">
        <v>5.65821875214339</v>
      </c>
      <c r="S18" s="345">
        <f t="shared" si="4"/>
        <v>0.4485406359506765</v>
      </c>
      <c r="T18" s="345">
        <v>2.011265467902569</v>
      </c>
      <c r="U18" s="345">
        <f t="shared" si="5"/>
        <v>2.4598061038532455</v>
      </c>
      <c r="V18" s="346">
        <f t="shared" si="6"/>
        <v>2.2003078679127208E-2</v>
      </c>
      <c r="X18" s="10" t="str">
        <f>name!B15</f>
        <v>Media</v>
      </c>
      <c r="Y18" s="11">
        <v>1.0680000000000012</v>
      </c>
      <c r="Z18" s="11">
        <v>1.0759999999999985</v>
      </c>
      <c r="AA18" s="345">
        <f t="shared" si="7"/>
        <v>7.9999999999973426E-3</v>
      </c>
      <c r="AB18" s="11">
        <v>0.4897552837506236</v>
      </c>
      <c r="AC18" s="345">
        <f t="shared" si="8"/>
        <v>0.49775528375062095</v>
      </c>
      <c r="AD18" s="348">
        <f t="shared" si="9"/>
        <v>2.5483157726645667E-2</v>
      </c>
    </row>
    <row r="19" spans="1:30" x14ac:dyDescent="0.2">
      <c r="A19" s="10" t="str">
        <f>name!D16</f>
        <v>42 Secretarial and related occupations</v>
      </c>
      <c r="B19" s="11">
        <f t="shared" si="10"/>
        <v>3.1823187762781431</v>
      </c>
      <c r="C19" s="11">
        <f t="shared" si="10"/>
        <v>2.3967919070584331</v>
      </c>
      <c r="D19" s="11">
        <f t="shared" si="10"/>
        <v>-0.78552686921970949</v>
      </c>
      <c r="E19" s="11">
        <f t="shared" si="10"/>
        <v>1.5939782868014816</v>
      </c>
      <c r="F19" s="11">
        <f t="shared" si="10"/>
        <v>0.80845141758177219</v>
      </c>
      <c r="G19" s="200">
        <f t="shared" si="3"/>
        <v>2.7440095514244645E-2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0.1825978932793319</v>
      </c>
      <c r="K19" s="11">
        <f t="array" ref="K19:K27">MMULT(aggregation!$B$13:$AA$21,C36:C61)</f>
        <v>0.39172732697524343</v>
      </c>
      <c r="L19" s="11">
        <f t="array" ref="L19:L27">MMULT(aggregation!$B$13:$AA$21,D36:D61)</f>
        <v>0.20912943369591153</v>
      </c>
      <c r="M19" s="11">
        <f t="array" ref="M19:M27">MMULT(aggregation!$B$13:$AA$21,E36:E61)</f>
        <v>0.15153817440304207</v>
      </c>
      <c r="N19" s="11">
        <f t="array" ref="N19:N27">MMULT(aggregation!$B$13:$AA$21,F36:F61)</f>
        <v>0.3606676080989536</v>
      </c>
      <c r="O19" s="11"/>
      <c r="P19" s="10" t="str">
        <f>name!D16</f>
        <v>42 Secretarial and related occupations</v>
      </c>
      <c r="Q19" s="11">
        <v>0.2372787721342535</v>
      </c>
      <c r="R19" s="11">
        <v>0.37517778892360137</v>
      </c>
      <c r="S19" s="345">
        <f t="shared" si="4"/>
        <v>0.13789901678934788</v>
      </c>
      <c r="T19" s="345">
        <v>0.10722106287591093</v>
      </c>
      <c r="U19" s="345">
        <f t="shared" si="5"/>
        <v>0.24512007966525881</v>
      </c>
      <c r="V19" s="346">
        <f t="shared" si="6"/>
        <v>2.5168709684650015E-2</v>
      </c>
      <c r="X19" s="10" t="str">
        <f>name!B16</f>
        <v>Information technology</v>
      </c>
      <c r="Y19" s="11">
        <v>4.1599999999999886</v>
      </c>
      <c r="Z19" s="11">
        <v>4.6860000000000035</v>
      </c>
      <c r="AA19" s="345">
        <f t="shared" si="7"/>
        <v>0.5260000000000149</v>
      </c>
      <c r="AB19" s="11">
        <v>1.9255700246032383</v>
      </c>
      <c r="AC19" s="345">
        <f t="shared" si="8"/>
        <v>2.451570024603253</v>
      </c>
      <c r="AD19" s="348">
        <f t="shared" si="9"/>
        <v>2.5684664519738387E-2</v>
      </c>
    </row>
    <row r="20" spans="1:30" x14ac:dyDescent="0.2">
      <c r="A20" s="10" t="str">
        <f>name!D17</f>
        <v>51 Skilled agricultural and related trades</v>
      </c>
      <c r="B20" s="11">
        <f t="shared" si="10"/>
        <v>2.0339467095367558</v>
      </c>
      <c r="C20" s="11">
        <f t="shared" si="10"/>
        <v>2.1385742887917507</v>
      </c>
      <c r="D20" s="11">
        <f t="shared" si="10"/>
        <v>0.10462757925499488</v>
      </c>
      <c r="E20" s="11">
        <f t="shared" si="10"/>
        <v>1.1638714952830507</v>
      </c>
      <c r="F20" s="11">
        <f t="shared" si="10"/>
        <v>1.2684990745380456</v>
      </c>
      <c r="G20" s="200">
        <f t="shared" si="3"/>
        <v>3.062564955837499E-2</v>
      </c>
      <c r="H20" s="11"/>
      <c r="I20" s="11" t="str">
        <f t="shared" si="11"/>
        <v>Professional occupations</v>
      </c>
      <c r="J20" s="11">
        <v>1.6575303122937832</v>
      </c>
      <c r="K20" s="11">
        <v>3.028338186342856</v>
      </c>
      <c r="L20" s="11">
        <v>1.3708078740490723</v>
      </c>
      <c r="M20" s="11">
        <v>1.0753135488849959</v>
      </c>
      <c r="N20" s="11">
        <v>2.446121422934068</v>
      </c>
      <c r="O20" s="11"/>
      <c r="P20" s="10" t="str">
        <f>name!D17</f>
        <v>51 Skilled agricultural and related trades</v>
      </c>
      <c r="Q20" s="11">
        <v>1.6009827595718844</v>
      </c>
      <c r="R20" s="11">
        <v>1.6101025696601858</v>
      </c>
      <c r="S20" s="345">
        <f t="shared" si="4"/>
        <v>9.1198100883014277E-3</v>
      </c>
      <c r="T20" s="345">
        <v>0.82455400833350978</v>
      </c>
      <c r="U20" s="345">
        <f t="shared" si="5"/>
        <v>0.83367381842181121</v>
      </c>
      <c r="V20" s="346">
        <f t="shared" si="6"/>
        <v>2.8082769432950849E-2</v>
      </c>
      <c r="X20" s="10" t="str">
        <f>name!B17</f>
        <v>Finance and insurance</v>
      </c>
      <c r="Y20" s="11">
        <v>2.0329999999999981</v>
      </c>
      <c r="Z20" s="11">
        <v>1.9370000000000014</v>
      </c>
      <c r="AA20" s="345">
        <f t="shared" si="7"/>
        <v>-9.5999999999996755E-2</v>
      </c>
      <c r="AB20" s="11">
        <v>0.96634939187999103</v>
      </c>
      <c r="AC20" s="345">
        <f t="shared" si="8"/>
        <v>0.87034939187999427</v>
      </c>
      <c r="AD20" s="348">
        <f t="shared" si="9"/>
        <v>2.626451362852622E-2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6.4427069260952505</v>
      </c>
      <c r="C21" s="11">
        <f t="shared" si="10"/>
        <v>6.0113439714152141</v>
      </c>
      <c r="D21" s="11">
        <f t="shared" si="10"/>
        <v>-0.43136295468003621</v>
      </c>
      <c r="E21" s="11">
        <f t="shared" si="10"/>
        <v>2.3704805086856422</v>
      </c>
      <c r="F21" s="11">
        <f t="shared" si="10"/>
        <v>1.9391175540056065</v>
      </c>
      <c r="G21" s="200">
        <f t="shared" si="3"/>
        <v>2.1106346241178464E-2</v>
      </c>
      <c r="H21" s="11"/>
      <c r="I21" s="11" t="str">
        <f t="shared" si="11"/>
        <v>Associate professional occupations</v>
      </c>
      <c r="J21" s="11">
        <v>0.21335111506779023</v>
      </c>
      <c r="K21" s="11">
        <v>0.44355556087510362</v>
      </c>
      <c r="L21" s="11">
        <v>0.23020444580731345</v>
      </c>
      <c r="M21" s="11">
        <v>0.14833214104413495</v>
      </c>
      <c r="N21" s="11">
        <v>0.37853658685144842</v>
      </c>
      <c r="O21" s="11"/>
      <c r="P21" s="10" t="str">
        <f>name!D18</f>
        <v>52 Skilled metal, electrical and electronic trades</v>
      </c>
      <c r="Q21" s="11">
        <v>6.3054963911869635</v>
      </c>
      <c r="R21" s="11">
        <v>5.638985437314977</v>
      </c>
      <c r="S21" s="345">
        <f t="shared" si="4"/>
        <v>-0.66651095387198644</v>
      </c>
      <c r="T21" s="345">
        <v>2.1972671579800171</v>
      </c>
      <c r="U21" s="345">
        <f t="shared" si="5"/>
        <v>1.5307562041080307</v>
      </c>
      <c r="V21" s="346">
        <f t="shared" si="6"/>
        <v>2.0131257186537743E-2</v>
      </c>
      <c r="X21" s="10" t="str">
        <f>name!B18</f>
        <v>Real estate</v>
      </c>
      <c r="Y21" s="11">
        <v>4.5790000000000068</v>
      </c>
      <c r="Z21" s="11">
        <v>5.4469999999999859</v>
      </c>
      <c r="AA21" s="345">
        <f t="shared" si="7"/>
        <v>0.86799999999997901</v>
      </c>
      <c r="AB21" s="11">
        <v>2.3678848685920597</v>
      </c>
      <c r="AC21" s="345">
        <f t="shared" si="8"/>
        <v>3.2358848685920387</v>
      </c>
      <c r="AD21" s="348">
        <f t="shared" si="9"/>
        <v>2.8177187612949295E-2</v>
      </c>
    </row>
    <row r="22" spans="1:30" x14ac:dyDescent="0.2">
      <c r="A22" s="10" t="str">
        <f>name!D19</f>
        <v>53 Skilled construction and building trades</v>
      </c>
      <c r="B22" s="11">
        <f t="shared" si="10"/>
        <v>5.327534278921676</v>
      </c>
      <c r="C22" s="11">
        <f t="shared" si="10"/>
        <v>4.7643021847450262</v>
      </c>
      <c r="D22" s="11">
        <f t="shared" si="10"/>
        <v>-0.56323209417664888</v>
      </c>
      <c r="E22" s="11">
        <f t="shared" si="10"/>
        <v>2.1860709159778362</v>
      </c>
      <c r="F22" s="11">
        <f t="shared" si="10"/>
        <v>1.6228388218011869</v>
      </c>
      <c r="G22" s="200">
        <f t="shared" si="3"/>
        <v>2.3186515310687827E-2</v>
      </c>
      <c r="H22" s="11"/>
      <c r="I22" s="11" t="str">
        <f t="shared" si="11"/>
        <v>Administrative and secretarial occupations</v>
      </c>
      <c r="J22" s="11">
        <v>0.10456579916417463</v>
      </c>
      <c r="K22" s="11">
        <v>0.22328076117959778</v>
      </c>
      <c r="L22" s="11">
        <v>0.11871496201542314</v>
      </c>
      <c r="M22" s="11">
        <v>8.0808349600732965E-2</v>
      </c>
      <c r="N22" s="11">
        <v>0.19952331161615611</v>
      </c>
      <c r="O22" s="11"/>
      <c r="P22" s="10" t="str">
        <f>name!D19</f>
        <v>53 Skilled construction and building trades</v>
      </c>
      <c r="Q22" s="11">
        <v>5.2400310936390246</v>
      </c>
      <c r="R22" s="11">
        <v>4.6573922717872644</v>
      </c>
      <c r="S22" s="345">
        <f t="shared" si="4"/>
        <v>-0.58263882185176019</v>
      </c>
      <c r="T22" s="345">
        <v>2.1352387882844792</v>
      </c>
      <c r="U22" s="345">
        <f t="shared" si="5"/>
        <v>1.552599966432719</v>
      </c>
      <c r="V22" s="346">
        <f t="shared" si="6"/>
        <v>2.3048611315809486E-2</v>
      </c>
      <c r="X22" s="10" t="str">
        <f>name!B19</f>
        <v>Professional services</v>
      </c>
      <c r="Y22" s="11">
        <v>11.270999999999987</v>
      </c>
      <c r="Z22" s="11">
        <v>12.583000000000023</v>
      </c>
      <c r="AA22" s="345">
        <f t="shared" si="7"/>
        <v>1.3120000000000367</v>
      </c>
      <c r="AB22" s="11">
        <v>5.6142346506455185</v>
      </c>
      <c r="AC22" s="345">
        <f t="shared" si="8"/>
        <v>6.9262346506455552</v>
      </c>
      <c r="AD22" s="348">
        <f t="shared" si="9"/>
        <v>2.7313456133893466E-2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2.8534856493210783</v>
      </c>
      <c r="C23" s="11">
        <f t="shared" si="10"/>
        <v>2.6765040754226521</v>
      </c>
      <c r="D23" s="11">
        <f t="shared" si="10"/>
        <v>-0.17698157389842623</v>
      </c>
      <c r="E23" s="11">
        <f t="shared" si="10"/>
        <v>1.1666200392529382</v>
      </c>
      <c r="F23" s="11">
        <f t="shared" si="10"/>
        <v>0.98963846535451172</v>
      </c>
      <c r="G23" s="200">
        <f t="shared" si="3"/>
        <v>2.3114214545540968E-2</v>
      </c>
      <c r="H23" s="11"/>
      <c r="I23" s="11" t="str">
        <f t="shared" si="11"/>
        <v>Skilled trades occupations</v>
      </c>
      <c r="J23" s="11">
        <v>1.9905596309009229E-2</v>
      </c>
      <c r="K23" s="11">
        <v>3.5360577770161675E-2</v>
      </c>
      <c r="L23" s="11">
        <v>1.5454981461152447E-2</v>
      </c>
      <c r="M23" s="11">
        <v>1.4108883173902964E-2</v>
      </c>
      <c r="N23" s="11">
        <v>2.9563864635055413E-2</v>
      </c>
      <c r="O23" s="11"/>
      <c r="P23" s="10" t="str">
        <f>name!D20</f>
        <v>54 Textiles, printing and other skilled trades</v>
      </c>
      <c r="Q23" s="11">
        <v>1.658022589648831</v>
      </c>
      <c r="R23" s="11">
        <v>1.4579624313132862</v>
      </c>
      <c r="S23" s="345">
        <f t="shared" si="4"/>
        <v>-0.2000601583355448</v>
      </c>
      <c r="T23" s="345">
        <v>0.48355024429893223</v>
      </c>
      <c r="U23" s="345">
        <f t="shared" si="5"/>
        <v>0.28349008596338743</v>
      </c>
      <c r="V23" s="346">
        <f t="shared" si="6"/>
        <v>1.7207359703636183E-2</v>
      </c>
      <c r="X23" s="10" t="str">
        <f>name!B20</f>
        <v>Support services</v>
      </c>
      <c r="Y23" s="11">
        <v>10.075999999999979</v>
      </c>
      <c r="Z23" s="11">
        <v>11.527000000000003</v>
      </c>
      <c r="AA23" s="345">
        <f t="shared" si="7"/>
        <v>1.4510000000000236</v>
      </c>
      <c r="AB23" s="11">
        <v>5.1143930099697892</v>
      </c>
      <c r="AC23" s="345">
        <f t="shared" si="8"/>
        <v>6.5653930099698128</v>
      </c>
      <c r="AD23" s="348">
        <f t="shared" si="9"/>
        <v>2.7745041377588375E-2</v>
      </c>
    </row>
    <row r="24" spans="1:30" x14ac:dyDescent="0.2">
      <c r="A24" s="10" t="str">
        <f>name!D21</f>
        <v>61 Caring personal service occupations</v>
      </c>
      <c r="B24" s="11">
        <f t="shared" si="10"/>
        <v>11.871465414707652</v>
      </c>
      <c r="C24" s="11">
        <f t="shared" si="10"/>
        <v>14.326525553775516</v>
      </c>
      <c r="D24" s="11">
        <f t="shared" si="10"/>
        <v>2.4550601390678639</v>
      </c>
      <c r="E24" s="11">
        <f t="shared" si="10"/>
        <v>7.5382041831840514</v>
      </c>
      <c r="F24" s="11">
        <f t="shared" si="10"/>
        <v>9.9932643222519157</v>
      </c>
      <c r="G24" s="200">
        <f t="shared" si="3"/>
        <v>3.3318617125181804E-2</v>
      </c>
      <c r="H24" s="11"/>
      <c r="I24" s="11" t="str">
        <f t="shared" si="11"/>
        <v>Caring, leisure and other service occupations</v>
      </c>
      <c r="J24" s="11">
        <v>1.4285448544290726E-2</v>
      </c>
      <c r="K24" s="11">
        <v>3.7836311077026709E-2</v>
      </c>
      <c r="L24" s="11">
        <v>2.3550862532735986E-2</v>
      </c>
      <c r="M24" s="11">
        <v>1.3509139055563864E-2</v>
      </c>
      <c r="N24" s="11">
        <v>3.7060001588299848E-2</v>
      </c>
      <c r="O24" s="11"/>
      <c r="P24" s="10" t="str">
        <f>name!D21</f>
        <v>61 Caring personal service occupations</v>
      </c>
      <c r="Q24" s="11">
        <v>1.303451502992609</v>
      </c>
      <c r="R24" s="11">
        <v>1.8594833940320403</v>
      </c>
      <c r="S24" s="345">
        <f t="shared" si="4"/>
        <v>0.55603189103943129</v>
      </c>
      <c r="T24" s="345">
        <v>0.72863741645511904</v>
      </c>
      <c r="U24" s="345">
        <f t="shared" si="5"/>
        <v>1.2846693074945503</v>
      </c>
      <c r="V24" s="346">
        <f t="shared" si="6"/>
        <v>3.0045767777900911E-2</v>
      </c>
      <c r="X24" s="10" t="str">
        <f>name!B21</f>
        <v>Public admin. and defence</v>
      </c>
      <c r="Y24" s="11">
        <v>6.4959999999999987</v>
      </c>
      <c r="Z24" s="11">
        <v>6.7680000000000122</v>
      </c>
      <c r="AA24" s="345">
        <f t="shared" si="7"/>
        <v>0.27200000000001356</v>
      </c>
      <c r="AB24" s="11">
        <v>3.2411998880184849</v>
      </c>
      <c r="AC24" s="345">
        <f t="shared" si="8"/>
        <v>3.5131998880184985</v>
      </c>
      <c r="AD24" s="348">
        <f t="shared" si="9"/>
        <v>2.7351843593904412E-2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3.2125482930704736</v>
      </c>
      <c r="C25" s="11">
        <f t="shared" si="10"/>
        <v>3.3115733993516883</v>
      </c>
      <c r="D25" s="11">
        <f t="shared" si="10"/>
        <v>9.9025106281215025E-2</v>
      </c>
      <c r="E25" s="11">
        <f t="shared" si="10"/>
        <v>1.6686181406190155</v>
      </c>
      <c r="F25" s="11">
        <f t="shared" si="10"/>
        <v>1.7676432469002303</v>
      </c>
      <c r="G25" s="200">
        <f t="shared" si="3"/>
        <v>2.8280492157304993E-2</v>
      </c>
      <c r="H25" s="11"/>
      <c r="I25" s="11" t="str">
        <f t="shared" si="11"/>
        <v>Sales and customer service occupations</v>
      </c>
      <c r="J25" s="11">
        <v>2.8489159160602354E-2</v>
      </c>
      <c r="K25" s="11">
        <v>6.7908291454000791E-2</v>
      </c>
      <c r="L25" s="11">
        <v>3.941913229339844E-2</v>
      </c>
      <c r="M25" s="11">
        <v>2.0820991321736246E-2</v>
      </c>
      <c r="N25" s="11">
        <v>6.0240123615134686E-2</v>
      </c>
      <c r="O25" s="11"/>
      <c r="P25" s="10" t="str">
        <f>name!D22</f>
        <v>62 Leisure, travel and related personal service occupations</v>
      </c>
      <c r="Q25" s="11">
        <v>0.91072455513678685</v>
      </c>
      <c r="R25" s="11">
        <v>0.97827034876757657</v>
      </c>
      <c r="S25" s="345">
        <f t="shared" si="4"/>
        <v>6.7545793630789719E-2</v>
      </c>
      <c r="T25" s="345">
        <v>0.40712226045473338</v>
      </c>
      <c r="U25" s="345">
        <f t="shared" si="5"/>
        <v>0.47466805408552309</v>
      </c>
      <c r="V25" s="346">
        <f t="shared" si="6"/>
        <v>2.4940196235286205E-2</v>
      </c>
      <c r="X25" s="10" t="str">
        <f>name!B22</f>
        <v>Education</v>
      </c>
      <c r="Y25" s="11">
        <v>12.993000000000011</v>
      </c>
      <c r="Z25" s="11">
        <v>14.217999999999977</v>
      </c>
      <c r="AA25" s="345">
        <f t="shared" si="7"/>
        <v>1.2249999999999659</v>
      </c>
      <c r="AB25" s="11">
        <v>7.1948438782161785</v>
      </c>
      <c r="AC25" s="345">
        <f t="shared" si="8"/>
        <v>8.4198438782161453</v>
      </c>
      <c r="AD25" s="348">
        <f t="shared" si="9"/>
        <v>2.9813782571820324E-2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0.16468663040904907</v>
      </c>
      <c r="C26" s="11">
        <f t="shared" si="10"/>
        <v>0.14897533754375872</v>
      </c>
      <c r="D26" s="11">
        <f t="shared" si="10"/>
        <v>-1.5711292865290362E-2</v>
      </c>
      <c r="E26" s="11">
        <f t="shared" si="10"/>
        <v>7.2100479962803415E-2</v>
      </c>
      <c r="F26" s="11">
        <f t="shared" si="10"/>
        <v>5.6389187097513054E-2</v>
      </c>
      <c r="G26" s="200">
        <f t="shared" si="3"/>
        <v>2.4503188252492203E-2</v>
      </c>
      <c r="H26" s="11"/>
      <c r="I26" s="11" t="str">
        <f t="shared" si="11"/>
        <v>Process, plant and machine operatives</v>
      </c>
      <c r="J26" s="11">
        <v>2.0515271947782479E-2</v>
      </c>
      <c r="K26" s="11">
        <v>6.7991112082602487E-2</v>
      </c>
      <c r="L26" s="11">
        <v>4.7475840134820008E-2</v>
      </c>
      <c r="M26" s="11">
        <v>2.47386711291992E-2</v>
      </c>
      <c r="N26" s="11">
        <v>7.2214511264019204E-2</v>
      </c>
      <c r="O26" s="11"/>
      <c r="P26" s="10" t="str">
        <f>name!D23</f>
        <v>63 Community and civil enforcement occupations</v>
      </c>
      <c r="Q26" s="11">
        <v>0.1239104114362904</v>
      </c>
      <c r="R26" s="11">
        <v>9.4189426660330408E-2</v>
      </c>
      <c r="S26" s="345">
        <f t="shared" si="4"/>
        <v>-2.9720984775959997E-2</v>
      </c>
      <c r="T26" s="345">
        <v>3.7028289228436581E-2</v>
      </c>
      <c r="U26" s="345">
        <f t="shared" si="5"/>
        <v>7.3073044524765846E-3</v>
      </c>
      <c r="V26" s="346">
        <f t="shared" si="6"/>
        <v>1.7583788482212093E-2</v>
      </c>
      <c r="X26" s="10" t="str">
        <f>name!B23</f>
        <v>Health and social work</v>
      </c>
      <c r="Y26" s="11">
        <v>20.588000000000012</v>
      </c>
      <c r="Z26" s="11">
        <v>23.342000000000017</v>
      </c>
      <c r="AA26" s="345">
        <f t="shared" si="7"/>
        <v>2.7540000000000049</v>
      </c>
      <c r="AB26" s="11">
        <v>12.16903309989169</v>
      </c>
      <c r="AC26" s="345">
        <f t="shared" si="8"/>
        <v>14.923033099891695</v>
      </c>
      <c r="AD26" s="348">
        <f t="shared" si="9"/>
        <v>3.1444885363185904E-2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8.7832456392984781</v>
      </c>
      <c r="C27" s="11">
        <f t="shared" si="12"/>
        <v>7.8180237616039525</v>
      </c>
      <c r="D27" s="11">
        <f t="shared" si="12"/>
        <v>-0.96522187769452572</v>
      </c>
      <c r="E27" s="11">
        <f t="shared" si="12"/>
        <v>3.6723926584291702</v>
      </c>
      <c r="F27" s="11">
        <f t="shared" si="12"/>
        <v>2.7071707807346446</v>
      </c>
      <c r="G27" s="200">
        <f t="shared" si="3"/>
        <v>2.3561787270824253E-2</v>
      </c>
      <c r="H27" s="11"/>
      <c r="I27" s="11" t="str">
        <f t="shared" si="11"/>
        <v>Elementary occupations</v>
      </c>
      <c r="J27" s="11">
        <v>9.8875576593038771E-3</v>
      </c>
      <c r="K27" s="11">
        <v>2.4901358191615139E-2</v>
      </c>
      <c r="L27" s="11">
        <v>1.5013800532311262E-2</v>
      </c>
      <c r="M27" s="11">
        <v>9.3510662182058994E-3</v>
      </c>
      <c r="N27" s="11">
        <v>2.4364866750517161E-2</v>
      </c>
      <c r="O27" s="11"/>
      <c r="P27" s="10" t="str">
        <f>name!D24</f>
        <v>71 Sales occupations</v>
      </c>
      <c r="Q27" s="11">
        <v>3.7799424757948406</v>
      </c>
      <c r="R27" s="11">
        <v>3.4393849219814374</v>
      </c>
      <c r="S27" s="345">
        <f t="shared" si="4"/>
        <v>-0.34055755381340314</v>
      </c>
      <c r="T27" s="345">
        <v>1.1529531355695615</v>
      </c>
      <c r="U27" s="345">
        <f t="shared" si="5"/>
        <v>0.81239558175615834</v>
      </c>
      <c r="V27" s="346">
        <f t="shared" si="6"/>
        <v>1.7906253123106008E-2</v>
      </c>
      <c r="X27" s="10" t="str">
        <f>name!B24</f>
        <v>Arts and entertainment</v>
      </c>
      <c r="Y27" s="11">
        <v>4.8809999999999967</v>
      </c>
      <c r="Z27" s="11">
        <v>4.8949999999999996</v>
      </c>
      <c r="AA27" s="345">
        <f t="shared" si="7"/>
        <v>1.4000000000002899E-2</v>
      </c>
      <c r="AB27" s="11">
        <v>2.2577812221747156</v>
      </c>
      <c r="AC27" s="345">
        <f t="shared" si="8"/>
        <v>2.2717812221747185</v>
      </c>
      <c r="AD27" s="348">
        <f t="shared" si="9"/>
        <v>2.5670074116466379E-2</v>
      </c>
    </row>
    <row r="28" spans="1:30" x14ac:dyDescent="0.2">
      <c r="A28" s="10" t="str">
        <f>name!D25</f>
        <v>72 Customer service occupations</v>
      </c>
      <c r="B28" s="11">
        <f t="shared" si="12"/>
        <v>2.8484807492037563</v>
      </c>
      <c r="C28" s="11">
        <f t="shared" si="12"/>
        <v>4.3525257300985345</v>
      </c>
      <c r="D28" s="11">
        <f t="shared" si="12"/>
        <v>1.5040449808947787</v>
      </c>
      <c r="E28" s="11">
        <f t="shared" si="12"/>
        <v>1.7377931499497052</v>
      </c>
      <c r="F28" s="11">
        <f t="shared" si="12"/>
        <v>3.2418381308444841</v>
      </c>
      <c r="G28" s="200">
        <f t="shared" si="3"/>
        <v>3.226161902076341E-2</v>
      </c>
      <c r="H28" s="11"/>
      <c r="O28" s="11"/>
      <c r="P28" s="10" t="str">
        <f>name!D25</f>
        <v>72 Customer service occupations</v>
      </c>
      <c r="Q28" s="11">
        <v>1.1900094480181078</v>
      </c>
      <c r="R28" s="11">
        <v>2.0188379809181498</v>
      </c>
      <c r="S28" s="345">
        <f t="shared" si="4"/>
        <v>0.82882853290004199</v>
      </c>
      <c r="T28" s="345">
        <v>0.60333303884027578</v>
      </c>
      <c r="U28" s="345">
        <f t="shared" si="5"/>
        <v>1.4321615717403178</v>
      </c>
      <c r="V28" s="346">
        <f t="shared" si="6"/>
        <v>2.7718533596032824E-2</v>
      </c>
      <c r="X28" s="10" t="str">
        <f>name!B25</f>
        <v>Other services</v>
      </c>
      <c r="Y28" s="11">
        <v>5.1669999999999972</v>
      </c>
      <c r="Z28" s="11">
        <v>4.9999999999999982</v>
      </c>
      <c r="AA28" s="345">
        <f t="shared" si="7"/>
        <v>-0.16699999999999893</v>
      </c>
      <c r="AB28" s="11">
        <v>2.5340699630934647</v>
      </c>
      <c r="AC28" s="345">
        <f t="shared" si="8"/>
        <v>2.3670699630934657</v>
      </c>
      <c r="AD28" s="348">
        <f t="shared" si="9"/>
        <v>2.6961526695546301E-2</v>
      </c>
    </row>
    <row r="29" spans="1:30" x14ac:dyDescent="0.2">
      <c r="A29" s="10" t="str">
        <f>name!D26</f>
        <v>81 Process, plant and machine operatives</v>
      </c>
      <c r="B29" s="11">
        <f t="shared" si="12"/>
        <v>5.1775331090654353</v>
      </c>
      <c r="C29" s="11">
        <f t="shared" si="12"/>
        <v>6.1963829934871653</v>
      </c>
      <c r="D29" s="11">
        <f t="shared" si="12"/>
        <v>1.01884988442173</v>
      </c>
      <c r="E29" s="11">
        <f t="shared" si="12"/>
        <v>2.4597896636148455</v>
      </c>
      <c r="F29" s="11">
        <f t="shared" si="12"/>
        <v>3.4786395480365759</v>
      </c>
      <c r="G29" s="200">
        <f t="shared" si="3"/>
        <v>2.625326235197134E-2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3.9779203748963625</v>
      </c>
      <c r="R29" s="11">
        <v>4.6481555293273189</v>
      </c>
      <c r="S29" s="345">
        <f t="shared" si="4"/>
        <v>0.67023515443095638</v>
      </c>
      <c r="T29" s="345">
        <v>1.7022894439373937</v>
      </c>
      <c r="U29" s="345">
        <f t="shared" si="5"/>
        <v>2.3725245983683498</v>
      </c>
      <c r="V29" s="346">
        <f t="shared" si="6"/>
        <v>2.4032844224966432E-2</v>
      </c>
      <c r="X29" s="231" t="str">
        <f>name!B3</f>
        <v>All industries</v>
      </c>
      <c r="Y29" s="34">
        <f>SUM(Y7:Y28)</f>
        <v>158.20999999999998</v>
      </c>
      <c r="Z29" s="34">
        <f>SUM(Z7:Z28)</f>
        <v>169.90100000000004</v>
      </c>
      <c r="AA29" s="349">
        <f t="shared" si="7"/>
        <v>11.691000000000059</v>
      </c>
      <c r="AB29" s="34">
        <f>SUM(AB7:AB28)</f>
        <v>79.182021237142209</v>
      </c>
      <c r="AC29" s="349">
        <f t="shared" si="8"/>
        <v>90.873021237142268</v>
      </c>
      <c r="AD29" s="350">
        <f t="shared" si="9"/>
        <v>2.7421885390238154E-2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5.8539310014572159</v>
      </c>
      <c r="C30" s="11">
        <f t="shared" si="12"/>
        <v>6.300163269283086</v>
      </c>
      <c r="D30" s="11">
        <f t="shared" si="12"/>
        <v>0.44623226782586944</v>
      </c>
      <c r="E30" s="11">
        <f t="shared" si="12"/>
        <v>3.305960904670926</v>
      </c>
      <c r="F30" s="11">
        <f t="shared" si="12"/>
        <v>3.7521931724967956</v>
      </c>
      <c r="G30" s="200">
        <f t="shared" si="3"/>
        <v>3.0297983828877939E-2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1.7284368347606485</v>
      </c>
      <c r="K30" s="11">
        <f t="array" ref="K30:K38">MMULT(aggregation!$B$13:$AA$21,C65:C90)</f>
        <v>3.5734068957088203</v>
      </c>
      <c r="L30" s="11">
        <f t="array" ref="L30:L38">MMULT(aggregation!$B$13:$AA$21,D65:D90)</f>
        <v>1.8449700609481718</v>
      </c>
      <c r="M30" s="11">
        <f t="array" ref="M30:M38">MMULT(aggregation!$B$13:$AA$21,E65:E90)</f>
        <v>1.3922382677761558</v>
      </c>
      <c r="N30" s="11">
        <f t="array" ref="N30:N38">MMULT(aggregation!$B$13:$AA$21,F65:F90)</f>
        <v>3.2372083287243276</v>
      </c>
      <c r="O30" s="11"/>
      <c r="P30" s="10" t="str">
        <f>name!D27</f>
        <v>82 Transport and mobile machine drivers and operatives</v>
      </c>
      <c r="Q30" s="11">
        <v>5.577445195880931</v>
      </c>
      <c r="R30" s="11">
        <v>5.8198964545645282</v>
      </c>
      <c r="S30" s="345">
        <f t="shared" si="4"/>
        <v>0.24245125868359718</v>
      </c>
      <c r="T30" s="345">
        <v>3.0354757259059726</v>
      </c>
      <c r="U30" s="345">
        <f t="shared" si="5"/>
        <v>3.2779269845895698</v>
      </c>
      <c r="V30" s="346">
        <f t="shared" si="6"/>
        <v>2.9392524085648297E-2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2.6138703589772758</v>
      </c>
      <c r="C31" s="11">
        <f t="shared" si="12"/>
        <v>2.137318831932169</v>
      </c>
      <c r="D31" s="11">
        <f t="shared" si="12"/>
        <v>-0.4765515270451065</v>
      </c>
      <c r="E31" s="11">
        <f t="shared" si="12"/>
        <v>0.89828516763685662</v>
      </c>
      <c r="F31" s="11">
        <f t="shared" si="12"/>
        <v>0.42173364059175017</v>
      </c>
      <c r="G31" s="200">
        <f t="shared" si="3"/>
        <v>1.9888386188162466E-2</v>
      </c>
      <c r="H31" s="11"/>
      <c r="I31" s="11" t="str">
        <f>I20</f>
        <v>Professional occupations</v>
      </c>
      <c r="J31" s="11">
        <v>8.6242070292979651</v>
      </c>
      <c r="K31" s="11">
        <v>15.001627477816969</v>
      </c>
      <c r="L31" s="11">
        <v>6.377420448519004</v>
      </c>
      <c r="M31" s="11">
        <v>5.6416090558571472</v>
      </c>
      <c r="N31" s="11">
        <v>12.019029504376151</v>
      </c>
      <c r="O31" s="11"/>
      <c r="P31" s="10" t="str">
        <f>name!D28</f>
        <v>91 Elementary trades and related occupations</v>
      </c>
      <c r="Q31" s="11">
        <v>2.019698400102897</v>
      </c>
      <c r="R31" s="11">
        <v>1.6704946318084319</v>
      </c>
      <c r="S31" s="345">
        <f t="shared" si="4"/>
        <v>-0.34920376829446509</v>
      </c>
      <c r="T31" s="345">
        <v>0.58456457440336573</v>
      </c>
      <c r="U31" s="345">
        <f t="shared" si="5"/>
        <v>0.23536080610890064</v>
      </c>
      <c r="V31" s="346">
        <f t="shared" si="6"/>
        <v>1.7091178715972655E-2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13.472385071789036</v>
      </c>
      <c r="C32" s="11">
        <f t="shared" si="12"/>
        <v>13.268347554394719</v>
      </c>
      <c r="D32" s="11">
        <f t="shared" si="12"/>
        <v>-0.20403751739431519</v>
      </c>
      <c r="E32" s="11">
        <f t="shared" si="12"/>
        <v>6.7882880285096672</v>
      </c>
      <c r="F32" s="11">
        <f t="shared" si="12"/>
        <v>6.5842505111153535</v>
      </c>
      <c r="G32" s="200">
        <f t="shared" ref="G32" si="13">IF(B32&gt;0,(1+(E32/B32))^(1/($C$6-$B$6))-1,0)</f>
        <v>2.7576015230538875E-2</v>
      </c>
      <c r="H32" s="11"/>
      <c r="I32" s="11" t="str">
        <f>I21</f>
        <v>Associate professional occupations</v>
      </c>
      <c r="J32" s="11">
        <v>2.5301979266392491</v>
      </c>
      <c r="K32" s="11">
        <v>4.628587467380239</v>
      </c>
      <c r="L32" s="11">
        <v>2.0983895407409898</v>
      </c>
      <c r="M32" s="11">
        <v>1.6563260475790731</v>
      </c>
      <c r="N32" s="11">
        <v>3.7547155883200629</v>
      </c>
      <c r="O32" s="11"/>
      <c r="P32" s="10" t="str">
        <f>name!D29</f>
        <v>92 Elementary administration and service occupations</v>
      </c>
      <c r="Q32" s="11">
        <v>6.4173249283488563</v>
      </c>
      <c r="R32" s="11">
        <v>6.6312474063272582</v>
      </c>
      <c r="S32" s="345">
        <f t="shared" ref="S32" si="14">R32-Q32</f>
        <v>0.21392247797840191</v>
      </c>
      <c r="T32" s="345">
        <v>2.7464824835306048</v>
      </c>
      <c r="U32" s="345">
        <f>SUM(S32:T32)</f>
        <v>2.9604049615090067</v>
      </c>
      <c r="V32" s="346">
        <f t="shared" ref="V32" si="15">IF(Q32&gt;0,(1+(T32/Q32))^(1/($C$6-$B$6))-1,0)</f>
        <v>2.4034987014743381E-2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158.21</v>
      </c>
      <c r="C33" s="11">
        <f>SUM(C62,C91,C120,C149,C178,C207,C236,C265,C294)</f>
        <v>169.90099999999995</v>
      </c>
      <c r="D33" s="11">
        <f t="shared" si="12"/>
        <v>11.690999999999931</v>
      </c>
      <c r="E33" s="11">
        <f t="shared" si="12"/>
        <v>79.182021237142237</v>
      </c>
      <c r="F33" s="11">
        <f t="shared" si="12"/>
        <v>90.87302123714214</v>
      </c>
      <c r="G33" s="200">
        <f t="shared" si="3"/>
        <v>2.7421885390238154E-2</v>
      </c>
      <c r="H33" s="11"/>
      <c r="I33" s="11" t="str">
        <f>I22</f>
        <v>Administrative and secretarial occupations</v>
      </c>
      <c r="J33" s="11">
        <v>1.1703228630559244</v>
      </c>
      <c r="K33" s="11">
        <v>2.023294386491187</v>
      </c>
      <c r="L33" s="11">
        <v>0.85297152343526261</v>
      </c>
      <c r="M33" s="11">
        <v>0.82086101577829906</v>
      </c>
      <c r="N33" s="11">
        <v>1.6738325392135616</v>
      </c>
      <c r="O33" s="11"/>
      <c r="P33" s="10" t="str">
        <f>name!D3</f>
        <v>All occupations</v>
      </c>
      <c r="Q33" s="11">
        <f>SUM(Q7:Q32)</f>
        <v>83.841837542529575</v>
      </c>
      <c r="R33" s="11">
        <f>SUM(R7:R32)</f>
        <v>88.603922747022196</v>
      </c>
      <c r="S33" s="345">
        <f>R33-Q33</f>
        <v>4.762085204492621</v>
      </c>
      <c r="T33" s="11">
        <f>SUM(T7:T32)</f>
        <v>34.836975834410119</v>
      </c>
      <c r="U33" s="345">
        <f>SUM(S33:T33)</f>
        <v>39.59906103890274</v>
      </c>
      <c r="V33" s="346">
        <f t="shared" si="6"/>
        <v>2.3436324415852638E-2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0.27925545769879528</v>
      </c>
      <c r="K34" s="11">
        <v>0.65830144649530198</v>
      </c>
      <c r="L34" s="11">
        <v>0.37904598879650664</v>
      </c>
      <c r="M34" s="11">
        <v>0.22880898845030789</v>
      </c>
      <c r="N34" s="11">
        <v>0.60785497724681448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0.59712550346218263</v>
      </c>
      <c r="K35" s="11">
        <v>1.6102760056429297</v>
      </c>
      <c r="L35" s="11">
        <v>1.013150502180747</v>
      </c>
      <c r="M35" s="11">
        <v>0.58207034848649297</v>
      </c>
      <c r="N35" s="11">
        <v>1.5952208506672401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0.13682699924899333</v>
      </c>
      <c r="C36" s="11">
        <v>0.25777893459465023</v>
      </c>
      <c r="D36" s="11">
        <f>C36-B36</f>
        <v>0.1209519353456569</v>
      </c>
      <c r="E36" s="11">
        <v>9.7093941376165643E-2</v>
      </c>
      <c r="F36" s="11">
        <f>SUM(D36:E36)</f>
        <v>0.21804587672182255</v>
      </c>
      <c r="G36" s="200">
        <f>IF(B36&gt;0,(1+(E36/B36))^(1/($C$6-$B$6))-1,0)</f>
        <v>3.6397809982728013E-2</v>
      </c>
      <c r="I36" s="11" t="str">
        <f t="shared" si="17"/>
        <v>Sales and customer service occupations</v>
      </c>
      <c r="J36" s="11">
        <v>0.42192136228049204</v>
      </c>
      <c r="K36" s="11">
        <v>1.015968416876301</v>
      </c>
      <c r="L36" s="11">
        <v>0.59404705459580909</v>
      </c>
      <c r="M36" s="11">
        <v>0.3187620385973749</v>
      </c>
      <c r="N36" s="11">
        <v>0.91280909319318404</v>
      </c>
      <c r="P36" s="10" t="str">
        <f>name!D4</f>
        <v>11 Corporate managers and directors</v>
      </c>
      <c r="Q36" s="11">
        <v>3.4300414812104427</v>
      </c>
      <c r="R36" s="11">
        <v>4.1147630827241173</v>
      </c>
      <c r="S36" s="345">
        <f>R36-Q36</f>
        <v>0.68472160151367456</v>
      </c>
      <c r="T36" s="345">
        <v>2.1601875116747933</v>
      </c>
      <c r="U36" s="345">
        <f>SUM(S36:T36)</f>
        <v>2.8449091131884678</v>
      </c>
      <c r="V36" s="346">
        <f>IF(Q36&gt;0,(1+(T36/Q36))^(1/($C$6-$B$6))-1,0)</f>
        <v>3.3099175807951076E-2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4.5770894030338571E-2</v>
      </c>
      <c r="C37" s="11">
        <v>0.1339483923805932</v>
      </c>
      <c r="D37" s="11">
        <f t="shared" ref="D37:D60" si="25">C37-B37</f>
        <v>8.8177498350254624E-2</v>
      </c>
      <c r="E37" s="11">
        <v>5.4444233026876419E-2</v>
      </c>
      <c r="F37" s="11">
        <f t="shared" ref="F37:F60" si="26">SUM(D37:E37)</f>
        <v>0.14262173137713105</v>
      </c>
      <c r="G37" s="200">
        <f t="shared" ref="G37:G62" si="27">IF(B37&gt;0,(1+(E37/B37))^(1/($C$6-$B$6))-1,0)</f>
        <v>5.3633553241365206E-2</v>
      </c>
      <c r="I37" s="11" t="str">
        <f t="shared" si="17"/>
        <v>Process, plant and machine operatives</v>
      </c>
      <c r="J37" s="11">
        <v>0.1538100492785951</v>
      </c>
      <c r="K37" s="11">
        <v>0.48818892505925321</v>
      </c>
      <c r="L37" s="11">
        <v>0.33437887578065811</v>
      </c>
      <c r="M37" s="11">
        <v>0.16861410662677118</v>
      </c>
      <c r="N37" s="11">
        <v>0.50299298240742929</v>
      </c>
      <c r="P37" s="10" t="str">
        <f>name!D5</f>
        <v>12 Other managers and proprietors</v>
      </c>
      <c r="Q37" s="11">
        <v>2.1065179299719499</v>
      </c>
      <c r="R37" s="11">
        <v>3.0122390054879871</v>
      </c>
      <c r="S37" s="345">
        <f t="shared" ref="S37:S60" si="28">R37-Q37</f>
        <v>0.9057210755160372</v>
      </c>
      <c r="T37" s="345">
        <v>1.7183328002827318</v>
      </c>
      <c r="U37" s="345">
        <f t="shared" ref="U37:U60" si="29">SUM(S37:T37)</f>
        <v>2.624053875798769</v>
      </c>
      <c r="V37" s="346">
        <f t="shared" ref="V37:V62" si="30">IF(Q37&gt;0,(1+(T37/Q37))^(1/($C$6-$B$6))-1,0)</f>
        <v>4.0566776218849965E-2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0.4112401821893083</v>
      </c>
      <c r="C38" s="11">
        <v>0.73309731614702967</v>
      </c>
      <c r="D38" s="11">
        <f t="shared" si="25"/>
        <v>0.32185713395772136</v>
      </c>
      <c r="E38" s="11">
        <v>0.21091303685955065</v>
      </c>
      <c r="F38" s="11">
        <f t="shared" si="26"/>
        <v>0.53277017081727207</v>
      </c>
      <c r="G38" s="200">
        <f t="shared" si="27"/>
        <v>2.798502290892424E-2</v>
      </c>
      <c r="I38" s="11" t="str">
        <f t="shared" si="17"/>
        <v>Elementary occupations</v>
      </c>
      <c r="J38" s="11">
        <v>0.32530315230113643</v>
      </c>
      <c r="K38" s="11">
        <v>1.0123700952451662</v>
      </c>
      <c r="L38" s="11">
        <v>0.68706694294402981</v>
      </c>
      <c r="M38" s="11">
        <v>0.34610359452539963</v>
      </c>
      <c r="N38" s="11">
        <v>1.0331705374694293</v>
      </c>
      <c r="P38" s="10" t="str">
        <f>name!D6</f>
        <v>21 Science, research, engineering and technology professionals</v>
      </c>
      <c r="Q38" s="11">
        <v>1.6894433782364224</v>
      </c>
      <c r="R38" s="11">
        <v>2.4530389890488178</v>
      </c>
      <c r="S38" s="345">
        <f t="shared" si="28"/>
        <v>0.76359561081239535</v>
      </c>
      <c r="T38" s="345">
        <v>1.0692568180601401</v>
      </c>
      <c r="U38" s="345">
        <f t="shared" si="29"/>
        <v>1.8328524288725354</v>
      </c>
      <c r="V38" s="346">
        <f t="shared" si="30"/>
        <v>3.3230912369811572E-2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0.50347035753575176</v>
      </c>
      <c r="C39" s="11">
        <v>1.0378272247078169</v>
      </c>
      <c r="D39" s="11">
        <f t="shared" si="25"/>
        <v>0.5343568671720651</v>
      </c>
      <c r="E39" s="11">
        <v>0.37053170014872872</v>
      </c>
      <c r="F39" s="11">
        <f t="shared" si="26"/>
        <v>0.90488856732079381</v>
      </c>
      <c r="G39" s="200">
        <f t="shared" si="27"/>
        <v>3.7454924753723917E-2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5.9385232229643128</v>
      </c>
      <c r="R39" s="11">
        <v>7.2148112325521687</v>
      </c>
      <c r="S39" s="345">
        <f t="shared" si="28"/>
        <v>1.2762880095878559</v>
      </c>
      <c r="T39" s="345">
        <v>3.8600694621748124</v>
      </c>
      <c r="U39" s="345">
        <f t="shared" si="29"/>
        <v>5.1363574717626683</v>
      </c>
      <c r="V39" s="346">
        <f t="shared" si="30"/>
        <v>3.3948759242879989E-2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0.58099462499969301</v>
      </c>
      <c r="C40" s="11">
        <v>0.90091000001624999</v>
      </c>
      <c r="D40" s="11">
        <f>C40-B40</f>
        <v>0.31991537501655698</v>
      </c>
      <c r="E40" s="11">
        <v>0.37025924549820144</v>
      </c>
      <c r="F40" s="11">
        <f>SUM(D40:E40)</f>
        <v>0.69017462051475842</v>
      </c>
      <c r="G40" s="200">
        <f>IF(B40&gt;0,(1+(E40/B40))^(1/($C$6-$B$6))-1,0)</f>
        <v>3.3415461118962764E-2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4.4212703242744391</v>
      </c>
      <c r="R40" s="11">
        <v>5.2963076328546554</v>
      </c>
      <c r="S40" s="345">
        <f t="shared" si="28"/>
        <v>0.87503730858021633</v>
      </c>
      <c r="T40" s="345">
        <v>2.6321802831486325</v>
      </c>
      <c r="U40" s="345">
        <f t="shared" si="29"/>
        <v>3.5072175917288488</v>
      </c>
      <c r="V40" s="346">
        <f t="shared" si="30"/>
        <v>3.1629226404710886E-2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0.16182514756903013</v>
      </c>
      <c r="C41" s="11">
        <v>0.35650364547175911</v>
      </c>
      <c r="D41" s="11">
        <f t="shared" si="25"/>
        <v>0.19467849790272898</v>
      </c>
      <c r="E41" s="11">
        <v>0.12360956637851506</v>
      </c>
      <c r="F41" s="11">
        <f t="shared" si="26"/>
        <v>0.31828806428124401</v>
      </c>
      <c r="G41" s="200">
        <f t="shared" si="27"/>
        <v>3.8557911760982222E-2</v>
      </c>
      <c r="I41" s="11" t="str">
        <f>I30</f>
        <v>Managers, directors and senior officials</v>
      </c>
      <c r="J41" s="11">
        <f t="array" ref="J41:J49">MMULT(aggregation!$B$13:$AA$21,B94:B119)</f>
        <v>3.8997095415582801</v>
      </c>
      <c r="K41" s="11">
        <f t="array" ref="K41:K49">MMULT(aggregation!$B$13:$AA$21,C94:C119)</f>
        <v>4.9428840212919019</v>
      </c>
      <c r="L41" s="11">
        <f t="array" ref="L41:L49">MMULT(aggregation!$B$13:$AA$21,D94:D119)</f>
        <v>1.0431744797336218</v>
      </c>
      <c r="M41" s="11">
        <f t="array" ref="M41:M49">MMULT(aggregation!$B$13:$AA$21,E94:E119)</f>
        <v>2.6455410335532177</v>
      </c>
      <c r="N41" s="11">
        <f t="array" ref="N41:N49">MMULT(aggregation!$B$13:$AA$21,F94:F119)</f>
        <v>3.6887155132868394</v>
      </c>
      <c r="P41" s="10" t="str">
        <f>name!D9</f>
        <v>24 Business, media and public service professionals</v>
      </c>
      <c r="Q41" s="11">
        <v>4.0308622751339094</v>
      </c>
      <c r="R41" s="11">
        <v>5.3584612236306866</v>
      </c>
      <c r="S41" s="345">
        <f t="shared" si="28"/>
        <v>1.3275989484967772</v>
      </c>
      <c r="T41" s="345">
        <v>2.5723102818612684</v>
      </c>
      <c r="U41" s="345">
        <f t="shared" si="29"/>
        <v>3.8999092303580456</v>
      </c>
      <c r="V41" s="346">
        <f t="shared" si="30"/>
        <v>3.3452005703193954E-2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5.1514505088693159E-2</v>
      </c>
      <c r="C42" s="11">
        <v>0.10388909064640985</v>
      </c>
      <c r="D42" s="11">
        <f t="shared" si="25"/>
        <v>5.2374585557716687E-2</v>
      </c>
      <c r="E42" s="11">
        <v>3.2864374831756103E-2</v>
      </c>
      <c r="F42" s="11">
        <f t="shared" si="26"/>
        <v>8.523896038947279E-2</v>
      </c>
      <c r="G42" s="200">
        <f t="shared" si="27"/>
        <v>3.3444000290467457E-2</v>
      </c>
      <c r="I42" s="11" t="str">
        <f>I31</f>
        <v>Professional occupations</v>
      </c>
      <c r="J42" s="11">
        <v>11.049965178455134</v>
      </c>
      <c r="K42" s="11">
        <v>11.756164151796341</v>
      </c>
      <c r="L42" s="11">
        <v>0.70619897334120707</v>
      </c>
      <c r="M42" s="11">
        <v>5.8544040735675225</v>
      </c>
      <c r="N42" s="11">
        <v>6.5606030469087289</v>
      </c>
      <c r="P42" s="10" t="str">
        <f>name!D10</f>
        <v>31 Science, engineering and technology associate professionals</v>
      </c>
      <c r="Q42" s="11">
        <v>0.70906988142022531</v>
      </c>
      <c r="R42" s="11">
        <v>0.87274298946167594</v>
      </c>
      <c r="S42" s="345">
        <f t="shared" si="28"/>
        <v>0.16367310804145063</v>
      </c>
      <c r="T42" s="345">
        <v>0.38890018252075426</v>
      </c>
      <c r="U42" s="345">
        <f t="shared" si="29"/>
        <v>0.55257329056220494</v>
      </c>
      <c r="V42" s="346">
        <f t="shared" si="30"/>
        <v>2.9579999390484168E-2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1.1814943403342252E-2</v>
      </c>
      <c r="C43" s="11">
        <v>3.3158171948983094E-2</v>
      </c>
      <c r="D43" s="11">
        <f t="shared" si="25"/>
        <v>2.1343228545640844E-2</v>
      </c>
      <c r="E43" s="11">
        <v>1.2044828443942673E-2</v>
      </c>
      <c r="F43" s="11">
        <f t="shared" si="26"/>
        <v>3.3388056989583519E-2</v>
      </c>
      <c r="G43" s="200">
        <f t="shared" si="27"/>
        <v>4.7970303287325544E-2</v>
      </c>
      <c r="I43" s="11" t="str">
        <f>I32</f>
        <v>Associate professional occupations</v>
      </c>
      <c r="J43" s="11">
        <v>5.6195490810798852</v>
      </c>
      <c r="K43" s="11">
        <v>6.4774956301918234</v>
      </c>
      <c r="L43" s="11">
        <v>0.85794654911193757</v>
      </c>
      <c r="M43" s="11">
        <v>3.0724683084830291</v>
      </c>
      <c r="N43" s="11">
        <v>3.9304148575949664</v>
      </c>
      <c r="P43" s="10" t="str">
        <f>name!D11</f>
        <v>32 Health and social care associate professionals</v>
      </c>
      <c r="Q43" s="11">
        <v>2.5733118205632892</v>
      </c>
      <c r="R43" s="11">
        <v>3.0549932642736315</v>
      </c>
      <c r="S43" s="345">
        <f t="shared" si="28"/>
        <v>0.48168144371034227</v>
      </c>
      <c r="T43" s="345">
        <v>1.6668154996388669</v>
      </c>
      <c r="U43" s="345">
        <f t="shared" si="29"/>
        <v>2.1484969433492092</v>
      </c>
      <c r="V43" s="346">
        <f t="shared" si="30"/>
        <v>3.3853729704969027E-2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7.4570205975640286E-3</v>
      </c>
      <c r="C44" s="11">
        <v>2.272384317701652E-2</v>
      </c>
      <c r="D44" s="11">
        <f t="shared" si="25"/>
        <v>1.5266822579452492E-2</v>
      </c>
      <c r="E44" s="11">
        <v>5.5926504934959665E-3</v>
      </c>
      <c r="F44" s="11">
        <f t="shared" si="26"/>
        <v>2.085947307294846E-2</v>
      </c>
      <c r="G44" s="200">
        <f t="shared" si="27"/>
        <v>3.801177844722492E-2</v>
      </c>
      <c r="I44" s="11" t="str">
        <f>I33</f>
        <v>Administrative and secretarial occupations</v>
      </c>
      <c r="J44" s="11">
        <v>3.5560380519739643</v>
      </c>
      <c r="K44" s="11">
        <v>4.5543912246936573</v>
      </c>
      <c r="L44" s="11">
        <v>0.99835317271969293</v>
      </c>
      <c r="M44" s="11">
        <v>2.3263688986093984</v>
      </c>
      <c r="N44" s="11">
        <v>3.3247220713290915</v>
      </c>
      <c r="P44" s="10" t="str">
        <f>name!D12</f>
        <v>33 Protective service occupations</v>
      </c>
      <c r="Q44" s="11">
        <v>0.4928702804358262</v>
      </c>
      <c r="R44" s="11">
        <v>0.88755568488371539</v>
      </c>
      <c r="S44" s="345">
        <f t="shared" si="28"/>
        <v>0.39468540444788919</v>
      </c>
      <c r="T44" s="345">
        <v>0.35380131889994404</v>
      </c>
      <c r="U44" s="345">
        <f t="shared" si="29"/>
        <v>0.74848672334783317</v>
      </c>
      <c r="V44" s="346">
        <f t="shared" si="30"/>
        <v>3.6729581657100052E-2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2.652821977367243E-2</v>
      </c>
      <c r="C45" s="11">
        <v>4.6561584563493283E-2</v>
      </c>
      <c r="D45" s="11">
        <f t="shared" ref="D45:D46" si="31">C45-B45</f>
        <v>2.0033364789820853E-2</v>
      </c>
      <c r="E45" s="11">
        <v>1.8129886014017469E-2</v>
      </c>
      <c r="F45" s="11">
        <f t="shared" ref="F45:F46" si="32">SUM(D45:E45)</f>
        <v>3.8163250803838325E-2</v>
      </c>
      <c r="G45" s="200">
        <f t="shared" si="27"/>
        <v>3.5331623451155814E-2</v>
      </c>
      <c r="I45" s="11" t="str">
        <f t="shared" ref="I45:I49" si="33">I34</f>
        <v>Skilled trades occupations</v>
      </c>
      <c r="J45" s="11">
        <v>0.9250606877175227</v>
      </c>
      <c r="K45" s="11">
        <v>1.4176045799624932</v>
      </c>
      <c r="L45" s="11">
        <v>0.49254389224497053</v>
      </c>
      <c r="M45" s="11">
        <v>0.67099632275161658</v>
      </c>
      <c r="N45" s="11">
        <v>1.1635402149965872</v>
      </c>
      <c r="P45" s="10" t="str">
        <f>name!D13</f>
        <v>34 Culture, media and sports occupations</v>
      </c>
      <c r="Q45" s="11">
        <v>1.1664194994287334</v>
      </c>
      <c r="R45" s="11">
        <v>1.2714998410460574</v>
      </c>
      <c r="S45" s="345">
        <f t="shared" si="28"/>
        <v>0.10508034161732405</v>
      </c>
      <c r="T45" s="345">
        <v>0.62872233791199028</v>
      </c>
      <c r="U45" s="345">
        <f t="shared" si="29"/>
        <v>0.73380267952931433</v>
      </c>
      <c r="V45" s="346">
        <f t="shared" si="30"/>
        <v>2.9160082614290816E-2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0.11603642620451834</v>
      </c>
      <c r="C46" s="11">
        <v>0.23722287053920091</v>
      </c>
      <c r="D46" s="11">
        <f t="shared" si="31"/>
        <v>0.12118644433468256</v>
      </c>
      <c r="E46" s="11">
        <v>7.9700401260922732E-2</v>
      </c>
      <c r="F46" s="11">
        <f t="shared" si="32"/>
        <v>0.2008868455956053</v>
      </c>
      <c r="G46" s="200">
        <f t="shared" si="27"/>
        <v>3.5472445804495045E-2</v>
      </c>
      <c r="I46" s="11" t="str">
        <f t="shared" si="33"/>
        <v>Caring, leisure and other service occupations</v>
      </c>
      <c r="J46" s="11">
        <v>1.9198760357381766</v>
      </c>
      <c r="K46" s="11">
        <v>3.0190896493533113</v>
      </c>
      <c r="L46" s="11">
        <v>1.0992136136151349</v>
      </c>
      <c r="M46" s="11">
        <v>1.6403790368018976</v>
      </c>
      <c r="N46" s="11">
        <v>2.7395926504170327</v>
      </c>
      <c r="P46" s="10" t="str">
        <f>name!D14</f>
        <v>35 Business and public service associate professionals</v>
      </c>
      <c r="Q46" s="11">
        <v>4.2546806059075246</v>
      </c>
      <c r="R46" s="11">
        <v>4.7937208186237239</v>
      </c>
      <c r="S46" s="345">
        <f t="shared" si="28"/>
        <v>0.53904021271619929</v>
      </c>
      <c r="T46" s="345">
        <v>2.3870743765782736</v>
      </c>
      <c r="U46" s="345">
        <f t="shared" si="29"/>
        <v>2.9261145892944729</v>
      </c>
      <c r="V46" s="346">
        <f t="shared" si="30"/>
        <v>3.0135591502311598E-2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9.6245773119889619E-2</v>
      </c>
      <c r="C47" s="11">
        <v>0.20093184720967444</v>
      </c>
      <c r="D47" s="11">
        <f t="shared" si="25"/>
        <v>0.10468607408978482</v>
      </c>
      <c r="E47" s="11">
        <v>7.1716356888332153E-2</v>
      </c>
      <c r="F47" s="11">
        <f t="shared" si="26"/>
        <v>0.17640243097811698</v>
      </c>
      <c r="G47" s="200">
        <f t="shared" si="27"/>
        <v>3.7819867939701712E-2</v>
      </c>
      <c r="I47" s="11" t="str">
        <f t="shared" si="33"/>
        <v>Sales and customer service occupations</v>
      </c>
      <c r="J47" s="11">
        <v>1.6264099852429141</v>
      </c>
      <c r="K47" s="11">
        <v>2.5348217694676718</v>
      </c>
      <c r="L47" s="11">
        <v>0.90841178422475777</v>
      </c>
      <c r="M47" s="11">
        <v>1.1044365804869138</v>
      </c>
      <c r="N47" s="11">
        <v>2.0128483647116715</v>
      </c>
      <c r="P47" s="10" t="str">
        <f>name!D15</f>
        <v>41 Administrative occupations</v>
      </c>
      <c r="Q47" s="11">
        <v>10.059252048580761</v>
      </c>
      <c r="R47" s="11">
        <v>8.0191712228732186</v>
      </c>
      <c r="S47" s="345">
        <f t="shared" si="28"/>
        <v>-2.0400808257075429</v>
      </c>
      <c r="T47" s="345">
        <v>5.0306585375002157</v>
      </c>
      <c r="U47" s="345">
        <f t="shared" si="29"/>
        <v>2.9905777117926728</v>
      </c>
      <c r="V47" s="346">
        <f t="shared" si="30"/>
        <v>2.7404345826337329E-2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8.3200260442850178E-3</v>
      </c>
      <c r="C48" s="11">
        <v>2.2348913969923338E-2</v>
      </c>
      <c r="D48" s="11">
        <f t="shared" si="25"/>
        <v>1.402888792563832E-2</v>
      </c>
      <c r="E48" s="11">
        <v>9.091992712400819E-3</v>
      </c>
      <c r="F48" s="11">
        <f t="shared" si="26"/>
        <v>2.3120880638039139E-2</v>
      </c>
      <c r="G48" s="200">
        <f t="shared" si="27"/>
        <v>5.046510270508664E-2</v>
      </c>
      <c r="I48" s="11" t="str">
        <f t="shared" si="33"/>
        <v>Process, plant and machine operatives</v>
      </c>
      <c r="J48" s="11">
        <v>0.45222576946603121</v>
      </c>
      <c r="K48" s="11">
        <v>1.0362571205768583</v>
      </c>
      <c r="L48" s="11">
        <v>0.58403135111082716</v>
      </c>
      <c r="M48" s="11">
        <v>0.45066519841817682</v>
      </c>
      <c r="N48" s="11">
        <v>1.0346965495290039</v>
      </c>
      <c r="P48" s="10" t="str">
        <f>name!D16</f>
        <v>42 Secretarial and related occupations</v>
      </c>
      <c r="Q48" s="11">
        <v>2.9450400041438893</v>
      </c>
      <c r="R48" s="11">
        <v>2.0216141181348322</v>
      </c>
      <c r="S48" s="345">
        <f t="shared" si="28"/>
        <v>-0.92342588600905717</v>
      </c>
      <c r="T48" s="345">
        <v>1.4867572239255704</v>
      </c>
      <c r="U48" s="345">
        <f t="shared" si="29"/>
        <v>0.56333133791651324</v>
      </c>
      <c r="V48" s="346">
        <f t="shared" si="30"/>
        <v>2.7620072789388495E-2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6.3902726923458185E-3</v>
      </c>
      <c r="C49" s="11">
        <v>1.1286929667886348E-2</v>
      </c>
      <c r="D49" s="11">
        <f t="shared" si="25"/>
        <v>4.8966569755405295E-3</v>
      </c>
      <c r="E49" s="11">
        <v>5.4654825591877428E-3</v>
      </c>
      <c r="F49" s="11">
        <f t="shared" si="26"/>
        <v>1.0362139534728271E-2</v>
      </c>
      <c r="G49" s="200">
        <f t="shared" si="27"/>
        <v>4.2063031278228413E-2</v>
      </c>
      <c r="I49" s="11" t="str">
        <f t="shared" si="33"/>
        <v>Elementary occupations</v>
      </c>
      <c r="J49" s="11">
        <v>1.1521974747144978</v>
      </c>
      <c r="K49" s="11">
        <v>1.9326075177884512</v>
      </c>
      <c r="L49" s="11">
        <v>0.78041004307395323</v>
      </c>
      <c r="M49" s="11">
        <v>1.0193679812264733</v>
      </c>
      <c r="N49" s="11">
        <v>1.7997780243004269</v>
      </c>
      <c r="P49" s="10" t="str">
        <f>name!D17</f>
        <v>51 Skilled agricultural and related trades</v>
      </c>
      <c r="Q49" s="11">
        <v>0.4329639499648702</v>
      </c>
      <c r="R49" s="11">
        <v>0.52847171913156454</v>
      </c>
      <c r="S49" s="345">
        <f t="shared" si="28"/>
        <v>9.5507769166694345E-2</v>
      </c>
      <c r="T49" s="345">
        <v>0.33931748694954084</v>
      </c>
      <c r="U49" s="345">
        <f t="shared" si="29"/>
        <v>0.43482525611623518</v>
      </c>
      <c r="V49" s="346">
        <f t="shared" si="30"/>
        <v>3.9333495577624555E-2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3.7717702693337686E-3</v>
      </c>
      <c r="C50" s="11">
        <v>7.2084797610196616E-3</v>
      </c>
      <c r="D50" s="11">
        <f t="shared" si="25"/>
        <v>3.436709491685893E-3</v>
      </c>
      <c r="E50" s="11">
        <v>2.2202392221467456E-3</v>
      </c>
      <c r="F50" s="11">
        <f t="shared" si="26"/>
        <v>5.656948713832639E-3</v>
      </c>
      <c r="G50" s="200">
        <f t="shared" si="27"/>
        <v>3.133989396032244E-2</v>
      </c>
      <c r="O50" s="71"/>
      <c r="P50" s="10" t="str">
        <f>name!D18</f>
        <v>52 Skilled metal, electrical and electronic trades</v>
      </c>
      <c r="Q50" s="11">
        <v>0.137210534908288</v>
      </c>
      <c r="R50" s="11">
        <v>0.37235853410024466</v>
      </c>
      <c r="S50" s="345">
        <f t="shared" si="28"/>
        <v>0.23514799919195667</v>
      </c>
      <c r="T50" s="345">
        <v>0.17321335070562457</v>
      </c>
      <c r="U50" s="345">
        <f t="shared" si="29"/>
        <v>0.40836134989758122</v>
      </c>
      <c r="V50" s="346">
        <f t="shared" si="30"/>
        <v>5.5936603871091117E-2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1.1267577927675638E-3</v>
      </c>
      <c r="C51" s="11">
        <v>1.9133169654294796E-3</v>
      </c>
      <c r="D51" s="11">
        <f t="shared" ref="D51" si="34">C51-B51</f>
        <v>7.8655917266191584E-4</v>
      </c>
      <c r="E51" s="11">
        <v>6.9892798461684369E-4</v>
      </c>
      <c r="F51" s="11">
        <f t="shared" ref="F51" si="35">SUM(D51:E51)</f>
        <v>1.4854871572787596E-3</v>
      </c>
      <c r="G51" s="200">
        <f t="shared" si="27"/>
        <v>3.2697274415141919E-2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8.750318528264707E-2</v>
      </c>
      <c r="R51" s="11">
        <v>0.10690991295775849</v>
      </c>
      <c r="S51" s="345">
        <f t="shared" si="28"/>
        <v>1.9406727675111424E-2</v>
      </c>
      <c r="T51" s="345">
        <v>5.0832127693356682E-2</v>
      </c>
      <c r="U51" s="345">
        <f t="shared" si="29"/>
        <v>7.0238855368468106E-2</v>
      </c>
      <c r="V51" s="346">
        <f t="shared" si="30"/>
        <v>3.1004623748200677E-2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8.6167955545620786E-3</v>
      </c>
      <c r="C52" s="11">
        <v>1.4951851375826188E-2</v>
      </c>
      <c r="D52" s="11">
        <f t="shared" si="25"/>
        <v>6.3350558212641097E-3</v>
      </c>
      <c r="E52" s="11">
        <v>5.724233407951633E-3</v>
      </c>
      <c r="F52" s="11">
        <f t="shared" si="26"/>
        <v>1.2059289229215743E-2</v>
      </c>
      <c r="G52" s="200">
        <f t="shared" si="27"/>
        <v>3.4544004710839182E-2</v>
      </c>
      <c r="I52" s="11" t="str">
        <f>I41</f>
        <v>Managers, directors and senior officials</v>
      </c>
      <c r="J52" s="11">
        <f t="array" ref="J52:J60">MMULT(aggregation!$B$13:$AA$21,B123:B148)</f>
        <v>0.88721328469385807</v>
      </c>
      <c r="K52" s="11">
        <f t="array" ref="K52:K60">MMULT(aggregation!$B$13:$AA$21,C123:C148)</f>
        <v>1.0708923516921496</v>
      </c>
      <c r="L52" s="11">
        <f t="array" ref="L52:L60">MMULT(aggregation!$B$13:$AA$21,D123:D148)</f>
        <v>0.18367906699829162</v>
      </c>
      <c r="M52" s="11">
        <f t="array" ref="M52:M60">MMULT(aggregation!$B$13:$AA$21,E123:E148)</f>
        <v>0.56296073813601</v>
      </c>
      <c r="N52" s="11">
        <f t="array" ref="N52:N60">MMULT(aggregation!$B$13:$AA$21,F123:F148)</f>
        <v>0.74663980513430173</v>
      </c>
      <c r="P52" s="10" t="str">
        <f>name!D20</f>
        <v>54 Textiles, printing and other skilled trades</v>
      </c>
      <c r="Q52" s="11">
        <v>1.195463059672248</v>
      </c>
      <c r="R52" s="11">
        <v>1.2185416441093646</v>
      </c>
      <c r="S52" s="345">
        <f t="shared" si="28"/>
        <v>2.3078584437116634E-2</v>
      </c>
      <c r="T52" s="345">
        <v>0.6830697949540061</v>
      </c>
      <c r="U52" s="345">
        <f t="shared" si="29"/>
        <v>0.70614837939112274</v>
      </c>
      <c r="V52" s="346">
        <f t="shared" si="30"/>
        <v>3.0589014828525718E-2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8.0336679000440423E-3</v>
      </c>
      <c r="C53" s="11">
        <v>2.0572616803492393E-2</v>
      </c>
      <c r="D53" s="11">
        <f t="shared" si="25"/>
        <v>1.253894890344835E-2</v>
      </c>
      <c r="E53" s="11">
        <v>7.247997079897781E-3</v>
      </c>
      <c r="F53" s="11">
        <f t="shared" si="26"/>
        <v>1.978694598334613E-2</v>
      </c>
      <c r="G53" s="200">
        <f t="shared" si="27"/>
        <v>4.3799585317877865E-2</v>
      </c>
      <c r="I53" s="11" t="str">
        <f>I42</f>
        <v>Professional occupations</v>
      </c>
      <c r="J53" s="11">
        <v>1.7954651150005645</v>
      </c>
      <c r="K53" s="11">
        <v>1.0361816095272902</v>
      </c>
      <c r="L53" s="11">
        <v>-0.75928350547327428</v>
      </c>
      <c r="M53" s="11">
        <v>0.49323297569911462</v>
      </c>
      <c r="N53" s="11">
        <v>-0.26605052977415966</v>
      </c>
      <c r="P53" s="10" t="str">
        <f>name!D21</f>
        <v>61 Caring personal service occupations</v>
      </c>
      <c r="Q53" s="11">
        <v>10.568013911715035</v>
      </c>
      <c r="R53" s="11">
        <v>12.467042159743475</v>
      </c>
      <c r="S53" s="345">
        <f t="shared" si="28"/>
        <v>1.8990282480284399</v>
      </c>
      <c r="T53" s="345">
        <v>6.809566766728933</v>
      </c>
      <c r="U53" s="345">
        <f t="shared" si="29"/>
        <v>8.708595014757373</v>
      </c>
      <c r="V53" s="346">
        <f t="shared" si="30"/>
        <v>3.3712407656449894E-2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5.8176638162876701E-3</v>
      </c>
      <c r="C54" s="11">
        <v>1.6180883616186203E-2</v>
      </c>
      <c r="D54" s="11">
        <f t="shared" ref="D54:D55" si="36">C54-B54</f>
        <v>1.0363219799898533E-2</v>
      </c>
      <c r="E54" s="11">
        <v>5.8439755977146212E-3</v>
      </c>
      <c r="F54" s="11">
        <f t="shared" ref="F54:F55" si="37">SUM(D54:E54)</f>
        <v>1.6207195397613155E-2</v>
      </c>
      <c r="G54" s="200">
        <f t="shared" si="27"/>
        <v>4.7451844413757716E-2</v>
      </c>
      <c r="I54" s="11" t="str">
        <f>I43</f>
        <v>Associate professional occupations</v>
      </c>
      <c r="J54" s="11">
        <v>1.6617077059124061</v>
      </c>
      <c r="K54" s="11">
        <v>1.6266061459876529</v>
      </c>
      <c r="L54" s="11">
        <v>-3.5101559924753195E-2</v>
      </c>
      <c r="M54" s="11">
        <v>0.74265092396363031</v>
      </c>
      <c r="N54" s="11">
        <v>0.70754936403887714</v>
      </c>
      <c r="P54" s="10" t="str">
        <f>name!D22</f>
        <v>62 Leisure, travel and related personal service occupations</v>
      </c>
      <c r="Q54" s="11">
        <v>2.3018237379336863</v>
      </c>
      <c r="R54" s="11">
        <v>2.3333030505841115</v>
      </c>
      <c r="S54" s="345">
        <f t="shared" si="28"/>
        <v>3.147931265042514E-2</v>
      </c>
      <c r="T54" s="345">
        <v>1.2614958801642822</v>
      </c>
      <c r="U54" s="345">
        <f t="shared" si="29"/>
        <v>1.2929751928147073</v>
      </c>
      <c r="V54" s="346">
        <f t="shared" si="30"/>
        <v>2.9561232144409866E-2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4.3411682795901359E-4</v>
      </c>
      <c r="C55" s="11">
        <v>1.0828106573481174E-3</v>
      </c>
      <c r="D55" s="11">
        <f t="shared" si="36"/>
        <v>6.4869382938910372E-4</v>
      </c>
      <c r="E55" s="11">
        <v>4.1716637795146132E-4</v>
      </c>
      <c r="F55" s="11">
        <f t="shared" si="37"/>
        <v>1.0658602073405649E-3</v>
      </c>
      <c r="G55" s="200">
        <f t="shared" si="27"/>
        <v>4.5918463555745914E-2</v>
      </c>
      <c r="I55" s="11" t="str">
        <f>I44</f>
        <v>Administrative and secretarial occupations</v>
      </c>
      <c r="J55" s="11">
        <v>1.4044718140750874</v>
      </c>
      <c r="K55" s="11">
        <v>1.6641071137088574</v>
      </c>
      <c r="L55" s="11">
        <v>0.25963529963377019</v>
      </c>
      <c r="M55" s="11">
        <v>0.91596983592572256</v>
      </c>
      <c r="N55" s="11">
        <v>1.1756051355594928</v>
      </c>
      <c r="P55" s="10" t="str">
        <f>name!D23</f>
        <v>63 Community and civil enforcement occupations</v>
      </c>
      <c r="Q55" s="11">
        <v>4.0776218972758654E-2</v>
      </c>
      <c r="R55" s="11">
        <v>5.4785910883428345E-2</v>
      </c>
      <c r="S55" s="345">
        <f t="shared" si="28"/>
        <v>1.400969191066969E-2</v>
      </c>
      <c r="T55" s="345">
        <v>3.5072190734366834E-2</v>
      </c>
      <c r="U55" s="345">
        <f t="shared" si="29"/>
        <v>4.9081882645036524E-2</v>
      </c>
      <c r="V55" s="346">
        <f t="shared" si="30"/>
        <v>4.2243755512943792E-2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1.8415349973168019E-2</v>
      </c>
      <c r="C56" s="11">
        <v>3.3213839206641706E-2</v>
      </c>
      <c r="D56" s="11">
        <f t="shared" si="25"/>
        <v>1.4798489233473686E-2</v>
      </c>
      <c r="E56" s="11">
        <v>1.1190666225604854E-2</v>
      </c>
      <c r="F56" s="11">
        <f t="shared" si="26"/>
        <v>2.5989155459078539E-2</v>
      </c>
      <c r="G56" s="200">
        <f t="shared" si="27"/>
        <v>3.2159148750811273E-2</v>
      </c>
      <c r="I56" s="11" t="str">
        <f t="shared" ref="I56:I60" si="38">I45</f>
        <v>Skilled trades occupations</v>
      </c>
      <c r="J56" s="11">
        <v>0.43440024869324323</v>
      </c>
      <c r="K56" s="11">
        <v>0.61601273359034603</v>
      </c>
      <c r="L56" s="11">
        <v>0.18161248489710283</v>
      </c>
      <c r="M56" s="11">
        <v>0.2941186913134276</v>
      </c>
      <c r="N56" s="11">
        <v>0.4757311762105304</v>
      </c>
      <c r="P56" s="10" t="str">
        <f>name!D24</f>
        <v>71 Sales occupations</v>
      </c>
      <c r="Q56" s="11">
        <v>5.0033031635036318</v>
      </c>
      <c r="R56" s="11">
        <v>4.378638839622516</v>
      </c>
      <c r="S56" s="345">
        <f t="shared" si="28"/>
        <v>-0.62466432388111581</v>
      </c>
      <c r="T56" s="345">
        <v>2.5194395228596087</v>
      </c>
      <c r="U56" s="345">
        <f t="shared" si="29"/>
        <v>1.8947751989784929</v>
      </c>
      <c r="V56" s="346">
        <f t="shared" si="30"/>
        <v>2.7561819860152381E-2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1.0073809187434335E-2</v>
      </c>
      <c r="C57" s="11">
        <v>3.4694452247359092E-2</v>
      </c>
      <c r="D57" s="11">
        <f t="shared" si="25"/>
        <v>2.4620643059924757E-2</v>
      </c>
      <c r="E57" s="11">
        <v>9.6303250961313914E-3</v>
      </c>
      <c r="F57" s="11">
        <f t="shared" si="26"/>
        <v>3.4250968156056147E-2</v>
      </c>
      <c r="G57" s="200">
        <f t="shared" si="27"/>
        <v>4.5741257544356539E-2</v>
      </c>
      <c r="I57" s="11" t="str">
        <f t="shared" si="38"/>
        <v>Caring, leisure and other service occupations</v>
      </c>
      <c r="J57" s="11">
        <v>1.4893306688870953</v>
      </c>
      <c r="K57" s="11">
        <v>1.8166245130057654</v>
      </c>
      <c r="L57" s="11">
        <v>0.32729384411866996</v>
      </c>
      <c r="M57" s="11">
        <v>0.98975094909755879</v>
      </c>
      <c r="N57" s="11">
        <v>1.3170447932162288</v>
      </c>
      <c r="P57" s="10" t="str">
        <f>name!D25</f>
        <v>72 Customer service occupations</v>
      </c>
      <c r="Q57" s="11">
        <v>1.6584713011856502</v>
      </c>
      <c r="R57" s="11">
        <v>2.3336877491803847</v>
      </c>
      <c r="S57" s="345">
        <f t="shared" si="28"/>
        <v>0.67521644799473446</v>
      </c>
      <c r="T57" s="345">
        <v>1.134460111109429</v>
      </c>
      <c r="U57" s="345">
        <f t="shared" si="29"/>
        <v>1.8096765591041635</v>
      </c>
      <c r="V57" s="346">
        <f t="shared" si="30"/>
        <v>3.5357071286912678E-2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8.5515956611701902E-3</v>
      </c>
      <c r="C58" s="11">
        <v>3.1673333778891664E-2</v>
      </c>
      <c r="D58" s="11">
        <f t="shared" ref="D58:D59" si="39">C58-B58</f>
        <v>2.3121738117721474E-2</v>
      </c>
      <c r="E58" s="11">
        <v>1.0145618389422791E-2</v>
      </c>
      <c r="F58" s="11">
        <f t="shared" ref="F58:F59" si="40">SUM(D58:E58)</f>
        <v>3.3267356507144269E-2</v>
      </c>
      <c r="G58" s="200">
        <f t="shared" si="27"/>
        <v>5.3534227015501479E-2</v>
      </c>
      <c r="I58" s="11" t="str">
        <f t="shared" si="38"/>
        <v>Sales and customer service occupations</v>
      </c>
      <c r="J58" s="11">
        <v>0.54815375644053355</v>
      </c>
      <c r="K58" s="11">
        <v>0.79803789948646076</v>
      </c>
      <c r="L58" s="11">
        <v>0.24988414304592715</v>
      </c>
      <c r="M58" s="11">
        <v>0.35468757118103517</v>
      </c>
      <c r="N58" s="11">
        <v>0.60457171422696232</v>
      </c>
      <c r="P58" s="10" t="str">
        <f>name!D26</f>
        <v>81 Process, plant and machine operatives</v>
      </c>
      <c r="Q58" s="11">
        <v>1.1996127341690681</v>
      </c>
      <c r="R58" s="11">
        <v>1.5482274641598504</v>
      </c>
      <c r="S58" s="345">
        <f t="shared" si="28"/>
        <v>0.34861472999078225</v>
      </c>
      <c r="T58" s="345">
        <v>0.75750021967745185</v>
      </c>
      <c r="U58" s="345">
        <f t="shared" si="29"/>
        <v>1.1061149496682341</v>
      </c>
      <c r="V58" s="346">
        <f t="shared" si="30"/>
        <v>3.316968551845223E-2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1.1963676286612289E-2</v>
      </c>
      <c r="C59" s="11">
        <v>3.6317778303710822E-2</v>
      </c>
      <c r="D59" s="11">
        <f t="shared" si="39"/>
        <v>2.4354102017098533E-2</v>
      </c>
      <c r="E59" s="11">
        <v>1.4593052739776409E-2</v>
      </c>
      <c r="F59" s="11">
        <f t="shared" si="40"/>
        <v>3.8947154756874942E-2</v>
      </c>
      <c r="G59" s="200">
        <f t="shared" si="27"/>
        <v>5.4598935421882766E-2</v>
      </c>
      <c r="I59" s="11" t="str">
        <f t="shared" si="38"/>
        <v>Process, plant and machine operatives</v>
      </c>
      <c r="J59" s="11">
        <v>0.20316539711904968</v>
      </c>
      <c r="K59" s="11">
        <v>0.37682699935361352</v>
      </c>
      <c r="L59" s="11">
        <v>0.17366160223456387</v>
      </c>
      <c r="M59" s="11">
        <v>0.16883989134869565</v>
      </c>
      <c r="N59" s="11">
        <v>0.34250149358325954</v>
      </c>
      <c r="P59" s="10" t="str">
        <f>name!D27</f>
        <v>82 Transport and mobile machine drivers and operatives</v>
      </c>
      <c r="Q59" s="11">
        <v>0.27648580557628627</v>
      </c>
      <c r="R59" s="11">
        <v>0.48026681471855709</v>
      </c>
      <c r="S59" s="345">
        <f t="shared" si="28"/>
        <v>0.20378100914227082</v>
      </c>
      <c r="T59" s="345">
        <v>0.27048517876495431</v>
      </c>
      <c r="U59" s="345">
        <f t="shared" si="29"/>
        <v>0.47426618790722513</v>
      </c>
      <c r="V59" s="346">
        <f t="shared" si="30"/>
        <v>4.65326044807155E-2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8.8959184665076213E-5</v>
      </c>
      <c r="C60" s="11">
        <v>1.881768959425198E-4</v>
      </c>
      <c r="D60" s="11">
        <f t="shared" si="25"/>
        <v>9.9217711277443582E-5</v>
      </c>
      <c r="E60" s="11">
        <v>7.9123325106715293E-5</v>
      </c>
      <c r="F60" s="11">
        <f t="shared" si="26"/>
        <v>1.7834103638415886E-4</v>
      </c>
      <c r="G60" s="200">
        <f t="shared" si="27"/>
        <v>4.333100912999277E-2</v>
      </c>
      <c r="I60" s="11" t="str">
        <f t="shared" si="38"/>
        <v>Elementary occupations</v>
      </c>
      <c r="J60" s="11">
        <v>0.5476587037882541</v>
      </c>
      <c r="K60" s="11">
        <v>0.9419116277373657</v>
      </c>
      <c r="L60" s="11">
        <v>0.3942529239491116</v>
      </c>
      <c r="M60" s="11">
        <v>0.44906525415355997</v>
      </c>
      <c r="N60" s="11">
        <v>0.84331817810267162</v>
      </c>
      <c r="P60" s="10" t="str">
        <f>name!D28</f>
        <v>91 Elementary trades and related occupations</v>
      </c>
      <c r="Q60" s="11">
        <v>0.59417195887438079</v>
      </c>
      <c r="R60" s="11">
        <v>0.46682420012373704</v>
      </c>
      <c r="S60" s="345">
        <f t="shared" si="28"/>
        <v>-0.12734775875064375</v>
      </c>
      <c r="T60" s="345">
        <v>0.31372059323349089</v>
      </c>
      <c r="U60" s="345">
        <f t="shared" si="29"/>
        <v>0.18637283448284714</v>
      </c>
      <c r="V60" s="346">
        <f t="shared" si="30"/>
        <v>2.8667029258098164E-2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9.7985984746388009E-3</v>
      </c>
      <c r="C61" s="11">
        <v>2.4713181295672619E-2</v>
      </c>
      <c r="D61" s="11">
        <f t="shared" ref="D61" si="41">C61-B61</f>
        <v>1.4914582821033818E-2</v>
      </c>
      <c r="E61" s="11">
        <v>9.2719428930991849E-3</v>
      </c>
      <c r="F61" s="11">
        <f t="shared" ref="F61" si="42">SUM(D61:E61)</f>
        <v>2.4186525714133003E-2</v>
      </c>
      <c r="G61" s="200">
        <f t="shared" ref="G61" si="43">IF(B61&gt;0,(1+(E61/B61))^(1/($C$6-$B$6))-1,0)</f>
        <v>4.5393841605187113E-2</v>
      </c>
      <c r="P61" s="10" t="str">
        <f>name!D29</f>
        <v>92 Elementary administration and service occupations</v>
      </c>
      <c r="Q61" s="11">
        <v>7.0550601434401807</v>
      </c>
      <c r="R61" s="11">
        <v>6.6371001480674598</v>
      </c>
      <c r="S61" s="345">
        <f t="shared" ref="S61" si="44">R61-Q61</f>
        <v>-0.41795999537272088</v>
      </c>
      <c r="T61" s="345">
        <v>4.0418055449790629</v>
      </c>
      <c r="U61" s="345">
        <f t="shared" ref="U61" si="45">SUM(S61:T61)</f>
        <v>3.623845549606342</v>
      </c>
      <c r="V61" s="346">
        <f t="shared" ref="V61" si="46">IF(Q61&gt;0,(1+(T61/Q61))^(1/($C$6-$B$6))-1,0)</f>
        <v>3.0654982887279969E-2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2.2511281534260674</v>
      </c>
      <c r="C62" s="11">
        <f t="shared" ref="C62:F62" si="47">SUM(C36:C61)</f>
        <v>4.3208994859482059</v>
      </c>
      <c r="D62" s="11">
        <f t="shared" si="47"/>
        <v>2.0697713325221381</v>
      </c>
      <c r="E62" s="11">
        <f t="shared" si="47"/>
        <v>1.5385209648315146</v>
      </c>
      <c r="F62" s="11">
        <f t="shared" si="47"/>
        <v>3.6082922973536533</v>
      </c>
      <c r="G62" s="200">
        <f t="shared" si="27"/>
        <v>3.5332670783623454E-2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74.368162457470476</v>
      </c>
      <c r="R62" s="11">
        <f>SUM(R36:R61)</f>
        <v>81.297077252977743</v>
      </c>
      <c r="S62" s="345">
        <f>R62-Q62</f>
        <v>6.9289147955072679</v>
      </c>
      <c r="T62" s="11">
        <f>SUM(T36:T61)</f>
        <v>44.345045402732104</v>
      </c>
      <c r="U62" s="345">
        <f>SUM(S62:T62)</f>
        <v>51.273960198239372</v>
      </c>
      <c r="V62" s="346">
        <f t="shared" si="30"/>
        <v>3.1669994006173985E-2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1.163579055144502</v>
      </c>
      <c r="K63" s="11">
        <f t="array" ref="K63:K71">MMULT(aggregation!$B$13:$AA$21,C152:C177)</f>
        <v>1.3331087022077837</v>
      </c>
      <c r="L63" s="11">
        <f t="array" ref="L63:L71">MMULT(aggregation!$B$13:$AA$21,D152:D177)</f>
        <v>0.16952964706328183</v>
      </c>
      <c r="M63" s="11">
        <f t="array" ref="M63:M71">MMULT(aggregation!$B$13:$AA$21,E152:E177)</f>
        <v>0.68814024536929796</v>
      </c>
      <c r="N63" s="11">
        <f t="array" ref="N63:N71">MMULT(aggregation!$B$13:$AA$21,F152:F177)</f>
        <v>0.85766989243257985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1.7182750365258894</v>
      </c>
      <c r="K64" s="11">
        <v>1.7973432226443524</v>
      </c>
      <c r="L64" s="11">
        <v>7.9068186118463085E-2</v>
      </c>
      <c r="M64" s="11">
        <v>0.74103633453757989</v>
      </c>
      <c r="N64" s="11">
        <v>0.82010452065604311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1.2564344574582951</v>
      </c>
      <c r="C65" s="11">
        <v>2.2346833809467443</v>
      </c>
      <c r="D65" s="11">
        <f>C65-B65</f>
        <v>0.97824892348844927</v>
      </c>
      <c r="E65" s="11">
        <v>0.86508317282380298</v>
      </c>
      <c r="F65" s="11">
        <f>SUM(D65:E65)</f>
        <v>1.8433320963122521</v>
      </c>
      <c r="G65" s="200">
        <f>IF(B65&gt;0,(1+(E65/B65))^(1/($C$6-$B$6))-1,0)</f>
        <v>3.5540575430686117E-2</v>
      </c>
      <c r="I65" s="11" t="str">
        <f>I54</f>
        <v>Associate professional occupations</v>
      </c>
      <c r="J65" s="11">
        <v>1.3430567603484249</v>
      </c>
      <c r="K65" s="11">
        <v>1.3535891727991372</v>
      </c>
      <c r="L65" s="11">
        <v>1.0532412450712375E-2</v>
      </c>
      <c r="M65" s="11">
        <v>0.59202161047356272</v>
      </c>
      <c r="N65" s="11">
        <v>0.60255402292427507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0.47200237730235334</v>
      </c>
      <c r="C66" s="11">
        <v>1.338723514762076</v>
      </c>
      <c r="D66" s="11">
        <f t="shared" ref="D66:D89" si="50">C66-B66</f>
        <v>0.86672113745972257</v>
      </c>
      <c r="E66" s="11">
        <v>0.5271550949523528</v>
      </c>
      <c r="F66" s="11">
        <f t="shared" ref="F66:F89" si="51">SUM(D66:E66)</f>
        <v>1.3938762324120755</v>
      </c>
      <c r="G66" s="200">
        <f t="shared" ref="G66:G89" si="52">IF(B66&gt;0,(1+(E66/B66))^(1/($C$6-$B$6))-1,0)</f>
        <v>5.126607649006143E-2</v>
      </c>
      <c r="I66" s="11" t="str">
        <f>I55</f>
        <v>Administrative and secretarial occupations</v>
      </c>
      <c r="J66" s="11">
        <v>1.2718224558086297</v>
      </c>
      <c r="K66" s="11">
        <v>1.449022320320311</v>
      </c>
      <c r="L66" s="11">
        <v>0.17719986451168127</v>
      </c>
      <c r="M66" s="11">
        <v>0.74333985923290591</v>
      </c>
      <c r="N66" s="11">
        <v>0.92053972374458715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1.63608128073531</v>
      </c>
      <c r="C67" s="11">
        <v>3.0850108908716192</v>
      </c>
      <c r="D67" s="11">
        <f t="shared" si="50"/>
        <v>1.4489296101363092</v>
      </c>
      <c r="E67" s="11">
        <v>0.90537564282355798</v>
      </c>
      <c r="F67" s="11">
        <f t="shared" si="51"/>
        <v>2.3543052529598674</v>
      </c>
      <c r="G67" s="200">
        <f t="shared" si="52"/>
        <v>2.9797560032238213E-2</v>
      </c>
      <c r="I67" s="11" t="str">
        <f t="shared" ref="I67:I71" si="53">I56</f>
        <v>Skilled trades occupations</v>
      </c>
      <c r="J67" s="11">
        <v>0.94720691093747178</v>
      </c>
      <c r="K67" s="11">
        <v>1.226690388504257</v>
      </c>
      <c r="L67" s="11">
        <v>0.27948347756678515</v>
      </c>
      <c r="M67" s="11">
        <v>0.54275807396097331</v>
      </c>
      <c r="N67" s="11">
        <v>0.82224155152775857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1.5452732022761513</v>
      </c>
      <c r="C68" s="11">
        <v>2.9730269467904629</v>
      </c>
      <c r="D68" s="11">
        <f t="shared" si="50"/>
        <v>1.4277537445143116</v>
      </c>
      <c r="E68" s="11">
        <v>1.1374465013286181</v>
      </c>
      <c r="F68" s="11">
        <f t="shared" si="51"/>
        <v>2.5652002458429299</v>
      </c>
      <c r="G68" s="200">
        <f t="shared" si="52"/>
        <v>3.7459937587492442E-2</v>
      </c>
      <c r="I68" s="11" t="str">
        <f t="shared" si="53"/>
        <v>Caring, leisure and other service occupations</v>
      </c>
      <c r="J68" s="11">
        <v>0.94852531922204364</v>
      </c>
      <c r="K68" s="11">
        <v>1.2797069393568419</v>
      </c>
      <c r="L68" s="11">
        <v>0.33118162013479818</v>
      </c>
      <c r="M68" s="11">
        <v>0.67818192176305758</v>
      </c>
      <c r="N68" s="11">
        <v>1.0093635418978557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3.3565959903158484</v>
      </c>
      <c r="C69" s="11">
        <v>5.0714937100034669</v>
      </c>
      <c r="D69" s="11">
        <f t="shared" ref="D69" si="54">C69-B69</f>
        <v>1.7148977196876185</v>
      </c>
      <c r="E69" s="11">
        <v>2.1699439426180809</v>
      </c>
      <c r="F69" s="11">
        <f t="shared" ref="F69" si="55">SUM(D69:E69)</f>
        <v>3.8848416623056994</v>
      </c>
      <c r="G69" s="200">
        <f t="shared" si="52"/>
        <v>3.3801003506032101E-2</v>
      </c>
      <c r="I69" s="11" t="str">
        <f t="shared" si="53"/>
        <v>Sales and customer service occupations</v>
      </c>
      <c r="J69" s="11">
        <v>0.56329880743014971</v>
      </c>
      <c r="K69" s="11">
        <v>0.78611352069681439</v>
      </c>
      <c r="L69" s="11">
        <v>0.2228147132666648</v>
      </c>
      <c r="M69" s="11">
        <v>0.31732381808839571</v>
      </c>
      <c r="N69" s="11">
        <v>0.54013853135506062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2.0862565559706545</v>
      </c>
      <c r="C70" s="11">
        <v>3.8720959301514188</v>
      </c>
      <c r="D70" s="11">
        <f t="shared" si="50"/>
        <v>1.7858393741807643</v>
      </c>
      <c r="E70" s="11">
        <v>1.4288429690868898</v>
      </c>
      <c r="F70" s="11">
        <f t="shared" si="51"/>
        <v>3.2146823432676541</v>
      </c>
      <c r="G70" s="200">
        <f t="shared" si="52"/>
        <v>3.5391655986943382E-2</v>
      </c>
      <c r="I70" s="11" t="str">
        <f t="shared" si="53"/>
        <v>Process, plant and machine operatives</v>
      </c>
      <c r="J70" s="11">
        <v>0.37383514043985844</v>
      </c>
      <c r="K70" s="11">
        <v>0.66424181626787049</v>
      </c>
      <c r="L70" s="11">
        <v>0.29040667582801194</v>
      </c>
      <c r="M70" s="11">
        <v>0.30227888875205822</v>
      </c>
      <c r="N70" s="11">
        <v>0.59268556458007016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0.32069343878282514</v>
      </c>
      <c r="C71" s="11">
        <v>0.49073390163729297</v>
      </c>
      <c r="D71" s="11">
        <f t="shared" si="50"/>
        <v>0.17004046285446783</v>
      </c>
      <c r="E71" s="11">
        <v>0.16024134932176526</v>
      </c>
      <c r="F71" s="11">
        <f t="shared" si="51"/>
        <v>0.33028181217623309</v>
      </c>
      <c r="G71" s="200">
        <f t="shared" si="52"/>
        <v>2.7384654323179936E-2</v>
      </c>
      <c r="I71" s="11" t="str">
        <f t="shared" si="53"/>
        <v>Elementary occupations</v>
      </c>
      <c r="J71" s="11">
        <v>0.56025796624761304</v>
      </c>
      <c r="K71" s="11">
        <v>0.93887439026208908</v>
      </c>
      <c r="L71" s="11">
        <v>0.37861642401447604</v>
      </c>
      <c r="M71" s="11">
        <v>0.4570630749454298</v>
      </c>
      <c r="N71" s="11">
        <v>0.8356794989599059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0.38247115753754823</v>
      </c>
      <c r="C72" s="11">
        <v>0.88667175756775674</v>
      </c>
      <c r="D72" s="11">
        <f t="shared" si="50"/>
        <v>0.5042006000302085</v>
      </c>
      <c r="E72" s="11">
        <v>0.33071945908838363</v>
      </c>
      <c r="F72" s="11">
        <f t="shared" si="51"/>
        <v>0.83492005911859213</v>
      </c>
      <c r="G72" s="200">
        <f t="shared" si="52"/>
        <v>4.241454376772924E-2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9.7746702782702241E-2</v>
      </c>
      <c r="C73" s="11">
        <v>0.27118022645192053</v>
      </c>
      <c r="D73" s="11">
        <f t="shared" si="50"/>
        <v>0.17343352366921827</v>
      </c>
      <c r="E73" s="11">
        <v>5.9306091932615809E-2</v>
      </c>
      <c r="F73" s="11">
        <f t="shared" si="51"/>
        <v>0.23273961560183409</v>
      </c>
      <c r="G73" s="200">
        <f t="shared" si="52"/>
        <v>3.2118518095658466E-2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0.50837027446923644</v>
      </c>
      <c r="C74" s="11">
        <v>0.78536145060418172</v>
      </c>
      <c r="D74" s="11">
        <f t="shared" ref="D74:D75" si="56">C74-B74</f>
        <v>0.27699117613494528</v>
      </c>
      <c r="E74" s="11">
        <v>0.3087211294285207</v>
      </c>
      <c r="F74" s="11">
        <f t="shared" ref="F74:F75" si="57">SUM(D74:E74)</f>
        <v>0.58571230556346598</v>
      </c>
      <c r="G74" s="200">
        <f t="shared" si="52"/>
        <v>3.2141799066939702E-2</v>
      </c>
      <c r="I74" s="11" t="str">
        <f>I63</f>
        <v>Managers, directors and senior officials</v>
      </c>
      <c r="J74" s="11">
        <f t="array" ref="J74:J82">MMULT(aggregation!$B$13:$AA$21,B181:B206)</f>
        <v>2.7837158460485609</v>
      </c>
      <c r="K74" s="11">
        <f t="array" ref="K74:K82">MMULT(aggregation!$B$13:$AA$21,C181:C206)</f>
        <v>2.9793595034601807</v>
      </c>
      <c r="L74" s="11">
        <f t="array" ref="L74:L82">MMULT(aggregation!$B$13:$AA$21,D181:D206)</f>
        <v>0.1956436574116196</v>
      </c>
      <c r="M74" s="11">
        <f t="array" ref="M74:M82">MMULT(aggregation!$B$13:$AA$21,E181:E206)</f>
        <v>1.2885228734075003</v>
      </c>
      <c r="N74" s="11">
        <f t="array" ref="N74:N82">MMULT(aggregation!$B$13:$AA$21,F181:F206)</f>
        <v>1.4841665308191199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1.2209163530669367</v>
      </c>
      <c r="C75" s="11">
        <v>2.1946401311190864</v>
      </c>
      <c r="D75" s="11">
        <f t="shared" si="56"/>
        <v>0.97372377805214971</v>
      </c>
      <c r="E75" s="11">
        <v>0.79733801780778779</v>
      </c>
      <c r="F75" s="11">
        <f t="shared" si="57"/>
        <v>1.7710617958599375</v>
      </c>
      <c r="G75" s="200">
        <f t="shared" si="52"/>
        <v>3.4076493861487256E-2</v>
      </c>
      <c r="I75" s="11" t="str">
        <f>I64</f>
        <v>Professional occupations</v>
      </c>
      <c r="J75" s="11">
        <v>3.8365776696856777</v>
      </c>
      <c r="K75" s="11">
        <v>4.2503992179104548</v>
      </c>
      <c r="L75" s="11">
        <v>0.41382154822477724</v>
      </c>
      <c r="M75" s="11">
        <v>1.710660310988362</v>
      </c>
      <c r="N75" s="11">
        <v>2.1244818592131391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1.0073606855462729</v>
      </c>
      <c r="C76" s="11">
        <v>1.7943520212446284</v>
      </c>
      <c r="D76" s="11">
        <f t="shared" si="50"/>
        <v>0.78699133569835555</v>
      </c>
      <c r="E76" s="11">
        <v>0.70124238693661178</v>
      </c>
      <c r="F76" s="11">
        <f t="shared" si="51"/>
        <v>1.4882337226349673</v>
      </c>
      <c r="G76" s="200">
        <f t="shared" si="52"/>
        <v>3.5850497652094582E-2</v>
      </c>
      <c r="I76" s="11" t="str">
        <f>I65</f>
        <v>Associate professional occupations</v>
      </c>
      <c r="J76" s="11">
        <v>3.7164126124434231</v>
      </c>
      <c r="K76" s="11">
        <v>3.5557542667654953</v>
      </c>
      <c r="L76" s="11">
        <v>-0.16065834567792814</v>
      </c>
      <c r="M76" s="11">
        <v>1.4931767758814654</v>
      </c>
      <c r="N76" s="11">
        <v>1.3325184302035376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0.16296217750965156</v>
      </c>
      <c r="C77" s="11">
        <v>0.22894236524655859</v>
      </c>
      <c r="D77" s="11">
        <f t="shared" si="50"/>
        <v>6.5980187736907031E-2</v>
      </c>
      <c r="E77" s="11">
        <v>0.11961862884168728</v>
      </c>
      <c r="F77" s="11">
        <f t="shared" si="51"/>
        <v>0.18559881657859431</v>
      </c>
      <c r="G77" s="200">
        <f t="shared" si="52"/>
        <v>3.7378053812154866E-2</v>
      </c>
      <c r="I77" s="11" t="str">
        <f>I66</f>
        <v>Administrative and secretarial occupations</v>
      </c>
      <c r="J77" s="11">
        <v>3.7011303603156005</v>
      </c>
      <c r="K77" s="11">
        <v>2.6848824017246171</v>
      </c>
      <c r="L77" s="11">
        <v>-1.0162479585909832</v>
      </c>
      <c r="M77" s="11">
        <v>1.4996757407468453</v>
      </c>
      <c r="N77" s="11">
        <v>0.48342778215586207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3.27322403615362E-2</v>
      </c>
      <c r="C78" s="11">
        <v>5.6932060055705593E-2</v>
      </c>
      <c r="D78" s="11">
        <f t="shared" si="50"/>
        <v>2.4199819694169393E-2</v>
      </c>
      <c r="E78" s="11">
        <v>2.1909952774601674E-2</v>
      </c>
      <c r="F78" s="11">
        <f t="shared" si="51"/>
        <v>4.6109772468771071E-2</v>
      </c>
      <c r="G78" s="200">
        <f t="shared" si="52"/>
        <v>3.4753314083441733E-2</v>
      </c>
      <c r="I78" s="11" t="str">
        <f t="shared" ref="I78:I82" si="58">I67</f>
        <v>Skilled trades occupations</v>
      </c>
      <c r="J78" s="11">
        <v>5.2986919415107909</v>
      </c>
      <c r="K78" s="11">
        <v>5.2329401301156411</v>
      </c>
      <c r="L78" s="11">
        <v>-6.5751811395149629E-2</v>
      </c>
      <c r="M78" s="11">
        <v>2.036446949912019</v>
      </c>
      <c r="N78" s="11">
        <v>1.9706951385168696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0.1066087465054955</v>
      </c>
      <c r="C79" s="11">
        <v>0.29850947634637232</v>
      </c>
      <c r="D79" s="11">
        <f t="shared" si="50"/>
        <v>0.1919007298408768</v>
      </c>
      <c r="E79" s="11">
        <v>9.6083066999205574E-2</v>
      </c>
      <c r="F79" s="11">
        <f t="shared" si="51"/>
        <v>0.28798379684008235</v>
      </c>
      <c r="G79" s="200">
        <f t="shared" si="52"/>
        <v>4.3765388433775421E-2</v>
      </c>
      <c r="I79" s="11" t="str">
        <f t="shared" si="58"/>
        <v>Caring, leisure and other service occupations</v>
      </c>
      <c r="J79" s="11">
        <v>5.0294625476707626</v>
      </c>
      <c r="K79" s="11">
        <v>5.9217155778880315</v>
      </c>
      <c r="L79" s="11">
        <v>0.89225303021726854</v>
      </c>
      <c r="M79" s="11">
        <v>3.0584508262876473</v>
      </c>
      <c r="N79" s="11">
        <v>3.9507038565049157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4.3972078835030529E-2</v>
      </c>
      <c r="C80" s="11">
        <v>9.2490969801895112E-2</v>
      </c>
      <c r="D80" s="11">
        <f t="shared" ref="D80" si="59">C80-B80</f>
        <v>4.8518890966864583E-2</v>
      </c>
      <c r="E80" s="11">
        <v>3.1666319914496116E-2</v>
      </c>
      <c r="F80" s="11">
        <f t="shared" ref="F80" si="60">SUM(D80:E80)</f>
        <v>8.01852108813607E-2</v>
      </c>
      <c r="G80" s="200">
        <f t="shared" si="52"/>
        <v>3.6822361556873462E-2</v>
      </c>
      <c r="I80" s="11" t="str">
        <f t="shared" si="58"/>
        <v>Sales and customer service occupations</v>
      </c>
      <c r="J80" s="11">
        <v>2.90037161970199</v>
      </c>
      <c r="K80" s="11">
        <v>3.2156425297618347</v>
      </c>
      <c r="L80" s="11">
        <v>0.31527091005984453</v>
      </c>
      <c r="M80" s="11">
        <v>1.3370353585473769</v>
      </c>
      <c r="N80" s="11">
        <v>1.6523062686072216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9.5942391996733045E-2</v>
      </c>
      <c r="C81" s="11">
        <v>0.21036894029132888</v>
      </c>
      <c r="D81" s="11">
        <f t="shared" si="50"/>
        <v>0.11442654829459584</v>
      </c>
      <c r="E81" s="11">
        <v>7.9149648762004518E-2</v>
      </c>
      <c r="F81" s="11">
        <f t="shared" si="51"/>
        <v>0.19357619705660034</v>
      </c>
      <c r="G81" s="200">
        <f t="shared" si="52"/>
        <v>4.0919291649434308E-2</v>
      </c>
      <c r="I81" s="11" t="str">
        <f t="shared" si="58"/>
        <v>Process, plant and machine operatives</v>
      </c>
      <c r="J81" s="11">
        <v>2.2303982770362962</v>
      </c>
      <c r="K81" s="11">
        <v>3.4195610504048859</v>
      </c>
      <c r="L81" s="11">
        <v>1.1891627733685899</v>
      </c>
      <c r="M81" s="11">
        <v>1.3135917746652996</v>
      </c>
      <c r="N81" s="11">
        <v>2.5027545480338897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0.50175132129306066</v>
      </c>
      <c r="C82" s="11">
        <v>1.3846962038070723</v>
      </c>
      <c r="D82" s="11">
        <f t="shared" si="50"/>
        <v>0.8829448825140116</v>
      </c>
      <c r="E82" s="11">
        <v>0.50182700456514806</v>
      </c>
      <c r="F82" s="11">
        <f t="shared" si="51"/>
        <v>1.3847718870791597</v>
      </c>
      <c r="G82" s="200">
        <f t="shared" si="52"/>
        <v>4.7299388367730177E-2</v>
      </c>
      <c r="I82" s="11" t="str">
        <f t="shared" si="58"/>
        <v>Elementary occupations</v>
      </c>
      <c r="J82" s="11">
        <v>2.6229873007306024</v>
      </c>
      <c r="K82" s="11">
        <v>2.6232452581255283</v>
      </c>
      <c r="L82" s="11">
        <v>2.579573949256786E-4</v>
      </c>
      <c r="M82" s="11">
        <v>1.2649880592585998</v>
      </c>
      <c r="N82" s="11">
        <v>1.2652460166535255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8.9203737917658718E-2</v>
      </c>
      <c r="C83" s="11">
        <v>0.2134899993420257</v>
      </c>
      <c r="D83" s="11">
        <f t="shared" ref="D83:D84" si="61">C83-B83</f>
        <v>0.12428626142436698</v>
      </c>
      <c r="E83" s="11">
        <v>7.5733978538197633E-2</v>
      </c>
      <c r="F83" s="11">
        <f t="shared" ref="F83:F84" si="62">SUM(D83:E83)</f>
        <v>0.20002023996256463</v>
      </c>
      <c r="G83" s="200">
        <f t="shared" si="52"/>
        <v>4.1827447489948044E-2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6.1704442514632944E-3</v>
      </c>
      <c r="C84" s="11">
        <v>1.2089802493831766E-2</v>
      </c>
      <c r="D84" s="11">
        <f t="shared" si="61"/>
        <v>5.9193582423684712E-3</v>
      </c>
      <c r="E84" s="11">
        <v>4.5093653831472973E-3</v>
      </c>
      <c r="F84" s="11">
        <f t="shared" si="62"/>
        <v>1.0428723625515769E-2</v>
      </c>
      <c r="G84" s="200">
        <f t="shared" si="52"/>
        <v>3.7249271729931754E-2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0.30997124804903292</v>
      </c>
      <c r="C85" s="11">
        <v>0.67920078242328263</v>
      </c>
      <c r="D85" s="11">
        <f t="shared" si="50"/>
        <v>0.36922953437424971</v>
      </c>
      <c r="E85" s="11">
        <v>0.21442247176390522</v>
      </c>
      <c r="F85" s="11">
        <f t="shared" si="51"/>
        <v>0.58365200613815493</v>
      </c>
      <c r="G85" s="200">
        <f t="shared" si="52"/>
        <v>3.5672404605863406E-2</v>
      </c>
      <c r="I85" s="11" t="str">
        <f>I74</f>
        <v>Managers, directors and senior officials</v>
      </c>
      <c r="J85" s="11">
        <f t="array" ref="J85:J93">MMULT(aggregation!$B$13:$AA$21,B210:B235)</f>
        <v>2.4324644768469934</v>
      </c>
      <c r="K85" s="11">
        <f t="array" ref="K85:K93">MMULT(aggregation!$B$13:$AA$21,C210:C235)</f>
        <v>2.3605244864571797</v>
      </c>
      <c r="L85" s="11">
        <f t="array" ref="L85:L93">MMULT(aggregation!$B$13:$AA$21,D210:D235)</f>
        <v>-7.193999038981358E-2</v>
      </c>
      <c r="M85" s="11">
        <f t="array" ref="M85:M93">MMULT(aggregation!$B$13:$AA$21,E210:E235)</f>
        <v>1.2981517852755726</v>
      </c>
      <c r="N85" s="11">
        <f t="array" ref="N85:N93">MMULT(aggregation!$B$13:$AA$21,F210:F235)</f>
        <v>1.2262117948857592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0.11195011423145913</v>
      </c>
      <c r="C86" s="11">
        <v>0.33676763445301849</v>
      </c>
      <c r="D86" s="11">
        <f t="shared" si="50"/>
        <v>0.22481752022155937</v>
      </c>
      <c r="E86" s="11">
        <v>0.10433956683346966</v>
      </c>
      <c r="F86" s="11">
        <f t="shared" si="51"/>
        <v>0.32915708705502905</v>
      </c>
      <c r="G86" s="200">
        <f t="shared" si="52"/>
        <v>4.488240792888587E-2</v>
      </c>
      <c r="I86" s="11" t="str">
        <f>I75</f>
        <v>Professional occupations</v>
      </c>
      <c r="J86" s="11">
        <v>2.6304325638937183</v>
      </c>
      <c r="K86" s="11">
        <v>2.3903791457854062</v>
      </c>
      <c r="L86" s="11">
        <v>-0.24005341810831232</v>
      </c>
      <c r="M86" s="11">
        <v>1.1335448424376604</v>
      </c>
      <c r="N86" s="11">
        <v>0.89349142432934814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7.5771224215055138E-2</v>
      </c>
      <c r="C87" s="11">
        <v>0.26469976370041054</v>
      </c>
      <c r="D87" s="11">
        <f t="shared" ref="D87:D88" si="63">C87-B87</f>
        <v>0.1889285394853554</v>
      </c>
      <c r="E87" s="11">
        <v>8.0446341400567889E-2</v>
      </c>
      <c r="F87" s="11">
        <f t="shared" ref="F87:F88" si="64">SUM(D87:E87)</f>
        <v>0.26937488088592332</v>
      </c>
      <c r="G87" s="200">
        <f t="shared" si="52"/>
        <v>4.9417665758780815E-2</v>
      </c>
      <c r="I87" s="11" t="str">
        <f>I76</f>
        <v>Associate professional occupations</v>
      </c>
      <c r="J87" s="11">
        <v>2.8251044557524509</v>
      </c>
      <c r="K87" s="11">
        <v>2.302587983425644</v>
      </c>
      <c r="L87" s="11">
        <v>-0.52251647232680665</v>
      </c>
      <c r="M87" s="11">
        <v>1.0631130384918119</v>
      </c>
      <c r="N87" s="11">
        <v>0.54059656616500518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7.8038825063539957E-2</v>
      </c>
      <c r="C88" s="11">
        <v>0.22348916135884267</v>
      </c>
      <c r="D88" s="11">
        <f t="shared" si="63"/>
        <v>0.14545033629530271</v>
      </c>
      <c r="E88" s="11">
        <v>8.8167765226203301E-2</v>
      </c>
      <c r="F88" s="11">
        <f t="shared" si="64"/>
        <v>0.23361810152150603</v>
      </c>
      <c r="G88" s="200">
        <f t="shared" si="52"/>
        <v>5.1693446959698575E-2</v>
      </c>
      <c r="I88" s="11" t="str">
        <f>I77</f>
        <v>Administrative and secretarial occupations</v>
      </c>
      <c r="J88" s="11">
        <v>4.130916611346513</v>
      </c>
      <c r="K88" s="11">
        <v>2.429961994707091</v>
      </c>
      <c r="L88" s="11">
        <v>-1.700954616639422</v>
      </c>
      <c r="M88" s="11">
        <v>1.509682672718627</v>
      </c>
      <c r="N88" s="11">
        <v>-0.19127194392079488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2.8220529203851975E-2</v>
      </c>
      <c r="C89" s="11">
        <v>7.3982276446024342E-2</v>
      </c>
      <c r="D89" s="11">
        <f t="shared" si="50"/>
        <v>4.5761747242172371E-2</v>
      </c>
      <c r="E89" s="11">
        <v>2.5010991114324289E-2</v>
      </c>
      <c r="F89" s="11">
        <f t="shared" si="51"/>
        <v>7.0772738356496667E-2</v>
      </c>
      <c r="G89" s="200">
        <f t="shared" si="52"/>
        <v>4.3214418944610866E-2</v>
      </c>
      <c r="I89" s="11" t="str">
        <f t="shared" ref="I89:I93" si="65">I78</f>
        <v>Skilled trades occupations</v>
      </c>
      <c r="J89" s="11">
        <v>4.4341820905035636</v>
      </c>
      <c r="K89" s="11">
        <v>4.3310718190779056</v>
      </c>
      <c r="L89" s="11">
        <v>-0.10311027142565748</v>
      </c>
      <c r="M89" s="11">
        <v>1.9803931078383807</v>
      </c>
      <c r="N89" s="11">
        <v>1.8772828364127232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0.29708262309728445</v>
      </c>
      <c r="C90" s="11">
        <v>0.93838781879914179</v>
      </c>
      <c r="D90" s="11">
        <f t="shared" ref="D90" si="66">C90-B90</f>
        <v>0.6413051957018574</v>
      </c>
      <c r="E90" s="11">
        <v>0.32109260341107532</v>
      </c>
      <c r="F90" s="11">
        <f t="shared" ref="F90" si="67">SUM(D90:E90)</f>
        <v>0.96239779911293266</v>
      </c>
      <c r="G90" s="200">
        <f t="shared" ref="G90:G91" si="68">IF(B90&gt;0,(1+(E90/B90))^(1/($C$6-$B$6))-1,0)</f>
        <v>5.0063645957239E-2</v>
      </c>
      <c r="I90" s="11" t="str">
        <f t="shared" si="65"/>
        <v>Caring, leisure and other service occupations</v>
      </c>
      <c r="J90" s="11">
        <v>3.8035933352329394</v>
      </c>
      <c r="K90" s="11">
        <v>3.313320031324432</v>
      </c>
      <c r="L90" s="11">
        <v>-0.49027330390850743</v>
      </c>
      <c r="M90" s="11">
        <v>1.9307778625443921</v>
      </c>
      <c r="N90" s="11">
        <v>1.4405045586358847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15.830580178774984</v>
      </c>
      <c r="C91" s="11">
        <f t="shared" ref="C91:F91" si="69">SUM(C65:C90)</f>
        <v>30.012021116716163</v>
      </c>
      <c r="D91" s="11">
        <f t="shared" si="69"/>
        <v>14.181440937941176</v>
      </c>
      <c r="E91" s="11">
        <f t="shared" si="69"/>
        <v>11.155393463677024</v>
      </c>
      <c r="F91" s="11">
        <f t="shared" si="69"/>
        <v>25.336834401618198</v>
      </c>
      <c r="G91" s="200">
        <f t="shared" si="68"/>
        <v>3.6198002312685773E-2</v>
      </c>
      <c r="I91" s="11" t="str">
        <f t="shared" si="65"/>
        <v>Sales and customer service occupations</v>
      </c>
      <c r="J91" s="11">
        <v>2.8257391925861004</v>
      </c>
      <c r="K91" s="11">
        <v>2.5732741688578176</v>
      </c>
      <c r="L91" s="11">
        <v>-0.25246502372828283</v>
      </c>
      <c r="M91" s="11">
        <v>1.3384830502152241</v>
      </c>
      <c r="N91" s="11">
        <v>1.0860180264869412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3.2420116451555172</v>
      </c>
      <c r="K92" s="11">
        <v>4.3743655698450352</v>
      </c>
      <c r="L92" s="11">
        <v>1.1323539246895178</v>
      </c>
      <c r="M92" s="11">
        <v>2.0642017984791607</v>
      </c>
      <c r="N92" s="11">
        <v>3.1965557231686783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4.5037614495330303</v>
      </c>
      <c r="K93" s="11">
        <v>4.7319042588747386</v>
      </c>
      <c r="L93" s="11">
        <v>0.22814280934170816</v>
      </c>
      <c r="M93" s="11">
        <v>2.420696573689749</v>
      </c>
      <c r="N93" s="11">
        <v>2.6488393830314569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2.8882408278895428</v>
      </c>
      <c r="C94" s="11">
        <v>3.2276175258999515</v>
      </c>
      <c r="D94" s="11">
        <f>C94-B94</f>
        <v>0.33937669801040871</v>
      </c>
      <c r="E94" s="11">
        <v>1.7057783150664767</v>
      </c>
      <c r="F94" s="11">
        <f>SUM(D94:E94)</f>
        <v>2.0451550130768856</v>
      </c>
      <c r="G94" s="200">
        <f>IF(B94&gt;0,(1+(E94/B94))^(1/($C$6-$B$6))-1,0)</f>
        <v>3.1424143635682356E-2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1.0114687136687373</v>
      </c>
      <c r="C95" s="11">
        <v>1.7152664953919503</v>
      </c>
      <c r="D95" s="11">
        <f t="shared" ref="D95:D118" si="72">C95-B95</f>
        <v>0.70379778172321306</v>
      </c>
      <c r="E95" s="11">
        <v>0.93976271848674087</v>
      </c>
      <c r="F95" s="11">
        <f t="shared" ref="F95:F118" si="73">SUM(D95:E95)</f>
        <v>1.6435605002099538</v>
      </c>
      <c r="G95" s="200">
        <f t="shared" ref="G95:G120" si="74">IF(B95&gt;0,(1+(E95/B95))^(1/($C$6-$B$6))-1,0)</f>
        <v>4.4777365510743294E-2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2.9848017974114667</v>
      </c>
      <c r="C96" s="11">
        <v>3.1524756091064332</v>
      </c>
      <c r="D96" s="11">
        <f t="shared" si="72"/>
        <v>0.16767381169496653</v>
      </c>
      <c r="E96" s="11">
        <v>1.2053597522258348</v>
      </c>
      <c r="F96" s="11">
        <f t="shared" si="73"/>
        <v>1.3730335639208013</v>
      </c>
      <c r="G96" s="200">
        <f t="shared" si="74"/>
        <v>2.2871358305271761E-2</v>
      </c>
      <c r="I96" s="11" t="str">
        <f>I85</f>
        <v>Managers, directors and senior officials</v>
      </c>
      <c r="J96" s="11">
        <f t="array" ref="J96:J104">MMULT(aggregation!$B$13:$AA$21,B239:B264)</f>
        <v>1.7127645464664427</v>
      </c>
      <c r="K96" s="11">
        <f t="array" ref="K96:K104">MMULT(aggregation!$B$13:$AA$21,C239:C264)</f>
        <v>1.1194830193320477</v>
      </c>
      <c r="L96" s="11">
        <f t="array" ref="L96:L104">MMULT(aggregation!$B$13:$AA$21,D239:D264)</f>
        <v>-0.59328152713439475</v>
      </c>
      <c r="M96" s="11">
        <f t="array" ref="M96:M104">MMULT(aggregation!$B$13:$AA$21,E239:E264)</f>
        <v>0.66062572364336547</v>
      </c>
      <c r="N96" s="11">
        <f t="array" ref="N96:N104">MMULT(aggregation!$B$13:$AA$21,F239:F264)</f>
        <v>6.7344196508970611E-2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2.9222131786545549</v>
      </c>
      <c r="C97" s="11">
        <v>3.4454490874656152</v>
      </c>
      <c r="D97" s="11">
        <f t="shared" si="72"/>
        <v>0.5232359088110603</v>
      </c>
      <c r="E97" s="11">
        <v>1.9145842512066134</v>
      </c>
      <c r="F97" s="11">
        <f t="shared" si="73"/>
        <v>2.4378201600176737</v>
      </c>
      <c r="G97" s="200">
        <f t="shared" si="74"/>
        <v>3.4164757262914902E-2</v>
      </c>
      <c r="I97" s="11" t="str">
        <f>I86</f>
        <v>Professional occupations</v>
      </c>
      <c r="J97" s="11">
        <v>1.5232116832447935</v>
      </c>
      <c r="K97" s="11">
        <v>0.8786567806469483</v>
      </c>
      <c r="L97" s="11">
        <v>-0.64455490259784498</v>
      </c>
      <c r="M97" s="11">
        <v>0.46046799578664954</v>
      </c>
      <c r="N97" s="11">
        <v>-0.18408690681119544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1.6796259385297707</v>
      </c>
      <c r="C98" s="11">
        <v>1.0650310794960465</v>
      </c>
      <c r="D98" s="11">
        <f t="shared" ref="D98" si="75">C98-B98</f>
        <v>-0.61459485903372424</v>
      </c>
      <c r="E98" s="11">
        <v>0.72257007498621895</v>
      </c>
      <c r="F98" s="11">
        <f t="shared" ref="F98" si="76">SUM(D98:E98)</f>
        <v>0.10797521595249471</v>
      </c>
      <c r="G98" s="200">
        <f t="shared" si="74"/>
        <v>2.4140933422378552E-2</v>
      </c>
      <c r="I98" s="11" t="str">
        <f>I87</f>
        <v>Associate professional occupations</v>
      </c>
      <c r="J98" s="11">
        <v>1.6669080823292308</v>
      </c>
      <c r="K98" s="11">
        <v>0.85342600519404854</v>
      </c>
      <c r="L98" s="11">
        <v>-0.81348207713518228</v>
      </c>
      <c r="M98" s="11">
        <v>0.44422940203330274</v>
      </c>
      <c r="N98" s="11">
        <v>-0.36925267510187954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3.4633242638593411</v>
      </c>
      <c r="C99" s="11">
        <v>4.0932083757282456</v>
      </c>
      <c r="D99" s="11">
        <f t="shared" si="72"/>
        <v>0.62988411186890447</v>
      </c>
      <c r="E99" s="11">
        <v>2.0118899951488545</v>
      </c>
      <c r="F99" s="11">
        <f t="shared" si="73"/>
        <v>2.6417741070177589</v>
      </c>
      <c r="G99" s="200">
        <f t="shared" si="74"/>
        <v>3.1004428893584457E-2</v>
      </c>
      <c r="I99" s="11" t="str">
        <f>I88</f>
        <v>Administrative and secretarial occupations</v>
      </c>
      <c r="J99" s="11">
        <v>2.1756467888181481</v>
      </c>
      <c r="K99" s="11">
        <v>0.51330195022324576</v>
      </c>
      <c r="L99" s="11">
        <v>-1.6623448385949025</v>
      </c>
      <c r="M99" s="11">
        <v>0.50418288886121976</v>
      </c>
      <c r="N99" s="11">
        <v>-1.1581619497336826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0.74175581389362955</v>
      </c>
      <c r="C100" s="11">
        <v>0.75876268454480078</v>
      </c>
      <c r="D100" s="11">
        <f t="shared" si="72"/>
        <v>1.7006870651171235E-2</v>
      </c>
      <c r="E100" s="11">
        <v>0.31471623261079601</v>
      </c>
      <c r="F100" s="11">
        <f t="shared" si="73"/>
        <v>0.33172310326196724</v>
      </c>
      <c r="G100" s="200">
        <f t="shared" si="74"/>
        <v>2.3858177742181352E-2</v>
      </c>
      <c r="I100" s="11" t="str">
        <f t="shared" ref="I100:I104" si="77">I89</f>
        <v>Skilled trades occupations</v>
      </c>
      <c r="J100" s="11">
        <v>2.5721394719655719</v>
      </c>
      <c r="K100" s="11">
        <v>1.5756785421958659</v>
      </c>
      <c r="L100" s="11">
        <v>-0.99646092976970602</v>
      </c>
      <c r="M100" s="11">
        <v>0.80729889400628152</v>
      </c>
      <c r="N100" s="11">
        <v>-0.18916203576342439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1.0437703439258657</v>
      </c>
      <c r="C101" s="11">
        <v>1.3860845900706258</v>
      </c>
      <c r="D101" s="11">
        <f t="shared" si="72"/>
        <v>0.34231424614476014</v>
      </c>
      <c r="E101" s="11">
        <v>0.78742492203799708</v>
      </c>
      <c r="F101" s="11">
        <f t="shared" si="73"/>
        <v>1.1297391681827573</v>
      </c>
      <c r="G101" s="200">
        <f t="shared" si="74"/>
        <v>3.8186347766601569E-2</v>
      </c>
      <c r="I101" s="11" t="str">
        <f t="shared" si="77"/>
        <v>Caring, leisure and other service occupations</v>
      </c>
      <c r="J101" s="11">
        <v>1.0007191404292808</v>
      </c>
      <c r="K101" s="11">
        <v>0.57776475302078401</v>
      </c>
      <c r="L101" s="11">
        <v>-0.42295438740849683</v>
      </c>
      <c r="M101" s="11">
        <v>0.29682212112318401</v>
      </c>
      <c r="N101" s="11">
        <v>-0.12613226628531274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0.44629694426612299</v>
      </c>
      <c r="C102" s="11">
        <v>0.85533985555835479</v>
      </c>
      <c r="D102" s="11">
        <f t="shared" si="72"/>
        <v>0.4090429112922318</v>
      </c>
      <c r="E102" s="11">
        <v>0.28184826293583948</v>
      </c>
      <c r="F102" s="11">
        <f t="shared" si="73"/>
        <v>0.69089117422807123</v>
      </c>
      <c r="G102" s="200">
        <f t="shared" si="74"/>
        <v>3.3172739746831992E-2</v>
      </c>
      <c r="I102" s="11" t="str">
        <f t="shared" si="77"/>
        <v>Sales and customer service occupations</v>
      </c>
      <c r="J102" s="11">
        <v>1.6906857941040783</v>
      </c>
      <c r="K102" s="11">
        <v>0.74024208307384209</v>
      </c>
      <c r="L102" s="11">
        <v>-0.95044371103023617</v>
      </c>
      <c r="M102" s="11">
        <v>0.43656090150484805</v>
      </c>
      <c r="N102" s="11">
        <v>-0.51388280952538812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1.064514060227564</v>
      </c>
      <c r="C103" s="11">
        <v>1.1138657991137306</v>
      </c>
      <c r="D103" s="11">
        <f t="shared" ref="D103:D104" si="78">C103-B103</f>
        <v>4.9351738886166618E-2</v>
      </c>
      <c r="E103" s="11">
        <v>0.50785803820109188</v>
      </c>
      <c r="F103" s="11">
        <f t="shared" ref="F103:F104" si="79">SUM(D103:E103)</f>
        <v>0.5572097770872585</v>
      </c>
      <c r="G103" s="200">
        <f t="shared" si="74"/>
        <v>2.6345529814803648E-2</v>
      </c>
      <c r="I103" s="11" t="str">
        <f t="shared" si="77"/>
        <v>Process, plant and machine operatives</v>
      </c>
      <c r="J103" s="11">
        <v>2.6055212818440037</v>
      </c>
      <c r="K103" s="11">
        <v>1.6176381532650685</v>
      </c>
      <c r="L103" s="11">
        <v>-0.98788312857893512</v>
      </c>
      <c r="M103" s="11">
        <v>0.95200002329788114</v>
      </c>
      <c r="N103" s="11">
        <v>-3.588310528105404E-2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2.3232119187667033</v>
      </c>
      <c r="C104" s="11">
        <v>2.3634427009043111</v>
      </c>
      <c r="D104" s="11">
        <f t="shared" si="78"/>
        <v>4.0230782137607779E-2</v>
      </c>
      <c r="E104" s="11">
        <v>1.1806208526973043</v>
      </c>
      <c r="F104" s="11">
        <f t="shared" si="79"/>
        <v>1.2208516348349121</v>
      </c>
      <c r="G104" s="200">
        <f t="shared" si="74"/>
        <v>2.777244418107605E-2</v>
      </c>
      <c r="I104" s="11" t="str">
        <f t="shared" si="77"/>
        <v>Elementary occupations</v>
      </c>
      <c r="J104" s="11">
        <v>3.8816000091601417</v>
      </c>
      <c r="K104" s="11">
        <v>2.2885704284092361</v>
      </c>
      <c r="L104" s="11">
        <v>-1.5930295807509052</v>
      </c>
      <c r="M104" s="11">
        <v>1.2844537615901803</v>
      </c>
      <c r="N104" s="11">
        <v>-0.30857581916072485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3.0616687789112151</v>
      </c>
      <c r="C105" s="11">
        <v>3.6222450059114588</v>
      </c>
      <c r="D105" s="11">
        <f t="shared" si="72"/>
        <v>0.56057622700024368</v>
      </c>
      <c r="E105" s="11">
        <v>1.8527273003027243</v>
      </c>
      <c r="F105" s="11">
        <f t="shared" si="73"/>
        <v>2.4133035273029679</v>
      </c>
      <c r="G105" s="200">
        <f t="shared" si="74"/>
        <v>3.2050139029565106E-2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0.49436927306274925</v>
      </c>
      <c r="C106" s="11">
        <v>0.9321462187821985</v>
      </c>
      <c r="D106" s="11">
        <f t="shared" si="72"/>
        <v>0.43777694571944925</v>
      </c>
      <c r="E106" s="11">
        <v>0.47364159830667402</v>
      </c>
      <c r="F106" s="11">
        <f t="shared" si="73"/>
        <v>0.91141854402612332</v>
      </c>
      <c r="G106" s="200">
        <f t="shared" si="74"/>
        <v>4.5815925712200833E-2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0.27862240449074827</v>
      </c>
      <c r="C107" s="11">
        <v>0.43482202493945665</v>
      </c>
      <c r="D107" s="11">
        <f t="shared" si="72"/>
        <v>0.15619962044870839</v>
      </c>
      <c r="E107" s="11">
        <v>0.23879216016587718</v>
      </c>
      <c r="F107" s="11">
        <f t="shared" si="73"/>
        <v>0.39499178061458556</v>
      </c>
      <c r="G107" s="200">
        <f t="shared" si="74"/>
        <v>4.2129062668892603E-2</v>
      </c>
      <c r="I107" s="11" t="str">
        <f>I96</f>
        <v>Managers, directors and senior officials</v>
      </c>
      <c r="J107" s="11">
        <f t="array" ref="J107:J115">MMULT(aggregation!$B$13:$AA$21,B268:B293)</f>
        <v>0.63911122597220704</v>
      </c>
      <c r="K107" s="11">
        <f t="array" ref="K107:K115">MMULT(aggregation!$B$13:$AA$21,C268:C293)</f>
        <v>0.36496336393879714</v>
      </c>
      <c r="L107" s="11">
        <f t="array" ref="L107:L115">MMULT(aggregation!$B$13:$AA$21,D268:D293)</f>
        <v>-0.27414786203340991</v>
      </c>
      <c r="M107" s="11">
        <f t="array" ref="M107:M115">MMULT(aggregation!$B$13:$AA$21,E268:E293)</f>
        <v>0.16611975727632522</v>
      </c>
      <c r="N107" s="11">
        <f t="array" ref="N107:N115">MMULT(aggregation!$B$13:$AA$21,F268:F293)</f>
        <v>-0.10802810475708466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0.2886386976305555</v>
      </c>
      <c r="C108" s="11">
        <v>0.44675078909668298</v>
      </c>
      <c r="D108" s="11">
        <f t="shared" si="72"/>
        <v>0.15811209146612748</v>
      </c>
      <c r="E108" s="11">
        <v>0.18569449620189338</v>
      </c>
      <c r="F108" s="11">
        <f t="shared" si="73"/>
        <v>0.34380658766802086</v>
      </c>
      <c r="G108" s="200">
        <f t="shared" si="74"/>
        <v>3.367004461181522E-2</v>
      </c>
      <c r="I108" s="11" t="str">
        <f>I97</f>
        <v>Professional occupations</v>
      </c>
      <c r="J108" s="11">
        <v>0.61796578217463072</v>
      </c>
      <c r="K108" s="11">
        <v>0.42329171740913307</v>
      </c>
      <c r="L108" s="11">
        <v>-0.19467406476549762</v>
      </c>
      <c r="M108" s="11">
        <v>0.17900012811799745</v>
      </c>
      <c r="N108" s="11">
        <v>-1.5673936647500161E-2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0.14836810387000096</v>
      </c>
      <c r="C109" s="11">
        <v>0.21548243395998268</v>
      </c>
      <c r="D109" s="11">
        <f t="shared" ref="D109" si="80">C109-B109</f>
        <v>6.7114330089981716E-2</v>
      </c>
      <c r="E109" s="11">
        <v>9.5533962027406466E-2</v>
      </c>
      <c r="F109" s="11">
        <f t="shared" ref="F109" si="81">SUM(D109:E109)</f>
        <v>0.16264829211738818</v>
      </c>
      <c r="G109" s="200">
        <f t="shared" si="74"/>
        <v>3.3693206712991364E-2</v>
      </c>
      <c r="I109" s="11" t="str">
        <f>I98</f>
        <v>Associate professional occupations</v>
      </c>
      <c r="J109" s="11">
        <v>0.64342041217944113</v>
      </c>
      <c r="K109" s="11">
        <v>0.43592375251667881</v>
      </c>
      <c r="L109" s="11">
        <v>-0.20749665966276234</v>
      </c>
      <c r="M109" s="11">
        <v>0.16221749649391728</v>
      </c>
      <c r="N109" s="11">
        <v>-4.5279163168845053E-2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0.20943148172621789</v>
      </c>
      <c r="C110" s="11">
        <v>0.32054933196637087</v>
      </c>
      <c r="D110" s="11">
        <f t="shared" si="72"/>
        <v>0.11111785024015297</v>
      </c>
      <c r="E110" s="11">
        <v>0.15097570435643959</v>
      </c>
      <c r="F110" s="11">
        <f t="shared" si="73"/>
        <v>0.26209355459659256</v>
      </c>
      <c r="G110" s="200">
        <f t="shared" si="74"/>
        <v>3.6851988930957091E-2</v>
      </c>
      <c r="I110" s="11" t="str">
        <f>I99</f>
        <v>Administrative and secretarial occupations</v>
      </c>
      <c r="J110" s="11">
        <v>0.93633419649356919</v>
      </c>
      <c r="K110" s="11">
        <v>0.53193972902648223</v>
      </c>
      <c r="L110" s="11">
        <v>-0.40439446746708696</v>
      </c>
      <c r="M110" s="11">
        <v>0.23501303073051696</v>
      </c>
      <c r="N110" s="11">
        <v>-0.16938143673656997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1.5751380913034396</v>
      </c>
      <c r="C111" s="11">
        <v>2.415037449078397</v>
      </c>
      <c r="D111" s="11">
        <f>C111-B111</f>
        <v>0.83989935777495739</v>
      </c>
      <c r="E111" s="11">
        <v>1.3431393061095036</v>
      </c>
      <c r="F111" s="11">
        <f>SUM(D111:E111)</f>
        <v>2.183038663884461</v>
      </c>
      <c r="G111" s="200">
        <f t="shared" si="74"/>
        <v>4.1966754783241633E-2</v>
      </c>
      <c r="I111" s="11" t="str">
        <f t="shared" ref="I111:I115" si="82">I100</f>
        <v>Skilled trades occupations</v>
      </c>
      <c r="J111" s="11">
        <v>1.7468311585387912</v>
      </c>
      <c r="K111" s="11">
        <v>0.49706430266267021</v>
      </c>
      <c r="L111" s="11">
        <v>-1.2497668558761208</v>
      </c>
      <c r="M111" s="11">
        <v>0.31211304779255727</v>
      </c>
      <c r="N111" s="11">
        <v>-0.93765380808356358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0.31686631896307066</v>
      </c>
      <c r="C112" s="11">
        <v>0.56310144367810433</v>
      </c>
      <c r="D112" s="11">
        <f t="shared" ref="D112:D113" si="83">C112-B112</f>
        <v>0.24623512471503367</v>
      </c>
      <c r="E112" s="11">
        <v>0.27412881916160842</v>
      </c>
      <c r="F112" s="11">
        <f t="shared" ref="F112:F113" si="84">SUM(D112:E112)</f>
        <v>0.52036394387664209</v>
      </c>
      <c r="G112" s="200">
        <f t="shared" si="74"/>
        <v>4.24306894185702E-2</v>
      </c>
      <c r="I112" s="11" t="str">
        <f t="shared" si="82"/>
        <v>Caring, leisure and other service occupations</v>
      </c>
      <c r="J112" s="11">
        <v>0.44578233900040232</v>
      </c>
      <c r="K112" s="11">
        <v>0.21074051000184024</v>
      </c>
      <c r="L112" s="11">
        <v>-0.23504182899856213</v>
      </c>
      <c r="M112" s="11">
        <v>8.8980598606076669E-2</v>
      </c>
      <c r="N112" s="11">
        <v>-0.14606123039248545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2.78716254716662E-2</v>
      </c>
      <c r="C113" s="11">
        <v>4.0950756596810182E-2</v>
      </c>
      <c r="D113" s="11">
        <f t="shared" si="83"/>
        <v>1.3079131125143983E-2</v>
      </c>
      <c r="E113" s="11">
        <v>2.31109115307854E-2</v>
      </c>
      <c r="F113" s="11">
        <f t="shared" si="84"/>
        <v>3.6190042655929386E-2</v>
      </c>
      <c r="G113" s="200">
        <f t="shared" si="74"/>
        <v>4.1079615583251572E-2</v>
      </c>
      <c r="I113" s="11" t="str">
        <f t="shared" si="82"/>
        <v>Sales and customer service occupations</v>
      </c>
      <c r="J113" s="11">
        <v>1.0266567115553742</v>
      </c>
      <c r="K113" s="11">
        <v>0.43854081202774448</v>
      </c>
      <c r="L113" s="11">
        <v>-0.58811589952762977</v>
      </c>
      <c r="M113" s="11">
        <v>0.18207549843597021</v>
      </c>
      <c r="N113" s="11">
        <v>-0.40604040109165956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1.1514021628830349</v>
      </c>
      <c r="C114" s="11">
        <v>1.6155742052488777</v>
      </c>
      <c r="D114" s="11">
        <f t="shared" si="72"/>
        <v>0.46417204236584286</v>
      </c>
      <c r="E114" s="11">
        <v>0.7292432488783549</v>
      </c>
      <c r="F114" s="11">
        <f t="shared" si="73"/>
        <v>1.1934152912441978</v>
      </c>
      <c r="G114" s="200">
        <f t="shared" si="74"/>
        <v>3.3249788815465475E-2</v>
      </c>
      <c r="I114" s="11" t="str">
        <f t="shared" si="82"/>
        <v>Process, plant and machine operatives</v>
      </c>
      <c r="J114" s="11">
        <v>1.7499812782355177</v>
      </c>
      <c r="K114" s="11">
        <v>0.45147551591506302</v>
      </c>
      <c r="L114" s="11">
        <v>-1.2985057623204546</v>
      </c>
      <c r="M114" s="11">
        <v>0.32082021556852952</v>
      </c>
      <c r="N114" s="11">
        <v>-0.97768554675192498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0.47500782235987915</v>
      </c>
      <c r="C115" s="11">
        <v>0.91924756421879406</v>
      </c>
      <c r="D115" s="11">
        <f t="shared" si="72"/>
        <v>0.4442397418589149</v>
      </c>
      <c r="E115" s="11">
        <v>0.37519333160855894</v>
      </c>
      <c r="F115" s="11">
        <f t="shared" si="73"/>
        <v>0.81943307346747385</v>
      </c>
      <c r="G115" s="200">
        <f t="shared" si="74"/>
        <v>3.9572370877147822E-2</v>
      </c>
      <c r="I115" s="11" t="str">
        <f t="shared" si="82"/>
        <v>Elementary occupations</v>
      </c>
      <c r="J115" s="11">
        <v>2.4826018166317314</v>
      </c>
      <c r="K115" s="11">
        <v>0.91128145169269914</v>
      </c>
      <c r="L115" s="11">
        <v>-1.5713203649390324</v>
      </c>
      <c r="M115" s="11">
        <v>0.43548383053892675</v>
      </c>
      <c r="N115" s="11">
        <v>-1.1358365344001056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0.18190848870635981</v>
      </c>
      <c r="C116" s="11">
        <v>0.50778501191922498</v>
      </c>
      <c r="D116" s="11">
        <f t="shared" ref="D116:D117" si="85">C116-B116</f>
        <v>0.3258765232128652</v>
      </c>
      <c r="E116" s="11">
        <v>0.18945241124228823</v>
      </c>
      <c r="F116" s="11">
        <f t="shared" ref="F116:F117" si="86">SUM(D116:E116)</f>
        <v>0.51532893445515349</v>
      </c>
      <c r="G116" s="200">
        <f t="shared" si="74"/>
        <v>4.8728041684162227E-2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0.27031728075967143</v>
      </c>
      <c r="C117" s="11">
        <v>0.52847210865763339</v>
      </c>
      <c r="D117" s="11">
        <f t="shared" si="85"/>
        <v>0.25815482789796196</v>
      </c>
      <c r="E117" s="11">
        <v>0.26121278717588858</v>
      </c>
      <c r="F117" s="11">
        <f t="shared" si="86"/>
        <v>0.51936761507385054</v>
      </c>
      <c r="G117" s="200">
        <f t="shared" si="74"/>
        <v>4.6108991930393417E-2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9.1823743352669282E-2</v>
      </c>
      <c r="C118" s="11">
        <v>0.11728590427269459</v>
      </c>
      <c r="D118" s="11">
        <f t="shared" si="72"/>
        <v>2.5462160920025304E-2</v>
      </c>
      <c r="E118" s="11">
        <v>6.5129552363584406E-2</v>
      </c>
      <c r="F118" s="11">
        <f t="shared" si="73"/>
        <v>9.0591713283609709E-2</v>
      </c>
      <c r="G118" s="200">
        <f t="shared" si="74"/>
        <v>3.638478780623311E-2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1.0603737313618287</v>
      </c>
      <c r="C119" s="11">
        <v>1.8153216135157566</v>
      </c>
      <c r="D119" s="11">
        <f t="shared" ref="D119" si="87">C119-B119</f>
        <v>0.75494788215392794</v>
      </c>
      <c r="E119" s="11">
        <v>0.95423842886288901</v>
      </c>
      <c r="F119" s="11">
        <f t="shared" ref="F119" si="88">SUM(D119:E119)</f>
        <v>1.7091863110168171</v>
      </c>
      <c r="G119" s="200">
        <f t="shared" si="74"/>
        <v>4.3715579089373513E-2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30.2010318059464</v>
      </c>
      <c r="C120" s="11">
        <f t="shared" ref="C120:F120" si="89">SUM(C94:C119)</f>
        <v>37.671315665122506</v>
      </c>
      <c r="D120" s="11">
        <f t="shared" si="89"/>
        <v>7.4702838591761029</v>
      </c>
      <c r="E120" s="11">
        <f t="shared" si="89"/>
        <v>18.784627433898248</v>
      </c>
      <c r="F120" s="11">
        <f t="shared" si="89"/>
        <v>26.254911293074343</v>
      </c>
      <c r="G120" s="200">
        <f t="shared" si="74"/>
        <v>3.276888488233376E-2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0.57762534899717144</v>
      </c>
      <c r="C123" s="11">
        <v>0.5808188716422944</v>
      </c>
      <c r="D123" s="11">
        <f>C123-B123</f>
        <v>3.1935226451229592E-3</v>
      </c>
      <c r="E123" s="11">
        <v>0.29739243806735277</v>
      </c>
      <c r="F123" s="11">
        <f>SUM(D123:E123)</f>
        <v>0.30058596071247573</v>
      </c>
      <c r="G123" s="200">
        <f>IF(B123&gt;0,(1+(E123/B123))^(1/($C$6-$B$6))-1,0)</f>
        <v>2.8074788716121457E-2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0.30958793569668658</v>
      </c>
      <c r="C124" s="11">
        <v>0.49007348004985524</v>
      </c>
      <c r="D124" s="11">
        <f t="shared" ref="D124:D139" si="92">C124-B124</f>
        <v>0.18048554435316866</v>
      </c>
      <c r="E124" s="11">
        <v>0.26556830006865728</v>
      </c>
      <c r="F124" s="11">
        <f t="shared" ref="F124:F131" si="93">SUM(D124:E124)</f>
        <v>0.44605384442182594</v>
      </c>
      <c r="G124" s="200">
        <f t="shared" ref="G124:G147" si="94">IF(B124&gt;0,(1+(E124/B124))^(1/($C$6-$B$6))-1,0)</f>
        <v>4.2157728690364715E-2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0.3057605406062604</v>
      </c>
      <c r="C125" s="11">
        <v>0.33992052211117474</v>
      </c>
      <c r="D125" s="11">
        <f t="shared" si="92"/>
        <v>3.4159981504914338E-2</v>
      </c>
      <c r="E125" s="11">
        <v>0.12170494258151707</v>
      </c>
      <c r="F125" s="11">
        <f t="shared" si="93"/>
        <v>0.15586492408643141</v>
      </c>
      <c r="G125" s="200">
        <f t="shared" si="94"/>
        <v>2.2589449584480725E-2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0.98996353365404099</v>
      </c>
      <c r="C126" s="11">
        <v>0.23204992048365639</v>
      </c>
      <c r="D126" s="11">
        <f t="shared" si="92"/>
        <v>-0.75791361317038464</v>
      </c>
      <c r="E126" s="11">
        <v>0.2047971149037788</v>
      </c>
      <c r="F126" s="11">
        <f t="shared" si="93"/>
        <v>-0.5531164982666058</v>
      </c>
      <c r="G126" s="200">
        <f t="shared" si="94"/>
        <v>1.2614435333428542E-2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0.13299421614394036</v>
      </c>
      <c r="C127" s="11">
        <v>9.1771235066931439E-2</v>
      </c>
      <c r="D127" s="11">
        <f t="shared" si="92"/>
        <v>-4.1222981077008919E-2</v>
      </c>
      <c r="E127" s="11">
        <v>2.7185271346143854E-2</v>
      </c>
      <c r="F127" s="11">
        <f t="shared" si="93"/>
        <v>-1.4037709730865065E-2</v>
      </c>
      <c r="G127" s="200">
        <f>IF(B127&gt;0,(1+(E127/B127))^(1/($C$6-$B$6))-1,0)</f>
        <v>1.2476479472139035E-2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0.36674682459632274</v>
      </c>
      <c r="C128" s="11">
        <v>0.37243993186552765</v>
      </c>
      <c r="D128" s="11">
        <f t="shared" si="92"/>
        <v>5.6931072692049112E-3</v>
      </c>
      <c r="E128" s="11">
        <v>0.1395456468676749</v>
      </c>
      <c r="F128" s="11">
        <f t="shared" si="93"/>
        <v>0.14523875413687981</v>
      </c>
      <c r="G128" s="200">
        <f t="shared" si="94"/>
        <v>2.1728890757916064E-2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0.14482655254310695</v>
      </c>
      <c r="C129" s="11">
        <v>0.18914602035960534</v>
      </c>
      <c r="D129" s="11">
        <f t="shared" si="92"/>
        <v>4.4319467816498398E-2</v>
      </c>
      <c r="E129" s="11">
        <v>7.2978329166209999E-2</v>
      </c>
      <c r="F129" s="11">
        <f t="shared" si="93"/>
        <v>0.1172977969827084</v>
      </c>
      <c r="G129" s="200">
        <f t="shared" si="94"/>
        <v>2.7577598092292321E-2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0.54030927739681212</v>
      </c>
      <c r="C130" s="11">
        <v>0.25651830284045646</v>
      </c>
      <c r="D130" s="11">
        <f t="shared" si="92"/>
        <v>-0.28379097455635566</v>
      </c>
      <c r="E130" s="11">
        <v>0.16567431448977143</v>
      </c>
      <c r="F130" s="11">
        <f t="shared" si="93"/>
        <v>-0.11811666006658422</v>
      </c>
      <c r="G130" s="200">
        <f t="shared" si="94"/>
        <v>1.7989922719700457E-2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0.11543860633988469</v>
      </c>
      <c r="C131" s="11">
        <v>0.2154647900414213</v>
      </c>
      <c r="D131" s="11">
        <f t="shared" si="92"/>
        <v>0.10002618370153661</v>
      </c>
      <c r="E131" s="11">
        <v>6.3840469450946721E-2</v>
      </c>
      <c r="F131" s="11">
        <f t="shared" si="93"/>
        <v>0.16386665315248333</v>
      </c>
      <c r="G131" s="200">
        <f t="shared" si="94"/>
        <v>2.9781855297712712E-2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0.14775894815311882</v>
      </c>
      <c r="C132" s="11">
        <v>0.19244763638781692</v>
      </c>
      <c r="D132" s="11">
        <f t="shared" si="92"/>
        <v>4.4688688234698098E-2</v>
      </c>
      <c r="E132" s="11">
        <v>8.2879934085695509E-2</v>
      </c>
      <c r="F132" s="11">
        <f t="shared" ref="F132:F133" si="95">SUM(D132:E132)</f>
        <v>0.12756862232039362</v>
      </c>
      <c r="G132" s="200">
        <f t="shared" si="94"/>
        <v>3.0129716486392732E-2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0.71337432147948343</v>
      </c>
      <c r="C133" s="11">
        <v>0.77302939635835277</v>
      </c>
      <c r="D133" s="11">
        <f t="shared" si="92"/>
        <v>5.9655074878869341E-2</v>
      </c>
      <c r="E133" s="11">
        <v>0.35727787677100664</v>
      </c>
      <c r="F133" s="11">
        <f t="shared" si="95"/>
        <v>0.41693295164987598</v>
      </c>
      <c r="G133" s="200">
        <f t="shared" si="94"/>
        <v>2.7437460328151753E-2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1.17586194332294</v>
      </c>
      <c r="C134" s="11">
        <v>1.3560517472568092</v>
      </c>
      <c r="D134" s="11">
        <f t="shared" si="92"/>
        <v>0.18018980393386919</v>
      </c>
      <c r="E134" s="11">
        <v>0.73983314699631419</v>
      </c>
      <c r="F134" s="11">
        <f t="shared" ref="F134:F137" si="96">SUM(D134:E134)</f>
        <v>0.92002295093018338</v>
      </c>
      <c r="G134" s="200">
        <f t="shared" si="94"/>
        <v>3.3073774584533977E-2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0.22860987075214731</v>
      </c>
      <c r="C135" s="11">
        <v>0.30805536645204828</v>
      </c>
      <c r="D135" s="11">
        <f t="shared" si="92"/>
        <v>7.9445495699900975E-2</v>
      </c>
      <c r="E135" s="11">
        <v>0.17613668892940837</v>
      </c>
      <c r="F135" s="11">
        <f t="shared" si="96"/>
        <v>0.25558218462930937</v>
      </c>
      <c r="G135" s="200">
        <f t="shared" si="94"/>
        <v>3.8817393189026994E-2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0.10401504353684643</v>
      </c>
      <c r="C136" s="11">
        <v>0.15889794328793974</v>
      </c>
      <c r="D136" s="11">
        <f t="shared" si="92"/>
        <v>5.4882899751093311E-2</v>
      </c>
      <c r="E136" s="11">
        <v>9.2669683113368345E-2</v>
      </c>
      <c r="F136" s="11">
        <f t="shared" si="96"/>
        <v>0.14755258286446166</v>
      </c>
      <c r="G136" s="200">
        <f t="shared" si="94"/>
        <v>4.3385904615028448E-2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0.1257059307708506</v>
      </c>
      <c r="C137" s="11">
        <v>0.17498409670345796</v>
      </c>
      <c r="D137" s="11">
        <f t="shared" si="92"/>
        <v>4.9278165932607365E-2</v>
      </c>
      <c r="E137" s="11">
        <v>6.5783205760181998E-2</v>
      </c>
      <c r="F137" s="11">
        <f t="shared" si="96"/>
        <v>0.11506137169278936</v>
      </c>
      <c r="G137" s="200">
        <f t="shared" si="94"/>
        <v>2.8456415193030216E-2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0.11407865880321606</v>
      </c>
      <c r="C138" s="11">
        <v>0.16240227617646544</v>
      </c>
      <c r="D138" s="11">
        <f t="shared" si="92"/>
        <v>4.8323617373249375E-2</v>
      </c>
      <c r="E138" s="11">
        <v>7.5579233634777546E-2</v>
      </c>
      <c r="F138" s="11">
        <f t="shared" ref="F138" si="97">SUM(D138:E138)</f>
        <v>0.12390285100802692</v>
      </c>
      <c r="G138" s="200">
        <f t="shared" si="94"/>
        <v>3.4469683391510131E-2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9.0600615582330152E-2</v>
      </c>
      <c r="C139" s="11">
        <v>0.11972841742248291</v>
      </c>
      <c r="D139" s="11">
        <f t="shared" si="92"/>
        <v>2.9127801840152762E-2</v>
      </c>
      <c r="E139" s="11">
        <v>6.0086568805099744E-2</v>
      </c>
      <c r="F139" s="11">
        <f t="shared" ref="F139" si="98">SUM(D139:E139)</f>
        <v>8.9214370645252505E-2</v>
      </c>
      <c r="G139" s="200">
        <f t="shared" si="94"/>
        <v>3.4498053822525687E-2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1.2565279402980223</v>
      </c>
      <c r="C140" s="11">
        <v>1.4542103608659647</v>
      </c>
      <c r="D140" s="11">
        <f>C140-B140</f>
        <v>0.19768242056794239</v>
      </c>
      <c r="E140" s="11">
        <v>0.80515173018065067</v>
      </c>
      <c r="F140" s="11">
        <f>SUM(D140:E140)</f>
        <v>1.0028341507485932</v>
      </c>
      <c r="G140" s="200">
        <f t="shared" si="94"/>
        <v>3.356216400934664E-2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0.22481429465550046</v>
      </c>
      <c r="C141" s="11">
        <v>0.35245964398733076</v>
      </c>
      <c r="D141" s="11">
        <f t="shared" ref="D141:D147" si="99">C141-B141</f>
        <v>0.1276453493318303</v>
      </c>
      <c r="E141" s="11">
        <v>0.17956109466796921</v>
      </c>
      <c r="F141" s="11">
        <f t="shared" ref="F141:F142" si="100">SUM(D141:E141)</f>
        <v>0.30720644399979952</v>
      </c>
      <c r="G141" s="200">
        <f t="shared" si="94"/>
        <v>3.9913907261447612E-2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7.9884339335725973E-3</v>
      </c>
      <c r="C142" s="11">
        <v>9.9545081524698934E-3</v>
      </c>
      <c r="D142" s="11">
        <f t="shared" si="99"/>
        <v>1.9660742188972961E-3</v>
      </c>
      <c r="E142" s="11">
        <v>5.0381242489389222E-3</v>
      </c>
      <c r="F142" s="11">
        <f t="shared" si="100"/>
        <v>7.0041984678362182E-3</v>
      </c>
      <c r="G142" s="200">
        <f t="shared" si="94"/>
        <v>3.3136889922669832E-2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0.4062973731135216</v>
      </c>
      <c r="C143" s="11">
        <v>0.51981244916280334</v>
      </c>
      <c r="D143" s="11">
        <f t="shared" si="99"/>
        <v>0.11351507604928174</v>
      </c>
      <c r="E143" s="11">
        <v>0.23766618493797056</v>
      </c>
      <c r="F143" s="11">
        <f t="shared" ref="F143:F144" si="101">SUM(D143:E143)</f>
        <v>0.35118126098725233</v>
      </c>
      <c r="G143" s="200">
        <f t="shared" si="94"/>
        <v>3.1180009377907547E-2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0.14185638332701195</v>
      </c>
      <c r="C144" s="11">
        <v>0.27822545032365736</v>
      </c>
      <c r="D144" s="11">
        <f t="shared" si="99"/>
        <v>0.13636906699664542</v>
      </c>
      <c r="E144" s="11">
        <v>0.1170213862430646</v>
      </c>
      <c r="F144" s="11">
        <f t="shared" si="101"/>
        <v>0.25339045323970999</v>
      </c>
      <c r="G144" s="200">
        <f t="shared" si="94"/>
        <v>4.0917695746591987E-2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8.1386760315717788E-2</v>
      </c>
      <c r="C145" s="11">
        <v>0.17782215907062232</v>
      </c>
      <c r="D145" s="11">
        <f t="shared" si="99"/>
        <v>9.6435398754904533E-2</v>
      </c>
      <c r="E145" s="11">
        <v>6.4290641671246054E-2</v>
      </c>
      <c r="F145" s="11">
        <f t="shared" ref="F145:F146" si="102">SUM(D145:E145)</f>
        <v>0.16072604042615057</v>
      </c>
      <c r="G145" s="200">
        <f t="shared" si="94"/>
        <v>3.95751631915644E-2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0.1217786368033319</v>
      </c>
      <c r="C146" s="11">
        <v>0.19900484028299123</v>
      </c>
      <c r="D146" s="11">
        <f t="shared" si="99"/>
        <v>7.7226203479659333E-2</v>
      </c>
      <c r="E146" s="11">
        <v>0.10454924967744961</v>
      </c>
      <c r="F146" s="11">
        <f t="shared" si="102"/>
        <v>0.18177545315710894</v>
      </c>
      <c r="G146" s="200">
        <f t="shared" si="94"/>
        <v>4.2184150092453576E-2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6.2240422394872645E-2</v>
      </c>
      <c r="C147" s="11">
        <v>8.4575760464885685E-2</v>
      </c>
      <c r="D147" s="11">
        <f t="shared" si="99"/>
        <v>2.233533807001304E-2</v>
      </c>
      <c r="E147" s="11">
        <v>4.3786337039179744E-2</v>
      </c>
      <c r="F147" s="11">
        <f t="shared" ref="F147" si="103">SUM(D147:E147)</f>
        <v>6.6121675109192785E-2</v>
      </c>
      <c r="G147" s="200">
        <f t="shared" si="94"/>
        <v>3.6150554570155036E-2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0.48541828139338145</v>
      </c>
      <c r="C148" s="11">
        <v>0.85733586727248001</v>
      </c>
      <c r="D148" s="11">
        <f t="shared" ref="D148" si="104">C148-B148</f>
        <v>0.37191758587909857</v>
      </c>
      <c r="E148" s="11">
        <v>0.40527891711438024</v>
      </c>
      <c r="F148" s="11">
        <f t="shared" ref="F148" si="105">SUM(D148:E148)</f>
        <v>0.77719650299347887</v>
      </c>
      <c r="G148" s="200">
        <f t="shared" ref="G148:G149" si="106">IF(B148&gt;0,(1+(E148/B148))^(1/($C$6-$B$6))-1,0)</f>
        <v>4.1296152871559633E-2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8.9715666946100896</v>
      </c>
      <c r="C149" s="11">
        <f t="shared" ref="C149:F149" si="107">SUM(C123:C148)</f>
        <v>9.947200994089501</v>
      </c>
      <c r="D149" s="11">
        <f t="shared" si="107"/>
        <v>0.97563429947940983</v>
      </c>
      <c r="E149" s="11">
        <f t="shared" si="107"/>
        <v>4.9712768308187538</v>
      </c>
      <c r="F149" s="11">
        <f t="shared" si="107"/>
        <v>5.9469111302981652</v>
      </c>
      <c r="G149" s="200">
        <f t="shared" si="106"/>
        <v>2.9829996317973784E-2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0.83121191395566396</v>
      </c>
      <c r="C152" s="11">
        <v>0.81545645440802916</v>
      </c>
      <c r="D152" s="11">
        <f>C152-B152</f>
        <v>-1.5755459547634798E-2</v>
      </c>
      <c r="E152" s="11">
        <v>0.41796966034178151</v>
      </c>
      <c r="F152" s="11">
        <f>SUM(D152:E152)</f>
        <v>0.40221420079414671</v>
      </c>
      <c r="G152" s="200">
        <f>IF(B152&gt;0,(1+(E152/B152))^(1/($C$6-$B$6))-1,0)</f>
        <v>2.7529393177995187E-2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0.33236714118883798</v>
      </c>
      <c r="C153" s="11">
        <v>0.51765224779975461</v>
      </c>
      <c r="D153" s="11">
        <f t="shared" ref="D153:D168" si="110">C153-B153</f>
        <v>0.18528510661091663</v>
      </c>
      <c r="E153" s="11">
        <v>0.27017058502751651</v>
      </c>
      <c r="F153" s="11">
        <f t="shared" ref="F153:F160" si="111">SUM(D153:E153)</f>
        <v>0.45545569163843314</v>
      </c>
      <c r="G153" s="200">
        <f t="shared" ref="G153:G155" si="112">IF(B153&gt;0,(1+(E153/B153))^(1/($C$6-$B$6))-1,0)</f>
        <v>4.0457657498029542E-2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0.88468557166986961</v>
      </c>
      <c r="C154" s="11">
        <v>0.82434008913085299</v>
      </c>
      <c r="D154" s="11">
        <f t="shared" si="110"/>
        <v>-6.0345482539016615E-2</v>
      </c>
      <c r="E154" s="11">
        <v>0.29494626805317031</v>
      </c>
      <c r="F154" s="11">
        <f t="shared" si="111"/>
        <v>0.2346007855141537</v>
      </c>
      <c r="G154" s="200">
        <f t="shared" si="112"/>
        <v>1.9366842111494975E-2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0.19400277239033681</v>
      </c>
      <c r="C155" s="11">
        <v>0.21733864511809914</v>
      </c>
      <c r="D155" s="11">
        <f t="shared" si="110"/>
        <v>2.333587272776233E-2</v>
      </c>
      <c r="E155" s="11">
        <v>0.10554719051391519</v>
      </c>
      <c r="F155" s="11">
        <f t="shared" si="111"/>
        <v>0.12888306324167753</v>
      </c>
      <c r="G155" s="200">
        <f t="shared" si="112"/>
        <v>2.9384020508379072E-2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6.402617598992244E-2</v>
      </c>
      <c r="C156" s="11">
        <v>4.5488382215102575E-2</v>
      </c>
      <c r="D156" s="11">
        <f t="shared" si="110"/>
        <v>-1.8537793774819865E-2</v>
      </c>
      <c r="E156" s="11">
        <v>2.5542741001717623E-2</v>
      </c>
      <c r="F156" s="11">
        <f t="shared" si="111"/>
        <v>7.0049472268977585E-3</v>
      </c>
      <c r="G156" s="200">
        <f>IF(B156&gt;0,(1+(E156/B156))^(1/($C$6-$B$6))-1,0)</f>
        <v>2.2633425705124388E-2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0.57556051647576045</v>
      </c>
      <c r="C157" s="11">
        <v>0.71017610618029769</v>
      </c>
      <c r="D157" s="11">
        <f t="shared" si="110"/>
        <v>0.13461558970453724</v>
      </c>
      <c r="E157" s="11">
        <v>0.31500013496877682</v>
      </c>
      <c r="F157" s="11">
        <f t="shared" si="111"/>
        <v>0.44961572467331407</v>
      </c>
      <c r="G157" s="200">
        <f t="shared" ref="G157:G178" si="113">IF(B157&gt;0,(1+(E157/B157))^(1/($C$6-$B$6))-1,0)</f>
        <v>2.9528011038470581E-2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0.30928466801055865</v>
      </c>
      <c r="C158" s="11">
        <v>0.24987941006055883</v>
      </c>
      <c r="D158" s="11">
        <f t="shared" si="110"/>
        <v>-5.9405257949999818E-2</v>
      </c>
      <c r="E158" s="11">
        <v>9.583910401326054E-2</v>
      </c>
      <c r="F158" s="11">
        <f t="shared" si="111"/>
        <v>3.6433846063260722E-2</v>
      </c>
      <c r="G158" s="200">
        <f t="shared" si="113"/>
        <v>1.8158260395581216E-2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0.14782279416167263</v>
      </c>
      <c r="C159" s="11">
        <v>0.15575698064094609</v>
      </c>
      <c r="D159" s="11">
        <f t="shared" si="110"/>
        <v>7.934186479273464E-3</v>
      </c>
      <c r="E159" s="11">
        <v>8.3306183197741093E-2</v>
      </c>
      <c r="F159" s="11">
        <f t="shared" si="111"/>
        <v>9.1240369677014557E-2</v>
      </c>
      <c r="G159" s="200">
        <f t="shared" si="113"/>
        <v>3.0245831621266595E-2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0.10090650296720882</v>
      </c>
      <c r="C160" s="11">
        <v>0.14082331635591042</v>
      </c>
      <c r="D160" s="11">
        <f t="shared" si="110"/>
        <v>3.9916813388701594E-2</v>
      </c>
      <c r="E160" s="11">
        <v>4.8189630770531851E-2</v>
      </c>
      <c r="F160" s="11">
        <f t="shared" si="111"/>
        <v>8.8106444159233438E-2</v>
      </c>
      <c r="G160" s="200">
        <f t="shared" si="113"/>
        <v>2.6368106899478105E-2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0.1703189750118794</v>
      </c>
      <c r="C161" s="11">
        <v>0.15612212551049304</v>
      </c>
      <c r="D161" s="11">
        <f t="shared" si="110"/>
        <v>-1.419684950138636E-2</v>
      </c>
      <c r="E161" s="11">
        <v>7.17093424378768E-2</v>
      </c>
      <c r="F161" s="11">
        <f t="shared" ref="F161:F162" si="114">SUM(D161:E161)</f>
        <v>5.7512492936490439E-2</v>
      </c>
      <c r="G161" s="200">
        <f t="shared" si="113"/>
        <v>2.3701979623362623E-2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0.61472382019710525</v>
      </c>
      <c r="C162" s="11">
        <v>0.65100734023122875</v>
      </c>
      <c r="D162" s="11">
        <f t="shared" si="110"/>
        <v>3.6283520034123495E-2</v>
      </c>
      <c r="E162" s="11">
        <v>0.29297735005415243</v>
      </c>
      <c r="F162" s="11">
        <f t="shared" si="114"/>
        <v>0.32926087008827593</v>
      </c>
      <c r="G162" s="200">
        <f t="shared" si="113"/>
        <v>2.6323303955434474E-2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1.0871550566569321</v>
      </c>
      <c r="C163" s="11">
        <v>1.222554174144679</v>
      </c>
      <c r="D163" s="11">
        <f t="shared" si="110"/>
        <v>0.13539911748774691</v>
      </c>
      <c r="E163" s="11">
        <v>0.61923213298157209</v>
      </c>
      <c r="F163" s="11">
        <f t="shared" ref="F163:F166" si="115">SUM(D163:E163)</f>
        <v>0.754631250469319</v>
      </c>
      <c r="G163" s="200">
        <f t="shared" si="113"/>
        <v>3.0510464182417874E-2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0.18466739915169755</v>
      </c>
      <c r="C164" s="11">
        <v>0.22646814617563191</v>
      </c>
      <c r="D164" s="11">
        <f t="shared" si="110"/>
        <v>4.1800747023934354E-2</v>
      </c>
      <c r="E164" s="11">
        <v>0.1241077262513338</v>
      </c>
      <c r="F164" s="11">
        <f t="shared" si="115"/>
        <v>0.16590847327526814</v>
      </c>
      <c r="G164" s="200">
        <f t="shared" si="113"/>
        <v>3.4864458175702273E-2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0.16901640785074773</v>
      </c>
      <c r="C165" s="11">
        <v>0.26885405555253877</v>
      </c>
      <c r="D165" s="11">
        <f t="shared" si="110"/>
        <v>9.9837647701791044E-2</v>
      </c>
      <c r="E165" s="11">
        <v>0.13555275194918218</v>
      </c>
      <c r="F165" s="11">
        <f t="shared" si="115"/>
        <v>0.23539039965097322</v>
      </c>
      <c r="G165" s="200">
        <f t="shared" si="113"/>
        <v>4.0041024770927747E-2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0.51128230314434231</v>
      </c>
      <c r="C166" s="11">
        <v>0.60790669848064216</v>
      </c>
      <c r="D166" s="11">
        <f t="shared" si="110"/>
        <v>9.6624395336299851E-2</v>
      </c>
      <c r="E166" s="11">
        <v>0.24108009640489314</v>
      </c>
      <c r="F166" s="11">
        <f t="shared" si="115"/>
        <v>0.33770449174119299</v>
      </c>
      <c r="G166" s="200">
        <f t="shared" si="113"/>
        <v>2.6087557851903087E-2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0.17092944211867048</v>
      </c>
      <c r="C167" s="11">
        <v>0.22785122882671321</v>
      </c>
      <c r="D167" s="11">
        <f t="shared" si="110"/>
        <v>5.6921786708042738E-2</v>
      </c>
      <c r="E167" s="11">
        <v>0.10714315133790465</v>
      </c>
      <c r="F167" s="11">
        <f t="shared" ref="F167" si="116">SUM(D167:E167)</f>
        <v>0.16406493804594741</v>
      </c>
      <c r="G167" s="200">
        <f t="shared" si="113"/>
        <v>3.297407222641513E-2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9.5978757823711347E-2</v>
      </c>
      <c r="C168" s="11">
        <v>0.12207840564436291</v>
      </c>
      <c r="D168" s="11">
        <f t="shared" si="110"/>
        <v>2.6099647820651564E-2</v>
      </c>
      <c r="E168" s="11">
        <v>5.8982074268993372E-2</v>
      </c>
      <c r="F168" s="11">
        <f t="shared" ref="F168" si="117">SUM(D168:E168)</f>
        <v>8.5081722089644929E-2</v>
      </c>
      <c r="G168" s="200">
        <f t="shared" si="113"/>
        <v>3.2451804486104185E-2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0.69051977462880254</v>
      </c>
      <c r="C169" s="11">
        <v>0.84904739231414772</v>
      </c>
      <c r="D169" s="11">
        <f>C169-B169</f>
        <v>0.15852761768534518</v>
      </c>
      <c r="E169" s="11">
        <v>0.46400136894997723</v>
      </c>
      <c r="F169" s="11">
        <f>SUM(D169:E169)</f>
        <v>0.62252898663532241</v>
      </c>
      <c r="G169" s="200">
        <f t="shared" si="113"/>
        <v>3.4860279695113183E-2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0.24984995697902232</v>
      </c>
      <c r="C170" s="11">
        <v>0.42284653765279234</v>
      </c>
      <c r="D170" s="11">
        <f t="shared" ref="D170:D176" si="118">C170-B170</f>
        <v>0.17299658067377002</v>
      </c>
      <c r="E170" s="11">
        <v>0.20944084413782338</v>
      </c>
      <c r="F170" s="11">
        <f t="shared" ref="F170:F171" si="119">SUM(D170:E170)</f>
        <v>0.38243742481159337</v>
      </c>
      <c r="G170" s="200">
        <f t="shared" si="113"/>
        <v>4.1423158999483789E-2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8.1555876142187442E-3</v>
      </c>
      <c r="C171" s="11">
        <v>7.8130093899017646E-3</v>
      </c>
      <c r="D171" s="11">
        <f t="shared" si="118"/>
        <v>-3.4257822431697955E-4</v>
      </c>
      <c r="E171" s="11">
        <v>4.7397086752569862E-3</v>
      </c>
      <c r="F171" s="11">
        <f t="shared" si="119"/>
        <v>4.3971304509400067E-3</v>
      </c>
      <c r="G171" s="200">
        <f t="shared" si="113"/>
        <v>3.1015207462091965E-2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0.34131030651870731</v>
      </c>
      <c r="C172" s="11">
        <v>0.41434782198783238</v>
      </c>
      <c r="D172" s="11">
        <f t="shared" si="118"/>
        <v>7.3037515469125069E-2</v>
      </c>
      <c r="E172" s="11">
        <v>0.17027449892714647</v>
      </c>
      <c r="F172" s="11">
        <f t="shared" ref="F172:F173" si="120">SUM(D172:E172)</f>
        <v>0.24331201439627154</v>
      </c>
      <c r="G172" s="200">
        <f t="shared" si="113"/>
        <v>2.7348715536866131E-2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0.22198850091144234</v>
      </c>
      <c r="C173" s="11">
        <v>0.37176569870898207</v>
      </c>
      <c r="D173" s="11">
        <f t="shared" si="118"/>
        <v>0.14977719779753973</v>
      </c>
      <c r="E173" s="11">
        <v>0.14704931916124928</v>
      </c>
      <c r="F173" s="11">
        <f t="shared" si="120"/>
        <v>0.29682651695878903</v>
      </c>
      <c r="G173" s="200">
        <f t="shared" si="113"/>
        <v>3.4465536297887622E-2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0.17865653097569331</v>
      </c>
      <c r="C174" s="11">
        <v>0.36352459823617939</v>
      </c>
      <c r="D174" s="11">
        <f t="shared" si="118"/>
        <v>0.18486806726048607</v>
      </c>
      <c r="E174" s="11">
        <v>0.13751349006570868</v>
      </c>
      <c r="F174" s="11">
        <f t="shared" ref="F174:F175" si="121">SUM(D174:E174)</f>
        <v>0.32238155732619478</v>
      </c>
      <c r="G174" s="200">
        <f t="shared" si="113"/>
        <v>3.8787669994204688E-2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0.19517860946416515</v>
      </c>
      <c r="C175" s="11">
        <v>0.30071721803169105</v>
      </c>
      <c r="D175" s="11">
        <f t="shared" si="118"/>
        <v>0.10553860856752589</v>
      </c>
      <c r="E175" s="11">
        <v>0.16476539868634954</v>
      </c>
      <c r="F175" s="11">
        <f t="shared" si="121"/>
        <v>0.27030400725387543</v>
      </c>
      <c r="G175" s="200">
        <f t="shared" si="113"/>
        <v>4.1646075434307539E-2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7.9271414806673324E-2</v>
      </c>
      <c r="C176" s="11">
        <v>9.486054691294718E-2</v>
      </c>
      <c r="D176" s="11">
        <f t="shared" si="118"/>
        <v>1.5589132106273856E-2</v>
      </c>
      <c r="E176" s="11">
        <v>4.6451932747533779E-2</v>
      </c>
      <c r="F176" s="11">
        <f t="shared" ref="F176" si="122">SUM(D176:E176)</f>
        <v>6.2041064853807636E-2</v>
      </c>
      <c r="G176" s="200">
        <f t="shared" si="113"/>
        <v>3.1224656586392507E-2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0.48098655144093966</v>
      </c>
      <c r="C177" s="11">
        <v>0.84401384334914187</v>
      </c>
      <c r="D177" s="11">
        <f t="shared" ref="D177" si="123">C177-B177</f>
        <v>0.36302729190820221</v>
      </c>
      <c r="E177" s="11">
        <v>0.41061114219789602</v>
      </c>
      <c r="F177" s="11">
        <f t="shared" ref="F177" si="124">SUM(D177:E177)</f>
        <v>0.77363843410609823</v>
      </c>
      <c r="G177" s="200">
        <f t="shared" si="113"/>
        <v>4.2003234000776546E-2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8.8898574521045823</v>
      </c>
      <c r="C178" s="11">
        <f t="shared" ref="C178:F178" si="125">SUM(C152:C177)</f>
        <v>10.828690473059455</v>
      </c>
      <c r="D178" s="11">
        <f t="shared" si="125"/>
        <v>1.938833020954875</v>
      </c>
      <c r="E178" s="11">
        <f t="shared" si="125"/>
        <v>5.0621438271232613</v>
      </c>
      <c r="F178" s="11">
        <f t="shared" si="125"/>
        <v>7.0009768480781354</v>
      </c>
      <c r="G178" s="200">
        <f t="shared" si="113"/>
        <v>3.0503443515305984E-2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1.9909608070179001</v>
      </c>
      <c r="C181" s="11">
        <v>1.9625600712525917</v>
      </c>
      <c r="D181" s="11">
        <f>C181-B181</f>
        <v>-2.8400735765308438E-2</v>
      </c>
      <c r="E181" s="11">
        <v>0.83652169944113597</v>
      </c>
      <c r="F181" s="11">
        <f>SUM(D181:E181)</f>
        <v>0.80812096367582753</v>
      </c>
      <c r="G181" s="200">
        <f>IF(B181&gt;0,(1+(E181/B181))^(1/($C$6-$B$6))-1,0)</f>
        <v>2.3660190998241237E-2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0.79275503903066102</v>
      </c>
      <c r="C182" s="11">
        <v>1.0167994322075891</v>
      </c>
      <c r="D182" s="11">
        <f t="shared" ref="D182:D197" si="128">C182-B182</f>
        <v>0.22404439317692804</v>
      </c>
      <c r="E182" s="11">
        <v>0.45200117396636424</v>
      </c>
      <c r="F182" s="11">
        <f t="shared" ref="F182:F189" si="129">SUM(D182:E182)</f>
        <v>0.67604556714329234</v>
      </c>
      <c r="G182" s="200">
        <f t="shared" ref="G182:G184" si="130">IF(B182&gt;0,(1+(E182/B182))^(1/($C$6-$B$6))-1,0)</f>
        <v>3.0535648143453553E-2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1.3498413210303994</v>
      </c>
      <c r="C183" s="11">
        <v>1.3839566756411694</v>
      </c>
      <c r="D183" s="11">
        <f t="shared" si="128"/>
        <v>3.4115354610769977E-2</v>
      </c>
      <c r="E183" s="11">
        <v>0.40622385953661005</v>
      </c>
      <c r="F183" s="11">
        <f t="shared" si="129"/>
        <v>0.44033921414738003</v>
      </c>
      <c r="G183" s="200">
        <f t="shared" si="130"/>
        <v>1.7693953488918446E-2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0.84556179354772776</v>
      </c>
      <c r="C184" s="11">
        <v>0.92065936909764634</v>
      </c>
      <c r="D184" s="11">
        <f t="shared" si="128"/>
        <v>7.5097575549918583E-2</v>
      </c>
      <c r="E184" s="11">
        <v>0.52280320617676923</v>
      </c>
      <c r="F184" s="11">
        <f t="shared" si="129"/>
        <v>0.59790078172668781</v>
      </c>
      <c r="G184" s="200">
        <f t="shared" si="130"/>
        <v>3.2611855859871142E-2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0.28395783906175409</v>
      </c>
      <c r="C185" s="11">
        <v>0.29274230514088362</v>
      </c>
      <c r="D185" s="11">
        <f t="shared" si="128"/>
        <v>8.784466079129527E-3</v>
      </c>
      <c r="E185" s="11">
        <v>0.12759243129045106</v>
      </c>
      <c r="F185" s="11">
        <f t="shared" si="129"/>
        <v>0.13637689736958059</v>
      </c>
      <c r="G185" s="200">
        <f>IF(B185&gt;0,(1+(E185/B185))^(1/($C$6-$B$6))-1,0)</f>
        <v>2.5048942481812997E-2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1.3572167160457964</v>
      </c>
      <c r="C186" s="11">
        <v>1.6530408680307556</v>
      </c>
      <c r="D186" s="11">
        <f t="shared" si="128"/>
        <v>0.29582415198495915</v>
      </c>
      <c r="E186" s="11">
        <v>0.65404081398453184</v>
      </c>
      <c r="F186" s="11">
        <f t="shared" si="129"/>
        <v>0.94986496596949099</v>
      </c>
      <c r="G186" s="200">
        <f t="shared" ref="G186:G205" si="131">IF(B186&gt;0,(1+(E186/B186))^(1/($C$6-$B$6))-1,0)</f>
        <v>2.6568417184185122E-2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0.52319448296543558</v>
      </c>
      <c r="C187" s="11">
        <v>0.36169456585061621</v>
      </c>
      <c r="D187" s="11">
        <f t="shared" si="128"/>
        <v>-0.16149991711481937</v>
      </c>
      <c r="E187" s="11">
        <v>0.14372006148120575</v>
      </c>
      <c r="F187" s="11">
        <f t="shared" si="129"/>
        <v>-1.7779855633613617E-2</v>
      </c>
      <c r="G187" s="200">
        <f t="shared" si="131"/>
        <v>1.6312191995270897E-2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0.60065597393248027</v>
      </c>
      <c r="C188" s="11">
        <v>0.6542077219542185</v>
      </c>
      <c r="D188" s="11">
        <f t="shared" si="128"/>
        <v>5.3551748021738232E-2</v>
      </c>
      <c r="E188" s="11">
        <v>0.36163754524992237</v>
      </c>
      <c r="F188" s="11">
        <f t="shared" si="129"/>
        <v>0.4151892932716606</v>
      </c>
      <c r="G188" s="200">
        <f t="shared" si="131"/>
        <v>3.1918624080386149E-2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0.32546229850788166</v>
      </c>
      <c r="C189" s="11">
        <v>0.39150950314904032</v>
      </c>
      <c r="D189" s="11">
        <f t="shared" si="128"/>
        <v>6.6047204641158652E-2</v>
      </c>
      <c r="E189" s="11">
        <v>9.7721372866847928E-2</v>
      </c>
      <c r="F189" s="11">
        <f t="shared" si="129"/>
        <v>0.16376857750800658</v>
      </c>
      <c r="G189" s="200">
        <f t="shared" si="131"/>
        <v>1.7658070220164968E-2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0.50662468281994211</v>
      </c>
      <c r="C190" s="11">
        <v>0.53205819746814442</v>
      </c>
      <c r="D190" s="11">
        <f t="shared" si="128"/>
        <v>2.5433514648202316E-2</v>
      </c>
      <c r="E190" s="11">
        <v>0.19597485998768158</v>
      </c>
      <c r="F190" s="11">
        <f t="shared" ref="F190:F191" si="132">SUM(D190:E190)</f>
        <v>0.22140837463588389</v>
      </c>
      <c r="G190" s="200">
        <f t="shared" si="131"/>
        <v>2.2040489274524955E-2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1.7604751742176836</v>
      </c>
      <c r="C191" s="11">
        <v>1.6162842783434757</v>
      </c>
      <c r="D191" s="11">
        <f t="shared" si="128"/>
        <v>-0.14419089587420797</v>
      </c>
      <c r="E191" s="11">
        <v>0.6941229362958079</v>
      </c>
      <c r="F191" s="11">
        <f t="shared" si="132"/>
        <v>0.54993204042159993</v>
      </c>
      <c r="G191" s="200">
        <f t="shared" si="131"/>
        <v>2.240594478449065E-2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3.1158912050456968</v>
      </c>
      <c r="C192" s="11">
        <v>2.4655030480339746</v>
      </c>
      <c r="D192" s="11">
        <f t="shared" si="128"/>
        <v>-0.65038815701172226</v>
      </c>
      <c r="E192" s="11">
        <v>1.2606428216728971</v>
      </c>
      <c r="F192" s="11">
        <f t="shared" ref="F192:F195" si="133">SUM(D192:E192)</f>
        <v>0.61025466466117484</v>
      </c>
      <c r="G192" s="200">
        <f t="shared" si="131"/>
        <v>2.2907905230822756E-2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0.58523915526990355</v>
      </c>
      <c r="C193" s="11">
        <v>0.21937935369064268</v>
      </c>
      <c r="D193" s="11">
        <f t="shared" si="128"/>
        <v>-0.3658598015792609</v>
      </c>
      <c r="E193" s="11">
        <v>0.23903291907394814</v>
      </c>
      <c r="F193" s="11">
        <f t="shared" si="133"/>
        <v>-0.12682688250531277</v>
      </c>
      <c r="G193" s="200">
        <f t="shared" si="131"/>
        <v>2.3094651114913933E-2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0.27649649377865571</v>
      </c>
      <c r="C194" s="11">
        <v>0.30124485460951145</v>
      </c>
      <c r="D194" s="11">
        <f t="shared" si="128"/>
        <v>2.4748360830855742E-2</v>
      </c>
      <c r="E194" s="11">
        <v>0.15892016302885295</v>
      </c>
      <c r="F194" s="11">
        <f t="shared" si="133"/>
        <v>0.18366852385970869</v>
      </c>
      <c r="G194" s="200">
        <f t="shared" si="131"/>
        <v>3.0736591759657372E-2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2.6614225817088788</v>
      </c>
      <c r="C195" s="11">
        <v>2.6234163967132531</v>
      </c>
      <c r="D195" s="11">
        <f t="shared" si="128"/>
        <v>-3.8006184995625691E-2</v>
      </c>
      <c r="E195" s="11">
        <v>0.93466895584841214</v>
      </c>
      <c r="F195" s="11">
        <f t="shared" si="133"/>
        <v>0.89666277085278645</v>
      </c>
      <c r="G195" s="200">
        <f t="shared" si="131"/>
        <v>2.0268456973842497E-2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1.7356016206712874</v>
      </c>
      <c r="C196" s="11">
        <v>1.6485469161700657</v>
      </c>
      <c r="D196" s="11">
        <f t="shared" si="128"/>
        <v>-8.7054704501221769E-2</v>
      </c>
      <c r="E196" s="11">
        <v>0.66918620251520056</v>
      </c>
      <c r="F196" s="11">
        <f t="shared" ref="F196" si="134">SUM(D196:E196)</f>
        <v>0.58213149801397879</v>
      </c>
      <c r="G196" s="200">
        <f t="shared" si="131"/>
        <v>2.1978551239405952E-2</v>
      </c>
    </row>
    <row r="197" spans="1:14" x14ac:dyDescent="0.2">
      <c r="A197" t="str">
        <f t="shared" si="127"/>
        <v>54 Textiles, printing and other skilled trades</v>
      </c>
      <c r="B197" s="11">
        <v>0.62517124535196844</v>
      </c>
      <c r="C197" s="11">
        <v>0.65973196262281053</v>
      </c>
      <c r="D197" s="11">
        <f t="shared" si="128"/>
        <v>3.456071727084209E-2</v>
      </c>
      <c r="E197" s="11">
        <v>0.27367162851955351</v>
      </c>
      <c r="F197" s="11">
        <f t="shared" ref="F197" si="135">SUM(D197:E197)</f>
        <v>0.3082323457903956</v>
      </c>
      <c r="G197" s="200">
        <f t="shared" si="131"/>
        <v>2.4500840444649175E-2</v>
      </c>
    </row>
    <row r="198" spans="1:14" x14ac:dyDescent="0.2">
      <c r="A198" t="str">
        <f t="shared" si="127"/>
        <v>61 Caring personal service occupations</v>
      </c>
      <c r="B198" s="11">
        <v>4.2656067381520382</v>
      </c>
      <c r="C198" s="11">
        <v>5.2559453928372628</v>
      </c>
      <c r="D198" s="11">
        <f>C198-B198</f>
        <v>0.99033865468522464</v>
      </c>
      <c r="E198" s="11">
        <v>2.7395720662261316</v>
      </c>
      <c r="F198" s="11">
        <f>SUM(D198:E198)</f>
        <v>3.7299107209113562</v>
      </c>
      <c r="G198" s="200">
        <f t="shared" si="131"/>
        <v>3.3623942819934749E-2</v>
      </c>
    </row>
    <row r="199" spans="1:14" x14ac:dyDescent="0.2">
      <c r="A199" t="str">
        <f t="shared" si="127"/>
        <v>62 Leisure, travel and related personal service occupations</v>
      </c>
      <c r="B199" s="11">
        <v>0.73801977323818757</v>
      </c>
      <c r="C199" s="11">
        <v>0.64579038271086775</v>
      </c>
      <c r="D199" s="11">
        <f t="shared" ref="D199:D205" si="136">C199-B199</f>
        <v>-9.2229390527319821E-2</v>
      </c>
      <c r="E199" s="11">
        <v>0.31175914567008345</v>
      </c>
      <c r="F199" s="11">
        <f t="shared" ref="F199:F200" si="137">SUM(D199:E199)</f>
        <v>0.21952975514276363</v>
      </c>
      <c r="G199" s="200">
        <f t="shared" si="131"/>
        <v>2.3769035616374889E-2</v>
      </c>
    </row>
    <row r="200" spans="1:14" x14ac:dyDescent="0.2">
      <c r="A200" t="str">
        <f t="shared" si="127"/>
        <v>63 Community and civil enforcement occupations</v>
      </c>
      <c r="B200" s="11">
        <v>2.5836036280537111E-2</v>
      </c>
      <c r="C200" s="11">
        <v>1.9979802339900793E-2</v>
      </c>
      <c r="D200" s="11">
        <f t="shared" si="136"/>
        <v>-5.8562339406363177E-3</v>
      </c>
      <c r="E200" s="11">
        <v>7.1196143914323039E-3</v>
      </c>
      <c r="F200" s="11">
        <f t="shared" si="137"/>
        <v>1.2633804507959862E-3</v>
      </c>
      <c r="G200" s="200">
        <f t="shared" si="131"/>
        <v>1.6358523539252268E-2</v>
      </c>
    </row>
    <row r="201" spans="1:14" x14ac:dyDescent="0.2">
      <c r="A201" t="str">
        <f t="shared" si="127"/>
        <v>71 Sales occupations</v>
      </c>
      <c r="B201" s="11">
        <v>2.2125945942103717</v>
      </c>
      <c r="C201" s="11">
        <v>2.1772050402745324</v>
      </c>
      <c r="D201" s="11">
        <f t="shared" si="136"/>
        <v>-3.5389553935839313E-2</v>
      </c>
      <c r="E201" s="11">
        <v>0.9496652462996259</v>
      </c>
      <c r="F201" s="11">
        <f t="shared" ref="F201:F202" si="138">SUM(D201:E201)</f>
        <v>0.91427569236378659</v>
      </c>
      <c r="G201" s="200">
        <f t="shared" si="131"/>
        <v>2.4093745395953547E-2</v>
      </c>
    </row>
    <row r="202" spans="1:14" x14ac:dyDescent="0.2">
      <c r="A202" t="str">
        <f t="shared" si="127"/>
        <v>72 Customer service occupations</v>
      </c>
      <c r="B202" s="11">
        <v>0.68777702549161845</v>
      </c>
      <c r="C202" s="11">
        <v>1.0384374894873023</v>
      </c>
      <c r="D202" s="11">
        <f t="shared" si="136"/>
        <v>0.35066046399568385</v>
      </c>
      <c r="E202" s="11">
        <v>0.38737011224775103</v>
      </c>
      <c r="F202" s="11">
        <f t="shared" si="138"/>
        <v>0.73803057624343493</v>
      </c>
      <c r="G202" s="200">
        <f t="shared" si="131"/>
        <v>3.0231163109374348E-2</v>
      </c>
    </row>
    <row r="203" spans="1:14" x14ac:dyDescent="0.2">
      <c r="A203" t="str">
        <f t="shared" si="127"/>
        <v>81 Process, plant and machine operatives</v>
      </c>
      <c r="B203" s="11">
        <v>1.1420594353101032</v>
      </c>
      <c r="C203" s="11">
        <v>1.8672687144707767</v>
      </c>
      <c r="D203" s="11">
        <f t="shared" si="136"/>
        <v>0.72520927916067346</v>
      </c>
      <c r="E203" s="11">
        <v>0.6122810848638558</v>
      </c>
      <c r="F203" s="11">
        <f t="shared" ref="F203:F204" si="139">SUM(D203:E203)</f>
        <v>1.3374903640245293</v>
      </c>
      <c r="G203" s="200">
        <f t="shared" si="131"/>
        <v>2.9030733720566859E-2</v>
      </c>
    </row>
    <row r="204" spans="1:14" x14ac:dyDescent="0.2">
      <c r="A204" t="str">
        <f t="shared" si="127"/>
        <v>82 Transport and mobile machine drivers and operatives</v>
      </c>
      <c r="B204" s="11">
        <v>1.0883388417261928</v>
      </c>
      <c r="C204" s="11">
        <v>1.5522923359341092</v>
      </c>
      <c r="D204" s="11">
        <f t="shared" si="136"/>
        <v>0.46395349420791643</v>
      </c>
      <c r="E204" s="11">
        <v>0.70131068980144384</v>
      </c>
      <c r="F204" s="11">
        <f t="shared" si="139"/>
        <v>1.1652641840093603</v>
      </c>
      <c r="G204" s="200">
        <f t="shared" si="131"/>
        <v>3.3713665190686637E-2</v>
      </c>
    </row>
    <row r="205" spans="1:14" x14ac:dyDescent="0.2">
      <c r="A205" t="str">
        <f t="shared" si="127"/>
        <v>91 Elementary trades and related occupations</v>
      </c>
      <c r="B205" s="11">
        <v>0.36967107424693574</v>
      </c>
      <c r="C205" s="11">
        <v>0.45942753749078935</v>
      </c>
      <c r="D205" s="11">
        <f t="shared" si="136"/>
        <v>8.9756463243853613E-2</v>
      </c>
      <c r="E205" s="11">
        <v>0.14177523987086735</v>
      </c>
      <c r="F205" s="11">
        <f t="shared" ref="F205" si="140">SUM(D205:E205)</f>
        <v>0.23153170311472096</v>
      </c>
      <c r="G205" s="200">
        <f t="shared" si="131"/>
        <v>2.1877818598285526E-2</v>
      </c>
    </row>
    <row r="206" spans="1:14" x14ac:dyDescent="0.2">
      <c r="A206" t="str">
        <f t="shared" si="127"/>
        <v>92 Elementary administration and service occupations</v>
      </c>
      <c r="B206" s="11">
        <v>2.2533162264836668</v>
      </c>
      <c r="C206" s="11">
        <v>2.1638177206347389</v>
      </c>
      <c r="D206" s="11">
        <f t="shared" ref="D206" si="141">C206-B206</f>
        <v>-8.9498505848927934E-2</v>
      </c>
      <c r="E206" s="11">
        <v>1.1232128193877324</v>
      </c>
      <c r="F206" s="11">
        <f t="shared" ref="F206" si="142">SUM(D206:E206)</f>
        <v>1.0337143135388045</v>
      </c>
      <c r="G206" s="200">
        <f t="shared" ref="G206:G207" si="143">IF(B206&gt;0,(1+(E206/B206))^(1/($C$6-$B$6))-1,0)</f>
        <v>2.7329808856545679E-2</v>
      </c>
    </row>
    <row r="207" spans="1:14" x14ac:dyDescent="0.2">
      <c r="A207" t="str">
        <f t="shared" si="127"/>
        <v>All occupations</v>
      </c>
      <c r="B207" s="11">
        <f>SUM(B181:B206)</f>
        <v>32.119748175143698</v>
      </c>
      <c r="C207" s="11">
        <f t="shared" ref="C207:F207" si="144">SUM(C181:C206)</f>
        <v>33.88349993615666</v>
      </c>
      <c r="D207" s="11">
        <f t="shared" si="144"/>
        <v>1.7637517610129645</v>
      </c>
      <c r="E207" s="11">
        <f t="shared" si="144"/>
        <v>15.00254866969512</v>
      </c>
      <c r="F207" s="11">
        <f t="shared" si="144"/>
        <v>16.766300430708078</v>
      </c>
      <c r="G207" s="200">
        <f t="shared" si="143"/>
        <v>2.5880924739495326E-2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1.539618796674743</v>
      </c>
      <c r="C210" s="11">
        <v>1.259651473761175</v>
      </c>
      <c r="D210" s="11">
        <f>C210-B210</f>
        <v>-0.27996732291356796</v>
      </c>
      <c r="E210" s="11">
        <v>0.66490194801201652</v>
      </c>
      <c r="F210" s="11">
        <f>SUM(D210:E210)</f>
        <v>0.38493462509844856</v>
      </c>
      <c r="G210" s="200">
        <f>IF(B210&gt;0,(1+(E210/B210))^(1/($C$6-$B$6))-1,0)</f>
        <v>2.4220346554733263E-2</v>
      </c>
    </row>
    <row r="211" spans="1:7" x14ac:dyDescent="0.2">
      <c r="A211" t="str">
        <f t="shared" si="146"/>
        <v>12 Other managers and proprietors</v>
      </c>
      <c r="B211" s="11">
        <v>0.8928456801722503</v>
      </c>
      <c r="C211" s="11">
        <v>1.1008730126960047</v>
      </c>
      <c r="D211" s="11">
        <f t="shared" ref="D211:D226" si="147">C211-B211</f>
        <v>0.20802733252375438</v>
      </c>
      <c r="E211" s="11">
        <v>0.6332498372635561</v>
      </c>
      <c r="F211" s="11">
        <f t="shared" ref="F211:F218" si="148">SUM(D211:E211)</f>
        <v>0.84127716978731049</v>
      </c>
      <c r="G211" s="200">
        <f t="shared" ref="G211:G213" si="149">IF(B211&gt;0,(1+(E211/B211))^(1/($C$6-$B$6))-1,0)</f>
        <v>3.6383176065480249E-2</v>
      </c>
    </row>
    <row r="212" spans="1:7" x14ac:dyDescent="0.2">
      <c r="A212" t="str">
        <f t="shared" si="146"/>
        <v>21 Science, research, engineering and technology professionals</v>
      </c>
      <c r="B212" s="11">
        <v>0.90783406481984075</v>
      </c>
      <c r="C212" s="11">
        <v>0.80357122648965551</v>
      </c>
      <c r="D212" s="11">
        <f t="shared" si="147"/>
        <v>-0.10426283833018524</v>
      </c>
      <c r="E212" s="11">
        <v>0.30177234512974765</v>
      </c>
      <c r="F212" s="11">
        <f t="shared" si="148"/>
        <v>0.19750950679956242</v>
      </c>
      <c r="G212" s="200">
        <f t="shared" si="149"/>
        <v>1.9316780048623583E-2</v>
      </c>
    </row>
    <row r="213" spans="1:7" x14ac:dyDescent="0.2">
      <c r="A213" t="str">
        <f t="shared" si="146"/>
        <v>22 Health professionals</v>
      </c>
      <c r="B213" s="11">
        <v>0.60785314565073101</v>
      </c>
      <c r="C213" s="11">
        <v>0.55531430886138156</v>
      </c>
      <c r="D213" s="11">
        <f t="shared" si="147"/>
        <v>-5.2538836789349452E-2</v>
      </c>
      <c r="E213" s="11">
        <v>0.3294381797408299</v>
      </c>
      <c r="F213" s="11">
        <f t="shared" si="148"/>
        <v>0.27689934295148044</v>
      </c>
      <c r="G213" s="200">
        <f t="shared" si="149"/>
        <v>2.9291521178307578E-2</v>
      </c>
    </row>
    <row r="214" spans="1:7" x14ac:dyDescent="0.2">
      <c r="A214" t="str">
        <f t="shared" si="146"/>
        <v>23 Teaching and other educational professionals</v>
      </c>
      <c r="B214" s="11">
        <v>0.21641164550765862</v>
      </c>
      <c r="C214" s="11">
        <v>0.17149685516151958</v>
      </c>
      <c r="D214" s="11">
        <f t="shared" si="147"/>
        <v>-4.4914790346139044E-2</v>
      </c>
      <c r="E214" s="11">
        <v>0.10411279450992054</v>
      </c>
      <c r="F214" s="11">
        <f t="shared" si="148"/>
        <v>5.9198004163781501E-2</v>
      </c>
      <c r="G214" s="200">
        <f>IF(B214&gt;0,(1+(E214/B214))^(1/($C$6-$B$6))-1,0)</f>
        <v>2.6530919121322771E-2</v>
      </c>
    </row>
    <row r="215" spans="1:7" x14ac:dyDescent="0.2">
      <c r="A215" t="str">
        <f t="shared" si="146"/>
        <v>24 Business, media and public service professionals</v>
      </c>
      <c r="B215" s="11">
        <v>0.89833370791548772</v>
      </c>
      <c r="C215" s="11">
        <v>0.85999675527284913</v>
      </c>
      <c r="D215" s="11">
        <f t="shared" si="147"/>
        <v>-3.8336952642638589E-2</v>
      </c>
      <c r="E215" s="11">
        <v>0.39822152305716235</v>
      </c>
      <c r="F215" s="11">
        <f t="shared" si="148"/>
        <v>0.35988457041452376</v>
      </c>
      <c r="G215" s="200">
        <f t="shared" ref="G215:G234" si="150">IF(B215&gt;0,(1+(E215/B215))^(1/($C$6-$B$6))-1,0)</f>
        <v>2.4763279919897796E-2</v>
      </c>
    </row>
    <row r="216" spans="1:7" x14ac:dyDescent="0.2">
      <c r="A216" t="str">
        <f t="shared" si="146"/>
        <v>31 Science, engineering and technology associate professionals</v>
      </c>
      <c r="B216" s="11">
        <v>0.42949966409754126</v>
      </c>
      <c r="C216" s="11">
        <v>0.35538691901296809</v>
      </c>
      <c r="D216" s="11">
        <f t="shared" si="147"/>
        <v>-7.4112745084573162E-2</v>
      </c>
      <c r="E216" s="11">
        <v>0.14265715348091595</v>
      </c>
      <c r="F216" s="11">
        <f t="shared" si="148"/>
        <v>6.8544408396342793E-2</v>
      </c>
      <c r="G216" s="200">
        <f t="shared" si="150"/>
        <v>1.9303424390438417E-2</v>
      </c>
    </row>
    <row r="217" spans="1:7" x14ac:dyDescent="0.2">
      <c r="A217" t="str">
        <f t="shared" si="146"/>
        <v>32 Health and social care associate professionals</v>
      </c>
      <c r="B217" s="11">
        <v>0.42225132757507539</v>
      </c>
      <c r="C217" s="11">
        <v>0.34232796187738079</v>
      </c>
      <c r="D217" s="11">
        <f t="shared" si="147"/>
        <v>-7.9923365697694593E-2</v>
      </c>
      <c r="E217" s="11">
        <v>0.21775887371540723</v>
      </c>
      <c r="F217" s="11">
        <f t="shared" si="148"/>
        <v>0.13783550801771263</v>
      </c>
      <c r="G217" s="200">
        <f t="shared" si="150"/>
        <v>2.8113491331602347E-2</v>
      </c>
    </row>
    <row r="218" spans="1:7" x14ac:dyDescent="0.2">
      <c r="A218" t="str">
        <f t="shared" si="146"/>
        <v>33 Protective service occupations</v>
      </c>
      <c r="B218" s="11">
        <v>0.39781935632890664</v>
      </c>
      <c r="C218" s="11">
        <v>0.41892141592678128</v>
      </c>
      <c r="D218" s="11">
        <f t="shared" si="147"/>
        <v>2.1102059597874645E-2</v>
      </c>
      <c r="E218" s="11">
        <v>0.13984569949794495</v>
      </c>
      <c r="F218" s="11">
        <f t="shared" si="148"/>
        <v>0.1609477590958196</v>
      </c>
      <c r="G218" s="200">
        <f t="shared" si="150"/>
        <v>2.0285528460166846E-2</v>
      </c>
    </row>
    <row r="219" spans="1:7" x14ac:dyDescent="0.2">
      <c r="A219" t="str">
        <f t="shared" si="146"/>
        <v>34 Culture, media and sports occupations</v>
      </c>
      <c r="B219" s="11">
        <v>0.22590323597309447</v>
      </c>
      <c r="C219" s="11">
        <v>0.14196224868231272</v>
      </c>
      <c r="D219" s="11">
        <f t="shared" si="147"/>
        <v>-8.3940987290781754E-2</v>
      </c>
      <c r="E219" s="11">
        <v>6.772147826657611E-2</v>
      </c>
      <c r="F219" s="11">
        <f t="shared" ref="F219:F220" si="151">SUM(D219:E219)</f>
        <v>-1.6219509024205644E-2</v>
      </c>
      <c r="G219" s="200">
        <f t="shared" si="150"/>
        <v>1.7633379016854134E-2</v>
      </c>
    </row>
    <row r="220" spans="1:7" x14ac:dyDescent="0.2">
      <c r="A220" t="str">
        <f t="shared" si="146"/>
        <v>35 Business and public service associate professionals</v>
      </c>
      <c r="B220" s="11">
        <v>1.3496308717778329</v>
      </c>
      <c r="C220" s="11">
        <v>1.0439894379262011</v>
      </c>
      <c r="D220" s="11">
        <f t="shared" si="147"/>
        <v>-0.30564143385163178</v>
      </c>
      <c r="E220" s="11">
        <v>0.49512983353096757</v>
      </c>
      <c r="F220" s="11">
        <f t="shared" si="151"/>
        <v>0.18948839967933578</v>
      </c>
      <c r="G220" s="200">
        <f t="shared" si="150"/>
        <v>2.1053117584412639E-2</v>
      </c>
    </row>
    <row r="221" spans="1:7" x14ac:dyDescent="0.2">
      <c r="A221" t="str">
        <f t="shared" si="146"/>
        <v>41 Administrative occupations</v>
      </c>
      <c r="B221" s="11">
        <v>3.4472647954335258</v>
      </c>
      <c r="C221" s="11">
        <v>2.2514821353216887</v>
      </c>
      <c r="D221" s="11">
        <f t="shared" si="147"/>
        <v>-1.1957826601118371</v>
      </c>
      <c r="E221" s="11">
        <v>1.2976962776346614</v>
      </c>
      <c r="F221" s="11">
        <f t="shared" ref="F221:F224" si="152">SUM(D221:E221)</f>
        <v>0.10191361752282435</v>
      </c>
      <c r="G221" s="200">
        <f t="shared" si="150"/>
        <v>2.1528608899598733E-2</v>
      </c>
    </row>
    <row r="222" spans="1:7" x14ac:dyDescent="0.2">
      <c r="A222" t="str">
        <f t="shared" si="146"/>
        <v>42 Secretarial and related occupations</v>
      </c>
      <c r="B222" s="11">
        <v>0.68365181591298707</v>
      </c>
      <c r="C222" s="11">
        <v>0.1784798593854022</v>
      </c>
      <c r="D222" s="11">
        <f t="shared" si="147"/>
        <v>-0.50517195652758484</v>
      </c>
      <c r="E222" s="11">
        <v>0.21198639508396561</v>
      </c>
      <c r="F222" s="11">
        <f t="shared" si="152"/>
        <v>-0.29318556144361924</v>
      </c>
      <c r="G222" s="200">
        <f t="shared" si="150"/>
        <v>1.8168936197687335E-2</v>
      </c>
    </row>
    <row r="223" spans="1:7" x14ac:dyDescent="0.2">
      <c r="A223" t="str">
        <f t="shared" si="146"/>
        <v>51 Skilled agricultural and related trades</v>
      </c>
      <c r="B223" s="11">
        <v>0.44055413439618635</v>
      </c>
      <c r="C223" s="11">
        <v>0.43800885175501703</v>
      </c>
      <c r="D223" s="11">
        <f t="shared" si="147"/>
        <v>-2.5452826411693219E-3</v>
      </c>
      <c r="E223" s="11">
        <v>0.26355446244371794</v>
      </c>
      <c r="F223" s="11">
        <f t="shared" si="152"/>
        <v>0.26100917980254862</v>
      </c>
      <c r="G223" s="200">
        <f t="shared" si="150"/>
        <v>3.1753674789510411E-2</v>
      </c>
    </row>
    <row r="224" spans="1:7" x14ac:dyDescent="0.2">
      <c r="A224" t="str">
        <f t="shared" si="146"/>
        <v>52 Skilled metal, electrical and electronic trades</v>
      </c>
      <c r="B224" s="11">
        <v>1.5583971286753933</v>
      </c>
      <c r="C224" s="11">
        <v>1.3219535357779146</v>
      </c>
      <c r="D224" s="11">
        <f t="shared" si="147"/>
        <v>-0.23644359289747863</v>
      </c>
      <c r="E224" s="11">
        <v>0.55665301939294953</v>
      </c>
      <c r="F224" s="11">
        <f t="shared" si="152"/>
        <v>0.32020942649547091</v>
      </c>
      <c r="G224" s="200">
        <f t="shared" si="150"/>
        <v>2.0570087792000757E-2</v>
      </c>
    </row>
    <row r="225" spans="1:7" x14ac:dyDescent="0.2">
      <c r="A225" t="str">
        <f t="shared" si="146"/>
        <v>53 Skilled construction and building trades</v>
      </c>
      <c r="B225" s="11">
        <v>1.6954122327228323</v>
      </c>
      <c r="C225" s="11">
        <v>1.8405574311845421</v>
      </c>
      <c r="D225" s="11">
        <f t="shared" si="147"/>
        <v>0.14514519846170981</v>
      </c>
      <c r="E225" s="11">
        <v>0.86829068611404314</v>
      </c>
      <c r="F225" s="11">
        <f t="shared" ref="F225" si="153">SUM(D225:E225)</f>
        <v>1.013435884575753</v>
      </c>
      <c r="G225" s="200">
        <f t="shared" si="150"/>
        <v>2.7951975987764666E-2</v>
      </c>
    </row>
    <row r="226" spans="1:7" x14ac:dyDescent="0.2">
      <c r="A226" t="str">
        <f t="shared" si="146"/>
        <v>54 Textiles, printing and other skilled trades</v>
      </c>
      <c r="B226" s="11">
        <v>0.73981859470915157</v>
      </c>
      <c r="C226" s="11">
        <v>0.73055200036043222</v>
      </c>
      <c r="D226" s="11">
        <f t="shared" si="147"/>
        <v>-9.2665943487193481E-3</v>
      </c>
      <c r="E226" s="11">
        <v>0.29189493988767012</v>
      </c>
      <c r="F226" s="11">
        <f t="shared" ref="F226" si="154">SUM(D226:E226)</f>
        <v>0.28262834553895078</v>
      </c>
      <c r="G226" s="200">
        <f t="shared" si="150"/>
        <v>2.2419033262483845E-2</v>
      </c>
    </row>
    <row r="227" spans="1:7" x14ac:dyDescent="0.2">
      <c r="A227" t="str">
        <f t="shared" si="146"/>
        <v>61 Caring personal service occupations</v>
      </c>
      <c r="B227" s="11">
        <v>2.9356609115566989</v>
      </c>
      <c r="C227" s="11">
        <v>2.5880131209284247</v>
      </c>
      <c r="D227" s="11">
        <f>C227-B227</f>
        <v>-0.34764779062827422</v>
      </c>
      <c r="E227" s="11">
        <v>1.5302157082370924</v>
      </c>
      <c r="F227" s="11">
        <f>SUM(D227:E227)</f>
        <v>1.1825679176088182</v>
      </c>
      <c r="G227" s="200">
        <f t="shared" si="150"/>
        <v>2.8363661757202063E-2</v>
      </c>
    </row>
    <row r="228" spans="1:7" x14ac:dyDescent="0.2">
      <c r="A228" t="str">
        <f t="shared" si="146"/>
        <v>62 Leisure, travel and related personal service occupations</v>
      </c>
      <c r="B228" s="11">
        <v>0.82727521423655992</v>
      </c>
      <c r="C228" s="11">
        <v>0.69122283593481504</v>
      </c>
      <c r="D228" s="11">
        <f t="shared" ref="D228:D234" si="155">C228-B228</f>
        <v>-0.13605237830174488</v>
      </c>
      <c r="E228" s="11">
        <v>0.3849260260193646</v>
      </c>
      <c r="F228" s="11">
        <f t="shared" ref="F228:F229" si="156">SUM(D228:E228)</f>
        <v>0.24887364771761972</v>
      </c>
      <c r="G228" s="200">
        <f t="shared" si="150"/>
        <v>2.5797526261920556E-2</v>
      </c>
    </row>
    <row r="229" spans="1:7" x14ac:dyDescent="0.2">
      <c r="A229" t="str">
        <f t="shared" si="146"/>
        <v>63 Community and civil enforcement occupations</v>
      </c>
      <c r="B229" s="11">
        <v>4.0657209439680674E-2</v>
      </c>
      <c r="C229" s="11">
        <v>3.4084074461192354E-2</v>
      </c>
      <c r="D229" s="11">
        <f t="shared" si="155"/>
        <v>-6.5731349784883195E-3</v>
      </c>
      <c r="E229" s="11">
        <v>1.5636128287935119E-2</v>
      </c>
      <c r="F229" s="11">
        <f t="shared" si="156"/>
        <v>9.0629933094467999E-3</v>
      </c>
      <c r="G229" s="200">
        <f t="shared" si="150"/>
        <v>2.1930345712047217E-2</v>
      </c>
    </row>
    <row r="230" spans="1:7" x14ac:dyDescent="0.2">
      <c r="A230" t="str">
        <f t="shared" si="146"/>
        <v>71 Sales occupations</v>
      </c>
      <c r="B230" s="11">
        <v>2.1511710816407534</v>
      </c>
      <c r="C230" s="11">
        <v>1.7018604513058855</v>
      </c>
      <c r="D230" s="11">
        <f t="shared" si="155"/>
        <v>-0.44931063033486796</v>
      </c>
      <c r="E230" s="11">
        <v>0.92527374900881965</v>
      </c>
      <c r="F230" s="11">
        <f t="shared" ref="F230:F231" si="157">SUM(D230:E230)</f>
        <v>0.47596311867395169</v>
      </c>
      <c r="G230" s="200">
        <f t="shared" si="150"/>
        <v>2.4137523715435538E-2</v>
      </c>
    </row>
    <row r="231" spans="1:7" x14ac:dyDescent="0.2">
      <c r="A231" t="str">
        <f t="shared" si="146"/>
        <v>72 Customer service occupations</v>
      </c>
      <c r="B231" s="11">
        <v>0.67456811094534708</v>
      </c>
      <c r="C231" s="11">
        <v>0.8714137175519322</v>
      </c>
      <c r="D231" s="11">
        <f t="shared" si="155"/>
        <v>0.19684560660658512</v>
      </c>
      <c r="E231" s="11">
        <v>0.41320930120640442</v>
      </c>
      <c r="F231" s="11">
        <f t="shared" si="157"/>
        <v>0.61005490781298954</v>
      </c>
      <c r="G231" s="200">
        <f t="shared" si="150"/>
        <v>3.2367399984767786E-2</v>
      </c>
    </row>
    <row r="232" spans="1:7" x14ac:dyDescent="0.2">
      <c r="A232" t="str">
        <f t="shared" si="146"/>
        <v>81 Process, plant and machine operatives</v>
      </c>
      <c r="B232" s="11">
        <v>1.5559827548565628</v>
      </c>
      <c r="C232" s="11">
        <v>2.1975487770027886</v>
      </c>
      <c r="D232" s="11">
        <f t="shared" si="155"/>
        <v>0.64156602214622582</v>
      </c>
      <c r="E232" s="11">
        <v>0.88372170329700439</v>
      </c>
      <c r="F232" s="11">
        <f t="shared" ref="F232:F233" si="158">SUM(D232:E232)</f>
        <v>1.5252877254432302</v>
      </c>
      <c r="G232" s="200">
        <f t="shared" si="150"/>
        <v>3.0438703927804012E-2</v>
      </c>
    </row>
    <row r="233" spans="1:7" x14ac:dyDescent="0.2">
      <c r="A233" t="str">
        <f t="shared" si="146"/>
        <v>82 Transport and mobile machine drivers and operatives</v>
      </c>
      <c r="B233" s="11">
        <v>1.6860288902989546</v>
      </c>
      <c r="C233" s="11">
        <v>2.1768167928422466</v>
      </c>
      <c r="D233" s="11">
        <f t="shared" si="155"/>
        <v>0.49078790254329197</v>
      </c>
      <c r="E233" s="11">
        <v>1.1804800951821561</v>
      </c>
      <c r="F233" s="11">
        <f t="shared" si="158"/>
        <v>1.6712679977254481</v>
      </c>
      <c r="G233" s="200">
        <f t="shared" si="150"/>
        <v>3.6014625357566388E-2</v>
      </c>
    </row>
    <row r="234" spans="1:7" x14ac:dyDescent="0.2">
      <c r="A234" t="str">
        <f t="shared" si="146"/>
        <v>91 Elementary trades and related occupations</v>
      </c>
      <c r="B234" s="11">
        <v>0.63378853034202753</v>
      </c>
      <c r="C234" s="11">
        <v>0.62243285819002481</v>
      </c>
      <c r="D234" s="11">
        <f t="shared" si="155"/>
        <v>-1.1355672152002727E-2</v>
      </c>
      <c r="E234" s="11">
        <v>0.24176007100182356</v>
      </c>
      <c r="F234" s="11">
        <f t="shared" ref="F234" si="159">SUM(D234:E234)</f>
        <v>0.23040439884982084</v>
      </c>
      <c r="G234" s="200">
        <f t="shared" si="150"/>
        <v>2.1776065888953866E-2</v>
      </c>
    </row>
    <row r="235" spans="1:7" x14ac:dyDescent="0.2">
      <c r="A235" t="str">
        <f t="shared" si="146"/>
        <v>92 Elementary administration and service occupations</v>
      </c>
      <c r="B235" s="11">
        <v>3.8699729191910031</v>
      </c>
      <c r="C235" s="11">
        <v>4.1094714006847139</v>
      </c>
      <c r="D235" s="11">
        <f t="shared" ref="D235" si="160">C235-B235</f>
        <v>0.23949848149371089</v>
      </c>
      <c r="E235" s="11">
        <v>2.1789365026879253</v>
      </c>
      <c r="F235" s="11">
        <f t="shared" ref="F235" si="161">SUM(D235:E235)</f>
        <v>2.4184349841816362</v>
      </c>
      <c r="G235" s="200">
        <f t="shared" ref="G235:G236" si="162">IF(B235&gt;0,(1+(E235/B235))^(1/($C$6-$B$6))-1,0)</f>
        <v>3.0223084521106669E-2</v>
      </c>
    </row>
    <row r="236" spans="1:7" x14ac:dyDescent="0.2">
      <c r="A236" t="str">
        <f t="shared" si="146"/>
        <v>All occupations</v>
      </c>
      <c r="B236" s="11">
        <f>SUM(B210:B235)</f>
        <v>30.828205820850826</v>
      </c>
      <c r="C236" s="11">
        <f t="shared" ref="C236:F236" si="163">SUM(C210:C235)</f>
        <v>28.807389458355249</v>
      </c>
      <c r="D236" s="11">
        <f t="shared" si="163"/>
        <v>-2.0208163624955757</v>
      </c>
      <c r="E236" s="11">
        <f t="shared" si="163"/>
        <v>14.73904473169058</v>
      </c>
      <c r="F236" s="11">
        <f t="shared" si="163"/>
        <v>12.718228369195</v>
      </c>
      <c r="G236" s="200">
        <f t="shared" si="162"/>
        <v>2.6392898003927856E-2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1.1125933829933221</v>
      </c>
      <c r="C239" s="11">
        <v>0.66347446833011536</v>
      </c>
      <c r="D239" s="11">
        <f>C239-B239</f>
        <v>-0.44911891466320675</v>
      </c>
      <c r="E239" s="11">
        <v>0.37969980882406013</v>
      </c>
      <c r="F239" s="11">
        <f>SUM(D239:E239)</f>
        <v>-6.9419105839146622E-2</v>
      </c>
      <c r="G239" s="200">
        <f>IF(B239&gt;0,(1+(E239/B239))^(1/($C$6-$B$6))-1,0)</f>
        <v>1.9767528443000781E-2</v>
      </c>
    </row>
    <row r="240" spans="1:7" x14ac:dyDescent="0.2">
      <c r="A240" t="str">
        <f t="shared" si="165"/>
        <v>12 Other managers and proprietors</v>
      </c>
      <c r="B240" s="11">
        <v>0.60017116347312049</v>
      </c>
      <c r="C240" s="11">
        <v>0.45600855100193244</v>
      </c>
      <c r="D240" s="11">
        <f t="shared" ref="D240:D255" si="166">C240-B240</f>
        <v>-0.14416261247118806</v>
      </c>
      <c r="E240" s="11">
        <v>0.28092591481930529</v>
      </c>
      <c r="F240" s="11">
        <f t="shared" ref="F240:F247" si="167">SUM(D240:E240)</f>
        <v>0.13676330234811723</v>
      </c>
      <c r="G240" s="200">
        <f t="shared" ref="G240:G242" si="168">IF(B240&gt;0,(1+(E240/B240))^(1/($C$6-$B$6))-1,0)</f>
        <v>2.592727440840159E-2</v>
      </c>
    </row>
    <row r="241" spans="1:7" x14ac:dyDescent="0.2">
      <c r="A241" t="str">
        <f t="shared" si="165"/>
        <v>21 Science, research, engineering and technology professionals</v>
      </c>
      <c r="B241" s="11">
        <v>0.54104765263139021</v>
      </c>
      <c r="C241" s="11">
        <v>0.34224580079998584</v>
      </c>
      <c r="D241" s="11">
        <f t="shared" si="166"/>
        <v>-0.19880185183140436</v>
      </c>
      <c r="E241" s="11">
        <v>0.13696464547535869</v>
      </c>
      <c r="F241" s="11">
        <f t="shared" si="167"/>
        <v>-6.1837206356045671E-2</v>
      </c>
      <c r="G241" s="200">
        <f t="shared" si="168"/>
        <v>1.5157599896088669E-2</v>
      </c>
    </row>
    <row r="242" spans="1:7" x14ac:dyDescent="0.2">
      <c r="A242" t="str">
        <f t="shared" si="165"/>
        <v>22 Health professionals</v>
      </c>
      <c r="B242" s="11">
        <v>0.28462401799973991</v>
      </c>
      <c r="C242" s="11">
        <v>0.12628370885341106</v>
      </c>
      <c r="D242" s="11">
        <f t="shared" si="166"/>
        <v>-0.15834030914632885</v>
      </c>
      <c r="E242" s="11">
        <v>9.1656250465463926E-2</v>
      </c>
      <c r="F242" s="11">
        <f t="shared" si="167"/>
        <v>-6.6684058680864924E-2</v>
      </c>
      <c r="G242" s="200">
        <f t="shared" si="168"/>
        <v>1.8785276714740062E-2</v>
      </c>
    </row>
    <row r="243" spans="1:7" x14ac:dyDescent="0.2">
      <c r="A243" t="str">
        <f t="shared" si="165"/>
        <v>23 Teaching and other educational professionals</v>
      </c>
      <c r="B243" s="11">
        <v>0.15191597651017627</v>
      </c>
      <c r="C243" s="11">
        <v>7.876442478756765E-2</v>
      </c>
      <c r="D243" s="11">
        <f t="shared" si="166"/>
        <v>-7.3151551722608621E-2</v>
      </c>
      <c r="E243" s="11">
        <v>5.4710785744538269E-2</v>
      </c>
      <c r="F243" s="11">
        <f t="shared" si="167"/>
        <v>-1.8440765978070352E-2</v>
      </c>
      <c r="G243" s="200">
        <f>IF(B243&gt;0,(1+(E243/B243))^(1/($C$6-$B$6))-1,0)</f>
        <v>2.0717454566108628E-2</v>
      </c>
    </row>
    <row r="244" spans="1:7" x14ac:dyDescent="0.2">
      <c r="A244" t="str">
        <f t="shared" si="165"/>
        <v>24 Business, media and public service professionals</v>
      </c>
      <c r="B244" s="11">
        <v>0.54562403610348698</v>
      </c>
      <c r="C244" s="11">
        <v>0.33136284620598377</v>
      </c>
      <c r="D244" s="11">
        <f t="shared" si="166"/>
        <v>-0.2142611898975032</v>
      </c>
      <c r="E244" s="11">
        <v>0.17713631410128869</v>
      </c>
      <c r="F244" s="11">
        <f t="shared" si="167"/>
        <v>-3.7124875796214513E-2</v>
      </c>
      <c r="G244" s="200">
        <f t="shared" ref="G244:G263" si="169">IF(B244&gt;0,(1+(E244/B244))^(1/($C$6-$B$6))-1,0)</f>
        <v>1.8919925219687661E-2</v>
      </c>
    </row>
    <row r="245" spans="1:7" x14ac:dyDescent="0.2">
      <c r="A245" t="str">
        <f t="shared" si="165"/>
        <v>31 Science, engineering and technology associate professionals</v>
      </c>
      <c r="B245" s="11">
        <v>0.34151998941790362</v>
      </c>
      <c r="C245" s="11">
        <v>0.19271038749913605</v>
      </c>
      <c r="D245" s="11">
        <f t="shared" si="166"/>
        <v>-0.14880960191876758</v>
      </c>
      <c r="E245" s="11">
        <v>8.6606708379082006E-2</v>
      </c>
      <c r="F245" s="11">
        <f t="shared" si="167"/>
        <v>-6.2202893539685569E-2</v>
      </c>
      <c r="G245" s="200">
        <f>IF(B245&gt;0,(1+(E245/B245))^(1/($C$6-$B$6))-1,0)</f>
        <v>1.5181618409089825E-2</v>
      </c>
    </row>
    <row r="246" spans="1:7" x14ac:dyDescent="0.2">
      <c r="A246" t="str">
        <f t="shared" si="165"/>
        <v>32 Health and social care associate professionals</v>
      </c>
      <c r="B246" s="11">
        <v>0.13851845775267735</v>
      </c>
      <c r="C246" s="11">
        <v>6.1629046784816413E-2</v>
      </c>
      <c r="D246" s="11">
        <f t="shared" si="166"/>
        <v>-7.6889410967860936E-2</v>
      </c>
      <c r="E246" s="11">
        <v>4.2203958540853334E-2</v>
      </c>
      <c r="F246" s="11">
        <f t="shared" si="167"/>
        <v>-3.4685452427007601E-2</v>
      </c>
      <c r="G246" s="200">
        <f t="shared" si="169"/>
        <v>1.7888696933301196E-2</v>
      </c>
    </row>
    <row r="247" spans="1:7" x14ac:dyDescent="0.2">
      <c r="A247" t="str">
        <f t="shared" si="165"/>
        <v>33 Protective service occupations</v>
      </c>
      <c r="B247" s="11">
        <v>0.22069712849567488</v>
      </c>
      <c r="C247" s="11">
        <v>0.14408135256237525</v>
      </c>
      <c r="D247" s="11">
        <f t="shared" si="166"/>
        <v>-7.6615775933299629E-2</v>
      </c>
      <c r="E247" s="11">
        <v>7.0784918074974001E-2</v>
      </c>
      <c r="F247" s="11">
        <f t="shared" si="167"/>
        <v>-5.8308578583256276E-3</v>
      </c>
      <c r="G247" s="200">
        <f t="shared" si="169"/>
        <v>1.8718849016978734E-2</v>
      </c>
    </row>
    <row r="248" spans="1:7" x14ac:dyDescent="0.2">
      <c r="A248" t="str">
        <f t="shared" si="165"/>
        <v>34 Culture, media and sports occupations</v>
      </c>
      <c r="B248" s="11">
        <v>0.15935683482938079</v>
      </c>
      <c r="C248" s="11">
        <v>6.2897144780415915E-2</v>
      </c>
      <c r="D248" s="11">
        <f t="shared" si="166"/>
        <v>-9.6459690048964875E-2</v>
      </c>
      <c r="E248" s="11">
        <v>3.5895970086908265E-2</v>
      </c>
      <c r="F248" s="11">
        <f t="shared" ref="F248:F249" si="170">SUM(D248:E248)</f>
        <v>-6.056371996205661E-2</v>
      </c>
      <c r="G248" s="200">
        <f t="shared" si="169"/>
        <v>1.3635407162317037E-2</v>
      </c>
    </row>
    <row r="249" spans="1:7" x14ac:dyDescent="0.2">
      <c r="A249" t="str">
        <f t="shared" si="165"/>
        <v>35 Business and public service associate professionals</v>
      </c>
      <c r="B249" s="11">
        <v>0.80681567183359415</v>
      </c>
      <c r="C249" s="11">
        <v>0.39210807356730487</v>
      </c>
      <c r="D249" s="11">
        <f t="shared" si="166"/>
        <v>-0.41470759826628928</v>
      </c>
      <c r="E249" s="11">
        <v>0.20873784695148515</v>
      </c>
      <c r="F249" s="11">
        <f t="shared" si="170"/>
        <v>-0.20596975131480413</v>
      </c>
      <c r="G249" s="200">
        <f t="shared" si="169"/>
        <v>1.5457845465310927E-2</v>
      </c>
    </row>
    <row r="250" spans="1:7" x14ac:dyDescent="0.2">
      <c r="A250" t="str">
        <f t="shared" si="165"/>
        <v>41 Administrative occupations</v>
      </c>
      <c r="B250" s="11">
        <v>1.5836426584338894</v>
      </c>
      <c r="C250" s="11">
        <v>0.41219508889411222</v>
      </c>
      <c r="D250" s="11">
        <f t="shared" si="166"/>
        <v>-1.1714475695397772</v>
      </c>
      <c r="E250" s="11">
        <v>0.35012222352197186</v>
      </c>
      <c r="F250" s="11">
        <f t="shared" ref="F250:F253" si="171">SUM(D250:E250)</f>
        <v>-0.82132534601780538</v>
      </c>
      <c r="G250" s="200">
        <f t="shared" si="169"/>
        <v>1.3405130138771204E-2</v>
      </c>
    </row>
    <row r="251" spans="1:7" x14ac:dyDescent="0.2">
      <c r="A251" t="str">
        <f t="shared" si="165"/>
        <v>42 Secretarial and related occupations</v>
      </c>
      <c r="B251" s="11">
        <v>0.5920041303842587</v>
      </c>
      <c r="C251" s="11">
        <v>0.10110686132913357</v>
      </c>
      <c r="D251" s="11">
        <f t="shared" si="166"/>
        <v>-0.4908972690551251</v>
      </c>
      <c r="E251" s="11">
        <v>0.15406066533924792</v>
      </c>
      <c r="F251" s="11">
        <f t="shared" si="171"/>
        <v>-0.3368366037158772</v>
      </c>
      <c r="G251" s="200">
        <f t="shared" si="169"/>
        <v>1.5539423256164753E-2</v>
      </c>
    </row>
    <row r="252" spans="1:7" x14ac:dyDescent="0.2">
      <c r="A252" t="str">
        <f t="shared" si="165"/>
        <v>51 Skilled agricultural and related trades</v>
      </c>
      <c r="B252" s="11">
        <v>0.37074944103576701</v>
      </c>
      <c r="C252" s="11">
        <v>0.36200242113843101</v>
      </c>
      <c r="D252" s="11">
        <f t="shared" si="166"/>
        <v>-8.7470198973360058E-3</v>
      </c>
      <c r="E252" s="11">
        <v>0.1684593863464188</v>
      </c>
      <c r="F252" s="11">
        <f t="shared" si="171"/>
        <v>0.15971236644908279</v>
      </c>
      <c r="G252" s="200">
        <f t="shared" si="169"/>
        <v>2.528616995516586E-2</v>
      </c>
    </row>
    <row r="253" spans="1:7" x14ac:dyDescent="0.2">
      <c r="A253" t="str">
        <f t="shared" si="165"/>
        <v>52 Skilled metal, electrical and electronic trades</v>
      </c>
      <c r="B253" s="11">
        <v>0.8044011568908882</v>
      </c>
      <c r="C253" s="11">
        <v>0.36796141195167359</v>
      </c>
      <c r="D253" s="11">
        <f t="shared" si="166"/>
        <v>-0.43643974493921461</v>
      </c>
      <c r="E253" s="11">
        <v>0.20594010624909301</v>
      </c>
      <c r="F253" s="11">
        <f t="shared" si="171"/>
        <v>-0.23049963869012161</v>
      </c>
      <c r="G253" s="200">
        <f t="shared" si="169"/>
        <v>1.5312407792171356E-2</v>
      </c>
    </row>
    <row r="254" spans="1:7" x14ac:dyDescent="0.2">
      <c r="A254" t="str">
        <f t="shared" si="165"/>
        <v>53 Skilled construction and building trades</v>
      </c>
      <c r="B254" s="11">
        <v>0.80984206751840226</v>
      </c>
      <c r="C254" s="11">
        <v>0.51106272924728358</v>
      </c>
      <c r="D254" s="11">
        <f t="shared" si="166"/>
        <v>-0.29877933827111869</v>
      </c>
      <c r="E254" s="11">
        <v>0.26079026422405482</v>
      </c>
      <c r="F254" s="11">
        <f t="shared" ref="F254" si="172">SUM(D254:E254)</f>
        <v>-3.7989074047063864E-2</v>
      </c>
      <c r="G254" s="200">
        <f t="shared" si="169"/>
        <v>1.8785295767056454E-2</v>
      </c>
    </row>
    <row r="255" spans="1:7" x14ac:dyDescent="0.2">
      <c r="A255" t="str">
        <f t="shared" si="165"/>
        <v>54 Textiles, printing and other skilled trades</v>
      </c>
      <c r="B255" s="11">
        <v>0.58714680652051443</v>
      </c>
      <c r="C255" s="11">
        <v>0.33465197985847772</v>
      </c>
      <c r="D255" s="11">
        <f t="shared" si="166"/>
        <v>-0.25249482666203671</v>
      </c>
      <c r="E255" s="11">
        <v>0.172109137186715</v>
      </c>
      <c r="F255" s="11">
        <f t="shared" ref="F255" si="173">SUM(D255:E255)</f>
        <v>-8.0385689475321709E-2</v>
      </c>
      <c r="G255" s="200">
        <f t="shared" si="169"/>
        <v>1.7285294368676762E-2</v>
      </c>
    </row>
    <row r="256" spans="1:7" x14ac:dyDescent="0.2">
      <c r="A256" t="str">
        <f t="shared" si="165"/>
        <v>61 Caring personal service occupations</v>
      </c>
      <c r="B256" s="11">
        <v>0.46295184335747797</v>
      </c>
      <c r="C256" s="11">
        <v>0.24996430578814857</v>
      </c>
      <c r="D256" s="11">
        <f>C256-B256</f>
        <v>-0.21298753756932939</v>
      </c>
      <c r="E256" s="11">
        <v>0.10678446406674143</v>
      </c>
      <c r="F256" s="11">
        <f>SUM(D256:E256)</f>
        <v>-0.10620307350258797</v>
      </c>
      <c r="G256" s="200">
        <f t="shared" si="169"/>
        <v>1.3932876709473518E-2</v>
      </c>
    </row>
    <row r="257" spans="1:7" x14ac:dyDescent="0.2">
      <c r="A257" t="str">
        <f t="shared" si="165"/>
        <v>62 Leisure, travel and related personal service occupations</v>
      </c>
      <c r="B257" s="11">
        <v>0.50523387962192667</v>
      </c>
      <c r="C257" s="11">
        <v>0.30813166314159912</v>
      </c>
      <c r="D257" s="11">
        <f t="shared" ref="D257:D263" si="174">C257-B257</f>
        <v>-0.19710221648032755</v>
      </c>
      <c r="E257" s="11">
        <v>0.18011775768192978</v>
      </c>
      <c r="F257" s="11">
        <f t="shared" ref="F257:F258" si="175">SUM(D257:E257)</f>
        <v>-1.6984458798397772E-2</v>
      </c>
      <c r="G257" s="200">
        <f t="shared" si="169"/>
        <v>2.0535381119265006E-2</v>
      </c>
    </row>
    <row r="258" spans="1:7" x14ac:dyDescent="0.2">
      <c r="A258" t="str">
        <f t="shared" si="165"/>
        <v>63 Community and civil enforcement occupations</v>
      </c>
      <c r="B258" s="11">
        <v>3.2533417449876187E-2</v>
      </c>
      <c r="C258" s="11">
        <v>1.9668784091036343E-2</v>
      </c>
      <c r="D258" s="11">
        <f t="shared" si="174"/>
        <v>-1.2864633358839844E-2</v>
      </c>
      <c r="E258" s="11">
        <v>9.9198993745128368E-3</v>
      </c>
      <c r="F258" s="11">
        <f t="shared" si="175"/>
        <v>-2.9447339843270068E-3</v>
      </c>
      <c r="G258" s="200">
        <f t="shared" si="169"/>
        <v>1.7900816499700101E-2</v>
      </c>
    </row>
    <row r="259" spans="1:7" x14ac:dyDescent="0.2">
      <c r="A259" t="str">
        <f t="shared" si="165"/>
        <v>71 Sales occupations</v>
      </c>
      <c r="B259" s="11">
        <v>1.3551747869359565</v>
      </c>
      <c r="C259" s="11">
        <v>0.43863987920812458</v>
      </c>
      <c r="D259" s="11">
        <f t="shared" si="174"/>
        <v>-0.91653490772783197</v>
      </c>
      <c r="E259" s="11">
        <v>0.32126844175244607</v>
      </c>
      <c r="F259" s="11">
        <f t="shared" ref="F259:F260" si="176">SUM(D259:E259)</f>
        <v>-0.59526646597538591</v>
      </c>
      <c r="G259" s="200">
        <f t="shared" si="169"/>
        <v>1.4283987189520619E-2</v>
      </c>
    </row>
    <row r="260" spans="1:7" x14ac:dyDescent="0.2">
      <c r="A260" t="str">
        <f t="shared" si="165"/>
        <v>72 Customer service occupations</v>
      </c>
      <c r="B260" s="11">
        <v>0.33551100716812177</v>
      </c>
      <c r="C260" s="11">
        <v>0.30160220386571757</v>
      </c>
      <c r="D260" s="11">
        <f t="shared" si="174"/>
        <v>-3.39088033024042E-2</v>
      </c>
      <c r="E260" s="11">
        <v>0.115292459752402</v>
      </c>
      <c r="F260" s="11">
        <f t="shared" si="176"/>
        <v>8.1383656449997802E-2</v>
      </c>
      <c r="G260" s="200">
        <f t="shared" si="169"/>
        <v>1.9886942609337321E-2</v>
      </c>
    </row>
    <row r="261" spans="1:7" x14ac:dyDescent="0.2">
      <c r="A261" t="str">
        <f t="shared" si="165"/>
        <v>81 Process, plant and machine operatives</v>
      </c>
      <c r="B261" s="11">
        <v>1.2016946742220276</v>
      </c>
      <c r="C261" s="11">
        <v>0.64811201017235598</v>
      </c>
      <c r="D261" s="11">
        <f t="shared" si="174"/>
        <v>-0.5535826640496716</v>
      </c>
      <c r="E261" s="11">
        <v>0.3978896824937545</v>
      </c>
      <c r="F261" s="11">
        <f t="shared" ref="F261:F262" si="177">SUM(D261:E261)</f>
        <v>-0.1556929815559171</v>
      </c>
      <c r="G261" s="200">
        <f t="shared" si="169"/>
        <v>1.9250345772558353E-2</v>
      </c>
    </row>
    <row r="262" spans="1:7" x14ac:dyDescent="0.2">
      <c r="A262" t="str">
        <f t="shared" si="165"/>
        <v>82 Transport and mobile machine drivers and operatives</v>
      </c>
      <c r="B262" s="11">
        <v>1.4038266076219761</v>
      </c>
      <c r="C262" s="11">
        <v>0.96952614309271257</v>
      </c>
      <c r="D262" s="11">
        <f t="shared" si="174"/>
        <v>-0.43430046452926352</v>
      </c>
      <c r="E262" s="11">
        <v>0.55411034080412658</v>
      </c>
      <c r="F262" s="11">
        <f t="shared" si="177"/>
        <v>0.11980987627486306</v>
      </c>
      <c r="G262" s="200">
        <f t="shared" si="169"/>
        <v>2.2427092105741453E-2</v>
      </c>
    </row>
    <row r="263" spans="1:7" x14ac:dyDescent="0.2">
      <c r="A263" t="str">
        <f t="shared" si="165"/>
        <v>91 Elementary trades and related occupations</v>
      </c>
      <c r="B263" s="11">
        <v>0.76857798944546851</v>
      </c>
      <c r="C263" s="11">
        <v>0.45069646119956824</v>
      </c>
      <c r="D263" s="11">
        <f t="shared" si="174"/>
        <v>-0.31788152824590027</v>
      </c>
      <c r="E263" s="11">
        <v>0.2250118774726087</v>
      </c>
      <c r="F263" s="11">
        <f t="shared" ref="F263" si="178">SUM(D263:E263)</f>
        <v>-9.2869650773291568E-2</v>
      </c>
      <c r="G263" s="200">
        <f t="shared" si="169"/>
        <v>1.7266198395036847E-2</v>
      </c>
    </row>
    <row r="264" spans="1:7" x14ac:dyDescent="0.2">
      <c r="A264" t="str">
        <f t="shared" si="165"/>
        <v>92 Elementary administration and service occupations</v>
      </c>
      <c r="B264" s="11">
        <v>3.113022019714673</v>
      </c>
      <c r="C264" s="11">
        <v>1.837873967209668</v>
      </c>
      <c r="D264" s="11">
        <f t="shared" ref="D264" si="179">C264-B264</f>
        <v>-1.275148052505005</v>
      </c>
      <c r="E264" s="11">
        <v>1.0594418841175717</v>
      </c>
      <c r="F264" s="11">
        <f>SUM(D264:E264)</f>
        <v>-0.21570616838743328</v>
      </c>
      <c r="G264" s="200">
        <f t="shared" ref="G264:G265" si="180">IF(B264&gt;0,(1+(E264/B264))^(1/($C$6-$B$6))-1,0)</f>
        <v>1.971942647761904E-2</v>
      </c>
    </row>
    <row r="265" spans="1:7" x14ac:dyDescent="0.2">
      <c r="A265" t="str">
        <f t="shared" si="165"/>
        <v>All occupations</v>
      </c>
      <c r="B265" s="11">
        <f>SUM(B239:B264)</f>
        <v>18.829196798361693</v>
      </c>
      <c r="C265" s="11">
        <f t="shared" ref="C265:F265" si="181">SUM(C239:C264)</f>
        <v>10.164761715361088</v>
      </c>
      <c r="D265" s="11">
        <f t="shared" si="181"/>
        <v>-8.6644350830006029</v>
      </c>
      <c r="E265" s="11">
        <f t="shared" si="181"/>
        <v>5.8466417118469129</v>
      </c>
      <c r="F265" s="11">
        <f t="shared" si="181"/>
        <v>-2.8177933711536918</v>
      </c>
      <c r="G265" s="200">
        <f t="shared" si="180"/>
        <v>1.8191205728657733E-2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0.35896638709615997</v>
      </c>
      <c r="C268" s="11">
        <v>0.1778401246224634</v>
      </c>
      <c r="D268" s="11">
        <f>C268-B268</f>
        <v>-0.18112626247369656</v>
      </c>
      <c r="E268" s="11">
        <v>7.6090985456880394E-2</v>
      </c>
      <c r="F268" s="11">
        <f>SUM(D268:E268)</f>
        <v>-0.10503527701681617</v>
      </c>
      <c r="G268" s="200">
        <f>IF(B268&gt;0,(1+(E268/B268))^(1/($C$6-$B$6))-1,0)</f>
        <v>1.2899095333021471E-2</v>
      </c>
    </row>
    <row r="269" spans="1:7" x14ac:dyDescent="0.2">
      <c r="A269" t="str">
        <f t="shared" si="183"/>
        <v>12 Other managers and proprietors</v>
      </c>
      <c r="B269" s="11">
        <v>0.28014483887604708</v>
      </c>
      <c r="C269" s="11">
        <v>0.18712323931633376</v>
      </c>
      <c r="D269" s="11">
        <f t="shared" ref="D269:D284" si="184">C269-B269</f>
        <v>-9.3021599559713314E-2</v>
      </c>
      <c r="E269" s="11">
        <v>9.0028771819444825E-2</v>
      </c>
      <c r="F269" s="11">
        <f t="shared" ref="F269:F276" si="185">SUM(D269:E269)</f>
        <v>-2.9928277402684889E-3</v>
      </c>
      <c r="G269" s="200">
        <f t="shared" ref="G269:G271" si="186">IF(B269&gt;0,(1+(E269/B269))^(1/($C$6-$B$6))-1,0)</f>
        <v>1.8751329739003619E-2</v>
      </c>
    </row>
    <row r="270" spans="1:7" x14ac:dyDescent="0.2">
      <c r="A270" t="str">
        <f t="shared" si="183"/>
        <v>21 Science, research, engineering and technology professionals</v>
      </c>
      <c r="B270" s="11">
        <v>0.23128459162611475</v>
      </c>
      <c r="C270" s="11">
        <v>0.14118330262004639</v>
      </c>
      <c r="D270" s="11">
        <f t="shared" si="184"/>
        <v>-9.0101289006068369E-2</v>
      </c>
      <c r="E270" s="11">
        <v>5.3115266654936016E-2</v>
      </c>
      <c r="F270" s="11">
        <f t="shared" si="185"/>
        <v>-3.6986022351132353E-2</v>
      </c>
      <c r="G270" s="200">
        <f t="shared" si="186"/>
        <v>1.3877561584031639E-2</v>
      </c>
    </row>
    <row r="271" spans="1:7" x14ac:dyDescent="0.2">
      <c r="A271" t="str">
        <f t="shared" si="183"/>
        <v>22 Health professionals</v>
      </c>
      <c r="B271" s="11">
        <v>9.4455299949997559E-2</v>
      </c>
      <c r="C271" s="11">
        <v>0.10098065514237538</v>
      </c>
      <c r="D271" s="11">
        <f t="shared" si="184"/>
        <v>6.5253551923778186E-3</v>
      </c>
      <c r="E271" s="11">
        <v>4.1686292276635818E-2</v>
      </c>
      <c r="F271" s="11">
        <f t="shared" si="185"/>
        <v>4.8211647469013637E-2</v>
      </c>
      <c r="G271" s="200">
        <f t="shared" si="186"/>
        <v>2.4670656763751797E-2</v>
      </c>
    </row>
    <row r="272" spans="1:7" x14ac:dyDescent="0.2">
      <c r="A272" t="str">
        <f t="shared" si="183"/>
        <v>23 Teaching and other educational professionals</v>
      </c>
      <c r="B272" s="11">
        <v>6.8649355578178972E-2</v>
      </c>
      <c r="C272" s="11">
        <v>4.4977588731934109E-2</v>
      </c>
      <c r="D272" s="11">
        <f t="shared" si="184"/>
        <v>-2.3671766846244863E-2</v>
      </c>
      <c r="E272" s="11">
        <v>2.3440397810224344E-2</v>
      </c>
      <c r="F272" s="11">
        <f t="shared" si="185"/>
        <v>-2.3136903602051853E-4</v>
      </c>
      <c r="G272" s="200">
        <f>IF(B272&gt;0,(1+(E272/B272))^(1/($C$6-$B$6))-1,0)</f>
        <v>1.977647634735491E-2</v>
      </c>
    </row>
    <row r="273" spans="1:7" x14ac:dyDescent="0.2">
      <c r="A273" t="str">
        <f t="shared" si="183"/>
        <v>24 Business, media and public service professionals</v>
      </c>
      <c r="B273" s="11">
        <v>0.22357653502033942</v>
      </c>
      <c r="C273" s="11">
        <v>0.13615017091477721</v>
      </c>
      <c r="D273" s="11">
        <f t="shared" si="184"/>
        <v>-8.7426364105562204E-2</v>
      </c>
      <c r="E273" s="11">
        <v>6.0758171376201278E-2</v>
      </c>
      <c r="F273" s="11">
        <f t="shared" si="185"/>
        <v>-2.6668192729360926E-2</v>
      </c>
      <c r="G273" s="200">
        <f t="shared" ref="G273" si="187">IF(B273&gt;0,(1+(E273/B273))^(1/($C$6-$B$6))-1,0)</f>
        <v>1.6155666952675451E-2</v>
      </c>
    </row>
    <row r="274" spans="1:7" x14ac:dyDescent="0.2">
      <c r="A274" t="str">
        <f t="shared" si="183"/>
        <v>31 Science, engineering and technology associate professionals</v>
      </c>
      <c r="B274" s="11">
        <v>0.12232324202754823</v>
      </c>
      <c r="C274" s="11">
        <v>0.11058148724443546</v>
      </c>
      <c r="D274" s="11">
        <f t="shared" si="184"/>
        <v>-1.1741754783112762E-2</v>
      </c>
      <c r="E274" s="11">
        <v>3.9835487690917382E-2</v>
      </c>
      <c r="F274" s="11">
        <f t="shared" si="185"/>
        <v>2.8093732907804619E-2</v>
      </c>
      <c r="G274" s="200">
        <f>IF(B274&gt;0,(1+(E274/B274))^(1/($C$6-$B$6))-1,0)</f>
        <v>1.8971623911558044E-2</v>
      </c>
    </row>
    <row r="275" spans="1:7" x14ac:dyDescent="0.2">
      <c r="A275" t="str">
        <f t="shared" si="183"/>
        <v>32 Health and social care associate professionals</v>
      </c>
      <c r="B275" s="11">
        <v>3.9802041879905277E-2</v>
      </c>
      <c r="C275" s="11">
        <v>2.8805796483035793E-2</v>
      </c>
      <c r="D275" s="11">
        <f t="shared" si="184"/>
        <v>-1.0996245396869483E-2</v>
      </c>
      <c r="E275" s="11">
        <v>1.2763013610357775E-2</v>
      </c>
      <c r="F275" s="11">
        <f t="shared" si="185"/>
        <v>1.7667682134882914E-3</v>
      </c>
      <c r="G275" s="200">
        <f t="shared" ref="G275:G292" si="188">IF(B275&gt;0,(1+(E275/B275))^(1/($C$6-$B$6))-1,0)</f>
        <v>1.87151971464945E-2</v>
      </c>
    </row>
    <row r="276" spans="1:7" x14ac:dyDescent="0.2">
      <c r="A276" t="str">
        <f t="shared" si="183"/>
        <v>33 Protective service occupations</v>
      </c>
      <c r="B276" s="11">
        <v>5.1373422850642329E-2</v>
      </c>
      <c r="C276" s="11">
        <v>3.3672402045945286E-2</v>
      </c>
      <c r="D276" s="11">
        <f t="shared" si="184"/>
        <v>-1.7701020804697043E-2</v>
      </c>
      <c r="E276" s="11">
        <v>9.3411045121932837E-3</v>
      </c>
      <c r="F276" s="11">
        <f t="shared" si="185"/>
        <v>-8.3599162925037593E-3</v>
      </c>
      <c r="G276" s="200">
        <f t="shared" si="188"/>
        <v>1.1199720923930734E-2</v>
      </c>
    </row>
    <row r="277" spans="1:7" x14ac:dyDescent="0.2">
      <c r="A277" t="str">
        <f t="shared" si="183"/>
        <v>34 Culture, media and sports occupations</v>
      </c>
      <c r="B277" s="11">
        <v>0.1039495086834685</v>
      </c>
      <c r="C277" s="11">
        <v>5.1938160947450233E-2</v>
      </c>
      <c r="D277" s="11">
        <f t="shared" si="184"/>
        <v>-5.2011347736018267E-2</v>
      </c>
      <c r="E277" s="11">
        <v>2.3927636568163019E-2</v>
      </c>
      <c r="F277" s="11">
        <f t="shared" ref="F277:F278" si="189">SUM(D277:E277)</f>
        <v>-2.8083711167855248E-2</v>
      </c>
      <c r="G277" s="200">
        <f t="shared" si="188"/>
        <v>1.3906793005630025E-2</v>
      </c>
    </row>
    <row r="278" spans="1:7" x14ac:dyDescent="0.2">
      <c r="A278" t="str">
        <f t="shared" si="183"/>
        <v>35 Business and public service associate professionals</v>
      </c>
      <c r="B278" s="11">
        <v>0.32597219673787681</v>
      </c>
      <c r="C278" s="11">
        <v>0.21092590579581202</v>
      </c>
      <c r="D278" s="11">
        <f t="shared" si="184"/>
        <v>-0.11504629094206478</v>
      </c>
      <c r="E278" s="11">
        <v>7.6350254112285826E-2</v>
      </c>
      <c r="F278" s="11">
        <f t="shared" si="189"/>
        <v>-3.8696036829778957E-2</v>
      </c>
      <c r="G278" s="200">
        <f t="shared" si="188"/>
        <v>1.4128327416669473E-2</v>
      </c>
    </row>
    <row r="279" spans="1:7" x14ac:dyDescent="0.2">
      <c r="A279" t="str">
        <f t="shared" si="183"/>
        <v>41 Administrative occupations</v>
      </c>
      <c r="B279" s="11">
        <v>0.69383926830310616</v>
      </c>
      <c r="C279" s="11">
        <v>0.35207490699958777</v>
      </c>
      <c r="D279" s="11">
        <f t="shared" si="184"/>
        <v>-0.34176436130351839</v>
      </c>
      <c r="E279" s="11">
        <v>0.14871135846770128</v>
      </c>
      <c r="F279" s="11">
        <f t="shared" ref="F279:F282" si="190">SUM(D279:E279)</f>
        <v>-0.19305300283581711</v>
      </c>
      <c r="G279" s="200">
        <f t="shared" si="188"/>
        <v>1.3030393206658664E-2</v>
      </c>
    </row>
    <row r="280" spans="1:7" x14ac:dyDescent="0.2">
      <c r="A280" t="str">
        <f t="shared" si="183"/>
        <v>42 Secretarial and related occupations</v>
      </c>
      <c r="B280" s="11">
        <v>0.24249492819046298</v>
      </c>
      <c r="C280" s="11">
        <v>0.17986482202689444</v>
      </c>
      <c r="D280" s="11">
        <f t="shared" si="184"/>
        <v>-6.2630106163568539E-2</v>
      </c>
      <c r="E280" s="11">
        <v>8.6301672262815682E-2</v>
      </c>
      <c r="F280" s="11">
        <f t="shared" si="190"/>
        <v>2.3671566099247143E-2</v>
      </c>
      <c r="G280" s="200">
        <f t="shared" si="188"/>
        <v>2.0504624874149391E-2</v>
      </c>
    </row>
    <row r="281" spans="1:7" x14ac:dyDescent="0.2">
      <c r="A281" t="str">
        <f t="shared" si="183"/>
        <v>51 Skilled agricultural and related trades</v>
      </c>
      <c r="B281" s="11">
        <v>0.35537027139392213</v>
      </c>
      <c r="C281" s="11">
        <v>0.10652514778526397</v>
      </c>
      <c r="D281" s="11">
        <f t="shared" si="184"/>
        <v>-0.24884512360865818</v>
      </c>
      <c r="E281" s="11">
        <v>7.8547452901843909E-2</v>
      </c>
      <c r="F281" s="11">
        <f t="shared" si="190"/>
        <v>-0.17029767070681429</v>
      </c>
      <c r="G281" s="200">
        <f t="shared" si="188"/>
        <v>1.3401990722020418E-2</v>
      </c>
    </row>
    <row r="282" spans="1:7" x14ac:dyDescent="0.2">
      <c r="A282" t="str">
        <f t="shared" si="183"/>
        <v>52 Skilled metal, electrical and electronic trades</v>
      </c>
      <c r="B282" s="11">
        <v>0.38247861049951204</v>
      </c>
      <c r="C282" s="11">
        <v>0.16265308658419736</v>
      </c>
      <c r="D282" s="11">
        <f t="shared" si="184"/>
        <v>-0.21982552391531468</v>
      </c>
      <c r="E282" s="11">
        <v>8.2357322606867012E-2</v>
      </c>
      <c r="F282" s="11">
        <f t="shared" si="190"/>
        <v>-0.13746820130844767</v>
      </c>
      <c r="G282" s="200">
        <f t="shared" si="188"/>
        <v>1.308566295984126E-2</v>
      </c>
    </row>
    <row r="283" spans="1:7" x14ac:dyDescent="0.2">
      <c r="A283" t="str">
        <f t="shared" si="183"/>
        <v>53 Skilled construction and building trades</v>
      </c>
      <c r="B283" s="11">
        <v>0.60820331658946769</v>
      </c>
      <c r="C283" s="11">
        <v>6.3994882412649196E-2</v>
      </c>
      <c r="D283" s="11">
        <f t="shared" si="184"/>
        <v>-0.54420843417681852</v>
      </c>
      <c r="E283" s="11">
        <v>7.7182168225335801E-2</v>
      </c>
      <c r="F283" s="11">
        <f t="shared" ref="F283" si="191">SUM(D283:E283)</f>
        <v>-0.46702626595148272</v>
      </c>
      <c r="G283" s="200">
        <f t="shared" si="188"/>
        <v>7.9966170529968128E-3</v>
      </c>
    </row>
    <row r="284" spans="1:7" x14ac:dyDescent="0.2">
      <c r="A284" t="str">
        <f t="shared" si="183"/>
        <v>54 Textiles, printing and other skilled trades</v>
      </c>
      <c r="B284" s="11">
        <v>0.40077896005588926</v>
      </c>
      <c r="C284" s="11">
        <v>0.16389118588055973</v>
      </c>
      <c r="D284" s="11">
        <f t="shared" si="184"/>
        <v>-0.23688777417532952</v>
      </c>
      <c r="E284" s="11">
        <v>7.4026104058510567E-2</v>
      </c>
      <c r="F284" s="11">
        <f t="shared" ref="F284" si="192">SUM(D284:E284)</f>
        <v>-0.16286167011681896</v>
      </c>
      <c r="G284" s="200">
        <f t="shared" si="188"/>
        <v>1.1363700155854639E-2</v>
      </c>
    </row>
    <row r="285" spans="1:7" x14ac:dyDescent="0.2">
      <c r="A285" t="str">
        <f t="shared" si="183"/>
        <v>61 Caring personal service occupations</v>
      </c>
      <c r="B285" s="11">
        <v>0.17527512621806771</v>
      </c>
      <c r="C285" s="11">
        <v>0.10903871135260561</v>
      </c>
      <c r="D285" s="11">
        <f>C285-B285</f>
        <v>-6.6236414865462098E-2</v>
      </c>
      <c r="E285" s="11">
        <v>4.0264537768909141E-2</v>
      </c>
      <c r="F285" s="11">
        <f>SUM(D285:E285)</f>
        <v>-2.5971877096552957E-2</v>
      </c>
      <c r="G285" s="200">
        <f t="shared" si="188"/>
        <v>1.3881333892846071E-2</v>
      </c>
    </row>
    <row r="286" spans="1:7" x14ac:dyDescent="0.2">
      <c r="A286" t="str">
        <f t="shared" si="183"/>
        <v>62 Leisure, travel and related personal service occupations</v>
      </c>
      <c r="B286" s="11">
        <v>0.25546745364225937</v>
      </c>
      <c r="C286" s="11">
        <v>9.8350009287967124E-2</v>
      </c>
      <c r="D286" s="11">
        <f t="shared" ref="D286:D292" si="193">C286-B286</f>
        <v>-0.15711744435429226</v>
      </c>
      <c r="E286" s="11">
        <v>4.7106499144324444E-2</v>
      </c>
      <c r="F286" s="11">
        <f t="shared" ref="F286:F287" si="194">SUM(D286:E286)</f>
        <v>-0.11001094520996782</v>
      </c>
      <c r="G286" s="200">
        <f t="shared" si="188"/>
        <v>1.1345929043607317E-2</v>
      </c>
    </row>
    <row r="287" spans="1:7" x14ac:dyDescent="0.2">
      <c r="A287" t="str">
        <f t="shared" si="183"/>
        <v>63 Community and civil enforcement occupations</v>
      </c>
      <c r="B287" s="11">
        <v>1.5039759140075258E-2</v>
      </c>
      <c r="C287" s="11">
        <v>3.3517893612675042E-3</v>
      </c>
      <c r="D287" s="11">
        <f t="shared" si="193"/>
        <v>-1.1687969778807754E-2</v>
      </c>
      <c r="E287" s="11">
        <v>1.6095616928430848E-3</v>
      </c>
      <c r="F287" s="11">
        <f t="shared" si="194"/>
        <v>-1.007840808596467E-2</v>
      </c>
      <c r="G287" s="200">
        <f t="shared" si="188"/>
        <v>6.8011649906076777E-3</v>
      </c>
    </row>
    <row r="288" spans="1:7" x14ac:dyDescent="0.2">
      <c r="A288" t="str">
        <f t="shared" si="183"/>
        <v>71 Sales occupations</v>
      </c>
      <c r="B288" s="11">
        <v>0.83690873597393223</v>
      </c>
      <c r="C288" s="11">
        <v>0.23816929278597274</v>
      </c>
      <c r="D288" s="11">
        <f t="shared" si="193"/>
        <v>-0.59873944318795946</v>
      </c>
      <c r="E288" s="11">
        <v>0.11338815063529646</v>
      </c>
      <c r="F288" s="11">
        <f t="shared" ref="F288:F289" si="195">SUM(D288:E288)</f>
        <v>-0.48535129255266302</v>
      </c>
      <c r="G288" s="200">
        <f t="shared" si="188"/>
        <v>8.5066053157403232E-3</v>
      </c>
    </row>
    <row r="289" spans="1:7" x14ac:dyDescent="0.2">
      <c r="A289" t="str">
        <f t="shared" si="183"/>
        <v>72 Customer service occupations</v>
      </c>
      <c r="B289" s="11">
        <v>0.18974797558144202</v>
      </c>
      <c r="C289" s="11">
        <v>0.20037151924177174</v>
      </c>
      <c r="D289" s="11">
        <f t="shared" si="193"/>
        <v>1.0623543660329721E-2</v>
      </c>
      <c r="E289" s="11">
        <v>6.8687347800673731E-2</v>
      </c>
      <c r="F289" s="11">
        <f t="shared" si="195"/>
        <v>7.9310891461003452E-2</v>
      </c>
      <c r="G289" s="200">
        <f t="shared" si="188"/>
        <v>2.0810154389691915E-2</v>
      </c>
    </row>
    <row r="290" spans="1:7" x14ac:dyDescent="0.2">
      <c r="A290" t="str">
        <f t="shared" si="183"/>
        <v>81 Process, plant and machine operatives</v>
      </c>
      <c r="B290" s="11">
        <v>0.75152164480274597</v>
      </c>
      <c r="C290" s="11">
        <v>0.13794862513591544</v>
      </c>
      <c r="D290" s="11">
        <f t="shared" si="193"/>
        <v>-0.61357301966683053</v>
      </c>
      <c r="E290" s="11">
        <v>8.4048690190997463E-2</v>
      </c>
      <c r="F290" s="11">
        <f t="shared" ref="F290:F291" si="196">SUM(D290:E290)</f>
        <v>-0.52952432947583306</v>
      </c>
      <c r="G290" s="200">
        <f t="shared" si="188"/>
        <v>7.092669118729189E-3</v>
      </c>
    </row>
    <row r="291" spans="1:7" x14ac:dyDescent="0.2">
      <c r="A291" t="str">
        <f t="shared" si="183"/>
        <v>82 Transport and mobile machine drivers and operatives</v>
      </c>
      <c r="B291" s="11">
        <v>0.99845963343277166</v>
      </c>
      <c r="C291" s="11">
        <v>0.31352689077914758</v>
      </c>
      <c r="D291" s="11">
        <f t="shared" si="193"/>
        <v>-0.68493274265362403</v>
      </c>
      <c r="E291" s="11">
        <v>0.23677152537753204</v>
      </c>
      <c r="F291" s="11">
        <f t="shared" si="196"/>
        <v>-0.44816121727609198</v>
      </c>
      <c r="G291" s="200">
        <f t="shared" si="188"/>
        <v>1.4287753337653086E-2</v>
      </c>
    </row>
    <row r="292" spans="1:7" x14ac:dyDescent="0.2">
      <c r="A292" t="str">
        <f t="shared" si="183"/>
        <v>91 Elementary trades and related occupations</v>
      </c>
      <c r="B292" s="11">
        <v>0.58018769600011133</v>
      </c>
      <c r="C292" s="11">
        <v>0.23386931005929223</v>
      </c>
      <c r="D292" s="11">
        <f t="shared" si="193"/>
        <v>-0.3463183859408191</v>
      </c>
      <c r="E292" s="11">
        <v>0.10928004270182817</v>
      </c>
      <c r="F292" s="11">
        <f t="shared" ref="F292" si="197">SUM(D292:E292)</f>
        <v>-0.23703834323899092</v>
      </c>
      <c r="G292" s="200">
        <f t="shared" si="188"/>
        <v>1.1570981290514037E-2</v>
      </c>
    </row>
    <row r="293" spans="1:7" x14ac:dyDescent="0.2">
      <c r="A293" t="str">
        <f t="shared" si="183"/>
        <v>92 Elementary administration and service occupations</v>
      </c>
      <c r="B293" s="11">
        <v>1.9024141206316201</v>
      </c>
      <c r="C293" s="11">
        <v>0.67741214163340691</v>
      </c>
      <c r="D293" s="11">
        <f t="shared" ref="D293" si="198">C293-B293</f>
        <v>-1.2250019789982132</v>
      </c>
      <c r="E293" s="11">
        <v>0.32620378783709858</v>
      </c>
      <c r="F293" s="11">
        <f t="shared" ref="F293" si="199">SUM(D293:E293)</f>
        <v>-0.89879819116111459</v>
      </c>
      <c r="G293" s="200">
        <f t="shared" ref="G293:G294" si="200">IF(B293&gt;0,(1+(E293/B293))^(1/($C$6-$B$6))-1,0)</f>
        <v>1.0606383222369287E-2</v>
      </c>
    </row>
    <row r="294" spans="1:7" x14ac:dyDescent="0.2">
      <c r="A294" s="24" t="str">
        <f t="shared" si="183"/>
        <v>All occupations</v>
      </c>
      <c r="B294" s="34">
        <f>SUM(B268:B293)</f>
        <v>10.288684920781664</v>
      </c>
      <c r="C294" s="34">
        <f t="shared" ref="C294:F294" si="201">SUM(C268:C293)</f>
        <v>4.2652211551911092</v>
      </c>
      <c r="D294" s="34">
        <f t="shared" si="201"/>
        <v>-6.0234637655905559</v>
      </c>
      <c r="E294" s="34">
        <f t="shared" si="201"/>
        <v>2.0818236035608173</v>
      </c>
      <c r="F294" s="34">
        <f t="shared" si="201"/>
        <v>-3.9416401620297394</v>
      </c>
      <c r="G294" s="234">
        <f t="shared" si="200"/>
        <v>1.2360470581608496E-2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Worcestershire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-0.68058904443942581</v>
      </c>
      <c r="Q7" s="11">
        <f>'Occ T1'!J16</f>
        <v>7.0059841517070982</v>
      </c>
    </row>
    <row r="8" spans="1:17" x14ac:dyDescent="0.2">
      <c r="O8" t="str">
        <f>name!E11</f>
        <v>Process, plant and machine operatives</v>
      </c>
      <c r="P8" s="11">
        <f>'Occ T1'!H15</f>
        <v>1.465082152247593</v>
      </c>
      <c r="Q8" s="11">
        <f>'Occ T1'!J15</f>
        <v>7.230832720533364</v>
      </c>
    </row>
    <row r="9" spans="1:17" x14ac:dyDescent="0.2">
      <c r="O9" t="str">
        <f>name!E10</f>
        <v>Sales and customer service occupations</v>
      </c>
      <c r="P9" s="11">
        <f>'Occ T1'!H14</f>
        <v>0.53882310320026505</v>
      </c>
      <c r="Q9" s="11">
        <f>'Occ T1'!J14</f>
        <v>5.9490089115791402</v>
      </c>
    </row>
    <row r="10" spans="1:17" x14ac:dyDescent="0.2">
      <c r="O10" t="str">
        <f>name!E9</f>
        <v>Caring, leisure and other service occupations</v>
      </c>
      <c r="P10" s="11">
        <f>'Occ T1'!H13</f>
        <v>2.5383739524838003</v>
      </c>
      <c r="Q10" s="11">
        <f>'Occ T1'!J13</f>
        <v>11.81729675624967</v>
      </c>
    </row>
    <row r="11" spans="1:17" x14ac:dyDescent="0.2">
      <c r="O11" t="str">
        <f>name!E8</f>
        <v>Skilled trades occupations</v>
      </c>
      <c r="P11" s="11">
        <f>'Occ T1'!H12</f>
        <v>-1.066949043500097</v>
      </c>
      <c r="Q11" s="11">
        <f>'Occ T1'!J12</f>
        <v>5.8200939156993705</v>
      </c>
    </row>
    <row r="12" spans="1:17" x14ac:dyDescent="0.2">
      <c r="O12" t="str">
        <f>name!E7</f>
        <v>Administrative and secretarial occupations</v>
      </c>
      <c r="P12" s="11">
        <f>'Occ T1'!H11</f>
        <v>-2.377067058976575</v>
      </c>
      <c r="Q12" s="11">
        <f>'Occ T1'!J11</f>
        <v>6.2588352332276926</v>
      </c>
    </row>
    <row r="13" spans="1:17" x14ac:dyDescent="0.2">
      <c r="O13" t="str">
        <f>name!E6</f>
        <v>Associate professional occupations</v>
      </c>
      <c r="P13" s="11">
        <f>'Occ T1'!H10</f>
        <v>1.457817833383519</v>
      </c>
      <c r="Q13" s="11">
        <f>'Occ T1'!J10</f>
        <v>10.832353577827448</v>
      </c>
    </row>
    <row r="14" spans="1:17" x14ac:dyDescent="0.2">
      <c r="O14" t="str">
        <f>name!E5</f>
        <v>Professional occupations</v>
      </c>
      <c r="P14" s="11">
        <f>'Occ T1'!H9</f>
        <v>7.1087511393075644</v>
      </c>
      <c r="Q14" s="11">
        <f>'Occ T1'!J9</f>
        <v>24.398020405184596</v>
      </c>
    </row>
    <row r="15" spans="1:17" x14ac:dyDescent="0.2">
      <c r="O15" t="str">
        <f>name!E4</f>
        <v>Managers, directors and senior officials</v>
      </c>
      <c r="P15" s="11">
        <f>'Occ T1'!H8</f>
        <v>2.7067569662932449</v>
      </c>
      <c r="Q15" s="11">
        <f>'Occ T1'!J8</f>
        <v>11.560595565133731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Worcestershire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0.48740238412618986</v>
      </c>
      <c r="Q37" s="11">
        <f>'Occ T2'!J8</f>
        <v>5.8279343535358628</v>
      </c>
    </row>
    <row r="38" spans="1:17" x14ac:dyDescent="0.2">
      <c r="O38" s="10" t="str">
        <f>name!D5</f>
        <v>12 Other managers and proprietors</v>
      </c>
      <c r="P38" s="11">
        <f>'Occ T2'!H9</f>
        <v>2.2193545821670551</v>
      </c>
      <c r="Q38" s="11">
        <f>'Occ T2'!J9</f>
        <v>5.7326612115978692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1.5532244301980072</v>
      </c>
      <c r="Q39" s="11">
        <f>'Occ T2'!J10</f>
        <v>5.1896001895382904</v>
      </c>
    </row>
    <row r="40" spans="1:17" x14ac:dyDescent="0.2">
      <c r="O40" s="10" t="str">
        <f>name!D7</f>
        <v>22 Health professionals</v>
      </c>
      <c r="P40" s="11">
        <f>'Occ T2'!H11</f>
        <v>1.6215125648614164</v>
      </c>
      <c r="Q40" s="11">
        <f>'Occ T2'!J11</f>
        <v>6.34000325162277</v>
      </c>
    </row>
    <row r="41" spans="1:17" x14ac:dyDescent="0.2">
      <c r="O41" s="10" t="str">
        <f>name!D8</f>
        <v>23 Teaching and other educational professionals</v>
      </c>
      <c r="P41" s="11">
        <f>'Occ T2'!H12</f>
        <v>1.2275038179827567</v>
      </c>
      <c r="Q41" s="11">
        <f>'Occ T2'!J12</f>
        <v>4.8528615027882545</v>
      </c>
    </row>
    <row r="42" spans="1:17" x14ac:dyDescent="0.2">
      <c r="O42" s="10" t="str">
        <f>name!D9</f>
        <v>24 Business, media and public service professionals</v>
      </c>
      <c r="P42" s="11">
        <f>'Occ T2'!H13</f>
        <v>2.706510326265386</v>
      </c>
      <c r="Q42" s="11">
        <f>'Occ T2'!J13</f>
        <v>8.0155554612352802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-0.17182788997142673</v>
      </c>
      <c r="Q43" s="11">
        <f>'Occ T2'!J14</f>
        <v>0.91763091100448246</v>
      </c>
    </row>
    <row r="44" spans="1:17" x14ac:dyDescent="0.2">
      <c r="O44" s="10" t="str">
        <f>name!D11</f>
        <v>32 Health and social care associate professionals</v>
      </c>
      <c r="P44" s="11">
        <f>'Occ T2'!H15</f>
        <v>0.47774401260284183</v>
      </c>
      <c r="Q44" s="11">
        <f>'Occ T2'!J15</f>
        <v>2.4912771109772183</v>
      </c>
    </row>
    <row r="45" spans="1:17" x14ac:dyDescent="0.2">
      <c r="O45" s="10" t="str">
        <f>name!D12</f>
        <v>33 Protective service occupations</v>
      </c>
      <c r="P45" s="11">
        <f>'Occ T2'!H16</f>
        <v>0.73051872213217384</v>
      </c>
      <c r="Q45" s="11">
        <f>'Occ T2'!J16</f>
        <v>1.5069889226675639</v>
      </c>
    </row>
    <row r="46" spans="1:17" x14ac:dyDescent="0.2">
      <c r="O46" s="10" t="str">
        <f>name!D13</f>
        <v>34 Culture, media and sports occupations</v>
      </c>
      <c r="P46" s="11">
        <f>'Occ T2'!H17</f>
        <v>0.16988960811667519</v>
      </c>
      <c r="Q46" s="11">
        <f>'Occ T2'!J17</f>
        <v>1.4827078831932068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0.25149338050325731</v>
      </c>
      <c r="Q47" s="11">
        <f>'Occ T2'!J18</f>
        <v>4.4337487499849777</v>
      </c>
    </row>
    <row r="48" spans="1:17" x14ac:dyDescent="0.2">
      <c r="O48" s="10" t="str">
        <f>name!D15</f>
        <v>41 Administrative occupations</v>
      </c>
      <c r="P48" s="11">
        <f>'Occ T2'!H19</f>
        <v>-1.5915401897568664</v>
      </c>
      <c r="Q48" s="11">
        <f>'Occ T2'!J19</f>
        <v>5.4503838156459201</v>
      </c>
    </row>
    <row r="49" spans="15:17" x14ac:dyDescent="0.2">
      <c r="O49" s="10" t="str">
        <f>name!D16</f>
        <v>42 Secretarial and related occupations</v>
      </c>
      <c r="P49" s="11">
        <f>'Occ T2'!H20</f>
        <v>-0.78552686921970816</v>
      </c>
      <c r="Q49" s="11">
        <f>'Occ T2'!J20</f>
        <v>0.80845141758177341</v>
      </c>
    </row>
    <row r="50" spans="15:17" x14ac:dyDescent="0.2">
      <c r="O50" s="10" t="str">
        <f>name!D17</f>
        <v>51 Skilled agricultural and related trades</v>
      </c>
      <c r="P50" s="11">
        <f>'Occ T2'!H21</f>
        <v>0.10462757925499933</v>
      </c>
      <c r="Q50" s="11">
        <f>'Occ T2'!J21</f>
        <v>1.26849907453805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-0.43136295468003638</v>
      </c>
      <c r="Q51" s="11">
        <f>'Occ T2'!J22</f>
        <v>1.9391175540056058</v>
      </c>
    </row>
    <row r="52" spans="15:17" x14ac:dyDescent="0.2">
      <c r="O52" s="10" t="str">
        <f>name!D19</f>
        <v>53 Skilled construction and building trades</v>
      </c>
      <c r="P52" s="11">
        <f>'Occ T2'!H23</f>
        <v>-0.56323209417663733</v>
      </c>
      <c r="Q52" s="11">
        <f>'Occ T2'!J23</f>
        <v>1.6228388218011989</v>
      </c>
    </row>
    <row r="53" spans="15:17" x14ac:dyDescent="0.2">
      <c r="O53" s="10" t="str">
        <f>name!D20</f>
        <v>54 Textiles, printing and other skilled trades</v>
      </c>
      <c r="P53" s="11">
        <f>'Occ T2'!H24</f>
        <v>-0.17698157389842395</v>
      </c>
      <c r="Q53" s="11">
        <f>'Occ T2'!J24</f>
        <v>0.98963846535451427</v>
      </c>
    </row>
    <row r="54" spans="15:17" x14ac:dyDescent="0.2">
      <c r="O54" s="10" t="str">
        <f>name!D21</f>
        <v>61 Caring personal service occupations</v>
      </c>
      <c r="P54" s="11">
        <f>'Occ T2'!H25</f>
        <v>2.4550601390678786</v>
      </c>
      <c r="Q54" s="11">
        <f>'Occ T2'!J25</f>
        <v>9.99326432225193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9.9025106281213304E-2</v>
      </c>
      <c r="Q55" s="11">
        <f>'Occ T2'!J26</f>
        <v>1.7676432469002288</v>
      </c>
    </row>
    <row r="56" spans="15:17" x14ac:dyDescent="0.2">
      <c r="O56" s="10" t="str">
        <f>name!D23</f>
        <v>63 Community and civil enforcement occupations</v>
      </c>
      <c r="P56" s="11">
        <f>'Occ T2'!H27</f>
        <v>-1.5711292865290216E-2</v>
      </c>
      <c r="Q56" s="11">
        <f>'Occ T2'!J27</f>
        <v>5.6389187097513199E-2</v>
      </c>
    </row>
    <row r="57" spans="15:17" x14ac:dyDescent="0.2">
      <c r="O57" s="10" t="str">
        <f>name!D24</f>
        <v>71 Sales occupations</v>
      </c>
      <c r="P57" s="11">
        <f>'Occ T2'!H28</f>
        <v>-0.96522187769450873</v>
      </c>
      <c r="Q57" s="11">
        <f>'Occ T2'!J28</f>
        <v>2.7071707807346614</v>
      </c>
    </row>
    <row r="58" spans="15:17" x14ac:dyDescent="0.2">
      <c r="O58" s="10" t="str">
        <f>name!D25</f>
        <v>72 Customer service occupations</v>
      </c>
      <c r="P58" s="11">
        <f>'Occ T2'!H29</f>
        <v>1.5040449808947742</v>
      </c>
      <c r="Q58" s="11">
        <f>'Occ T2'!J29</f>
        <v>3.2418381308444797</v>
      </c>
    </row>
    <row r="59" spans="15:17" x14ac:dyDescent="0.2">
      <c r="O59" s="10" t="str">
        <f>name!D26</f>
        <v>81 Process, plant and machine operatives</v>
      </c>
      <c r="P59" s="11">
        <f>'Occ T2'!H30</f>
        <v>1.0188498844217388</v>
      </c>
      <c r="Q59" s="11">
        <f>'Occ T2'!J30</f>
        <v>3.4786395480365844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0.4462322678258559</v>
      </c>
      <c r="Q60" s="11">
        <f>'Occ T2'!J31</f>
        <v>3.7521931724967819</v>
      </c>
    </row>
    <row r="61" spans="15:17" x14ac:dyDescent="0.2">
      <c r="O61" s="10" t="str">
        <f>name!D28</f>
        <v>91 Elementary trades and related occupations</v>
      </c>
      <c r="P61" s="11">
        <f>'Occ T2'!H32</f>
        <v>-0.47655152704510639</v>
      </c>
      <c r="Q61" s="11">
        <f>'Occ T2'!J32</f>
        <v>0.42173364059175023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-0.20403751739431897</v>
      </c>
      <c r="Q62" s="11">
        <f>'Occ T2'!J33</f>
        <v>6.5842505111153482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11.690999999999917</v>
      </c>
      <c r="Q64" s="11">
        <f>'Occ T2'!J35</f>
        <v>90.873021237142112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Worcestershire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158.21000000000004</v>
      </c>
      <c r="C8" s="305">
        <f>SUM(C9:C17)</f>
        <v>162.29099999999997</v>
      </c>
      <c r="D8" s="305">
        <f>SUM(D9:D17)</f>
        <v>169.90099999999995</v>
      </c>
      <c r="E8" s="304"/>
      <c r="F8" s="305">
        <f>SUM(F9:F17)</f>
        <v>2.2511281534260683</v>
      </c>
      <c r="G8" s="305">
        <f>SUM(G9:G17)</f>
        <v>2.9149202873863591</v>
      </c>
      <c r="H8" s="305">
        <f>SUM(H9:H17)</f>
        <v>4.3208994859482068</v>
      </c>
      <c r="I8" s="304"/>
      <c r="J8" s="305">
        <f>SUM(J9:J17)</f>
        <v>15.830580178774985</v>
      </c>
      <c r="K8" s="305">
        <f>SUM(K9:K17)</f>
        <v>20.130716397669794</v>
      </c>
      <c r="L8" s="305">
        <f>SUM(L9:L17)</f>
        <v>30.012021116716163</v>
      </c>
      <c r="M8" s="304"/>
      <c r="N8" s="305">
        <f>SUM(N9:N17)</f>
        <v>30.201031805946418</v>
      </c>
      <c r="O8" s="305">
        <f>SUM(O9:O17)</f>
        <v>32.285481698964688</v>
      </c>
      <c r="P8" s="305">
        <f>SUM(P9:P17)</f>
        <v>37.671315665122506</v>
      </c>
      <c r="Q8" s="306"/>
      <c r="R8" s="305">
        <f>SUM(R9:R17)</f>
        <v>8.9715666946100914</v>
      </c>
      <c r="S8" s="305">
        <f>SUM(S9:S17)</f>
        <v>8.8589997234209044</v>
      </c>
      <c r="T8" s="305">
        <f>SUM(T9:T17)</f>
        <v>9.947200994089501</v>
      </c>
      <c r="U8" s="306"/>
      <c r="V8" s="305">
        <f>SUM(V9:V17)</f>
        <v>8.8898574521045841</v>
      </c>
      <c r="W8" s="305">
        <f>SUM(W9:W17)</f>
        <v>9.2702333243384079</v>
      </c>
      <c r="X8" s="305">
        <f>SUM(X9:X17)</f>
        <v>10.828690473059456</v>
      </c>
      <c r="Y8" s="306"/>
      <c r="Z8" s="305">
        <f>SUM(Z9:Z17)</f>
        <v>32.119748175143705</v>
      </c>
      <c r="AA8" s="305">
        <f>SUM(AA9:AA17)</f>
        <v>33.40486119088807</v>
      </c>
      <c r="AB8" s="305">
        <f>SUM(AB9:AB17)</f>
        <v>33.883499936156667</v>
      </c>
      <c r="AC8" s="306"/>
      <c r="AD8" s="305">
        <f>SUM(AD9:AD17)</f>
        <v>30.828205820850823</v>
      </c>
      <c r="AE8" s="305">
        <f>SUM(AE9:AE17)</f>
        <v>32.446613853947774</v>
      </c>
      <c r="AF8" s="305">
        <f>SUM(AF9:AF17)</f>
        <v>28.807389458355257</v>
      </c>
      <c r="AG8" s="306"/>
      <c r="AH8" s="305">
        <f>SUM(AH9:AH17)</f>
        <v>18.829196798361693</v>
      </c>
      <c r="AI8" s="305">
        <f>SUM(AI9:AI17)</f>
        <v>16.336810349269943</v>
      </c>
      <c r="AJ8" s="305">
        <f>SUM(AJ9:AJ17)</f>
        <v>10.164761715361088</v>
      </c>
      <c r="AK8" s="306"/>
      <c r="AL8" s="305">
        <f>SUM(AL9:AL17)</f>
        <v>10.288684920781664</v>
      </c>
      <c r="AM8" s="305">
        <f>SUM(AM9:AM17)</f>
        <v>6.6423631741140259</v>
      </c>
      <c r="AN8" s="305">
        <f>SUM(AN9:AN17)</f>
        <v>4.2652211551911074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15.429592704770828</v>
      </c>
      <c r="C9" s="304">
        <f t="shared" ref="B9:D17" si="0">SUM(C21,C33,C51,C63,C75,C93)</f>
        <v>15.862320082590754</v>
      </c>
      <c r="D9" s="304">
        <f t="shared" si="0"/>
        <v>18.136349671064103</v>
      </c>
      <c r="E9" s="304"/>
      <c r="F9" s="304">
        <f t="shared" ref="F9:H17" si="1">SUM(F21,F33,F51,F63,F75,F93)</f>
        <v>0.18259789327933185</v>
      </c>
      <c r="G9" s="304">
        <f t="shared" si="1"/>
        <v>0.23973465033299743</v>
      </c>
      <c r="H9" s="304">
        <f t="shared" si="1"/>
        <v>0.39172732697524343</v>
      </c>
      <c r="I9" s="304"/>
      <c r="J9" s="304">
        <f t="shared" ref="J9:L17" si="2">SUM(J21,J33,J51,J63,J75,J93)</f>
        <v>1.7284368347606487</v>
      </c>
      <c r="K9" s="304">
        <f t="shared" si="2"/>
        <v>2.209809325704803</v>
      </c>
      <c r="L9" s="304">
        <f t="shared" si="2"/>
        <v>3.5734068957088203</v>
      </c>
      <c r="M9" s="304"/>
      <c r="N9" s="304">
        <f t="shared" ref="N9:P17" si="3">SUM(N21,N33,N51,N63,N75,N93)</f>
        <v>3.8997095415582823</v>
      </c>
      <c r="O9" s="304">
        <f t="shared" si="3"/>
        <v>4.0911698564798264</v>
      </c>
      <c r="P9" s="304">
        <f t="shared" si="3"/>
        <v>4.942884021291901</v>
      </c>
      <c r="Q9" s="306"/>
      <c r="R9" s="304">
        <f t="shared" ref="R9:T9" si="4">SUM(R21,R33,R51,R63,R75,R93)</f>
        <v>0.88721328469385796</v>
      </c>
      <c r="S9" s="304">
        <f t="shared" si="4"/>
        <v>0.90486792561649843</v>
      </c>
      <c r="T9" s="304">
        <f t="shared" si="4"/>
        <v>1.0708923516921498</v>
      </c>
      <c r="U9" s="306"/>
      <c r="V9" s="304">
        <f t="shared" ref="V9:X9" si="5">SUM(V21,V33,V51,V63,V75,V93)</f>
        <v>1.1635790551445022</v>
      </c>
      <c r="W9" s="304">
        <f t="shared" si="5"/>
        <v>1.1610216704049661</v>
      </c>
      <c r="X9" s="304">
        <f t="shared" si="5"/>
        <v>1.3331087022077837</v>
      </c>
      <c r="Y9" s="306"/>
      <c r="Z9" s="304">
        <f t="shared" ref="Z9:AB9" si="6">SUM(Z21,Z33,Z51,Z63,Z75,Z93)</f>
        <v>2.7837158460485609</v>
      </c>
      <c r="AA9" s="304">
        <f t="shared" si="6"/>
        <v>2.7412672628155428</v>
      </c>
      <c r="AB9" s="304">
        <f t="shared" si="6"/>
        <v>2.9793595034601803</v>
      </c>
      <c r="AC9" s="306"/>
      <c r="AD9" s="304">
        <f>SUM(AD21,AD33,AD51,AD63,AD75,AD93)</f>
        <v>2.432464476846993</v>
      </c>
      <c r="AE9" s="304">
        <f t="shared" ref="AE9:AF9" si="7">SUM(AE21,AE33,AE51,AE63,AE75,AE93)</f>
        <v>2.5183921753301335</v>
      </c>
      <c r="AF9" s="304">
        <f t="shared" si="7"/>
        <v>2.3605244864571797</v>
      </c>
      <c r="AG9" s="306"/>
      <c r="AH9" s="304">
        <f t="shared" ref="AH9:AJ9" si="8">SUM(AH21,AH33,AH51,AH63,AH75,AH93)</f>
        <v>1.7127645464664429</v>
      </c>
      <c r="AI9" s="304">
        <f t="shared" si="8"/>
        <v>1.5210951783733559</v>
      </c>
      <c r="AJ9" s="304">
        <f t="shared" si="8"/>
        <v>1.1194830193320477</v>
      </c>
      <c r="AK9" s="306"/>
      <c r="AL9" s="304">
        <f t="shared" ref="AL9:AN9" si="9">SUM(AL21,AL33,AL51,AL63,AL75,AL93)</f>
        <v>0.63911122597220693</v>
      </c>
      <c r="AM9" s="304">
        <f t="shared" si="9"/>
        <v>0.47496203753262856</v>
      </c>
      <c r="AN9" s="304">
        <f t="shared" si="9"/>
        <v>0.36496336393879708</v>
      </c>
    </row>
    <row r="10" spans="1:40" x14ac:dyDescent="0.2">
      <c r="A10" s="13" t="str">
        <f>name!E5</f>
        <v>Professional occupations</v>
      </c>
      <c r="B10" s="304">
        <f t="shared" si="0"/>
        <v>33.453630370572156</v>
      </c>
      <c r="C10" s="304">
        <f t="shared" si="0"/>
        <v>36.120468781937049</v>
      </c>
      <c r="D10" s="304">
        <f t="shared" si="0"/>
        <v>40.562381509879742</v>
      </c>
      <c r="E10" s="304"/>
      <c r="F10" s="304">
        <f t="shared" si="1"/>
        <v>1.6575303122937826</v>
      </c>
      <c r="G10" s="304">
        <f t="shared" si="1"/>
        <v>2.1338619698933625</v>
      </c>
      <c r="H10" s="304">
        <f t="shared" si="1"/>
        <v>3.028338186342856</v>
      </c>
      <c r="I10" s="304"/>
      <c r="J10" s="304">
        <f t="shared" si="2"/>
        <v>8.6242070292979633</v>
      </c>
      <c r="K10" s="304">
        <f t="shared" si="2"/>
        <v>10.849912513038579</v>
      </c>
      <c r="L10" s="304">
        <f t="shared" si="2"/>
        <v>15.001627477816964</v>
      </c>
      <c r="M10" s="304"/>
      <c r="N10" s="304">
        <f t="shared" si="3"/>
        <v>11.049965178455139</v>
      </c>
      <c r="O10" s="304">
        <f t="shared" si="3"/>
        <v>11.42341619779414</v>
      </c>
      <c r="P10" s="304">
        <f t="shared" si="3"/>
        <v>11.756164151796336</v>
      </c>
      <c r="Q10" s="306"/>
      <c r="R10" s="304">
        <f t="shared" ref="R10:T10" si="10">SUM(R22,R34,R52,R64,R76,R94)</f>
        <v>1.7954651150005643</v>
      </c>
      <c r="S10" s="304">
        <f t="shared" si="10"/>
        <v>1.3567330150008643</v>
      </c>
      <c r="T10" s="304">
        <f t="shared" si="10"/>
        <v>1.03618160952729</v>
      </c>
      <c r="U10" s="306"/>
      <c r="V10" s="304">
        <f t="shared" ref="V10:X10" si="11">SUM(V22,V34,V52,V64,V76,V94)</f>
        <v>1.7182750365258899</v>
      </c>
      <c r="W10" s="304">
        <f t="shared" si="11"/>
        <v>1.7089875709517497</v>
      </c>
      <c r="X10" s="304">
        <f t="shared" si="11"/>
        <v>1.7973432226443524</v>
      </c>
      <c r="Y10" s="306"/>
      <c r="Z10" s="304">
        <f t="shared" ref="Z10:AB10" si="12">SUM(Z22,Z34,Z52,Z64,Z76,Z94)</f>
        <v>3.8365776696856781</v>
      </c>
      <c r="AA10" s="304">
        <f t="shared" si="12"/>
        <v>4.060695851520185</v>
      </c>
      <c r="AB10" s="304">
        <f t="shared" si="12"/>
        <v>4.2503992179104548</v>
      </c>
      <c r="AC10" s="306"/>
      <c r="AD10" s="304">
        <f t="shared" ref="AD10:AF10" si="13">SUM(AD22,AD34,AD52,AD64,AD76,AD94)</f>
        <v>2.6304325638937174</v>
      </c>
      <c r="AE10" s="304">
        <f t="shared" si="13"/>
        <v>2.7306685683662257</v>
      </c>
      <c r="AF10" s="304">
        <f t="shared" si="13"/>
        <v>2.3903791457854053</v>
      </c>
      <c r="AG10" s="306"/>
      <c r="AH10" s="304">
        <f t="shared" ref="AH10:AJ10" si="14">SUM(AH22,AH34,AH52,AH64,AH76,AH94)</f>
        <v>1.5232116832447937</v>
      </c>
      <c r="AI10" s="304">
        <f t="shared" si="14"/>
        <v>1.360339362265697</v>
      </c>
      <c r="AJ10" s="304">
        <f t="shared" si="14"/>
        <v>0.8786567806469483</v>
      </c>
      <c r="AK10" s="306"/>
      <c r="AL10" s="304">
        <f t="shared" ref="AL10:AN10" si="15">SUM(AL22,AL34,AL52,AL64,AL76,AL94)</f>
        <v>0.61796578217463094</v>
      </c>
      <c r="AM10" s="304">
        <f t="shared" si="15"/>
        <v>0.49585373310625314</v>
      </c>
      <c r="AN10" s="304">
        <f t="shared" si="15"/>
        <v>0.42329171740913313</v>
      </c>
    </row>
    <row r="11" spans="1:40" x14ac:dyDescent="0.2">
      <c r="A11" s="13" t="str">
        <f>name!E6</f>
        <v>Associate professional occupations</v>
      </c>
      <c r="B11" s="304">
        <f>SUM(B23,B35,B53,B65,B77,B95)</f>
        <v>20.2197081517523</v>
      </c>
      <c r="C11" s="304">
        <f t="shared" si="0"/>
        <v>19.761506250877218</v>
      </c>
      <c r="D11" s="304">
        <f>SUM(D23,D35,D53,D65,D77,D95)</f>
        <v>21.677525985135823</v>
      </c>
      <c r="E11" s="304"/>
      <c r="F11" s="304">
        <f t="shared" si="1"/>
        <v>0.2133511150677902</v>
      </c>
      <c r="G11" s="304">
        <f t="shared" si="1"/>
        <v>0.27119866435076184</v>
      </c>
      <c r="H11" s="304">
        <f t="shared" si="1"/>
        <v>0.44355556087510367</v>
      </c>
      <c r="I11" s="304"/>
      <c r="J11" s="304">
        <f t="shared" si="2"/>
        <v>2.5301979266392478</v>
      </c>
      <c r="K11" s="304">
        <f t="shared" si="2"/>
        <v>3.0299672503089834</v>
      </c>
      <c r="L11" s="304">
        <f t="shared" si="2"/>
        <v>4.628587467380239</v>
      </c>
      <c r="M11" s="304"/>
      <c r="N11" s="304">
        <f t="shared" si="3"/>
        <v>5.6195490810798852</v>
      </c>
      <c r="O11" s="304">
        <f t="shared" si="3"/>
        <v>5.6519470409095778</v>
      </c>
      <c r="P11" s="304">
        <f t="shared" si="3"/>
        <v>6.4774956301918234</v>
      </c>
      <c r="Q11" s="306"/>
      <c r="R11" s="304">
        <f t="shared" ref="R11:T11" si="16">SUM(R23,R35,R53,R65,R77,R95)</f>
        <v>1.6617077059124064</v>
      </c>
      <c r="S11" s="304">
        <f t="shared" si="16"/>
        <v>1.5453992530350957</v>
      </c>
      <c r="T11" s="304">
        <f t="shared" si="16"/>
        <v>1.6266061459876526</v>
      </c>
      <c r="U11" s="306"/>
      <c r="V11" s="304">
        <f t="shared" ref="V11:X11" si="17">SUM(V23,V35,V53,V65,V77,V95)</f>
        <v>1.3430567603484249</v>
      </c>
      <c r="W11" s="304">
        <f t="shared" si="17"/>
        <v>1.2457350160860108</v>
      </c>
      <c r="X11" s="304">
        <f t="shared" si="17"/>
        <v>1.3535891727991374</v>
      </c>
      <c r="Y11" s="306"/>
      <c r="Z11" s="304">
        <f t="shared" ref="Z11:AB11" si="18">SUM(Z23,Z35,Z53,Z65,Z77,Z95)</f>
        <v>3.7164126124434227</v>
      </c>
      <c r="AA11" s="304">
        <f t="shared" si="18"/>
        <v>3.5394095605001543</v>
      </c>
      <c r="AB11" s="304">
        <f t="shared" si="18"/>
        <v>3.5557542667654953</v>
      </c>
      <c r="AC11" s="306"/>
      <c r="AD11" s="304">
        <f t="shared" ref="AD11:AF11" si="19">SUM(AD23,AD35,AD53,AD65,AD77,AD95)</f>
        <v>2.8251044557524518</v>
      </c>
      <c r="AE11" s="304">
        <f t="shared" si="19"/>
        <v>2.7022268636799698</v>
      </c>
      <c r="AF11" s="304">
        <f t="shared" si="19"/>
        <v>2.3025879834256431</v>
      </c>
      <c r="AG11" s="306"/>
      <c r="AH11" s="304">
        <f t="shared" ref="AH11:AJ11" si="20">SUM(AH23,AH35,AH53,AH65,AH77,AH95)</f>
        <v>1.6669080823292306</v>
      </c>
      <c r="AI11" s="304">
        <f t="shared" si="20"/>
        <v>1.3267116436229074</v>
      </c>
      <c r="AJ11" s="304">
        <f t="shared" si="20"/>
        <v>0.85342600519404854</v>
      </c>
      <c r="AK11" s="306"/>
      <c r="AL11" s="304">
        <f t="shared" ref="AL11:AN11" si="21">SUM(AL23,AL35,AL53,AL65,AL77,AL95)</f>
        <v>0.64342041217944113</v>
      </c>
      <c r="AM11" s="304">
        <f t="shared" si="21"/>
        <v>0.44891095838375727</v>
      </c>
      <c r="AN11" s="304">
        <f t="shared" si="21"/>
        <v>0.43592375251667875</v>
      </c>
    </row>
    <row r="12" spans="1:40" x14ac:dyDescent="0.2">
      <c r="A12" s="13" t="str">
        <f>name!E7</f>
        <v>Administrative and secretarial occupations</v>
      </c>
      <c r="B12" s="304">
        <f t="shared" si="0"/>
        <v>18.45124894105161</v>
      </c>
      <c r="C12" s="304">
        <f t="shared" si="0"/>
        <v>17.54785921786927</v>
      </c>
      <c r="D12" s="304">
        <f t="shared" si="0"/>
        <v>16.074181882075049</v>
      </c>
      <c r="E12" s="304"/>
      <c r="F12" s="304">
        <f t="shared" si="1"/>
        <v>0.10456579916417463</v>
      </c>
      <c r="G12" s="304">
        <f t="shared" si="1"/>
        <v>0.13451895220436616</v>
      </c>
      <c r="H12" s="304">
        <f t="shared" si="1"/>
        <v>0.22328076117959772</v>
      </c>
      <c r="I12" s="304"/>
      <c r="J12" s="304">
        <f t="shared" si="2"/>
        <v>1.1703228630559246</v>
      </c>
      <c r="K12" s="304">
        <f t="shared" si="2"/>
        <v>1.4520828638900563</v>
      </c>
      <c r="L12" s="304">
        <f t="shared" si="2"/>
        <v>2.0232943864911865</v>
      </c>
      <c r="M12" s="304"/>
      <c r="N12" s="304">
        <f t="shared" si="3"/>
        <v>3.5560380519739638</v>
      </c>
      <c r="O12" s="304">
        <f t="shared" si="3"/>
        <v>3.7936818118217812</v>
      </c>
      <c r="P12" s="304">
        <f t="shared" si="3"/>
        <v>4.5543912246936591</v>
      </c>
      <c r="Q12" s="306"/>
      <c r="R12" s="304">
        <f t="shared" ref="R12:T12" si="22">SUM(R24,R36,R54,R66,R78,R96)</f>
        <v>1.4044718140750876</v>
      </c>
      <c r="S12" s="304">
        <f t="shared" si="22"/>
        <v>1.4604540615263628</v>
      </c>
      <c r="T12" s="304">
        <f t="shared" si="22"/>
        <v>1.6641071137088579</v>
      </c>
      <c r="U12" s="306"/>
      <c r="V12" s="304">
        <f t="shared" ref="V12:X12" si="23">SUM(V24,V36,V54,V66,V78,V96)</f>
        <v>1.2718224558086306</v>
      </c>
      <c r="W12" s="304">
        <f t="shared" si="23"/>
        <v>1.2789170893581507</v>
      </c>
      <c r="X12" s="304">
        <f t="shared" si="23"/>
        <v>1.449022320320311</v>
      </c>
      <c r="Y12" s="306"/>
      <c r="Z12" s="304">
        <f t="shared" ref="Z12:AA12" si="24">SUM(Z24,Z36,Z54,Z66,Z78,Z96)</f>
        <v>3.7011303603156014</v>
      </c>
      <c r="AA12" s="304">
        <f t="shared" si="24"/>
        <v>3.4543692404879471</v>
      </c>
      <c r="AB12" s="304">
        <f>SUM(AB24,AB36,AB54,AB66,AB78,AB96)</f>
        <v>2.684882401724618</v>
      </c>
      <c r="AC12" s="306"/>
      <c r="AD12" s="304">
        <f t="shared" ref="AD12:AE12" si="25">SUM(AD24,AD36,AD54,AD66,AD78,AD96)</f>
        <v>4.1309166113465121</v>
      </c>
      <c r="AE12" s="304">
        <f t="shared" si="25"/>
        <v>3.6860855247552631</v>
      </c>
      <c r="AF12" s="304">
        <f>SUM(AF24,AF36,AF54,AF66,AF78,AF96)</f>
        <v>2.4299619947070914</v>
      </c>
      <c r="AG12" s="306"/>
      <c r="AH12" s="304">
        <f t="shared" ref="AH12:AI12" si="26">SUM(AH24,AH36,AH54,AH66,AH78,AH96)</f>
        <v>2.1756467888181477</v>
      </c>
      <c r="AI12" s="304">
        <f t="shared" si="26"/>
        <v>1.60519797891713</v>
      </c>
      <c r="AJ12" s="304">
        <f>SUM(AJ24,AJ36,AJ54,AJ66,AJ78,AJ96)</f>
        <v>0.51330195022324598</v>
      </c>
      <c r="AK12" s="306"/>
      <c r="AL12" s="304">
        <f t="shared" ref="AL12:AM12" si="27">SUM(AL24,AL36,AL54,AL66,AL78,AL96)</f>
        <v>0.93633419649356908</v>
      </c>
      <c r="AM12" s="304">
        <f t="shared" si="27"/>
        <v>0.68255169490821388</v>
      </c>
      <c r="AN12" s="304">
        <f>SUM(AN24,AN36,AN54,AN66,AN78,AN96)</f>
        <v>0.53193972902648223</v>
      </c>
    </row>
    <row r="13" spans="1:40" x14ac:dyDescent="0.2">
      <c r="A13" s="13" t="str">
        <f>name!E8</f>
        <v>Skilled trades occupations</v>
      </c>
      <c r="B13" s="304">
        <f t="shared" si="0"/>
        <v>16.657673563874759</v>
      </c>
      <c r="C13" s="304">
        <f t="shared" si="0"/>
        <v>16.517828881541988</v>
      </c>
      <c r="D13" s="304">
        <f t="shared" si="0"/>
        <v>15.590724520374641</v>
      </c>
      <c r="E13" s="304"/>
      <c r="F13" s="304">
        <f t="shared" si="1"/>
        <v>1.9905596309009229E-2</v>
      </c>
      <c r="G13" s="304">
        <f t="shared" si="1"/>
        <v>2.5092303119821437E-2</v>
      </c>
      <c r="H13" s="304">
        <f t="shared" si="1"/>
        <v>3.5360577770161675E-2</v>
      </c>
      <c r="I13" s="304"/>
      <c r="J13" s="304">
        <f t="shared" si="2"/>
        <v>0.27925545769879528</v>
      </c>
      <c r="K13" s="304">
        <f t="shared" si="2"/>
        <v>0.41087022628228709</v>
      </c>
      <c r="L13" s="304">
        <f t="shared" si="2"/>
        <v>0.65830144649530198</v>
      </c>
      <c r="M13" s="304"/>
      <c r="N13" s="304">
        <f t="shared" si="3"/>
        <v>0.92506068771752203</v>
      </c>
      <c r="O13" s="304">
        <f t="shared" si="3"/>
        <v>1.1157134726687257</v>
      </c>
      <c r="P13" s="304">
        <f t="shared" si="3"/>
        <v>1.4176045799624932</v>
      </c>
      <c r="Q13" s="306"/>
      <c r="R13" s="304">
        <f t="shared" ref="R13:T13" si="28">SUM(R25,R37,R55,R67,R79,R97)</f>
        <v>0.43440024869324312</v>
      </c>
      <c r="S13" s="304">
        <f t="shared" si="28"/>
        <v>0.49553939709180722</v>
      </c>
      <c r="T13" s="304">
        <f t="shared" si="28"/>
        <v>0.61601273359034603</v>
      </c>
      <c r="U13" s="306"/>
      <c r="V13" s="304">
        <f t="shared" ref="V13:X13" si="29">SUM(V25,V37,V55,V67,V79,V97)</f>
        <v>0.947206910937472</v>
      </c>
      <c r="W13" s="304">
        <f t="shared" si="29"/>
        <v>1.048607004061971</v>
      </c>
      <c r="X13" s="304">
        <f t="shared" si="29"/>
        <v>1.2266903885042568</v>
      </c>
      <c r="Y13" s="306"/>
      <c r="Z13" s="304">
        <f t="shared" ref="Z13:AB13" si="30">SUM(Z25,Z37,Z55,Z67,Z79,Z97)</f>
        <v>5.2986919415107918</v>
      </c>
      <c r="AA13" s="304">
        <f t="shared" si="30"/>
        <v>5.4493999147319911</v>
      </c>
      <c r="AB13" s="304">
        <f t="shared" si="30"/>
        <v>5.2329401301156411</v>
      </c>
      <c r="AC13" s="306"/>
      <c r="AD13" s="304">
        <f t="shared" ref="AD13:AF13" si="31">SUM(AD25,AD37,AD55,AD67,AD79,AD97)</f>
        <v>4.4341820905035627</v>
      </c>
      <c r="AE13" s="304">
        <f t="shared" si="31"/>
        <v>4.6698385861149179</v>
      </c>
      <c r="AF13" s="304">
        <f t="shared" si="31"/>
        <v>4.3310718190779065</v>
      </c>
      <c r="AG13" s="306"/>
      <c r="AH13" s="304">
        <f t="shared" ref="AH13:AJ13" si="32">SUM(AH25,AH37,AH55,AH67,AH79,AH97)</f>
        <v>2.5721394719655719</v>
      </c>
      <c r="AI13" s="304">
        <f t="shared" si="32"/>
        <v>2.2600618621085937</v>
      </c>
      <c r="AJ13" s="304">
        <f t="shared" si="32"/>
        <v>1.5756785421958663</v>
      </c>
      <c r="AK13" s="306"/>
      <c r="AL13" s="304">
        <f t="shared" ref="AL13:AN13" si="33">SUM(AL25,AL37,AL55,AL67,AL79,AL97)</f>
        <v>1.7468311585387908</v>
      </c>
      <c r="AM13" s="304">
        <f t="shared" si="33"/>
        <v>1.0427061153618713</v>
      </c>
      <c r="AN13" s="304">
        <f t="shared" si="33"/>
        <v>0.49706430266267027</v>
      </c>
    </row>
    <row r="14" spans="1:40" x14ac:dyDescent="0.2">
      <c r="A14" s="13" t="str">
        <f>name!E9</f>
        <v>Caring, leisure and other service occupations</v>
      </c>
      <c r="B14" s="304">
        <f t="shared" si="0"/>
        <v>15.24870033818717</v>
      </c>
      <c r="C14" s="304">
        <f t="shared" si="0"/>
        <v>16.277776755281025</v>
      </c>
      <c r="D14" s="304">
        <f t="shared" si="0"/>
        <v>17.787074290670962</v>
      </c>
      <c r="E14" s="304"/>
      <c r="F14" s="304">
        <f t="shared" si="1"/>
        <v>1.4285448544290723E-2</v>
      </c>
      <c r="G14" s="304">
        <f t="shared" si="1"/>
        <v>2.0463576944450914E-2</v>
      </c>
      <c r="H14" s="304">
        <f t="shared" si="1"/>
        <v>3.7836311077026716E-2</v>
      </c>
      <c r="I14" s="304"/>
      <c r="J14" s="304">
        <f t="shared" si="2"/>
        <v>0.59712550346218252</v>
      </c>
      <c r="K14" s="304">
        <f t="shared" si="2"/>
        <v>0.84003085270379041</v>
      </c>
      <c r="L14" s="304">
        <f t="shared" si="2"/>
        <v>1.6102760056429311</v>
      </c>
      <c r="M14" s="304"/>
      <c r="N14" s="304">
        <f t="shared" si="3"/>
        <v>1.9198760357381763</v>
      </c>
      <c r="O14" s="304">
        <f t="shared" si="3"/>
        <v>2.2586017657952184</v>
      </c>
      <c r="P14" s="304">
        <f t="shared" si="3"/>
        <v>3.0190896493533104</v>
      </c>
      <c r="Q14" s="306"/>
      <c r="R14" s="304">
        <f>SUM(R26,R38,R56,R68,R80,R98)</f>
        <v>1.4893306688870953</v>
      </c>
      <c r="S14" s="304">
        <f t="shared" ref="S14:T14" si="34">SUM(S26,S38,S56,S68,S80,S98)</f>
        <v>1.5526804918207429</v>
      </c>
      <c r="T14" s="304">
        <f t="shared" si="34"/>
        <v>1.8166245130057654</v>
      </c>
      <c r="U14" s="306"/>
      <c r="V14" s="304">
        <f t="shared" ref="V14:X14" si="35">SUM(V26,V38,V56,V68,V80,V98)</f>
        <v>0.94852531922204297</v>
      </c>
      <c r="W14" s="304">
        <f t="shared" si="35"/>
        <v>1.021227615481723</v>
      </c>
      <c r="X14" s="304">
        <f t="shared" si="35"/>
        <v>1.2797069393568419</v>
      </c>
      <c r="Y14" s="306"/>
      <c r="Z14" s="304">
        <f t="shared" ref="Z14:AB14" si="36">SUM(Z26,Z38,Z56,Z68,Z80,Z98)</f>
        <v>5.0294625476707608</v>
      </c>
      <c r="AA14" s="304">
        <f t="shared" si="36"/>
        <v>5.4912863767971061</v>
      </c>
      <c r="AB14" s="304">
        <f t="shared" si="36"/>
        <v>5.9217155778880297</v>
      </c>
      <c r="AC14" s="306"/>
      <c r="AD14" s="304">
        <f t="shared" ref="AD14:AF14" si="37">SUM(AD26,AD38,AD56,AD68,AD80,AD98)</f>
        <v>3.8035933352329385</v>
      </c>
      <c r="AE14" s="304">
        <f t="shared" si="37"/>
        <v>3.9674388049172142</v>
      </c>
      <c r="AF14" s="304">
        <f t="shared" si="37"/>
        <v>3.3133200313244329</v>
      </c>
      <c r="AG14" s="306"/>
      <c r="AH14" s="304">
        <f t="shared" ref="AH14:AJ14" si="38">SUM(AH26,AH38,AH56,AH68,AH80,AH98)</f>
        <v>1.0007191404292808</v>
      </c>
      <c r="AI14" s="304">
        <f t="shared" si="38"/>
        <v>0.8244494961984361</v>
      </c>
      <c r="AJ14" s="304">
        <f t="shared" si="38"/>
        <v>0.57776475302078389</v>
      </c>
      <c r="AK14" s="306"/>
      <c r="AL14" s="304">
        <f t="shared" ref="AL14:AN14" si="39">SUM(AL26,AL38,AL56,AL68,AL80,AL98)</f>
        <v>0.44578233900040237</v>
      </c>
      <c r="AM14" s="304">
        <f t="shared" si="39"/>
        <v>0.30159777462234194</v>
      </c>
      <c r="AN14" s="304">
        <f t="shared" si="39"/>
        <v>0.21074051000184024</v>
      </c>
    </row>
    <row r="15" spans="1:40" x14ac:dyDescent="0.2">
      <c r="A15" s="13" t="str">
        <f>name!E10</f>
        <v>Sales and customer service occupations</v>
      </c>
      <c r="B15" s="304">
        <f t="shared" si="0"/>
        <v>11.631726388502235</v>
      </c>
      <c r="C15" s="304">
        <f t="shared" si="0"/>
        <v>11.817135306992649</v>
      </c>
      <c r="D15" s="304">
        <f t="shared" si="0"/>
        <v>12.17054949170249</v>
      </c>
      <c r="E15" s="304"/>
      <c r="F15" s="304">
        <f t="shared" si="1"/>
        <v>2.8489159160602361E-2</v>
      </c>
      <c r="G15" s="304">
        <f t="shared" si="1"/>
        <v>4.0609677762535358E-2</v>
      </c>
      <c r="H15" s="304">
        <f t="shared" si="1"/>
        <v>6.7908291454000805E-2</v>
      </c>
      <c r="I15" s="304"/>
      <c r="J15" s="304">
        <f t="shared" si="2"/>
        <v>0.42192136228049187</v>
      </c>
      <c r="K15" s="304">
        <f t="shared" si="2"/>
        <v>0.58639336244822848</v>
      </c>
      <c r="L15" s="304">
        <f t="shared" si="2"/>
        <v>1.0159684168763012</v>
      </c>
      <c r="M15" s="304"/>
      <c r="N15" s="304">
        <f t="shared" si="3"/>
        <v>1.6264099852429139</v>
      </c>
      <c r="O15" s="304">
        <f t="shared" si="3"/>
        <v>1.8961787468586242</v>
      </c>
      <c r="P15" s="304">
        <f t="shared" si="3"/>
        <v>2.5348217694676727</v>
      </c>
      <c r="Q15" s="306"/>
      <c r="R15" s="304">
        <f t="shared" ref="R15:T15" si="40">SUM(R27,R39,R57,R69,R81,R99)</f>
        <v>0.54815375644053355</v>
      </c>
      <c r="S15" s="304">
        <f t="shared" si="40"/>
        <v>0.60691110622102651</v>
      </c>
      <c r="T15" s="304">
        <f t="shared" si="40"/>
        <v>0.7980378994864602</v>
      </c>
      <c r="U15" s="306"/>
      <c r="V15" s="304">
        <f t="shared" ref="V15:X15" si="41">SUM(V27,V39,V57,V69,V81,V99)</f>
        <v>0.56329880743014971</v>
      </c>
      <c r="W15" s="304">
        <f t="shared" si="41"/>
        <v>0.63624674907826573</v>
      </c>
      <c r="X15" s="304">
        <f t="shared" si="41"/>
        <v>0.78611352069681473</v>
      </c>
      <c r="Y15" s="306"/>
      <c r="Z15" s="304">
        <f t="shared" ref="Z15:AB15" si="42">SUM(Z27,Z39,Z57,Z69,Z81,Z99)</f>
        <v>2.9003716197019913</v>
      </c>
      <c r="AA15" s="304">
        <f t="shared" si="42"/>
        <v>3.0661072779155991</v>
      </c>
      <c r="AB15" s="304">
        <f t="shared" si="42"/>
        <v>3.215642529761837</v>
      </c>
      <c r="AC15" s="306"/>
      <c r="AD15" s="304">
        <f t="shared" ref="AD15:AF15" si="43">SUM(AD27,AD39,AD57,AD69,AD81,AD99)</f>
        <v>2.8257391925861004</v>
      </c>
      <c r="AE15" s="304">
        <f t="shared" si="43"/>
        <v>2.9312013849263634</v>
      </c>
      <c r="AF15" s="304">
        <f t="shared" si="43"/>
        <v>2.5732741688578176</v>
      </c>
      <c r="AG15" s="306"/>
      <c r="AH15" s="304">
        <f t="shared" ref="AH15:AJ15" si="44">SUM(AH27,AH39,AH57,AH69,AH81,AH99)</f>
        <v>1.6906857941040785</v>
      </c>
      <c r="AI15" s="304">
        <f t="shared" si="44"/>
        <v>1.4057298025441221</v>
      </c>
      <c r="AJ15" s="304">
        <f t="shared" si="44"/>
        <v>0.74024208307384221</v>
      </c>
      <c r="AK15" s="306"/>
      <c r="AL15" s="304">
        <f t="shared" ref="AL15:AN15" si="45">SUM(AL27,AL39,AL57,AL69,AL81,AL99)</f>
        <v>1.0266567115553744</v>
      </c>
      <c r="AM15" s="304">
        <f t="shared" si="45"/>
        <v>0.64775719923788311</v>
      </c>
      <c r="AN15" s="304">
        <f t="shared" si="45"/>
        <v>0.43854081202774436</v>
      </c>
    </row>
    <row r="16" spans="1:40" x14ac:dyDescent="0.2">
      <c r="A16" s="13" t="str">
        <f>name!E11</f>
        <v>Process, plant and machine operatives</v>
      </c>
      <c r="B16" s="304">
        <f t="shared" si="0"/>
        <v>11.03146411052265</v>
      </c>
      <c r="C16" s="304">
        <f t="shared" si="0"/>
        <v>12.480690720679171</v>
      </c>
      <c r="D16" s="304">
        <f t="shared" si="0"/>
        <v>12.49654626277025</v>
      </c>
      <c r="E16" s="304"/>
      <c r="F16" s="304">
        <f t="shared" si="1"/>
        <v>2.0515271947782479E-2</v>
      </c>
      <c r="G16" s="304">
        <f t="shared" si="1"/>
        <v>3.4576699697540722E-2</v>
      </c>
      <c r="H16" s="304">
        <f t="shared" si="1"/>
        <v>6.7991112082602473E-2</v>
      </c>
      <c r="I16" s="304"/>
      <c r="J16" s="304">
        <f t="shared" si="2"/>
        <v>0.15381004927859512</v>
      </c>
      <c r="K16" s="304">
        <f t="shared" si="2"/>
        <v>0.25950619290246552</v>
      </c>
      <c r="L16" s="304">
        <f t="shared" si="2"/>
        <v>0.48818892505925326</v>
      </c>
      <c r="M16" s="304"/>
      <c r="N16" s="304">
        <f t="shared" si="3"/>
        <v>0.45222576946603138</v>
      </c>
      <c r="O16" s="304">
        <f t="shared" si="3"/>
        <v>0.65195370239589989</v>
      </c>
      <c r="P16" s="304">
        <f t="shared" si="3"/>
        <v>1.0362571205768585</v>
      </c>
      <c r="Q16" s="306"/>
      <c r="R16" s="304">
        <f t="shared" ref="R16:T16" si="46">SUM(R28,R40,R58,R70,R82,R100)</f>
        <v>0.20316539711904971</v>
      </c>
      <c r="S16" s="304">
        <f t="shared" si="46"/>
        <v>0.2804526972890708</v>
      </c>
      <c r="T16" s="304">
        <f t="shared" si="46"/>
        <v>0.37682699935361358</v>
      </c>
      <c r="U16" s="306"/>
      <c r="V16" s="304">
        <f t="shared" ref="V16:X16" si="47">SUM(V28,V40,V58,V70,V82,V100)</f>
        <v>0.37383514043985827</v>
      </c>
      <c r="W16" s="304">
        <f t="shared" si="47"/>
        <v>0.50488523065108604</v>
      </c>
      <c r="X16" s="304">
        <f t="shared" si="47"/>
        <v>0.66424181626787049</v>
      </c>
      <c r="Y16" s="306"/>
      <c r="Z16" s="304">
        <f t="shared" ref="Z16:AB16" si="48">SUM(Z28,Z40,Z58,Z70,Z82,Z100)</f>
        <v>2.2303982770362958</v>
      </c>
      <c r="AA16" s="304">
        <f t="shared" si="48"/>
        <v>2.9143301223950218</v>
      </c>
      <c r="AB16" s="304">
        <f t="shared" si="48"/>
        <v>3.4195610504048854</v>
      </c>
      <c r="AC16" s="306"/>
      <c r="AD16" s="304">
        <f t="shared" ref="AD16:AF16" si="49">SUM(AD28,AD40,AD58,AD70,AD82,AD100)</f>
        <v>3.2420116451555177</v>
      </c>
      <c r="AE16" s="304">
        <f t="shared" si="49"/>
        <v>4.2482677221844902</v>
      </c>
      <c r="AF16" s="304">
        <f t="shared" si="49"/>
        <v>4.3743655698450352</v>
      </c>
      <c r="AG16" s="306"/>
      <c r="AH16" s="304">
        <f t="shared" ref="AH16:AJ16" si="50">SUM(AH28,AH40,AH58,AH70,AH82,AH100)</f>
        <v>2.6055212818440041</v>
      </c>
      <c r="AI16" s="304">
        <f t="shared" si="50"/>
        <v>2.5739178958125457</v>
      </c>
      <c r="AJ16" s="304">
        <f t="shared" si="50"/>
        <v>1.6176381532650688</v>
      </c>
      <c r="AK16" s="306"/>
      <c r="AL16" s="304">
        <f t="shared" ref="AL16:AN16" si="51">SUM(AL28,AL40,AL58,AL70,AL82,AL100)</f>
        <v>1.7499812782355171</v>
      </c>
      <c r="AM16" s="304">
        <f t="shared" si="51"/>
        <v>1.0128004573510483</v>
      </c>
      <c r="AN16" s="304">
        <f t="shared" si="51"/>
        <v>0.45147551591506274</v>
      </c>
    </row>
    <row r="17" spans="1:40" x14ac:dyDescent="0.2">
      <c r="A17" s="13" t="str">
        <f>name!E12</f>
        <v>Elementary occupations</v>
      </c>
      <c r="B17" s="304">
        <f t="shared" si="0"/>
        <v>16.086255430766307</v>
      </c>
      <c r="C17" s="304">
        <f t="shared" si="0"/>
        <v>15.905414002230838</v>
      </c>
      <c r="D17" s="304">
        <f t="shared" si="0"/>
        <v>15.405666386326891</v>
      </c>
      <c r="E17" s="304"/>
      <c r="F17" s="304">
        <f t="shared" si="1"/>
        <v>9.8875576593038753E-3</v>
      </c>
      <c r="G17" s="304">
        <f t="shared" si="1"/>
        <v>1.4863793080522786E-2</v>
      </c>
      <c r="H17" s="304">
        <f t="shared" si="1"/>
        <v>2.4901358191615139E-2</v>
      </c>
      <c r="I17" s="304"/>
      <c r="J17" s="304">
        <f t="shared" si="2"/>
        <v>0.32530315230113638</v>
      </c>
      <c r="K17" s="304">
        <f t="shared" si="2"/>
        <v>0.49214381039060484</v>
      </c>
      <c r="L17" s="304">
        <f t="shared" si="2"/>
        <v>1.0123700952451664</v>
      </c>
      <c r="M17" s="304"/>
      <c r="N17" s="304">
        <f t="shared" si="3"/>
        <v>1.1521974747144983</v>
      </c>
      <c r="O17" s="304">
        <f t="shared" si="3"/>
        <v>1.4028191042408931</v>
      </c>
      <c r="P17" s="304">
        <f t="shared" si="3"/>
        <v>1.9326075177884512</v>
      </c>
      <c r="Q17" s="306"/>
      <c r="R17" s="304">
        <f t="shared" ref="R17:T17" si="52">SUM(R29,R41,R59,R71,R83,R101)</f>
        <v>0.54765870378825399</v>
      </c>
      <c r="S17" s="304">
        <f t="shared" si="52"/>
        <v>0.65596177581943571</v>
      </c>
      <c r="T17" s="304">
        <f t="shared" si="52"/>
        <v>0.94191162773736559</v>
      </c>
      <c r="U17" s="306"/>
      <c r="V17" s="304">
        <f t="shared" ref="V17:X17" si="53">SUM(V29,V41,V59,V71,V83,V101)</f>
        <v>0.56025796624761304</v>
      </c>
      <c r="W17" s="304">
        <f t="shared" si="53"/>
        <v>0.66460537826448562</v>
      </c>
      <c r="X17" s="304">
        <f t="shared" si="53"/>
        <v>0.93887439026208919</v>
      </c>
      <c r="Y17" s="306"/>
      <c r="Z17" s="304">
        <f t="shared" ref="Z17:AB17" si="54">SUM(Z29,Z41,Z59,Z71,Z83,Z101)</f>
        <v>2.6229873007306015</v>
      </c>
      <c r="AA17" s="304">
        <f t="shared" si="54"/>
        <v>2.6879955837245211</v>
      </c>
      <c r="AB17" s="304">
        <f t="shared" si="54"/>
        <v>2.6232452581255266</v>
      </c>
      <c r="AC17" s="306"/>
      <c r="AD17" s="304">
        <f t="shared" ref="AD17:AF17" si="55">SUM(AD29,AD41,AD59,AD71,AD83,AD101)</f>
        <v>4.5037614495330303</v>
      </c>
      <c r="AE17" s="304">
        <f t="shared" si="55"/>
        <v>4.9924942236731962</v>
      </c>
      <c r="AF17" s="304">
        <f t="shared" si="55"/>
        <v>4.7319042588747413</v>
      </c>
      <c r="AG17" s="306"/>
      <c r="AH17" s="304">
        <f t="shared" ref="AH17:AJ17" si="56">SUM(AH29,AH41,AH59,AH71,AH83,AH101)</f>
        <v>3.8816000091601417</v>
      </c>
      <c r="AI17" s="304">
        <f t="shared" si="56"/>
        <v>3.4593071294271511</v>
      </c>
      <c r="AJ17" s="304">
        <f t="shared" si="56"/>
        <v>2.2885704284092365</v>
      </c>
      <c r="AK17" s="306"/>
      <c r="AL17" s="304">
        <f t="shared" ref="AL17:AN17" si="57">SUM(AL29,AL41,AL59,AL71,AL83,AL101)</f>
        <v>2.482601816631731</v>
      </c>
      <c r="AM17" s="304">
        <f t="shared" si="57"/>
        <v>1.5352232036100286</v>
      </c>
      <c r="AN17" s="304">
        <f t="shared" si="57"/>
        <v>0.91128145169269914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4.049999999999998</v>
      </c>
      <c r="C20" s="305">
        <f>SUM(C21:C29)</f>
        <v>4.1549999999999994</v>
      </c>
      <c r="D20" s="305">
        <f>SUM(D21:D29)</f>
        <v>4.1949999999999985</v>
      </c>
      <c r="E20" s="304"/>
      <c r="F20" s="305">
        <f>SUM(F21:F29)</f>
        <v>3.7981787503437676E-2</v>
      </c>
      <c r="G20" s="305">
        <f>SUM(G21:G29)</f>
        <v>5.2112216040482898E-2</v>
      </c>
      <c r="H20" s="305">
        <f>SUM(H21:H29)</f>
        <v>8.3982643808200072E-2</v>
      </c>
      <c r="I20" s="304"/>
      <c r="J20" s="305">
        <f>SUM(J21:J29)</f>
        <v>0.23546472544967398</v>
      </c>
      <c r="K20" s="305">
        <f>SUM(K21:K29)</f>
        <v>0.31603733536903444</v>
      </c>
      <c r="L20" s="305">
        <f>SUM(L21:L29)</f>
        <v>0.50325619764525409</v>
      </c>
      <c r="M20" s="304"/>
      <c r="N20" s="305">
        <f>SUM(N21:N29)</f>
        <v>0.64424263183850761</v>
      </c>
      <c r="O20" s="305">
        <f>SUM(O21:O29)</f>
        <v>0.70786407545590957</v>
      </c>
      <c r="P20" s="305">
        <f>SUM(P21:P29)</f>
        <v>0.83126222809959138</v>
      </c>
      <c r="Q20" s="306"/>
      <c r="R20" s="305">
        <f>SUM(R21:R29)</f>
        <v>0.14741847446260034</v>
      </c>
      <c r="S20" s="305">
        <f>SUM(S21:S29)</f>
        <v>0.16421403013367145</v>
      </c>
      <c r="T20" s="305">
        <f>SUM(T21:T29)</f>
        <v>0.19734940300886131</v>
      </c>
      <c r="U20" s="306"/>
      <c r="V20" s="305">
        <f>SUM(V21:V29)</f>
        <v>0.35375795135675614</v>
      </c>
      <c r="W20" s="305">
        <f>SUM(W21:W29)</f>
        <v>0.38765763406598858</v>
      </c>
      <c r="X20" s="305">
        <f>SUM(X21:X29)</f>
        <v>0.45568496226145089</v>
      </c>
      <c r="Y20" s="306"/>
      <c r="Z20" s="305">
        <f>SUM(Z21:Z29)</f>
        <v>0.68170183567101383</v>
      </c>
      <c r="AA20" s="305">
        <f>SUM(AA21:AA29)</f>
        <v>0.72475293384178641</v>
      </c>
      <c r="AB20" s="305">
        <f>SUM(AB21:AB29)</f>
        <v>0.75403681524472566</v>
      </c>
      <c r="AC20" s="306"/>
      <c r="AD20" s="305">
        <f>SUM(AD21:AD29)</f>
        <v>0.78267341881429564</v>
      </c>
      <c r="AE20" s="305">
        <f>SUM(AE21:AE29)</f>
        <v>0.84845037467237971</v>
      </c>
      <c r="AF20" s="305">
        <f>SUM(AF21:AF29)</f>
        <v>0.75626519408235904</v>
      </c>
      <c r="AG20" s="306"/>
      <c r="AH20" s="305">
        <f>SUM(AH21:AH29)</f>
        <v>0.5662707818614956</v>
      </c>
      <c r="AI20" s="305">
        <f>SUM(AI21:AI29)</f>
        <v>0.49728950287599066</v>
      </c>
      <c r="AJ20" s="305">
        <f>SUM(AJ21:AJ29)</f>
        <v>0.3293786974368168</v>
      </c>
      <c r="AK20" s="306"/>
      <c r="AL20" s="305">
        <f>SUM(AL21:AL29)</f>
        <v>0.60048839304221802</v>
      </c>
      <c r="AM20" s="305">
        <f>SUM(AM21:AM29)</f>
        <v>0.45662189754475641</v>
      </c>
      <c r="AN20" s="305">
        <f>SUM(AN21:AN29)</f>
        <v>0.28378385841273973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0.33376283153345648</v>
      </c>
      <c r="C21" s="304">
        <f t="shared" ref="C21:D21" si="59">SUM(G21,K21,O21,S21,W21,AA21,AE21,AI21,AM21)</f>
        <v>0.36505074539546495</v>
      </c>
      <c r="D21" s="304">
        <f t="shared" si="59"/>
        <v>0.40059790747256324</v>
      </c>
      <c r="E21" s="304"/>
      <c r="F21" s="304">
        <v>7.340777306257428E-3</v>
      </c>
      <c r="G21" s="304">
        <v>1.04183562481773E-2</v>
      </c>
      <c r="H21" s="304">
        <v>1.6293783496964923E-2</v>
      </c>
      <c r="I21" s="304"/>
      <c r="J21" s="304">
        <v>4.2954625807431576E-2</v>
      </c>
      <c r="K21" s="304">
        <v>5.5507004045020965E-2</v>
      </c>
      <c r="L21" s="304">
        <v>8.0458795377351511E-2</v>
      </c>
      <c r="M21" s="304"/>
      <c r="N21" s="304">
        <v>6.6449894484606836E-2</v>
      </c>
      <c r="O21" s="304">
        <v>7.0120552731103555E-2</v>
      </c>
      <c r="P21" s="304">
        <v>7.9592030656266993E-2</v>
      </c>
      <c r="Q21" s="306"/>
      <c r="R21" s="304">
        <v>1.1036467797022361E-2</v>
      </c>
      <c r="S21" s="304">
        <v>1.2566351759480426E-2</v>
      </c>
      <c r="T21" s="304">
        <v>1.3353592911382332E-2</v>
      </c>
      <c r="U21" s="306"/>
      <c r="V21" s="304">
        <v>2.0989037094218684E-2</v>
      </c>
      <c r="W21" s="304">
        <v>2.0879661696192629E-2</v>
      </c>
      <c r="X21" s="304">
        <v>2.2397878061531831E-2</v>
      </c>
      <c r="Y21" s="306"/>
      <c r="Z21" s="304">
        <v>5.5796122618080576E-2</v>
      </c>
      <c r="AA21" s="304">
        <v>6.8477171508280379E-2</v>
      </c>
      <c r="AB21" s="304">
        <v>8.2843208015091194E-2</v>
      </c>
      <c r="AC21" s="306"/>
      <c r="AD21" s="304">
        <v>5.4957082891205059E-2</v>
      </c>
      <c r="AE21" s="304">
        <v>6.3575675007163795E-2</v>
      </c>
      <c r="AF21" s="304">
        <v>5.5550695263280561E-2</v>
      </c>
      <c r="AG21" s="306"/>
      <c r="AH21" s="304">
        <v>2.9833244195808045E-2</v>
      </c>
      <c r="AI21" s="304">
        <v>2.5426920831268036E-2</v>
      </c>
      <c r="AJ21" s="304">
        <v>1.4984030597712911E-2</v>
      </c>
      <c r="AK21" s="306"/>
      <c r="AL21" s="304">
        <v>4.4405579338825864E-2</v>
      </c>
      <c r="AM21" s="304">
        <v>3.8079051568777868E-2</v>
      </c>
      <c r="AN21" s="304">
        <v>3.5123893092980953E-2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0.42122801263248283</v>
      </c>
      <c r="C22" s="304">
        <f t="shared" ref="C22:C29" si="61">SUM(G22,K22,O22,S22,W22,AA22,AE22,AI22,AM22)</f>
        <v>0.49075839749231587</v>
      </c>
      <c r="D22" s="304">
        <f t="shared" ref="D22:D29" si="62">SUM(H22,L22,P22,T22,X22,AB22,AF22,AJ22,AN22)</f>
        <v>0.60185882792278367</v>
      </c>
      <c r="E22" s="304"/>
      <c r="F22" s="304">
        <v>1.376758683209944E-2</v>
      </c>
      <c r="G22" s="304">
        <v>1.9618937930623623E-2</v>
      </c>
      <c r="H22" s="304">
        <v>3.2256131252844399E-2</v>
      </c>
      <c r="I22" s="304"/>
      <c r="J22" s="304">
        <v>8.230622644441464E-2</v>
      </c>
      <c r="K22" s="304">
        <v>0.119056886811479</v>
      </c>
      <c r="L22" s="304">
        <v>0.19696541579978868</v>
      </c>
      <c r="M22" s="304"/>
      <c r="N22" s="304">
        <v>0.1182967235209012</v>
      </c>
      <c r="O22" s="304">
        <v>0.12359107168575802</v>
      </c>
      <c r="P22" s="304">
        <v>0.12726247835525653</v>
      </c>
      <c r="Q22" s="306"/>
      <c r="R22" s="304">
        <v>9.5058192789900832E-3</v>
      </c>
      <c r="S22" s="304">
        <v>9.9875322142466434E-3</v>
      </c>
      <c r="T22" s="304">
        <v>1.0657073276993485E-2</v>
      </c>
      <c r="U22" s="306"/>
      <c r="V22" s="304">
        <v>5.7055716451545509E-2</v>
      </c>
      <c r="W22" s="304">
        <v>6.4366191438571876E-2</v>
      </c>
      <c r="X22" s="304">
        <v>7.6383199064628857E-2</v>
      </c>
      <c r="Y22" s="306"/>
      <c r="Z22" s="304">
        <v>3.9521047405962191E-2</v>
      </c>
      <c r="AA22" s="304">
        <v>4.1896952393144594E-2</v>
      </c>
      <c r="AB22" s="304">
        <v>4.3857335356632964E-2</v>
      </c>
      <c r="AC22" s="306"/>
      <c r="AD22" s="304">
        <v>5.2499217739738611E-2</v>
      </c>
      <c r="AE22" s="304">
        <v>6.8542347697701247E-2</v>
      </c>
      <c r="AF22" s="304">
        <v>8.0693786574577278E-2</v>
      </c>
      <c r="AG22" s="306"/>
      <c r="AH22" s="304">
        <v>2.6164269994665867E-2</v>
      </c>
      <c r="AI22" s="304">
        <v>2.5684474918008762E-2</v>
      </c>
      <c r="AJ22" s="304">
        <v>1.9673021899060335E-2</v>
      </c>
      <c r="AK22" s="306"/>
      <c r="AL22" s="304">
        <v>2.2111404964165329E-2</v>
      </c>
      <c r="AM22" s="304">
        <v>1.8014002402782156E-2</v>
      </c>
      <c r="AN22" s="304">
        <v>1.4110386343001234E-2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0.39567254688477443</v>
      </c>
      <c r="C23" s="304">
        <f t="shared" si="61"/>
        <v>0.40546822797082183</v>
      </c>
      <c r="D23" s="304">
        <f t="shared" si="62"/>
        <v>0.47537021429967086</v>
      </c>
      <c r="E23" s="304"/>
      <c r="F23" s="304">
        <v>8.8052690594598165E-3</v>
      </c>
      <c r="G23" s="304">
        <v>1.2279586102781893E-2</v>
      </c>
      <c r="H23" s="304">
        <v>2.1681444837455644E-2</v>
      </c>
      <c r="I23" s="304"/>
      <c r="J23" s="304">
        <v>4.412216925495932E-2</v>
      </c>
      <c r="K23" s="304">
        <v>5.8232083857232095E-2</v>
      </c>
      <c r="L23" s="304">
        <v>9.7717906497723481E-2</v>
      </c>
      <c r="M23" s="304"/>
      <c r="N23" s="304">
        <v>9.0193572263243607E-2</v>
      </c>
      <c r="O23" s="304">
        <v>8.7696695032970104E-2</v>
      </c>
      <c r="P23" s="304">
        <v>9.3378434705541538E-2</v>
      </c>
      <c r="Q23" s="306"/>
      <c r="R23" s="304">
        <v>1.0999668548389064E-2</v>
      </c>
      <c r="S23" s="304">
        <v>1.090364407380047E-2</v>
      </c>
      <c r="T23" s="304">
        <v>1.375993187450123E-2</v>
      </c>
      <c r="U23" s="306"/>
      <c r="V23" s="304">
        <v>6.8959710173010544E-2</v>
      </c>
      <c r="W23" s="304">
        <v>7.3749754545816296E-2</v>
      </c>
      <c r="X23" s="304">
        <v>8.8840350154710396E-2</v>
      </c>
      <c r="Y23" s="306"/>
      <c r="Z23" s="304">
        <v>6.9608009837006976E-2</v>
      </c>
      <c r="AA23" s="304">
        <v>6.5547215898798597E-2</v>
      </c>
      <c r="AB23" s="304">
        <v>6.9114336523819528E-2</v>
      </c>
      <c r="AC23" s="306"/>
      <c r="AD23" s="304">
        <v>4.5423429749888687E-2</v>
      </c>
      <c r="AE23" s="304">
        <v>4.4527344445627164E-2</v>
      </c>
      <c r="AF23" s="304">
        <v>3.7086624650196784E-2</v>
      </c>
      <c r="AG23" s="306"/>
      <c r="AH23" s="304">
        <v>3.2923113832750615E-2</v>
      </c>
      <c r="AI23" s="304">
        <v>2.8591078626532582E-2</v>
      </c>
      <c r="AJ23" s="304">
        <v>2.0961746365318897E-2</v>
      </c>
      <c r="AK23" s="306"/>
      <c r="AL23" s="304">
        <v>2.4637604166065797E-2</v>
      </c>
      <c r="AM23" s="304">
        <v>2.3940825387262693E-2</v>
      </c>
      <c r="AN23" s="304">
        <v>3.2829438690403355E-2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0.35124006885851211</v>
      </c>
      <c r="C24" s="304">
        <f t="shared" si="61"/>
        <v>0.3376900725747527</v>
      </c>
      <c r="D24" s="304">
        <f t="shared" si="62"/>
        <v>0.30758746330213427</v>
      </c>
      <c r="E24" s="304"/>
      <c r="F24" s="304">
        <v>8.797937469640166E-4</v>
      </c>
      <c r="G24" s="304">
        <v>1.0104774832414354E-3</v>
      </c>
      <c r="H24" s="304">
        <v>1.5155032421032759E-3</v>
      </c>
      <c r="I24" s="304"/>
      <c r="J24" s="304">
        <v>2.2124005808381569E-2</v>
      </c>
      <c r="K24" s="304">
        <v>2.7287853223421182E-2</v>
      </c>
      <c r="L24" s="304">
        <v>4.3894629549863909E-2</v>
      </c>
      <c r="M24" s="304"/>
      <c r="N24" s="304">
        <v>6.4261085900930062E-2</v>
      </c>
      <c r="O24" s="304">
        <v>6.8798485756693326E-2</v>
      </c>
      <c r="P24" s="304">
        <v>7.8621687692498818E-2</v>
      </c>
      <c r="Q24" s="306"/>
      <c r="R24" s="304">
        <v>1.11789965763425E-2</v>
      </c>
      <c r="S24" s="304">
        <v>1.0604292400572769E-2</v>
      </c>
      <c r="T24" s="304">
        <v>1.0606440141740225E-2</v>
      </c>
      <c r="U24" s="306"/>
      <c r="V24" s="304">
        <v>2.4381415459038411E-2</v>
      </c>
      <c r="W24" s="304">
        <v>2.5262376670463046E-2</v>
      </c>
      <c r="X24" s="304">
        <v>2.9927156526960146E-2</v>
      </c>
      <c r="Y24" s="306"/>
      <c r="Z24" s="304">
        <v>5.342652197188489E-2</v>
      </c>
      <c r="AA24" s="304">
        <v>4.9004973701140576E-2</v>
      </c>
      <c r="AB24" s="304">
        <v>4.0550741566475999E-2</v>
      </c>
      <c r="AC24" s="306"/>
      <c r="AD24" s="304">
        <v>5.6205188495289229E-2</v>
      </c>
      <c r="AE24" s="304">
        <v>4.6893810873488539E-2</v>
      </c>
      <c r="AF24" s="304">
        <v>3.1510384755413255E-2</v>
      </c>
      <c r="AG24" s="306"/>
      <c r="AH24" s="304">
        <v>6.6609680559330406E-2</v>
      </c>
      <c r="AI24" s="304">
        <v>6.0604056931042934E-2</v>
      </c>
      <c r="AJ24" s="304">
        <v>3.0988430544751172E-2</v>
      </c>
      <c r="AK24" s="306"/>
      <c r="AL24" s="304">
        <v>5.2173380340351044E-2</v>
      </c>
      <c r="AM24" s="304">
        <v>4.8223745534688868E-2</v>
      </c>
      <c r="AN24" s="304">
        <v>3.9972489282327418E-2</v>
      </c>
    </row>
    <row r="25" spans="1:40" x14ac:dyDescent="0.2">
      <c r="A25" s="13" t="str">
        <f t="shared" si="58"/>
        <v>Skilled trades occupations</v>
      </c>
      <c r="B25" s="304">
        <f t="shared" si="60"/>
        <v>1.4788895978728391</v>
      </c>
      <c r="C25" s="304">
        <f t="shared" si="61"/>
        <v>1.4851207138261815</v>
      </c>
      <c r="D25" s="304">
        <f t="shared" si="62"/>
        <v>1.3892269097945122</v>
      </c>
      <c r="E25" s="304"/>
      <c r="F25" s="304">
        <v>5.6592857955024903E-3</v>
      </c>
      <c r="G25" s="304">
        <v>6.6815644535524726E-3</v>
      </c>
      <c r="H25" s="304">
        <v>8.8331470976286148E-3</v>
      </c>
      <c r="I25" s="304"/>
      <c r="J25" s="304">
        <v>2.2432700370262973E-2</v>
      </c>
      <c r="K25" s="304">
        <v>2.6732328952991036E-2</v>
      </c>
      <c r="L25" s="304">
        <v>4.0444632988163316E-2</v>
      </c>
      <c r="M25" s="304"/>
      <c r="N25" s="304">
        <v>0.21021478586250111</v>
      </c>
      <c r="O25" s="304">
        <v>0.24812129502289049</v>
      </c>
      <c r="P25" s="304">
        <v>0.32762228825037509</v>
      </c>
      <c r="Q25" s="306"/>
      <c r="R25" s="304">
        <v>7.0525398714454637E-2</v>
      </c>
      <c r="S25" s="304">
        <v>8.0158499475614195E-2</v>
      </c>
      <c r="T25" s="304">
        <v>9.7935090970913283E-2</v>
      </c>
      <c r="U25" s="306"/>
      <c r="V25" s="304">
        <v>0.13337332829856657</v>
      </c>
      <c r="W25" s="304">
        <v>0.14971232868593845</v>
      </c>
      <c r="X25" s="304">
        <v>0.17946295067472912</v>
      </c>
      <c r="Y25" s="306"/>
      <c r="Z25" s="304">
        <v>0.24508752041575946</v>
      </c>
      <c r="AA25" s="304">
        <v>0.25200073548788976</v>
      </c>
      <c r="AB25" s="304">
        <v>0.22862647252993984</v>
      </c>
      <c r="AC25" s="306"/>
      <c r="AD25" s="304">
        <v>0.31788391940979011</v>
      </c>
      <c r="AE25" s="304">
        <v>0.34979314533083161</v>
      </c>
      <c r="AF25" s="304">
        <v>0.30726081606776817</v>
      </c>
      <c r="AG25" s="306"/>
      <c r="AH25" s="304">
        <v>0.21514460532468577</v>
      </c>
      <c r="AI25" s="304">
        <v>0.19560795697089067</v>
      </c>
      <c r="AJ25" s="304">
        <v>0.13966577183396334</v>
      </c>
      <c r="AK25" s="306"/>
      <c r="AL25" s="304">
        <v>0.25856805368131625</v>
      </c>
      <c r="AM25" s="304">
        <v>0.17631285944558286</v>
      </c>
      <c r="AN25" s="304">
        <v>5.9375739381031432E-2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0.14543475321457344</v>
      </c>
      <c r="C26" s="304">
        <f t="shared" si="61"/>
        <v>0.15297794049607433</v>
      </c>
      <c r="D26" s="304">
        <f t="shared" si="62"/>
        <v>0.15817205855257585</v>
      </c>
      <c r="E26" s="304"/>
      <c r="F26" s="304">
        <v>5.6657428235491779E-4</v>
      </c>
      <c r="G26" s="304">
        <v>8.7797071942632683E-4</v>
      </c>
      <c r="H26" s="304">
        <v>1.2931552891580129E-3</v>
      </c>
      <c r="I26" s="304"/>
      <c r="J26" s="304">
        <v>6.2263269084095515E-3</v>
      </c>
      <c r="K26" s="304">
        <v>8.1630930589618664E-3</v>
      </c>
      <c r="L26" s="304">
        <v>1.169388130812723E-2</v>
      </c>
      <c r="M26" s="304"/>
      <c r="N26" s="304">
        <v>5.4325072453542844E-2</v>
      </c>
      <c r="O26" s="304">
        <v>5.8087000061902136E-2</v>
      </c>
      <c r="P26" s="304">
        <v>5.8672433475084065E-2</v>
      </c>
      <c r="Q26" s="306"/>
      <c r="R26" s="304">
        <v>1.4266185472473823E-2</v>
      </c>
      <c r="S26" s="304">
        <v>1.8670362809731778E-2</v>
      </c>
      <c r="T26" s="304">
        <v>2.4581846466913748E-2</v>
      </c>
      <c r="U26" s="306"/>
      <c r="V26" s="304">
        <v>4.0250960484901335E-3</v>
      </c>
      <c r="W26" s="304">
        <v>3.6831016773573931E-3</v>
      </c>
      <c r="X26" s="304">
        <v>3.5302456140718762E-3</v>
      </c>
      <c r="Y26" s="306"/>
      <c r="Z26" s="304">
        <v>1.0617952825443373E-2</v>
      </c>
      <c r="AA26" s="304">
        <v>1.1051378915257572E-2</v>
      </c>
      <c r="AB26" s="304">
        <v>1.1857263608271981E-2</v>
      </c>
      <c r="AC26" s="306"/>
      <c r="AD26" s="304">
        <v>9.1308789617208404E-3</v>
      </c>
      <c r="AE26" s="304">
        <v>8.8434570969565963E-3</v>
      </c>
      <c r="AF26" s="304">
        <v>6.7629395943042177E-3</v>
      </c>
      <c r="AG26" s="306"/>
      <c r="AH26" s="304">
        <v>2.799666027263233E-2</v>
      </c>
      <c r="AI26" s="304">
        <v>2.9828678410866553E-2</v>
      </c>
      <c r="AJ26" s="304">
        <v>2.845772694413749E-2</v>
      </c>
      <c r="AK26" s="306"/>
      <c r="AL26" s="304">
        <v>1.8280005989505636E-2</v>
      </c>
      <c r="AM26" s="304">
        <v>1.3772897745614139E-2</v>
      </c>
      <c r="AN26" s="304">
        <v>1.1322566252507243E-2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0.13904424398072807</v>
      </c>
      <c r="C27" s="304">
        <f t="shared" si="61"/>
        <v>0.14141310888154709</v>
      </c>
      <c r="D27" s="304">
        <f t="shared" si="62"/>
        <v>0.14319252959581033</v>
      </c>
      <c r="E27" s="304"/>
      <c r="F27" s="304">
        <v>9.0053082601464847E-4</v>
      </c>
      <c r="G27" s="304">
        <v>1.1297236624528443E-3</v>
      </c>
      <c r="H27" s="304">
        <v>1.9587718732794147E-3</v>
      </c>
      <c r="I27" s="304"/>
      <c r="J27" s="304">
        <v>5.6656424854846042E-3</v>
      </c>
      <c r="K27" s="304">
        <v>7.2316212170533602E-3</v>
      </c>
      <c r="L27" s="304">
        <v>1.0209423495548002E-2</v>
      </c>
      <c r="M27" s="304"/>
      <c r="N27" s="304">
        <v>1.3188919816229236E-2</v>
      </c>
      <c r="O27" s="304">
        <v>1.6077307362563856E-2</v>
      </c>
      <c r="P27" s="304">
        <v>2.0961578418751643E-2</v>
      </c>
      <c r="Q27" s="306"/>
      <c r="R27" s="304">
        <v>7.5529868946767609E-3</v>
      </c>
      <c r="S27" s="304">
        <v>7.7521396753112938E-3</v>
      </c>
      <c r="T27" s="304">
        <v>1.0613277744263771E-2</v>
      </c>
      <c r="U27" s="306"/>
      <c r="V27" s="304">
        <v>1.0961171012670953E-2</v>
      </c>
      <c r="W27" s="304">
        <v>1.1075674405632388E-2</v>
      </c>
      <c r="X27" s="304">
        <v>1.1105667309636198E-2</v>
      </c>
      <c r="Y27" s="306"/>
      <c r="Z27" s="304">
        <v>3.5753587116641686E-2</v>
      </c>
      <c r="AA27" s="304">
        <v>3.7863453501348288E-2</v>
      </c>
      <c r="AB27" s="304">
        <v>4.0588720681456664E-2</v>
      </c>
      <c r="AC27" s="306"/>
      <c r="AD27" s="304">
        <v>2.2891601759113551E-2</v>
      </c>
      <c r="AE27" s="304">
        <v>2.6155783263470851E-2</v>
      </c>
      <c r="AF27" s="304">
        <v>2.5835850799251873E-2</v>
      </c>
      <c r="AG27" s="306"/>
      <c r="AH27" s="304">
        <v>2.6654881999141351E-2</v>
      </c>
      <c r="AI27" s="304">
        <v>2.3040800022743529E-2</v>
      </c>
      <c r="AJ27" s="304">
        <v>1.4354661935728558E-2</v>
      </c>
      <c r="AK27" s="306"/>
      <c r="AL27" s="304">
        <v>1.5474922070755258E-2</v>
      </c>
      <c r="AM27" s="304">
        <v>1.1086605770970681E-2</v>
      </c>
      <c r="AN27" s="304">
        <v>7.5645773378941886E-3</v>
      </c>
    </row>
    <row r="28" spans="1:40" x14ac:dyDescent="0.2">
      <c r="A28" s="13" t="str">
        <f t="shared" si="58"/>
        <v>Process, plant and machine operatives</v>
      </c>
      <c r="B28" s="304">
        <f t="shared" si="60"/>
        <v>0.34943102446670615</v>
      </c>
      <c r="C28" s="304">
        <f t="shared" si="61"/>
        <v>0.38163444782463252</v>
      </c>
      <c r="D28" s="304">
        <f t="shared" si="62"/>
        <v>0.3893304428465198</v>
      </c>
      <c r="E28" s="304"/>
      <c r="F28" s="304">
        <v>5.258415023304179E-5</v>
      </c>
      <c r="G28" s="304">
        <v>8.4064454670641184E-5</v>
      </c>
      <c r="H28" s="304">
        <v>1.3083399219254407E-4</v>
      </c>
      <c r="I28" s="304"/>
      <c r="J28" s="304">
        <v>3.1513489924233432E-3</v>
      </c>
      <c r="K28" s="304">
        <v>4.5786425953543083E-3</v>
      </c>
      <c r="L28" s="304">
        <v>6.904746840764352E-3</v>
      </c>
      <c r="M28" s="304"/>
      <c r="N28" s="304">
        <v>1.3911170171423114E-2</v>
      </c>
      <c r="O28" s="304">
        <v>2.0305891178548172E-2</v>
      </c>
      <c r="P28" s="304">
        <v>2.8617997612969875E-2</v>
      </c>
      <c r="Q28" s="306"/>
      <c r="R28" s="304">
        <v>4.1817874358696487E-3</v>
      </c>
      <c r="S28" s="304">
        <v>5.1947654581319279E-3</v>
      </c>
      <c r="T28" s="304">
        <v>7.0245727174803006E-3</v>
      </c>
      <c r="U28" s="306"/>
      <c r="V28" s="304">
        <v>1.0477575450684598E-2</v>
      </c>
      <c r="W28" s="304">
        <v>1.4245680848178375E-2</v>
      </c>
      <c r="X28" s="304">
        <v>1.780237489490186E-2</v>
      </c>
      <c r="Y28" s="306"/>
      <c r="Z28" s="304">
        <v>9.6705663397252603E-2</v>
      </c>
      <c r="AA28" s="304">
        <v>0.12411065356975015</v>
      </c>
      <c r="AB28" s="304">
        <v>0.16737798746451052</v>
      </c>
      <c r="AC28" s="306"/>
      <c r="AD28" s="304">
        <v>0.10477150300626442</v>
      </c>
      <c r="AE28" s="304">
        <v>0.12136851082425472</v>
      </c>
      <c r="AF28" s="304">
        <v>0.11452476659354416</v>
      </c>
      <c r="AG28" s="306"/>
      <c r="AH28" s="304">
        <v>4.1892267979499437E-2</v>
      </c>
      <c r="AI28" s="304">
        <v>3.2398940481022334E-2</v>
      </c>
      <c r="AJ28" s="304">
        <v>1.4008719873321071E-2</v>
      </c>
      <c r="AK28" s="306"/>
      <c r="AL28" s="304">
        <v>7.4287123883055944E-2</v>
      </c>
      <c r="AM28" s="304">
        <v>5.9347298414721888E-2</v>
      </c>
      <c r="AN28" s="304">
        <v>3.2938442856835115E-2</v>
      </c>
    </row>
    <row r="29" spans="1:40" x14ac:dyDescent="0.2">
      <c r="A29" s="13" t="str">
        <f t="shared" si="58"/>
        <v>Elementary occupations</v>
      </c>
      <c r="B29" s="304">
        <f t="shared" si="60"/>
        <v>0.43529692055592595</v>
      </c>
      <c r="C29" s="304">
        <f t="shared" si="61"/>
        <v>0.39488634553820889</v>
      </c>
      <c r="D29" s="304">
        <f t="shared" si="62"/>
        <v>0.3296636462134287</v>
      </c>
      <c r="E29" s="304"/>
      <c r="F29" s="304">
        <v>9.3855045518758222E-6</v>
      </c>
      <c r="G29" s="304">
        <v>1.1534985556359716E-5</v>
      </c>
      <c r="H29" s="304">
        <v>1.987272657325682E-5</v>
      </c>
      <c r="I29" s="304"/>
      <c r="J29" s="304">
        <v>6.481679377906455E-3</v>
      </c>
      <c r="K29" s="304">
        <v>9.247821607520669E-3</v>
      </c>
      <c r="L29" s="304">
        <v>1.496676578792366E-2</v>
      </c>
      <c r="M29" s="304"/>
      <c r="N29" s="304">
        <v>1.3401407365129493E-2</v>
      </c>
      <c r="O29" s="304">
        <v>1.5065776623479809E-2</v>
      </c>
      <c r="P29" s="304">
        <v>1.6533298932846746E-2</v>
      </c>
      <c r="Q29" s="306"/>
      <c r="R29" s="304">
        <v>8.1711637443814926E-3</v>
      </c>
      <c r="S29" s="304">
        <v>8.3764422667819225E-3</v>
      </c>
      <c r="T29" s="304">
        <v>8.8175769046729482E-3</v>
      </c>
      <c r="U29" s="306"/>
      <c r="V29" s="304">
        <v>2.3534901368530731E-2</v>
      </c>
      <c r="W29" s="304">
        <v>2.4682864097838025E-2</v>
      </c>
      <c r="X29" s="304">
        <v>2.6235139960280582E-2</v>
      </c>
      <c r="Y29" s="306"/>
      <c r="Z29" s="304">
        <v>7.5185410082982018E-2</v>
      </c>
      <c r="AA29" s="304">
        <v>7.4800398866176496E-2</v>
      </c>
      <c r="AB29" s="304">
        <v>6.9220749498526954E-2</v>
      </c>
      <c r="AC29" s="306"/>
      <c r="AD29" s="304">
        <v>0.11891059680128511</v>
      </c>
      <c r="AE29" s="304">
        <v>0.11875030013288511</v>
      </c>
      <c r="AF29" s="304">
        <v>9.7039329784022715E-2</v>
      </c>
      <c r="AG29" s="306"/>
      <c r="AH29" s="304">
        <v>9.9052057702981769E-2</v>
      </c>
      <c r="AI29" s="304">
        <v>7.6106595683615275E-2</v>
      </c>
      <c r="AJ29" s="304">
        <v>4.6284587442823065E-2</v>
      </c>
      <c r="AK29" s="306"/>
      <c r="AL29" s="304">
        <v>9.0550318608177013E-2</v>
      </c>
      <c r="AM29" s="304">
        <v>6.7844611274355204E-2</v>
      </c>
      <c r="AN29" s="304">
        <v>5.0546325175758765E-2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16.788000000000018</v>
      </c>
      <c r="C32" s="305">
        <f>SUM(C33:C41)</f>
        <v>16.903999999999996</v>
      </c>
      <c r="D32" s="305">
        <f>SUM(D33:D41)</f>
        <v>16.013999999999985</v>
      </c>
      <c r="E32" s="304"/>
      <c r="F32" s="305">
        <f>SUM(F33:F41)</f>
        <v>0.15036763788309385</v>
      </c>
      <c r="G32" s="305">
        <f>SUM(G33:G41)</f>
        <v>0.19583271515548697</v>
      </c>
      <c r="H32" s="305">
        <f>SUM(H33:H41)</f>
        <v>0.27427036998728438</v>
      </c>
      <c r="I32" s="304"/>
      <c r="J32" s="305">
        <f>SUM(J33:J41)</f>
        <v>0.93782073071633087</v>
      </c>
      <c r="K32" s="305">
        <f>SUM(K33:K41)</f>
        <v>1.2362527145777427</v>
      </c>
      <c r="L32" s="305">
        <f>SUM(L33:L41)</f>
        <v>1.7882713566953465</v>
      </c>
      <c r="M32" s="304"/>
      <c r="N32" s="305">
        <f>SUM(N33:N41)</f>
        <v>2.270188827942226</v>
      </c>
      <c r="O32" s="305">
        <f>SUM(O33:O41)</f>
        <v>2.418723052127564</v>
      </c>
      <c r="P32" s="305">
        <f>SUM(P33:P41)</f>
        <v>2.5615146079198579</v>
      </c>
      <c r="Q32" s="306"/>
      <c r="R32" s="305">
        <f>SUM(R33:R41)</f>
        <v>0.60511432074820226</v>
      </c>
      <c r="S32" s="305">
        <f>SUM(S33:S41)</f>
        <v>0.65810433264437185</v>
      </c>
      <c r="T32" s="305">
        <f>SUM(T33:T41)</f>
        <v>0.73291033509022507</v>
      </c>
      <c r="U32" s="306"/>
      <c r="V32" s="305">
        <f>SUM(V33:V41)</f>
        <v>1.3048255323892928</v>
      </c>
      <c r="W32" s="305">
        <f>SUM(W33:W41)</f>
        <v>1.3480727387939448</v>
      </c>
      <c r="X32" s="305">
        <f>SUM(X33:X41)</f>
        <v>1.3721502750326247</v>
      </c>
      <c r="Y32" s="306"/>
      <c r="Z32" s="305">
        <f>SUM(Z33:Z41)</f>
        <v>4.064478738161915</v>
      </c>
      <c r="AA32" s="305">
        <f>SUM(AA33:AA41)</f>
        <v>4.3518977714230829</v>
      </c>
      <c r="AB32" s="305">
        <f>SUM(AB33:AB41)</f>
        <v>4.3419368581751074</v>
      </c>
      <c r="AC32" s="306"/>
      <c r="AD32" s="305">
        <f>SUM(AD33:AD41)</f>
        <v>3.6094335997029972</v>
      </c>
      <c r="AE32" s="305">
        <f>SUM(AE33:AE41)</f>
        <v>3.8600543597035522</v>
      </c>
      <c r="AF32" s="305">
        <f>SUM(AF33:AF41)</f>
        <v>3.29605575353545</v>
      </c>
      <c r="AG32" s="306"/>
      <c r="AH32" s="305">
        <f>SUM(AH33:AH41)</f>
        <v>2.5264989457634011</v>
      </c>
      <c r="AI32" s="305">
        <f>SUM(AI33:AI41)</f>
        <v>2.1565480564362938</v>
      </c>
      <c r="AJ32" s="305">
        <f>SUM(AJ33:AJ41)</f>
        <v>1.2639209669791978</v>
      </c>
      <c r="AK32" s="306"/>
      <c r="AL32" s="305">
        <f>SUM(AL33:AL41)</f>
        <v>1.3192716666925617</v>
      </c>
      <c r="AM32" s="305">
        <f>SUM(AM33:AM41)</f>
        <v>0.67851425913795371</v>
      </c>
      <c r="AN32" s="305">
        <f>SUM(AN33:AN41)</f>
        <v>0.38296947658488956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1.7360036875644647</v>
      </c>
      <c r="C33" s="304">
        <f t="shared" ref="C33:C41" si="64">SUM(G33,K33,O33,S33,W33,AA33,AE33,AI33,AM33)</f>
        <v>1.6913244580573981</v>
      </c>
      <c r="D33" s="304">
        <f t="shared" ref="D33:D40" si="65">SUM(H33,L33,P33,T33,X33,AB33,AF33,AJ33,AN33)</f>
        <v>1.7024684008527275</v>
      </c>
      <c r="E33" s="304"/>
      <c r="F33" s="304">
        <v>2.0708685128668632E-2</v>
      </c>
      <c r="G33" s="304">
        <v>2.3070847086098117E-2</v>
      </c>
      <c r="H33" s="304">
        <v>2.9623955942870952E-2</v>
      </c>
      <c r="I33" s="304"/>
      <c r="J33" s="304">
        <v>0.17499299011355374</v>
      </c>
      <c r="K33" s="304">
        <v>0.21804214884870679</v>
      </c>
      <c r="L33" s="304">
        <v>0.29880080045171875</v>
      </c>
      <c r="M33" s="304"/>
      <c r="N33" s="304">
        <v>0.44773542540872163</v>
      </c>
      <c r="O33" s="304">
        <v>0.44902136212861288</v>
      </c>
      <c r="P33" s="304">
        <v>0.4617683402960383</v>
      </c>
      <c r="Q33" s="306"/>
      <c r="R33" s="304">
        <v>0.10301030206044806</v>
      </c>
      <c r="S33" s="304">
        <v>0.10243492854845079</v>
      </c>
      <c r="T33" s="304">
        <v>0.10696929699414844</v>
      </c>
      <c r="U33" s="306"/>
      <c r="V33" s="304">
        <v>0.21010156383394507</v>
      </c>
      <c r="W33" s="304">
        <v>0.19878515321956963</v>
      </c>
      <c r="X33" s="304">
        <v>0.19870801936414986</v>
      </c>
      <c r="Y33" s="306"/>
      <c r="Z33" s="304">
        <v>0.31074152249588738</v>
      </c>
      <c r="AA33" s="304">
        <v>0.29510953990767858</v>
      </c>
      <c r="AB33" s="304">
        <v>0.28164825122277454</v>
      </c>
      <c r="AC33" s="306"/>
      <c r="AD33" s="304">
        <v>0.26406325005102549</v>
      </c>
      <c r="AE33" s="304">
        <v>0.25016330578998153</v>
      </c>
      <c r="AF33" s="304">
        <v>0.21509052508730891</v>
      </c>
      <c r="AG33" s="306"/>
      <c r="AH33" s="304">
        <v>0.14525932708716482</v>
      </c>
      <c r="AI33" s="304">
        <v>0.11254757942455779</v>
      </c>
      <c r="AJ33" s="304">
        <v>7.5837798142333213E-2</v>
      </c>
      <c r="AK33" s="306"/>
      <c r="AL33" s="304">
        <v>5.9390621385050094E-2</v>
      </c>
      <c r="AM33" s="304">
        <v>4.2149593103741903E-2</v>
      </c>
      <c r="AN33" s="304">
        <v>3.4021413351384554E-2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2.7526997738355901</v>
      </c>
      <c r="C34" s="304">
        <f t="shared" si="64"/>
        <v>2.9672617035370497</v>
      </c>
      <c r="D34" s="304">
        <f t="shared" si="65"/>
        <v>3.0990586354610485</v>
      </c>
      <c r="E34" s="304"/>
      <c r="F34" s="304">
        <v>9.4986533350449404E-2</v>
      </c>
      <c r="G34" s="304">
        <v>0.1293199489022453</v>
      </c>
      <c r="H34" s="304">
        <v>0.17923854936105829</v>
      </c>
      <c r="I34" s="304"/>
      <c r="J34" s="304">
        <v>0.38299657459343722</v>
      </c>
      <c r="K34" s="304">
        <v>0.51381957192322714</v>
      </c>
      <c r="L34" s="304">
        <v>0.72559162795145837</v>
      </c>
      <c r="M34" s="304"/>
      <c r="N34" s="304">
        <v>0.73108599505937877</v>
      </c>
      <c r="O34" s="304">
        <v>0.76609876862802007</v>
      </c>
      <c r="P34" s="304">
        <v>0.74412738829435288</v>
      </c>
      <c r="Q34" s="306"/>
      <c r="R34" s="304">
        <v>8.3204636919408381E-2</v>
      </c>
      <c r="S34" s="304">
        <v>8.6796776824356367E-2</v>
      </c>
      <c r="T34" s="304">
        <v>9.1181711857344291E-2</v>
      </c>
      <c r="U34" s="306"/>
      <c r="V34" s="304">
        <v>0.3512966638491804</v>
      </c>
      <c r="W34" s="304">
        <v>0.35804120782859383</v>
      </c>
      <c r="X34" s="304">
        <v>0.35034938478018451</v>
      </c>
      <c r="Y34" s="306"/>
      <c r="Z34" s="304">
        <v>0.55348514334612453</v>
      </c>
      <c r="AA34" s="304">
        <v>0.59630411512274373</v>
      </c>
      <c r="AB34" s="304">
        <v>0.60950224411447762</v>
      </c>
      <c r="AC34" s="306"/>
      <c r="AD34" s="304">
        <v>0.28361924156124352</v>
      </c>
      <c r="AE34" s="304">
        <v>0.28118792706154816</v>
      </c>
      <c r="AF34" s="304">
        <v>0.21860716172310288</v>
      </c>
      <c r="AG34" s="306"/>
      <c r="AH34" s="304">
        <v>0.1917488536533451</v>
      </c>
      <c r="AI34" s="304">
        <v>0.16966817754799401</v>
      </c>
      <c r="AJ34" s="304">
        <v>0.13077925322815689</v>
      </c>
      <c r="AK34" s="306"/>
      <c r="AL34" s="304">
        <v>8.0276131503023318E-2</v>
      </c>
      <c r="AM34" s="304">
        <v>6.6025209698321374E-2</v>
      </c>
      <c r="AN34" s="304">
        <v>4.9681314150912287E-2</v>
      </c>
    </row>
    <row r="35" spans="1:40" x14ac:dyDescent="0.2">
      <c r="A35" s="13" t="str">
        <f t="shared" si="63"/>
        <v>Associate professional occupations</v>
      </c>
      <c r="B35" s="304">
        <f t="shared" si="66"/>
        <v>1.7898418802245044</v>
      </c>
      <c r="C35" s="304">
        <f t="shared" si="64"/>
        <v>1.6590544091919672</v>
      </c>
      <c r="D35" s="304">
        <f t="shared" si="65"/>
        <v>1.6284698105310687</v>
      </c>
      <c r="E35" s="304"/>
      <c r="F35" s="304">
        <v>1.9308611435578653E-2</v>
      </c>
      <c r="G35" s="304">
        <v>2.3236256329400427E-2</v>
      </c>
      <c r="H35" s="304">
        <v>3.4484682376804812E-2</v>
      </c>
      <c r="I35" s="304"/>
      <c r="J35" s="304">
        <v>0.15793636589747923</v>
      </c>
      <c r="K35" s="304">
        <v>0.18182952498665719</v>
      </c>
      <c r="L35" s="304">
        <v>0.25642181532767039</v>
      </c>
      <c r="M35" s="304"/>
      <c r="N35" s="304">
        <v>0.4324922365214392</v>
      </c>
      <c r="O35" s="304">
        <v>0.42576650875943112</v>
      </c>
      <c r="P35" s="304">
        <v>0.42981762789423167</v>
      </c>
      <c r="Q35" s="306"/>
      <c r="R35" s="304">
        <v>0.12653457634669096</v>
      </c>
      <c r="S35" s="304">
        <v>0.12846146473018666</v>
      </c>
      <c r="T35" s="304">
        <v>0.13766845680189543</v>
      </c>
      <c r="U35" s="306"/>
      <c r="V35" s="304">
        <v>0.16286412973744477</v>
      </c>
      <c r="W35" s="304">
        <v>0.14186824846813409</v>
      </c>
      <c r="X35" s="304">
        <v>0.13309649083795355</v>
      </c>
      <c r="Y35" s="306"/>
      <c r="Z35" s="304">
        <v>0.42422717858841602</v>
      </c>
      <c r="AA35" s="304">
        <v>0.39226836663443221</v>
      </c>
      <c r="AB35" s="304">
        <v>0.3625458593086639</v>
      </c>
      <c r="AC35" s="306"/>
      <c r="AD35" s="304">
        <v>0.27584547841581641</v>
      </c>
      <c r="AE35" s="304">
        <v>0.24147076733114603</v>
      </c>
      <c r="AF35" s="304">
        <v>0.19593327534031385</v>
      </c>
      <c r="AG35" s="306"/>
      <c r="AH35" s="304">
        <v>0.15047230165305789</v>
      </c>
      <c r="AI35" s="304">
        <v>9.8042853494821156E-2</v>
      </c>
      <c r="AJ35" s="304">
        <v>6.1376905233906501E-2</v>
      </c>
      <c r="AK35" s="306"/>
      <c r="AL35" s="304">
        <v>4.0161001628581404E-2</v>
      </c>
      <c r="AM35" s="304">
        <v>2.6110418457758355E-2</v>
      </c>
      <c r="AN35" s="304">
        <v>1.7124697409628492E-2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1.3664749275660322</v>
      </c>
      <c r="C36" s="304">
        <f t="shared" si="64"/>
        <v>1.2505847915772814</v>
      </c>
      <c r="D36" s="304">
        <f t="shared" si="65"/>
        <v>1.1096639061931892</v>
      </c>
      <c r="E36" s="304"/>
      <c r="F36" s="304">
        <v>4.0960998160654311E-3</v>
      </c>
      <c r="G36" s="304">
        <v>4.7159675790082404E-3</v>
      </c>
      <c r="H36" s="304">
        <v>6.451403452167161E-3</v>
      </c>
      <c r="I36" s="304"/>
      <c r="J36" s="304">
        <v>6.0690458709401367E-2</v>
      </c>
      <c r="K36" s="304">
        <v>7.2169498822360109E-2</v>
      </c>
      <c r="L36" s="304">
        <v>0.10280301921905176</v>
      </c>
      <c r="M36" s="304"/>
      <c r="N36" s="304">
        <v>0.21882723063826021</v>
      </c>
      <c r="O36" s="304">
        <v>0.22773308862260627</v>
      </c>
      <c r="P36" s="304">
        <v>0.24431363297682657</v>
      </c>
      <c r="Q36" s="306"/>
      <c r="R36" s="304">
        <v>8.5575931776003492E-2</v>
      </c>
      <c r="S36" s="304">
        <v>8.964991676500908E-2</v>
      </c>
      <c r="T36" s="304">
        <v>9.8632432349356217E-2</v>
      </c>
      <c r="U36" s="306"/>
      <c r="V36" s="304">
        <v>0.10413051859308403</v>
      </c>
      <c r="W36" s="304">
        <v>0.1036351112184809</v>
      </c>
      <c r="X36" s="304">
        <v>0.10970747690099995</v>
      </c>
      <c r="Y36" s="306"/>
      <c r="Z36" s="304">
        <v>0.32124020631170974</v>
      </c>
      <c r="AA36" s="304">
        <v>0.30719834408299324</v>
      </c>
      <c r="AB36" s="304">
        <v>0.2884918302965413</v>
      </c>
      <c r="AC36" s="306"/>
      <c r="AD36" s="304">
        <v>0.36090058016970061</v>
      </c>
      <c r="AE36" s="304">
        <v>0.30840276702154062</v>
      </c>
      <c r="AF36" s="304">
        <v>0.20209684116268073</v>
      </c>
      <c r="AG36" s="306"/>
      <c r="AH36" s="304">
        <v>0.15790563928687562</v>
      </c>
      <c r="AI36" s="304">
        <v>9.8348021426232279E-2</v>
      </c>
      <c r="AJ36" s="304">
        <v>2.8219875059851577E-2</v>
      </c>
      <c r="AK36" s="306"/>
      <c r="AL36" s="304">
        <v>5.3108262264931767E-2</v>
      </c>
      <c r="AM36" s="304">
        <v>3.873207603905085E-2</v>
      </c>
      <c r="AN36" s="304">
        <v>2.8947394775714057E-2</v>
      </c>
    </row>
    <row r="37" spans="1:40" x14ac:dyDescent="0.2">
      <c r="A37" s="13" t="str">
        <f t="shared" si="63"/>
        <v>Skilled trades occupations</v>
      </c>
      <c r="B37" s="304">
        <f t="shared" si="66"/>
        <v>3.878711454966834</v>
      </c>
      <c r="C37" s="304">
        <f t="shared" si="64"/>
        <v>3.7503945219142354</v>
      </c>
      <c r="D37" s="304">
        <f t="shared" si="65"/>
        <v>3.2897678482499315</v>
      </c>
      <c r="E37" s="304"/>
      <c r="F37" s="304">
        <v>2.5865579146071211E-3</v>
      </c>
      <c r="G37" s="304">
        <v>3.4536552832938978E-3</v>
      </c>
      <c r="H37" s="304">
        <v>4.970429770023938E-3</v>
      </c>
      <c r="I37" s="304"/>
      <c r="J37" s="304">
        <v>6.3982519834543922E-2</v>
      </c>
      <c r="K37" s="304">
        <v>9.5845675642651437E-2</v>
      </c>
      <c r="L37" s="304">
        <v>0.14056649144639927</v>
      </c>
      <c r="M37" s="304"/>
      <c r="N37" s="304">
        <v>0.17185336245613211</v>
      </c>
      <c r="O37" s="304">
        <v>0.20546093660856513</v>
      </c>
      <c r="P37" s="304">
        <v>0.23412636785110755</v>
      </c>
      <c r="Q37" s="306"/>
      <c r="R37" s="304">
        <v>8.3906204191645004E-2</v>
      </c>
      <c r="S37" s="304">
        <v>9.7780476474598546E-2</v>
      </c>
      <c r="T37" s="304">
        <v>0.11377738348591132</v>
      </c>
      <c r="U37" s="306"/>
      <c r="V37" s="304">
        <v>0.29793507993938606</v>
      </c>
      <c r="W37" s="304">
        <v>0.31131826534903945</v>
      </c>
      <c r="X37" s="304">
        <v>0.31158239247476238</v>
      </c>
      <c r="Y37" s="306"/>
      <c r="Z37" s="304">
        <v>1.4450802123889739</v>
      </c>
      <c r="AA37" s="304">
        <v>1.4896345695603055</v>
      </c>
      <c r="AB37" s="304">
        <v>1.4317441887530835</v>
      </c>
      <c r="AC37" s="306"/>
      <c r="AD37" s="304">
        <v>0.9248844188773494</v>
      </c>
      <c r="AE37" s="304">
        <v>0.91176498000078343</v>
      </c>
      <c r="AF37" s="304">
        <v>0.67924796429224055</v>
      </c>
      <c r="AG37" s="306"/>
      <c r="AH37" s="304">
        <v>0.59761948355911587</v>
      </c>
      <c r="AI37" s="304">
        <v>0.49358968866007674</v>
      </c>
      <c r="AJ37" s="304">
        <v>0.30090448579361823</v>
      </c>
      <c r="AK37" s="306"/>
      <c r="AL37" s="304">
        <v>0.29086361580508097</v>
      </c>
      <c r="AM37" s="304">
        <v>0.14154627433492134</v>
      </c>
      <c r="AN37" s="304">
        <v>7.284814438278471E-2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0.19651850516787686</v>
      </c>
      <c r="C38" s="304">
        <f t="shared" si="64"/>
        <v>0.20645165443247881</v>
      </c>
      <c r="D38" s="304">
        <f t="shared" si="65"/>
        <v>0.20841363223427578</v>
      </c>
      <c r="E38" s="304"/>
      <c r="F38" s="304">
        <v>3.5108496467718903E-3</v>
      </c>
      <c r="G38" s="304">
        <v>4.9563366478904535E-3</v>
      </c>
      <c r="H38" s="304">
        <v>9.0443101727340804E-3</v>
      </c>
      <c r="I38" s="304"/>
      <c r="J38" s="304">
        <v>3.2690326297620653E-3</v>
      </c>
      <c r="K38" s="304">
        <v>3.9409944660676504E-3</v>
      </c>
      <c r="L38" s="304">
        <v>4.9989199825932187E-3</v>
      </c>
      <c r="M38" s="304"/>
      <c r="N38" s="304">
        <v>2.1627530735351733E-2</v>
      </c>
      <c r="O38" s="304">
        <v>2.3414893719687409E-2</v>
      </c>
      <c r="P38" s="304">
        <v>2.5850287619140683E-2</v>
      </c>
      <c r="Q38" s="306"/>
      <c r="R38" s="304">
        <v>5.8846847780402514E-3</v>
      </c>
      <c r="S38" s="304">
        <v>5.8278550557158328E-3</v>
      </c>
      <c r="T38" s="304">
        <v>6.0904944263871635E-3</v>
      </c>
      <c r="U38" s="306"/>
      <c r="V38" s="304">
        <v>1.3033531981451723E-2</v>
      </c>
      <c r="W38" s="304">
        <v>1.4454158088679217E-2</v>
      </c>
      <c r="X38" s="304">
        <v>1.5345675704181312E-2</v>
      </c>
      <c r="Y38" s="306"/>
      <c r="Z38" s="304">
        <v>2.7735614600448825E-2</v>
      </c>
      <c r="AA38" s="304">
        <v>2.8099979684343246E-2</v>
      </c>
      <c r="AB38" s="304">
        <v>2.568999306046672E-2</v>
      </c>
      <c r="AC38" s="306"/>
      <c r="AD38" s="304">
        <v>4.5021987869303427E-2</v>
      </c>
      <c r="AE38" s="304">
        <v>4.8049766262467458E-2</v>
      </c>
      <c r="AF38" s="304">
        <v>4.2945377804837273E-2</v>
      </c>
      <c r="AG38" s="306"/>
      <c r="AH38" s="304">
        <v>5.7688641248376207E-2</v>
      </c>
      <c r="AI38" s="304">
        <v>6.099641417341195E-2</v>
      </c>
      <c r="AJ38" s="304">
        <v>6.1835977003305599E-2</v>
      </c>
      <c r="AK38" s="306"/>
      <c r="AL38" s="304">
        <v>1.8746631678370741E-2</v>
      </c>
      <c r="AM38" s="304">
        <v>1.6711256334215604E-2</v>
      </c>
      <c r="AN38" s="304">
        <v>1.661259646062975E-2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0.53523920440805028</v>
      </c>
      <c r="C39" s="304">
        <f t="shared" si="64"/>
        <v>0.54893970809874393</v>
      </c>
      <c r="D39" s="304">
        <f t="shared" si="65"/>
        <v>0.53694291320658782</v>
      </c>
      <c r="E39" s="304"/>
      <c r="F39" s="304">
        <v>2.7517766041959373E-3</v>
      </c>
      <c r="G39" s="304">
        <v>3.7623144177338919E-3</v>
      </c>
      <c r="H39" s="304">
        <v>5.6626433550059831E-3</v>
      </c>
      <c r="I39" s="304"/>
      <c r="J39" s="304">
        <v>3.0270512448041728E-2</v>
      </c>
      <c r="K39" s="304">
        <v>4.1391342357924923E-2</v>
      </c>
      <c r="L39" s="304">
        <v>5.6355658676982029E-2</v>
      </c>
      <c r="M39" s="304"/>
      <c r="N39" s="304">
        <v>9.7373660314123589E-2</v>
      </c>
      <c r="O39" s="304">
        <v>0.10911375209930796</v>
      </c>
      <c r="P39" s="304">
        <v>0.12340112629111286</v>
      </c>
      <c r="Q39" s="306"/>
      <c r="R39" s="304">
        <v>3.1767267621476192E-2</v>
      </c>
      <c r="S39" s="304">
        <v>3.7344477140953299E-2</v>
      </c>
      <c r="T39" s="304">
        <v>4.372690201053539E-2</v>
      </c>
      <c r="U39" s="306"/>
      <c r="V39" s="304">
        <v>3.4024251013667926E-2</v>
      </c>
      <c r="W39" s="304">
        <v>3.9368012455906626E-2</v>
      </c>
      <c r="X39" s="304">
        <v>4.5013619186920283E-2</v>
      </c>
      <c r="Y39" s="306"/>
      <c r="Z39" s="304">
        <v>0.11890920179220546</v>
      </c>
      <c r="AA39" s="304">
        <v>0.11878079549530805</v>
      </c>
      <c r="AB39" s="304">
        <v>0.10334907268761755</v>
      </c>
      <c r="AC39" s="306"/>
      <c r="AD39" s="304">
        <v>9.9709784449059272E-2</v>
      </c>
      <c r="AE39" s="304">
        <v>0.10254049462430768</v>
      </c>
      <c r="AF39" s="304">
        <v>9.4383312092576194E-2</v>
      </c>
      <c r="AG39" s="306"/>
      <c r="AH39" s="304">
        <v>6.5814282748832512E-2</v>
      </c>
      <c r="AI39" s="304">
        <v>5.3683500662570778E-2</v>
      </c>
      <c r="AJ39" s="304">
        <v>2.6168045430027421E-2</v>
      </c>
      <c r="AK39" s="306"/>
      <c r="AL39" s="304">
        <v>5.4618467416447651E-2</v>
      </c>
      <c r="AM39" s="304">
        <v>4.2955018844730714E-2</v>
      </c>
      <c r="AN39" s="304">
        <v>3.8882533475810152E-2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3.4662234196463673</v>
      </c>
      <c r="C40" s="304">
        <f t="shared" si="64"/>
        <v>3.9267531142801659</v>
      </c>
      <c r="D40" s="304">
        <f t="shared" si="65"/>
        <v>3.6814938297159414</v>
      </c>
      <c r="E40" s="304"/>
      <c r="F40" s="304">
        <v>3.9784720251448305E-4</v>
      </c>
      <c r="G40" s="304">
        <v>5.9836325741079892E-4</v>
      </c>
      <c r="H40" s="304">
        <v>8.5741772031737093E-4</v>
      </c>
      <c r="I40" s="304"/>
      <c r="J40" s="304">
        <v>5.0938507176401193E-2</v>
      </c>
      <c r="K40" s="304">
        <v>9.0647031907152315E-2</v>
      </c>
      <c r="L40" s="304">
        <v>0.17476646723942579</v>
      </c>
      <c r="M40" s="304"/>
      <c r="N40" s="304">
        <v>0.10728544056811425</v>
      </c>
      <c r="O40" s="304">
        <v>0.16528054336263387</v>
      </c>
      <c r="P40" s="304">
        <v>0.24320232011090825</v>
      </c>
      <c r="Q40" s="306"/>
      <c r="R40" s="305">
        <v>5.5609669260373071E-2</v>
      </c>
      <c r="S40" s="305">
        <v>7.78157430450028E-2</v>
      </c>
      <c r="T40" s="305">
        <v>9.5500238384911271E-2</v>
      </c>
      <c r="U40" s="306"/>
      <c r="V40" s="305">
        <v>0.11030849837099968</v>
      </c>
      <c r="W40" s="305">
        <v>0.15872106718246462</v>
      </c>
      <c r="X40" s="305">
        <v>0.184479236278801</v>
      </c>
      <c r="Y40" s="306"/>
      <c r="Z40" s="305">
        <v>0.74236036590118515</v>
      </c>
      <c r="AA40" s="305">
        <v>1.0102651791488915</v>
      </c>
      <c r="AB40" s="305">
        <v>1.1314891718100326</v>
      </c>
      <c r="AC40" s="306"/>
      <c r="AD40" s="305">
        <v>1.0623883922788393</v>
      </c>
      <c r="AE40" s="305">
        <v>1.4358217725932134</v>
      </c>
      <c r="AF40" s="305">
        <v>1.4142010293834568</v>
      </c>
      <c r="AG40" s="306"/>
      <c r="AH40" s="305">
        <v>0.80098706928244889</v>
      </c>
      <c r="AI40" s="305">
        <v>0.78202286550862254</v>
      </c>
      <c r="AJ40" s="305">
        <v>0.37830097297412146</v>
      </c>
      <c r="AK40" s="306"/>
      <c r="AL40" s="305">
        <v>0.53594762960549136</v>
      </c>
      <c r="AM40" s="305">
        <v>0.20558054827477396</v>
      </c>
      <c r="AN40" s="305">
        <v>5.8696975813966747E-2</v>
      </c>
    </row>
    <row r="41" spans="1:40" x14ac:dyDescent="0.2">
      <c r="A41" s="39" t="str">
        <f t="shared" si="63"/>
        <v>Elementary occupations</v>
      </c>
      <c r="B41" s="307">
        <f t="shared" si="66"/>
        <v>1.0662871466202994</v>
      </c>
      <c r="C41" s="307">
        <f t="shared" si="64"/>
        <v>0.90323563891067238</v>
      </c>
      <c r="D41" s="307">
        <f>SUM(H41,L41,P41,T41,X41,AB41,AF41,AJ41,AN41)</f>
        <v>0.75772102355521354</v>
      </c>
      <c r="E41" s="307"/>
      <c r="F41" s="307">
        <v>2.0206767842422739E-3</v>
      </c>
      <c r="G41" s="307">
        <v>2.7190256524058706E-3</v>
      </c>
      <c r="H41" s="307">
        <v>3.9369778363017643E-3</v>
      </c>
      <c r="I41" s="307"/>
      <c r="J41" s="307">
        <v>1.2743769313710246E-2</v>
      </c>
      <c r="K41" s="307">
        <v>1.8566925622995233E-2</v>
      </c>
      <c r="L41" s="307">
        <v>2.7966556400046996E-2</v>
      </c>
      <c r="M41" s="307"/>
      <c r="N41" s="307">
        <v>4.1907946240704576E-2</v>
      </c>
      <c r="O41" s="307">
        <v>4.6833198198699105E-2</v>
      </c>
      <c r="P41" s="307">
        <v>5.4907516586139078E-2</v>
      </c>
      <c r="Q41" s="308"/>
      <c r="R41" s="307">
        <v>2.9621047794116919E-2</v>
      </c>
      <c r="S41" s="307">
        <v>3.1992694060098456E-2</v>
      </c>
      <c r="T41" s="307">
        <v>3.9363418779735503E-2</v>
      </c>
      <c r="U41" s="308"/>
      <c r="V41" s="307">
        <v>2.1131295070133158E-2</v>
      </c>
      <c r="W41" s="307">
        <v>2.1881514983076722E-2</v>
      </c>
      <c r="X41" s="307">
        <v>2.3867979504671982E-2</v>
      </c>
      <c r="Y41" s="308"/>
      <c r="Z41" s="307">
        <v>0.12069929273696382</v>
      </c>
      <c r="AA41" s="307">
        <v>0.11423688178638695</v>
      </c>
      <c r="AB41" s="307">
        <v>0.10747624692144933</v>
      </c>
      <c r="AC41" s="308"/>
      <c r="AD41" s="307">
        <v>0.2930004660306601</v>
      </c>
      <c r="AE41" s="307">
        <v>0.28065257901856377</v>
      </c>
      <c r="AF41" s="307">
        <v>0.2335502666489333</v>
      </c>
      <c r="AG41" s="308"/>
      <c r="AH41" s="307">
        <v>0.35900334724418409</v>
      </c>
      <c r="AI41" s="307">
        <v>0.28764895553800651</v>
      </c>
      <c r="AJ41" s="307">
        <v>0.20049765411387677</v>
      </c>
      <c r="AK41" s="308"/>
      <c r="AL41" s="307">
        <v>0.1861593054055844</v>
      </c>
      <c r="AM41" s="307">
        <v>9.8703864050439696E-2</v>
      </c>
      <c r="AN41" s="307">
        <v>6.6154406764058787E-2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Worcestershire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11.78000000000001</v>
      </c>
      <c r="C50" s="305">
        <f>SUM(C51:C59)</f>
        <v>11.746999999999996</v>
      </c>
      <c r="D50" s="305">
        <f>SUM(D51:D59)</f>
        <v>11.942999999999998</v>
      </c>
      <c r="E50" s="304"/>
      <c r="F50" s="305">
        <f>SUM(F51:F59)</f>
        <v>2.7164310833649778E-2</v>
      </c>
      <c r="G50" s="305">
        <f>SUM(G51:G59)</f>
        <v>3.690371602434718E-2</v>
      </c>
      <c r="H50" s="305">
        <f>SUM(H51:H59)</f>
        <v>6.7081078112558368E-2</v>
      </c>
      <c r="I50" s="304"/>
      <c r="J50" s="305">
        <f>SUM(J51:J59)</f>
        <v>0.45229877925758732</v>
      </c>
      <c r="K50" s="305">
        <f>SUM(K51:K59)</f>
        <v>0.61164882814856902</v>
      </c>
      <c r="L50" s="305">
        <f>SUM(L51:L59)</f>
        <v>0.9936811773880897</v>
      </c>
      <c r="M50" s="304"/>
      <c r="N50" s="305">
        <f>SUM(N51:N59)</f>
        <v>0.91413518933989912</v>
      </c>
      <c r="O50" s="305">
        <f>SUM(O51:O59)</f>
        <v>0.96061531689946522</v>
      </c>
      <c r="P50" s="305">
        <f>SUM(P51:P59)</f>
        <v>1.1029284923508775</v>
      </c>
      <c r="Q50" s="304"/>
      <c r="R50" s="305">
        <f>SUM(R51:R59)</f>
        <v>0.3535768359962061</v>
      </c>
      <c r="S50" s="305">
        <f>SUM(S51:S59)</f>
        <v>0.37818095095887982</v>
      </c>
      <c r="T50" s="305">
        <f>SUM(T51:T59)</f>
        <v>0.47056276043890222</v>
      </c>
      <c r="U50" s="304"/>
      <c r="V50" s="305">
        <f>SUM(V51:V59)</f>
        <v>0.69594688008875094</v>
      </c>
      <c r="W50" s="305">
        <f>SUM(W51:W59)</f>
        <v>0.72011561646988664</v>
      </c>
      <c r="X50" s="305">
        <f>SUM(X51:X59)</f>
        <v>0.8593588476576659</v>
      </c>
      <c r="Y50" s="304"/>
      <c r="Z50" s="305">
        <f>SUM(Z51:Z59)</f>
        <v>3.531092102087964</v>
      </c>
      <c r="AA50" s="305">
        <f>SUM(AA51:AA59)</f>
        <v>3.6315172088959651</v>
      </c>
      <c r="AB50" s="305">
        <f>SUM(AB51:AB59)</f>
        <v>3.8025110377327769</v>
      </c>
      <c r="AC50" s="304"/>
      <c r="AD50" s="305">
        <f>SUM(AD51:AD59)</f>
        <v>3.0518475819300832</v>
      </c>
      <c r="AE50" s="305">
        <f>SUM(AE51:AE59)</f>
        <v>3.3334340159491798</v>
      </c>
      <c r="AF50" s="305">
        <f>SUM(AF51:AF59)</f>
        <v>3.3487273107699544</v>
      </c>
      <c r="AG50" s="304"/>
      <c r="AH50" s="305">
        <f>SUM(AH51:AH59)</f>
        <v>1.7531170039177981</v>
      </c>
      <c r="AI50" s="305">
        <f>SUM(AI51:AI59)</f>
        <v>1.545811963505314</v>
      </c>
      <c r="AJ50" s="305">
        <f>SUM(AJ51:AJ59)</f>
        <v>1.1228325875622049</v>
      </c>
      <c r="AK50" s="304"/>
      <c r="AL50" s="305">
        <f>SUM(AL51:AL59)</f>
        <v>1.0008213165480726</v>
      </c>
      <c r="AM50" s="305">
        <f>SUM(AM51:AM59)</f>
        <v>0.52877238314838981</v>
      </c>
      <c r="AN50" s="305">
        <f>SUM(AN51:AN59)</f>
        <v>0.175316707986968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1.0638250637842452</v>
      </c>
      <c r="C51" s="304">
        <f t="shared" ref="C51:D51" si="68">SUM(G51,K51,O51,S51,W51,AA51,AE51,AI51,AM51)</f>
        <v>0.9858723293526801</v>
      </c>
      <c r="D51" s="304">
        <f t="shared" si="68"/>
        <v>1.1365321630919698</v>
      </c>
      <c r="E51" s="304"/>
      <c r="F51" s="304">
        <v>2.7380450523634857E-3</v>
      </c>
      <c r="G51" s="304">
        <v>3.8797192341037345E-3</v>
      </c>
      <c r="H51" s="304">
        <v>6.6988584504357306E-3</v>
      </c>
      <c r="I51" s="304"/>
      <c r="J51" s="304">
        <v>0.10989329322914708</v>
      </c>
      <c r="K51" s="304">
        <v>0.14369196501520118</v>
      </c>
      <c r="L51" s="304">
        <v>0.25316477154791023</v>
      </c>
      <c r="M51" s="304"/>
      <c r="N51" s="304">
        <v>0.17382362938749829</v>
      </c>
      <c r="O51" s="304">
        <v>0.16676573143511797</v>
      </c>
      <c r="P51" s="304">
        <v>0.17970175694402607</v>
      </c>
      <c r="Q51" s="304"/>
      <c r="R51" s="304">
        <v>5.1335510252674584E-2</v>
      </c>
      <c r="S51" s="304">
        <v>4.6678586384921832E-2</v>
      </c>
      <c r="T51" s="304">
        <v>4.9877158448130794E-2</v>
      </c>
      <c r="U51" s="304"/>
      <c r="V51" s="304">
        <v>0.11283655202214478</v>
      </c>
      <c r="W51" s="304">
        <v>0.10377012187920984</v>
      </c>
      <c r="X51" s="304">
        <v>0.11862962350266715</v>
      </c>
      <c r="Y51" s="304"/>
      <c r="Z51" s="304">
        <v>0.27249198592922197</v>
      </c>
      <c r="AA51" s="304">
        <v>0.24806126621041927</v>
      </c>
      <c r="AB51" s="304">
        <v>0.30770550023047205</v>
      </c>
      <c r="AC51" s="304"/>
      <c r="AD51" s="304">
        <v>0.15611500362975775</v>
      </c>
      <c r="AE51" s="304">
        <v>0.13947122119596223</v>
      </c>
      <c r="AF51" s="304">
        <v>0.12759906925933109</v>
      </c>
      <c r="AG51" s="304"/>
      <c r="AH51" s="304">
        <v>0.10577366306994695</v>
      </c>
      <c r="AI51" s="304">
        <v>8.2753756503410186E-2</v>
      </c>
      <c r="AJ51" s="304">
        <v>5.6484093573912618E-2</v>
      </c>
      <c r="AK51" s="304"/>
      <c r="AL51" s="304">
        <v>7.8817381211490428E-2</v>
      </c>
      <c r="AM51" s="304">
        <v>5.0799961494333863E-2</v>
      </c>
      <c r="AN51" s="304">
        <v>3.6671331135084161E-2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1.3911444913057107</v>
      </c>
      <c r="C52" s="304">
        <f t="shared" ref="C52:C59" si="70">SUM(G52,K52,O52,S52,W52,AA52,AE52,AI52,AM52)</f>
        <v>1.3898038828566275</v>
      </c>
      <c r="D52" s="304">
        <f t="shared" ref="D52:D59" si="71">SUM(H52,L52,P52,T52,X52,AB52,AF52,AJ52,AN52)</f>
        <v>1.5775130539689377</v>
      </c>
      <c r="E52" s="304"/>
      <c r="F52" s="304">
        <v>1.2653891875073426E-2</v>
      </c>
      <c r="G52" s="304">
        <v>1.5442702660860461E-2</v>
      </c>
      <c r="H52" s="304">
        <v>2.0766446387709012E-2</v>
      </c>
      <c r="I52" s="304"/>
      <c r="J52" s="304">
        <v>0.16841775710374565</v>
      </c>
      <c r="K52" s="304">
        <v>0.22518873708464462</v>
      </c>
      <c r="L52" s="304">
        <v>0.34701990467678306</v>
      </c>
      <c r="M52" s="304"/>
      <c r="N52" s="304">
        <v>0.27775306929311683</v>
      </c>
      <c r="O52" s="304">
        <v>0.26339257135241922</v>
      </c>
      <c r="P52" s="304">
        <v>0.26578054359219172</v>
      </c>
      <c r="Q52" s="304"/>
      <c r="R52" s="304">
        <v>4.2399922836892125E-2</v>
      </c>
      <c r="S52" s="304">
        <v>3.3759132304556461E-2</v>
      </c>
      <c r="T52" s="304">
        <v>3.7793041954408864E-2</v>
      </c>
      <c r="U52" s="304"/>
      <c r="V52" s="304">
        <v>0.11746191536573636</v>
      </c>
      <c r="W52" s="304">
        <v>9.1361248874185355E-2</v>
      </c>
      <c r="X52" s="304">
        <v>6.7334170653663511E-2</v>
      </c>
      <c r="Y52" s="304"/>
      <c r="Z52" s="304">
        <v>0.40368297733384578</v>
      </c>
      <c r="AA52" s="304">
        <v>0.41799530391987849</v>
      </c>
      <c r="AB52" s="304">
        <v>0.52112113205293387</v>
      </c>
      <c r="AC52" s="304"/>
      <c r="AD52" s="304">
        <v>0.23170278176735035</v>
      </c>
      <c r="AE52" s="304">
        <v>0.23994827993411738</v>
      </c>
      <c r="AF52" s="304">
        <v>0.2536222366021092</v>
      </c>
      <c r="AG52" s="304"/>
      <c r="AH52" s="304">
        <v>8.0953113160249376E-2</v>
      </c>
      <c r="AI52" s="304">
        <v>6.7870069027069976E-2</v>
      </c>
      <c r="AJ52" s="304">
        <v>4.6876916696289364E-2</v>
      </c>
      <c r="AK52" s="304"/>
      <c r="AL52" s="304">
        <v>5.6119062569700777E-2</v>
      </c>
      <c r="AM52" s="304">
        <v>3.4845837698895821E-2</v>
      </c>
      <c r="AN52" s="304">
        <v>1.7198661352848824E-2</v>
      </c>
    </row>
    <row r="53" spans="1:40" x14ac:dyDescent="0.2">
      <c r="A53" s="13" t="str">
        <f t="shared" si="67"/>
        <v>Associate professional occupations</v>
      </c>
      <c r="B53" s="304">
        <f t="shared" si="69"/>
        <v>0.64685380911718826</v>
      </c>
      <c r="C53" s="304">
        <f t="shared" si="70"/>
        <v>0.58257220571157986</v>
      </c>
      <c r="D53" s="304">
        <f t="shared" si="71"/>
        <v>0.637463183891673</v>
      </c>
      <c r="E53" s="304"/>
      <c r="F53" s="304">
        <v>1.4783194284929638E-3</v>
      </c>
      <c r="G53" s="304">
        <v>1.899718632380654E-3</v>
      </c>
      <c r="H53" s="304">
        <v>3.2753885182119965E-3</v>
      </c>
      <c r="I53" s="304"/>
      <c r="J53" s="304">
        <v>5.1467515415202461E-2</v>
      </c>
      <c r="K53" s="304">
        <v>6.4642034392971087E-2</v>
      </c>
      <c r="L53" s="304">
        <v>0.10973431013966266</v>
      </c>
      <c r="M53" s="304"/>
      <c r="N53" s="304">
        <v>0.10380967183689077</v>
      </c>
      <c r="O53" s="304">
        <v>9.9000331702166794E-2</v>
      </c>
      <c r="P53" s="304">
        <v>0.11013597392933801</v>
      </c>
      <c r="Q53" s="304"/>
      <c r="R53" s="304">
        <v>4.5304209687237827E-2</v>
      </c>
      <c r="S53" s="304">
        <v>4.6099441573412489E-2</v>
      </c>
      <c r="T53" s="304">
        <v>5.7690027073951315E-2</v>
      </c>
      <c r="U53" s="304"/>
      <c r="V53" s="304">
        <v>9.3667230305128635E-2</v>
      </c>
      <c r="W53" s="304">
        <v>8.2572233686498353E-2</v>
      </c>
      <c r="X53" s="304">
        <v>9.4200174413872642E-2</v>
      </c>
      <c r="Y53" s="304"/>
      <c r="Z53" s="304">
        <v>0.1210597949031377</v>
      </c>
      <c r="AA53" s="304">
        <v>9.2534322538264199E-2</v>
      </c>
      <c r="AB53" s="304">
        <v>8.4558157052757391E-2</v>
      </c>
      <c r="AC53" s="304"/>
      <c r="AD53" s="304">
        <v>0.11438181910180262</v>
      </c>
      <c r="AE53" s="304">
        <v>0.10544763112798508</v>
      </c>
      <c r="AF53" s="304">
        <v>0.10985997949384893</v>
      </c>
      <c r="AG53" s="304"/>
      <c r="AH53" s="304">
        <v>9.1336209560779202E-2</v>
      </c>
      <c r="AI53" s="304">
        <v>7.6652539235529227E-2</v>
      </c>
      <c r="AJ53" s="304">
        <v>5.7859309782431749E-2</v>
      </c>
      <c r="AK53" s="304"/>
      <c r="AL53" s="304">
        <v>2.4349038878516117E-2</v>
      </c>
      <c r="AM53" s="304">
        <v>1.3723952822372038E-2</v>
      </c>
      <c r="AN53" s="304">
        <v>1.0149863487598379E-2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0.92562712526059476</v>
      </c>
      <c r="C54" s="304">
        <f t="shared" si="70"/>
        <v>0.86240000147301887</v>
      </c>
      <c r="D54" s="304">
        <f t="shared" si="71"/>
        <v>0.80590477065931476</v>
      </c>
      <c r="E54" s="304"/>
      <c r="F54" s="304">
        <v>7.3926228901668714E-3</v>
      </c>
      <c r="G54" s="304">
        <v>1.0761994311976232E-2</v>
      </c>
      <c r="H54" s="304">
        <v>2.7501374622724579E-2</v>
      </c>
      <c r="I54" s="304"/>
      <c r="J54" s="304">
        <v>5.1587175328927544E-2</v>
      </c>
      <c r="K54" s="304">
        <v>7.1188864971292981E-2</v>
      </c>
      <c r="L54" s="304">
        <v>0.10603915387123378</v>
      </c>
      <c r="M54" s="304"/>
      <c r="N54" s="304">
        <v>0.14283393709243661</v>
      </c>
      <c r="O54" s="304">
        <v>0.15944183551074601</v>
      </c>
      <c r="P54" s="304">
        <v>0.20318435414823324</v>
      </c>
      <c r="Q54" s="304"/>
      <c r="R54" s="304">
        <v>8.9779439004908507E-2</v>
      </c>
      <c r="S54" s="304">
        <v>9.7208911989238672E-2</v>
      </c>
      <c r="T54" s="304">
        <v>0.12783653034678683</v>
      </c>
      <c r="U54" s="304"/>
      <c r="V54" s="304">
        <v>4.9141531949230439E-2</v>
      </c>
      <c r="W54" s="304">
        <v>5.1963559745152051E-2</v>
      </c>
      <c r="X54" s="304">
        <v>7.5955481726599633E-2</v>
      </c>
      <c r="Y54" s="304"/>
      <c r="Z54" s="304">
        <v>0.15716873268440901</v>
      </c>
      <c r="AA54" s="304">
        <v>0.13175076784431972</v>
      </c>
      <c r="AB54" s="304">
        <v>9.0625393089504805E-2</v>
      </c>
      <c r="AC54" s="304"/>
      <c r="AD54" s="304">
        <v>0.14895907715209195</v>
      </c>
      <c r="AE54" s="304">
        <v>0.11656025191158922</v>
      </c>
      <c r="AF54" s="304">
        <v>5.599358114811509E-2</v>
      </c>
      <c r="AG54" s="304"/>
      <c r="AH54" s="304">
        <v>0.21080273593903145</v>
      </c>
      <c r="AI54" s="304">
        <v>0.19576842091803465</v>
      </c>
      <c r="AJ54" s="304">
        <v>0.11363796664122269</v>
      </c>
      <c r="AK54" s="304"/>
      <c r="AL54" s="304">
        <v>6.7961873219392566E-2</v>
      </c>
      <c r="AM54" s="304">
        <v>2.7755394270669167E-2</v>
      </c>
      <c r="AN54" s="304">
        <v>5.1309350648941583E-3</v>
      </c>
    </row>
    <row r="55" spans="1:40" x14ac:dyDescent="0.2">
      <c r="A55" s="13" t="str">
        <f t="shared" si="67"/>
        <v>Skilled trades occupations</v>
      </c>
      <c r="B55" s="304">
        <f t="shared" si="69"/>
        <v>5.8985819763906999</v>
      </c>
      <c r="C55" s="304">
        <f t="shared" si="70"/>
        <v>5.9368479284330284</v>
      </c>
      <c r="D55" s="304">
        <f t="shared" si="71"/>
        <v>5.6136051962138644</v>
      </c>
      <c r="E55" s="304"/>
      <c r="F55" s="304">
        <v>6.3173562254132017E-4</v>
      </c>
      <c r="G55" s="304">
        <v>8.6517124216115005E-4</v>
      </c>
      <c r="H55" s="304">
        <v>1.1668792495092592E-3</v>
      </c>
      <c r="I55" s="304"/>
      <c r="J55" s="304">
        <v>4.2092876289053151E-2</v>
      </c>
      <c r="K55" s="304">
        <v>6.1934081779143529E-2</v>
      </c>
      <c r="L55" s="304">
        <v>9.8913822503942483E-2</v>
      </c>
      <c r="M55" s="304"/>
      <c r="N55" s="304">
        <v>0.15210852140650816</v>
      </c>
      <c r="O55" s="304">
        <v>0.1916440257728485</v>
      </c>
      <c r="P55" s="304">
        <v>0.23922685210770703</v>
      </c>
      <c r="Q55" s="304"/>
      <c r="R55" s="304">
        <v>9.6734592860500526E-2</v>
      </c>
      <c r="S55" s="304">
        <v>0.11634354499207715</v>
      </c>
      <c r="T55" s="304">
        <v>0.14324830315861917</v>
      </c>
      <c r="U55" s="304"/>
      <c r="V55" s="304">
        <v>0.25275273929298187</v>
      </c>
      <c r="W55" s="304">
        <v>0.30111403450723295</v>
      </c>
      <c r="X55" s="304">
        <v>0.39269714921233079</v>
      </c>
      <c r="Y55" s="304"/>
      <c r="Z55" s="304">
        <v>2.088976055585118</v>
      </c>
      <c r="AA55" s="304">
        <v>2.1394533561073645</v>
      </c>
      <c r="AB55" s="304">
        <v>2.0126730279606631</v>
      </c>
      <c r="AC55" s="304"/>
      <c r="AD55" s="304">
        <v>1.8524140321653804</v>
      </c>
      <c r="AE55" s="304">
        <v>2.0652648733359844</v>
      </c>
      <c r="AF55" s="304">
        <v>2.0488156076299266</v>
      </c>
      <c r="AG55" s="304"/>
      <c r="AH55" s="304">
        <v>0.84683662423243955</v>
      </c>
      <c r="AI55" s="304">
        <v>0.75885124471683219</v>
      </c>
      <c r="AJ55" s="304">
        <v>0.61029416032827499</v>
      </c>
      <c r="AK55" s="304"/>
      <c r="AL55" s="304">
        <v>0.56603479893617703</v>
      </c>
      <c r="AM55" s="304">
        <v>0.30137759597938324</v>
      </c>
      <c r="AN55" s="304">
        <v>6.6569394062892279E-2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2.6880770494033111E-2</v>
      </c>
      <c r="C56" s="304">
        <f t="shared" si="70"/>
        <v>2.7607289150712488E-2</v>
      </c>
      <c r="D56" s="304">
        <f t="shared" si="71"/>
        <v>3.1076335811266363E-2</v>
      </c>
      <c r="E56" s="304"/>
      <c r="F56" s="304">
        <v>1.1408496844217117E-5</v>
      </c>
      <c r="G56" s="304">
        <v>1.7953226092380351E-5</v>
      </c>
      <c r="H56" s="304">
        <v>4.1842916613994366E-5</v>
      </c>
      <c r="I56" s="304"/>
      <c r="J56" s="304">
        <v>1.6049558508326534E-3</v>
      </c>
      <c r="K56" s="304">
        <v>2.0576371722514477E-3</v>
      </c>
      <c r="L56" s="304">
        <v>2.9653982600328045E-3</v>
      </c>
      <c r="M56" s="304"/>
      <c r="N56" s="304">
        <v>1.8143847965531234E-3</v>
      </c>
      <c r="O56" s="304">
        <v>1.9637085899698397E-3</v>
      </c>
      <c r="P56" s="304">
        <v>2.3616666350924969E-3</v>
      </c>
      <c r="Q56" s="304"/>
      <c r="R56" s="304">
        <v>3.6025106218380765E-4</v>
      </c>
      <c r="S56" s="304">
        <v>4.494775017691019E-4</v>
      </c>
      <c r="T56" s="304">
        <v>5.6827407497891903E-4</v>
      </c>
      <c r="U56" s="304"/>
      <c r="V56" s="304">
        <v>7.7854522330111768E-4</v>
      </c>
      <c r="W56" s="304">
        <v>7.8587876340175441E-4</v>
      </c>
      <c r="X56" s="304">
        <v>8.8878527364130515E-4</v>
      </c>
      <c r="Y56" s="304"/>
      <c r="Z56" s="304">
        <v>9.5450790624465581E-3</v>
      </c>
      <c r="AA56" s="304">
        <v>1.1020159977854946E-2</v>
      </c>
      <c r="AB56" s="304">
        <v>1.3805148147630807E-2</v>
      </c>
      <c r="AC56" s="304"/>
      <c r="AD56" s="304">
        <v>2.970572707942628E-3</v>
      </c>
      <c r="AE56" s="304">
        <v>3.2582601203068481E-3</v>
      </c>
      <c r="AF56" s="304">
        <v>4.1070483131655355E-3</v>
      </c>
      <c r="AG56" s="304"/>
      <c r="AH56" s="304">
        <v>5.0834356638745151E-3</v>
      </c>
      <c r="AI56" s="304">
        <v>4.442916006227756E-3</v>
      </c>
      <c r="AJ56" s="304">
        <v>4.1651391067530925E-3</v>
      </c>
      <c r="AK56" s="304"/>
      <c r="AL56" s="304">
        <v>4.7121376300544894E-3</v>
      </c>
      <c r="AM56" s="304">
        <v>3.6112977928384172E-3</v>
      </c>
      <c r="AN56" s="304">
        <v>2.1730330833574073E-3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0.22225301191584956</v>
      </c>
      <c r="C57" s="304">
        <f t="shared" si="70"/>
        <v>0.24373252180431368</v>
      </c>
      <c r="D57" s="304">
        <f t="shared" si="71"/>
        <v>0.25401139103260295</v>
      </c>
      <c r="E57" s="304"/>
      <c r="F57" s="304">
        <v>4.0270718683904861E-4</v>
      </c>
      <c r="G57" s="304">
        <v>6.715828175962612E-4</v>
      </c>
      <c r="H57" s="304">
        <v>1.4644256391388669E-3</v>
      </c>
      <c r="I57" s="304"/>
      <c r="J57" s="304">
        <v>1.2426018140030462E-2</v>
      </c>
      <c r="K57" s="304">
        <v>1.7652506176716955E-2</v>
      </c>
      <c r="L57" s="304">
        <v>2.6670304494671334E-2</v>
      </c>
      <c r="M57" s="304"/>
      <c r="N57" s="304">
        <v>3.5471210204850202E-2</v>
      </c>
      <c r="O57" s="304">
        <v>4.3569483120793312E-2</v>
      </c>
      <c r="P57" s="304">
        <v>5.2442957704230311E-2</v>
      </c>
      <c r="Q57" s="304"/>
      <c r="R57" s="304">
        <v>1.0151186147497332E-2</v>
      </c>
      <c r="S57" s="304">
        <v>1.3256655286781974E-2</v>
      </c>
      <c r="T57" s="304">
        <v>1.6596484952662506E-2</v>
      </c>
      <c r="U57" s="304"/>
      <c r="V57" s="304">
        <v>1.2936670905438258E-2</v>
      </c>
      <c r="W57" s="304">
        <v>1.5615191471757026E-2</v>
      </c>
      <c r="X57" s="304">
        <v>1.8215058605543028E-2</v>
      </c>
      <c r="Y57" s="304"/>
      <c r="Z57" s="304">
        <v>7.9563113355623077E-2</v>
      </c>
      <c r="AA57" s="304">
        <v>9.002766051111262E-2</v>
      </c>
      <c r="AB57" s="304">
        <v>0.10038615179426316</v>
      </c>
      <c r="AC57" s="304"/>
      <c r="AD57" s="304">
        <v>1.3774452093425118E-2</v>
      </c>
      <c r="AE57" s="304">
        <v>1.1395755435380401E-2</v>
      </c>
      <c r="AF57" s="304">
        <v>6.1914250295693092E-3</v>
      </c>
      <c r="AG57" s="304"/>
      <c r="AH57" s="304">
        <v>2.3019112566573647E-2</v>
      </c>
      <c r="AI57" s="304">
        <v>2.3478142297594085E-2</v>
      </c>
      <c r="AJ57" s="304">
        <v>1.0447347545139086E-2</v>
      </c>
      <c r="AK57" s="304"/>
      <c r="AL57" s="304">
        <v>3.4508541315572398E-2</v>
      </c>
      <c r="AM57" s="304">
        <v>2.8065544686581036E-2</v>
      </c>
      <c r="AN57" s="304">
        <v>2.1597235267385301E-2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0.8718081575128388</v>
      </c>
      <c r="C58" s="304">
        <f t="shared" si="70"/>
        <v>1.0118531797704431</v>
      </c>
      <c r="D58" s="304">
        <f t="shared" si="71"/>
        <v>1.0966805245038218</v>
      </c>
      <c r="E58" s="304"/>
      <c r="F58" s="304">
        <v>1.7935798264391118E-3</v>
      </c>
      <c r="G58" s="304">
        <v>3.2687289261875197E-3</v>
      </c>
      <c r="H58" s="304">
        <v>5.9560331633768671E-3</v>
      </c>
      <c r="I58" s="304"/>
      <c r="J58" s="304">
        <v>8.8070888032002592E-3</v>
      </c>
      <c r="K58" s="304">
        <v>1.5457946374635587E-2</v>
      </c>
      <c r="L58" s="304">
        <v>3.0302870905147886E-2</v>
      </c>
      <c r="M58" s="304"/>
      <c r="N58" s="304">
        <v>1.4690672384039932E-2</v>
      </c>
      <c r="O58" s="304">
        <v>2.1073875570242252E-2</v>
      </c>
      <c r="P58" s="304">
        <v>3.488109348343086E-2</v>
      </c>
      <c r="Q58" s="304"/>
      <c r="R58" s="304">
        <v>1.3937454947122053E-2</v>
      </c>
      <c r="S58" s="304">
        <v>2.0546567130776079E-2</v>
      </c>
      <c r="T58" s="304">
        <v>3.2902528047836443E-2</v>
      </c>
      <c r="U58" s="304"/>
      <c r="V58" s="304">
        <v>3.3787473192310624E-2</v>
      </c>
      <c r="W58" s="304">
        <v>4.4590300130513155E-2</v>
      </c>
      <c r="X58" s="304">
        <v>5.7857064216733478E-2</v>
      </c>
      <c r="Y58" s="304"/>
      <c r="Z58" s="304">
        <v>0.21868447728288157</v>
      </c>
      <c r="AA58" s="304">
        <v>0.28308980092993868</v>
      </c>
      <c r="AB58" s="304">
        <v>0.35886229167126205</v>
      </c>
      <c r="AC58" s="304"/>
      <c r="AD58" s="304">
        <v>0.31204541421068799</v>
      </c>
      <c r="AE58" s="304">
        <v>0.40705507052459555</v>
      </c>
      <c r="AF58" s="304">
        <v>0.45471549328332772</v>
      </c>
      <c r="AG58" s="304"/>
      <c r="AH58" s="304">
        <v>0.20314015106584368</v>
      </c>
      <c r="AI58" s="304">
        <v>0.18116089879862082</v>
      </c>
      <c r="AJ58" s="304">
        <v>0.1093012789440355</v>
      </c>
      <c r="AK58" s="304"/>
      <c r="AL58" s="304">
        <v>6.492184580031353E-2</v>
      </c>
      <c r="AM58" s="304">
        <v>3.5609991384933287E-2</v>
      </c>
      <c r="AN58" s="304">
        <v>1.1901870788671047E-2</v>
      </c>
    </row>
    <row r="59" spans="1:40" x14ac:dyDescent="0.2">
      <c r="A59" s="13" t="str">
        <f t="shared" si="67"/>
        <v>Elementary occupations</v>
      </c>
      <c r="B59" s="304">
        <f t="shared" si="69"/>
        <v>0.73302559421885016</v>
      </c>
      <c r="C59" s="304">
        <f t="shared" si="70"/>
        <v>0.70631066144759358</v>
      </c>
      <c r="D59" s="304">
        <f t="shared" si="71"/>
        <v>0.79021338082654669</v>
      </c>
      <c r="E59" s="304"/>
      <c r="F59" s="304">
        <v>6.2000454889335336E-5</v>
      </c>
      <c r="G59" s="304">
        <v>9.6144972988789439E-5</v>
      </c>
      <c r="H59" s="304">
        <v>2.0982916483804935E-4</v>
      </c>
      <c r="I59" s="304"/>
      <c r="J59" s="304">
        <v>6.0020990974480942E-3</v>
      </c>
      <c r="K59" s="304">
        <v>9.8350551817115214E-3</v>
      </c>
      <c r="L59" s="304">
        <v>1.8870640988705546E-2</v>
      </c>
      <c r="M59" s="304"/>
      <c r="N59" s="304">
        <v>1.1830092938004945E-2</v>
      </c>
      <c r="O59" s="304">
        <v>1.3763753845161385E-2</v>
      </c>
      <c r="P59" s="304">
        <v>1.5213293806627771E-2</v>
      </c>
      <c r="Q59" s="304"/>
      <c r="R59" s="304">
        <v>3.5742691971893635E-3</v>
      </c>
      <c r="S59" s="304">
        <v>3.83863379534606E-3</v>
      </c>
      <c r="T59" s="304">
        <v>4.0504123815274509E-3</v>
      </c>
      <c r="U59" s="304"/>
      <c r="V59" s="304">
        <v>2.2584221832479011E-2</v>
      </c>
      <c r="W59" s="304">
        <v>2.8343047411936169E-2</v>
      </c>
      <c r="X59" s="304">
        <v>3.3581340052614393E-2</v>
      </c>
      <c r="Y59" s="304"/>
      <c r="Z59" s="304">
        <v>0.17991988595128022</v>
      </c>
      <c r="AA59" s="304">
        <v>0.21758457085681282</v>
      </c>
      <c r="AB59" s="304">
        <v>0.31277423573329</v>
      </c>
      <c r="AC59" s="304"/>
      <c r="AD59" s="304">
        <v>0.21948442910164445</v>
      </c>
      <c r="AE59" s="304">
        <v>0.24503267236325874</v>
      </c>
      <c r="AF59" s="304">
        <v>0.28782287001056134</v>
      </c>
      <c r="AG59" s="304"/>
      <c r="AH59" s="304">
        <v>0.18617195865905944</v>
      </c>
      <c r="AI59" s="304">
        <v>0.15483397600199514</v>
      </c>
      <c r="AJ59" s="304">
        <v>0.11376637494414568</v>
      </c>
      <c r="AK59" s="304"/>
      <c r="AL59" s="304">
        <v>0.10339663698685533</v>
      </c>
      <c r="AM59" s="304">
        <v>3.2982807018382986E-2</v>
      </c>
      <c r="AN59" s="304">
        <v>3.924383744236465E-3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42.279999999999994</v>
      </c>
      <c r="C62" s="305">
        <f>SUM(C63:C71)</f>
        <v>43.48299999999999</v>
      </c>
      <c r="D62" s="305">
        <f>SUM(D63:D71)</f>
        <v>46.269999999999996</v>
      </c>
      <c r="E62" s="304"/>
      <c r="F62" s="305">
        <f>SUM(F63:F71)</f>
        <v>0.12197440738388354</v>
      </c>
      <c r="G62" s="305">
        <f>SUM(G63:G71)</f>
        <v>0.17821129893861334</v>
      </c>
      <c r="H62" s="305">
        <f>SUM(H63:H71)</f>
        <v>0.35058734907923328</v>
      </c>
      <c r="I62" s="304"/>
      <c r="J62" s="305">
        <f>SUM(J63:J71)</f>
        <v>1.550338156650731</v>
      </c>
      <c r="K62" s="305">
        <f>SUM(K63:K71)</f>
        <v>2.2031004784218204</v>
      </c>
      <c r="L62" s="305">
        <f>SUM(L63:L71)</f>
        <v>4.2813827029593075</v>
      </c>
      <c r="M62" s="304"/>
      <c r="N62" s="305">
        <f>SUM(N63:N71)</f>
        <v>5.4809181236056599</v>
      </c>
      <c r="O62" s="305">
        <f>SUM(O63:O71)</f>
        <v>6.3751648689962845</v>
      </c>
      <c r="P62" s="305">
        <f>SUM(P63:P71)</f>
        <v>8.8833036106911987</v>
      </c>
      <c r="Q62" s="304"/>
      <c r="R62" s="305">
        <f>SUM(R63:R71)</f>
        <v>1.6603272988481603</v>
      </c>
      <c r="S62" s="305">
        <f>SUM(S63:S71)</f>
        <v>1.8772418097339139</v>
      </c>
      <c r="T62" s="305">
        <f>SUM(T63:T71)</f>
        <v>2.6526962411383415</v>
      </c>
      <c r="U62" s="304"/>
      <c r="V62" s="305">
        <f>SUM(V63:V71)</f>
        <v>1.9279165270819361</v>
      </c>
      <c r="W62" s="305">
        <f>SUM(W63:W71)</f>
        <v>2.1424982773248744</v>
      </c>
      <c r="X62" s="305">
        <f>SUM(X63:X71)</f>
        <v>2.8608551593448679</v>
      </c>
      <c r="Y62" s="304"/>
      <c r="Z62" s="305">
        <f>SUM(Z63:Z71)</f>
        <v>9.3521817467442041</v>
      </c>
      <c r="AA62" s="305">
        <f>SUM(AA63:AA71)</f>
        <v>9.9276693868063184</v>
      </c>
      <c r="AB62" s="305">
        <f>SUM(AB63:AB71)</f>
        <v>10.632865856488548</v>
      </c>
      <c r="AC62" s="304"/>
      <c r="AD62" s="305">
        <f>SUM(AD63:AD71)</f>
        <v>10.721055739028394</v>
      </c>
      <c r="AE62" s="305">
        <f>SUM(AE63:AE71)</f>
        <v>11.679474537858891</v>
      </c>
      <c r="AF62" s="305">
        <f>SUM(AF63:AF71)</f>
        <v>11.092950873849187</v>
      </c>
      <c r="AG62" s="304"/>
      <c r="AH62" s="305">
        <f>SUM(AH63:AH71)</f>
        <v>7.2268135333008985</v>
      </c>
      <c r="AI62" s="305">
        <f>SUM(AI63:AI71)</f>
        <v>6.3928238493035039</v>
      </c>
      <c r="AJ62" s="305">
        <f>SUM(AJ63:AJ71)</f>
        <v>3.8385399689679804</v>
      </c>
      <c r="AK62" s="304"/>
      <c r="AL62" s="305">
        <f>SUM(AL63:AL71)</f>
        <v>4.238474467356121</v>
      </c>
      <c r="AM62" s="305">
        <f>SUM(AM63:AM71)</f>
        <v>2.7068154926157764</v>
      </c>
      <c r="AN62" s="305">
        <f>SUM(AN63:AN71)</f>
        <v>1.6768182374813385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5.7705690486937478</v>
      </c>
      <c r="C63" s="304">
        <f t="shared" ref="C63:C71" si="73">SUM(G63,K63,O63,S63,W63,AA63,AE63,AI63,AM63)</f>
        <v>6.1334375302631932</v>
      </c>
      <c r="D63" s="304">
        <f t="shared" ref="D63:D71" si="74">SUM(H63,L63,P63,T63,X63,AB63,AF63,AJ63,AN63)</f>
        <v>7.3311187604320098</v>
      </c>
      <c r="E63" s="304"/>
      <c r="F63" s="304">
        <v>2.1524363020372667E-2</v>
      </c>
      <c r="G63" s="304">
        <v>3.3209705686535855E-2</v>
      </c>
      <c r="H63" s="304">
        <v>7.1317500619847013E-2</v>
      </c>
      <c r="I63" s="304"/>
      <c r="J63" s="304">
        <v>0.34834848218356013</v>
      </c>
      <c r="K63" s="304">
        <v>0.49398153351443386</v>
      </c>
      <c r="L63" s="304">
        <v>0.99489597712110067</v>
      </c>
      <c r="M63" s="304"/>
      <c r="N63" s="304">
        <v>1.2386277671712114</v>
      </c>
      <c r="O63" s="304">
        <v>1.4244772591169614</v>
      </c>
      <c r="P63" s="304">
        <v>1.9684398818911089</v>
      </c>
      <c r="Q63" s="304"/>
      <c r="R63" s="304">
        <v>0.25987343119594902</v>
      </c>
      <c r="S63" s="304">
        <v>0.28251632927217757</v>
      </c>
      <c r="T63" s="304">
        <v>0.40288683946471521</v>
      </c>
      <c r="U63" s="304"/>
      <c r="V63" s="304">
        <v>0.32880988950954809</v>
      </c>
      <c r="W63" s="304">
        <v>0.34434701866164796</v>
      </c>
      <c r="X63" s="304">
        <v>0.42785588057461371</v>
      </c>
      <c r="Y63" s="304"/>
      <c r="Z63" s="304">
        <v>1.1178653492969555</v>
      </c>
      <c r="AA63" s="304">
        <v>1.149959610232189</v>
      </c>
      <c r="AB63" s="304">
        <v>1.3279672396864841</v>
      </c>
      <c r="AC63" s="304"/>
      <c r="AD63" s="304">
        <v>1.2625005149591588</v>
      </c>
      <c r="AE63" s="304">
        <v>1.3675110888476301</v>
      </c>
      <c r="AF63" s="304">
        <v>1.3602091141356003</v>
      </c>
      <c r="AG63" s="304"/>
      <c r="AH63" s="304">
        <v>0.96556863170813811</v>
      </c>
      <c r="AI63" s="304">
        <v>0.88046405985239518</v>
      </c>
      <c r="AJ63" s="304">
        <v>0.66352912268612296</v>
      </c>
      <c r="AK63" s="304"/>
      <c r="AL63" s="304">
        <v>0.2274506196488541</v>
      </c>
      <c r="AM63" s="304">
        <v>0.1569709250792225</v>
      </c>
      <c r="AN63" s="304">
        <v>0.11401720425241721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3.5186331895554077</v>
      </c>
      <c r="C64" s="304">
        <f t="shared" si="73"/>
        <v>3.8808234555607362</v>
      </c>
      <c r="D64" s="304">
        <f t="shared" si="74"/>
        <v>4.5707543179377979</v>
      </c>
      <c r="E64" s="304"/>
      <c r="F64" s="304">
        <v>4.8769227355984254E-2</v>
      </c>
      <c r="G64" s="304">
        <v>7.0351597394367429E-2</v>
      </c>
      <c r="H64" s="304">
        <v>0.13356262179694309</v>
      </c>
      <c r="I64" s="304"/>
      <c r="J64" s="304">
        <v>0.37656178194967888</v>
      </c>
      <c r="K64" s="304">
        <v>0.53254201255935152</v>
      </c>
      <c r="L64" s="304">
        <v>0.94620062968348129</v>
      </c>
      <c r="M64" s="304"/>
      <c r="N64" s="304">
        <v>0.84949077390170236</v>
      </c>
      <c r="O64" s="304">
        <v>0.96429647779869199</v>
      </c>
      <c r="P64" s="304">
        <v>1.2196464901795012</v>
      </c>
      <c r="Q64" s="304"/>
      <c r="R64" s="304">
        <v>0.14155325287496254</v>
      </c>
      <c r="S64" s="304">
        <v>0.14141542789583983</v>
      </c>
      <c r="T64" s="304">
        <v>0.15339284972933095</v>
      </c>
      <c r="U64" s="304"/>
      <c r="V64" s="304">
        <v>0.18723200084474106</v>
      </c>
      <c r="W64" s="304">
        <v>0.19532661432184306</v>
      </c>
      <c r="X64" s="304">
        <v>0.23327789819619388</v>
      </c>
      <c r="Y64" s="304"/>
      <c r="Z64" s="304">
        <v>0.77208394719863238</v>
      </c>
      <c r="AA64" s="304">
        <v>0.86854586463641703</v>
      </c>
      <c r="AB64" s="304">
        <v>0.99188242406342553</v>
      </c>
      <c r="AC64" s="304"/>
      <c r="AD64" s="304">
        <v>0.61336080157706985</v>
      </c>
      <c r="AE64" s="304">
        <v>0.64147639468380846</v>
      </c>
      <c r="AF64" s="304">
        <v>0.5499730394216531</v>
      </c>
      <c r="AG64" s="304"/>
      <c r="AH64" s="304">
        <v>0.38474933234166203</v>
      </c>
      <c r="AI64" s="304">
        <v>0.34783174753779805</v>
      </c>
      <c r="AJ64" s="304">
        <v>0.213558633614303</v>
      </c>
      <c r="AK64" s="304"/>
      <c r="AL64" s="304">
        <v>0.14483207151097466</v>
      </c>
      <c r="AM64" s="304">
        <v>0.11903731873261866</v>
      </c>
      <c r="AN64" s="304">
        <v>0.12925973125296492</v>
      </c>
    </row>
    <row r="65" spans="1:40" x14ac:dyDescent="0.2">
      <c r="A65" s="13" t="str">
        <f t="shared" si="72"/>
        <v>Associate professional occupations</v>
      </c>
      <c r="B65" s="304">
        <f t="shared" si="75"/>
        <v>3.0443518028410637</v>
      </c>
      <c r="C65" s="304">
        <f t="shared" si="73"/>
        <v>2.993025670455701</v>
      </c>
      <c r="D65" s="304">
        <f t="shared" si="74"/>
        <v>3.3613808437274035</v>
      </c>
      <c r="E65" s="304"/>
      <c r="F65" s="304">
        <v>1.4733926370744962E-2</v>
      </c>
      <c r="G65" s="304">
        <v>1.7732713242847409E-2</v>
      </c>
      <c r="H65" s="304">
        <v>3.1161809374923879E-2</v>
      </c>
      <c r="I65" s="304"/>
      <c r="J65" s="304">
        <v>0.15905448806860195</v>
      </c>
      <c r="K65" s="304">
        <v>0.20001666158798537</v>
      </c>
      <c r="L65" s="304">
        <v>0.34682149532433787</v>
      </c>
      <c r="M65" s="304"/>
      <c r="N65" s="304">
        <v>0.59093232317191369</v>
      </c>
      <c r="O65" s="304">
        <v>0.61376432083091137</v>
      </c>
      <c r="P65" s="304">
        <v>0.7871403849776929</v>
      </c>
      <c r="Q65" s="304"/>
      <c r="R65" s="304">
        <v>0.13712241372172196</v>
      </c>
      <c r="S65" s="304">
        <v>0.1414970411213842</v>
      </c>
      <c r="T65" s="304">
        <v>0.19596040386707728</v>
      </c>
      <c r="U65" s="304"/>
      <c r="V65" s="304">
        <v>0.16877924451994034</v>
      </c>
      <c r="W65" s="304">
        <v>0.16827224724494624</v>
      </c>
      <c r="X65" s="304">
        <v>0.20802897255360961</v>
      </c>
      <c r="Y65" s="304"/>
      <c r="Z65" s="304">
        <v>0.7287345471267177</v>
      </c>
      <c r="AA65" s="304">
        <v>0.73352830410663361</v>
      </c>
      <c r="AB65" s="304">
        <v>0.83588778873415714</v>
      </c>
      <c r="AC65" s="304"/>
      <c r="AD65" s="304">
        <v>0.66621373080449431</v>
      </c>
      <c r="AE65" s="304">
        <v>0.67879485459511624</v>
      </c>
      <c r="AF65" s="304">
        <v>0.6562482206675857</v>
      </c>
      <c r="AG65" s="304"/>
      <c r="AH65" s="304">
        <v>0.40093337891364905</v>
      </c>
      <c r="AI65" s="304">
        <v>0.31699959786884935</v>
      </c>
      <c r="AJ65" s="304">
        <v>0.18478598859130677</v>
      </c>
      <c r="AK65" s="304"/>
      <c r="AL65" s="304">
        <v>0.17784775014327975</v>
      </c>
      <c r="AM65" s="304">
        <v>0.12241992985702743</v>
      </c>
      <c r="AN65" s="304">
        <v>0.11534577963671235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4.0706518117163224</v>
      </c>
      <c r="C66" s="304">
        <f t="shared" si="73"/>
        <v>4.066815311877332</v>
      </c>
      <c r="D66" s="304">
        <f t="shared" si="74"/>
        <v>4.2607181106441185</v>
      </c>
      <c r="E66" s="304"/>
      <c r="F66" s="304">
        <v>1.1126094437565117E-2</v>
      </c>
      <c r="G66" s="304">
        <v>1.6468109771455252E-2</v>
      </c>
      <c r="H66" s="304">
        <v>3.2481877958704726E-2</v>
      </c>
      <c r="I66" s="304"/>
      <c r="J66" s="304">
        <v>0.16651923754511666</v>
      </c>
      <c r="K66" s="304">
        <v>0.22974518561643226</v>
      </c>
      <c r="L66" s="304">
        <v>0.42001800428127301</v>
      </c>
      <c r="M66" s="304"/>
      <c r="N66" s="304">
        <v>0.65127505176941058</v>
      </c>
      <c r="O66" s="304">
        <v>0.73914031926386803</v>
      </c>
      <c r="P66" s="304">
        <v>1.0569401472772675</v>
      </c>
      <c r="Q66" s="304"/>
      <c r="R66" s="304">
        <v>0.20993149285096518</v>
      </c>
      <c r="S66" s="304">
        <v>0.23001277719924706</v>
      </c>
      <c r="T66" s="304">
        <v>0.31123405824507894</v>
      </c>
      <c r="U66" s="304"/>
      <c r="V66" s="304">
        <v>0.2148466654521641</v>
      </c>
      <c r="W66" s="304">
        <v>0.22262603504583456</v>
      </c>
      <c r="X66" s="304">
        <v>0.28519893541858787</v>
      </c>
      <c r="Y66" s="304"/>
      <c r="Z66" s="304">
        <v>0.96068742755631398</v>
      </c>
      <c r="AA66" s="304">
        <v>0.95749432251293032</v>
      </c>
      <c r="AB66" s="304">
        <v>0.94341585963549368</v>
      </c>
      <c r="AC66" s="304"/>
      <c r="AD66" s="304">
        <v>1.1809788452983681</v>
      </c>
      <c r="AE66" s="304">
        <v>1.2032864747532817</v>
      </c>
      <c r="AF66" s="304">
        <v>1.0216977620697305</v>
      </c>
      <c r="AG66" s="304"/>
      <c r="AH66" s="304">
        <v>0.51322304285360532</v>
      </c>
      <c r="AI66" s="304">
        <v>0.36030047390938502</v>
      </c>
      <c r="AJ66" s="304">
        <v>0.12612539601919184</v>
      </c>
      <c r="AK66" s="304"/>
      <c r="AL66" s="304">
        <v>0.16206395395281373</v>
      </c>
      <c r="AM66" s="304">
        <v>0.10774161380489758</v>
      </c>
      <c r="AN66" s="304">
        <v>6.3606069738789836E-2</v>
      </c>
    </row>
    <row r="67" spans="1:40" x14ac:dyDescent="0.2">
      <c r="A67" s="13" t="str">
        <f t="shared" si="72"/>
        <v>Skilled trades occupations</v>
      </c>
      <c r="B67" s="304">
        <f t="shared" si="75"/>
        <v>3.6272107182599709</v>
      </c>
      <c r="C67" s="304">
        <f t="shared" si="73"/>
        <v>3.5131556253248313</v>
      </c>
      <c r="D67" s="304">
        <f t="shared" si="74"/>
        <v>3.4768042258412541</v>
      </c>
      <c r="E67" s="304"/>
      <c r="F67" s="304">
        <v>1.673284945352752E-3</v>
      </c>
      <c r="G67" s="304">
        <v>2.2101567245259635E-3</v>
      </c>
      <c r="H67" s="304">
        <v>4.9408012510590762E-3</v>
      </c>
      <c r="I67" s="304"/>
      <c r="J67" s="304">
        <v>5.0165456459760636E-2</v>
      </c>
      <c r="K67" s="304">
        <v>7.2262103206502698E-2</v>
      </c>
      <c r="L67" s="304">
        <v>0.14297203164272043</v>
      </c>
      <c r="M67" s="304"/>
      <c r="N67" s="304">
        <v>0.1712630117761329</v>
      </c>
      <c r="O67" s="304">
        <v>0.20873039166360963</v>
      </c>
      <c r="P67" s="304">
        <v>0.28666578933564618</v>
      </c>
      <c r="Q67" s="304"/>
      <c r="R67" s="304">
        <v>9.6840358274762339E-2</v>
      </c>
      <c r="S67" s="304">
        <v>0.1043695939370388</v>
      </c>
      <c r="T67" s="304">
        <v>0.138198058519997</v>
      </c>
      <c r="U67" s="304"/>
      <c r="V67" s="304">
        <v>0.16582660200038959</v>
      </c>
      <c r="W67" s="304">
        <v>0.18596609551035373</v>
      </c>
      <c r="X67" s="304">
        <v>0.23494870260908993</v>
      </c>
      <c r="Y67" s="304"/>
      <c r="Z67" s="304">
        <v>1.1303948741125269</v>
      </c>
      <c r="AA67" s="304">
        <v>1.1822248811449874</v>
      </c>
      <c r="AB67" s="304">
        <v>1.1943991073140969</v>
      </c>
      <c r="AC67" s="304"/>
      <c r="AD67" s="304">
        <v>0.92425969177482414</v>
      </c>
      <c r="AE67" s="304">
        <v>0.92734487434683044</v>
      </c>
      <c r="AF67" s="304">
        <v>0.96001838381095361</v>
      </c>
      <c r="AG67" s="304"/>
      <c r="AH67" s="304">
        <v>0.63699305375891957</v>
      </c>
      <c r="AI67" s="304">
        <v>0.55795779219204633</v>
      </c>
      <c r="AJ67" s="304">
        <v>0.33322768211479087</v>
      </c>
      <c r="AK67" s="304"/>
      <c r="AL67" s="304">
        <v>0.44979438515730225</v>
      </c>
      <c r="AM67" s="304">
        <v>0.2720897365989367</v>
      </c>
      <c r="AN67" s="304">
        <v>0.18143366924290055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1.2111099832234156</v>
      </c>
      <c r="C68" s="304">
        <f t="shared" si="73"/>
        <v>1.2401804373194321</v>
      </c>
      <c r="D68" s="304">
        <f t="shared" si="74"/>
        <v>1.4442282940022133</v>
      </c>
      <c r="E68" s="304"/>
      <c r="F68" s="304">
        <v>1.4664545706034372E-3</v>
      </c>
      <c r="G68" s="304">
        <v>2.3086623988831036E-3</v>
      </c>
      <c r="H68" s="304">
        <v>5.0757977536858307E-3</v>
      </c>
      <c r="I68" s="304"/>
      <c r="J68" s="304">
        <v>2.7894251400394723E-2</v>
      </c>
      <c r="K68" s="304">
        <v>4.16912435184639E-2</v>
      </c>
      <c r="L68" s="304">
        <v>9.1553779521519094E-2</v>
      </c>
      <c r="M68" s="304"/>
      <c r="N68" s="304">
        <v>0.13355726780286117</v>
      </c>
      <c r="O68" s="304">
        <v>0.15076213974456218</v>
      </c>
      <c r="P68" s="304">
        <v>0.20546409168562768</v>
      </c>
      <c r="Q68" s="304"/>
      <c r="R68" s="304">
        <v>0.11740955151783698</v>
      </c>
      <c r="S68" s="304">
        <v>0.13704670878427258</v>
      </c>
      <c r="T68" s="304">
        <v>0.21262303861703991</v>
      </c>
      <c r="U68" s="304"/>
      <c r="V68" s="304">
        <v>0.10729158462062138</v>
      </c>
      <c r="W68" s="304">
        <v>0.12402138411359337</v>
      </c>
      <c r="X68" s="304">
        <v>0.18697313062559831</v>
      </c>
      <c r="Y68" s="304"/>
      <c r="Z68" s="304">
        <v>0.20920131754760662</v>
      </c>
      <c r="AA68" s="304">
        <v>0.2162108920025598</v>
      </c>
      <c r="AB68" s="304">
        <v>0.24356718947498554</v>
      </c>
      <c r="AC68" s="304"/>
      <c r="AD68" s="304">
        <v>0.30571944163443021</v>
      </c>
      <c r="AE68" s="304">
        <v>0.32553881389845535</v>
      </c>
      <c r="AF68" s="304">
        <v>0.33536338825834461</v>
      </c>
      <c r="AG68" s="304"/>
      <c r="AH68" s="304">
        <v>0.16633451256721882</v>
      </c>
      <c r="AI68" s="304">
        <v>0.1537297453351211</v>
      </c>
      <c r="AJ68" s="304">
        <v>0.10057076551269652</v>
      </c>
      <c r="AK68" s="304"/>
      <c r="AL68" s="304">
        <v>0.1422356015618422</v>
      </c>
      <c r="AM68" s="304">
        <v>8.8870847523520646E-2</v>
      </c>
      <c r="AN68" s="304">
        <v>6.3037112552715907E-2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7.2978720775903501</v>
      </c>
      <c r="C69" s="304">
        <f t="shared" si="73"/>
        <v>7.0334724883896458</v>
      </c>
      <c r="D69" s="304">
        <f t="shared" si="74"/>
        <v>7.0243544815507377</v>
      </c>
      <c r="E69" s="304"/>
      <c r="F69" s="304">
        <v>7.4095263242382964E-3</v>
      </c>
      <c r="G69" s="304">
        <v>1.0583315528383324E-2</v>
      </c>
      <c r="H69" s="304">
        <v>1.7826474977483475E-2</v>
      </c>
      <c r="I69" s="304"/>
      <c r="J69" s="304">
        <v>0.17502073821670724</v>
      </c>
      <c r="K69" s="304">
        <v>0.24632737539027127</v>
      </c>
      <c r="L69" s="304">
        <v>0.48977433146307664</v>
      </c>
      <c r="M69" s="304"/>
      <c r="N69" s="304">
        <v>0.83785408676819029</v>
      </c>
      <c r="O69" s="304">
        <v>0.97767702764359588</v>
      </c>
      <c r="P69" s="304">
        <v>1.4002382074426762</v>
      </c>
      <c r="Q69" s="304"/>
      <c r="R69" s="304">
        <v>0.26723930792023876</v>
      </c>
      <c r="S69" s="304">
        <v>0.29711954738805318</v>
      </c>
      <c r="T69" s="304">
        <v>0.41287005921357434</v>
      </c>
      <c r="U69" s="304"/>
      <c r="V69" s="304">
        <v>0.21846590591893927</v>
      </c>
      <c r="W69" s="304">
        <v>0.22553615082349937</v>
      </c>
      <c r="X69" s="304">
        <v>0.2869211513461567</v>
      </c>
      <c r="Y69" s="304"/>
      <c r="Z69" s="304">
        <v>1.9450541034051072</v>
      </c>
      <c r="AA69" s="304">
        <v>1.9984556385229773</v>
      </c>
      <c r="AB69" s="304">
        <v>2.1203436014899717</v>
      </c>
      <c r="AC69" s="304"/>
      <c r="AD69" s="304">
        <v>1.950534403404512</v>
      </c>
      <c r="AE69" s="304">
        <v>1.9509993265676455</v>
      </c>
      <c r="AF69" s="304">
        <v>1.6776655122111339</v>
      </c>
      <c r="AG69" s="304"/>
      <c r="AH69" s="304">
        <v>1.1822800861367548</v>
      </c>
      <c r="AI69" s="304">
        <v>0.93539992974220532</v>
      </c>
      <c r="AJ69" s="304">
        <v>0.41277544508691327</v>
      </c>
      <c r="AK69" s="304"/>
      <c r="AL69" s="304">
        <v>0.71401391949566217</v>
      </c>
      <c r="AM69" s="304">
        <v>0.39137417678301462</v>
      </c>
      <c r="AN69" s="304">
        <v>0.20593969831975165</v>
      </c>
    </row>
    <row r="70" spans="1:40" x14ac:dyDescent="0.2">
      <c r="A70" s="13" t="str">
        <f t="shared" si="72"/>
        <v>Process, plant and machine operatives</v>
      </c>
      <c r="B70" s="304">
        <f t="shared" si="75"/>
        <v>5.1517098489931046</v>
      </c>
      <c r="C70" s="304">
        <f t="shared" si="73"/>
        <v>5.8267353690482402</v>
      </c>
      <c r="D70" s="304">
        <f t="shared" si="74"/>
        <v>6.0589318528444016</v>
      </c>
      <c r="E70" s="304"/>
      <c r="F70" s="304">
        <v>1.3213411516270281E-2</v>
      </c>
      <c r="G70" s="304">
        <v>2.2456356068490488E-2</v>
      </c>
      <c r="H70" s="304">
        <v>4.9195484899973885E-2</v>
      </c>
      <c r="I70" s="304"/>
      <c r="J70" s="304">
        <v>5.2979529328517266E-2</v>
      </c>
      <c r="K70" s="304">
        <v>8.9202545659999119E-2</v>
      </c>
      <c r="L70" s="304">
        <v>0.18100307087264414</v>
      </c>
      <c r="M70" s="304"/>
      <c r="N70" s="304">
        <v>0.2398498979006764</v>
      </c>
      <c r="O70" s="304">
        <v>0.34050351099125004</v>
      </c>
      <c r="P70" s="304">
        <v>0.59454128171953458</v>
      </c>
      <c r="Q70" s="304"/>
      <c r="R70" s="304">
        <v>9.8523588607853679E-2</v>
      </c>
      <c r="S70" s="304">
        <v>0.13518671897054041</v>
      </c>
      <c r="T70" s="304">
        <v>0.18968034085703947</v>
      </c>
      <c r="U70" s="304"/>
      <c r="V70" s="304">
        <v>0.1609887812200908</v>
      </c>
      <c r="W70" s="304">
        <v>0.21187682977402719</v>
      </c>
      <c r="X70" s="304">
        <v>0.30845689949987048</v>
      </c>
      <c r="Y70" s="304"/>
      <c r="Z70" s="304">
        <v>0.89746490285121794</v>
      </c>
      <c r="AA70" s="304">
        <v>1.1570425708862202</v>
      </c>
      <c r="AB70" s="304">
        <v>1.3831438404026963</v>
      </c>
      <c r="AC70" s="304"/>
      <c r="AD70" s="304">
        <v>1.5156642915021141</v>
      </c>
      <c r="AE70" s="304">
        <v>1.9805927612286587</v>
      </c>
      <c r="AF70" s="304">
        <v>2.1215931341046756</v>
      </c>
      <c r="AG70" s="304"/>
      <c r="AH70" s="304">
        <v>1.3187899628169257</v>
      </c>
      <c r="AI70" s="304">
        <v>1.3474492825063775</v>
      </c>
      <c r="AJ70" s="304">
        <v>0.96954440932666996</v>
      </c>
      <c r="AK70" s="304"/>
      <c r="AL70" s="304">
        <v>0.85423548324943843</v>
      </c>
      <c r="AM70" s="304">
        <v>0.54242479296267654</v>
      </c>
      <c r="AN70" s="304">
        <v>0.26177339116129689</v>
      </c>
    </row>
    <row r="71" spans="1:40" x14ac:dyDescent="0.2">
      <c r="A71" s="13" t="str">
        <f t="shared" si="72"/>
        <v>Elementary occupations</v>
      </c>
      <c r="B71" s="304">
        <f t="shared" si="75"/>
        <v>8.5878915191266056</v>
      </c>
      <c r="C71" s="304">
        <f t="shared" si="73"/>
        <v>8.7953541117608829</v>
      </c>
      <c r="D71" s="304">
        <f t="shared" si="74"/>
        <v>8.7417091130200664</v>
      </c>
      <c r="E71" s="304"/>
      <c r="F71" s="304">
        <v>2.0581188427517844E-3</v>
      </c>
      <c r="G71" s="304">
        <v>2.8906821231245066E-3</v>
      </c>
      <c r="H71" s="304">
        <v>5.0249804466123184E-3</v>
      </c>
      <c r="I71" s="304"/>
      <c r="J71" s="304">
        <v>0.19379419149839339</v>
      </c>
      <c r="K71" s="304">
        <v>0.29733181736838021</v>
      </c>
      <c r="L71" s="304">
        <v>0.66814338304915388</v>
      </c>
      <c r="M71" s="304"/>
      <c r="N71" s="304">
        <v>0.7680679433435621</v>
      </c>
      <c r="O71" s="304">
        <v>0.9558134219428337</v>
      </c>
      <c r="P71" s="304">
        <v>1.3642273361821435</v>
      </c>
      <c r="Q71" s="304"/>
      <c r="R71" s="304">
        <v>0.33183390188386985</v>
      </c>
      <c r="S71" s="304">
        <v>0.40807766516536015</v>
      </c>
      <c r="T71" s="304">
        <v>0.63585059262448806</v>
      </c>
      <c r="U71" s="304"/>
      <c r="V71" s="304">
        <v>0.37567585299550144</v>
      </c>
      <c r="W71" s="304">
        <v>0.46452590182912895</v>
      </c>
      <c r="X71" s="304">
        <v>0.68919358852114709</v>
      </c>
      <c r="Y71" s="304"/>
      <c r="Z71" s="304">
        <v>1.5906952776491265</v>
      </c>
      <c r="AA71" s="304">
        <v>1.6642073027614028</v>
      </c>
      <c r="AB71" s="304">
        <v>1.5922588056872369</v>
      </c>
      <c r="AC71" s="304"/>
      <c r="AD71" s="304">
        <v>2.3018240180734217</v>
      </c>
      <c r="AE71" s="304">
        <v>2.603929948937465</v>
      </c>
      <c r="AF71" s="304">
        <v>2.4101823191695102</v>
      </c>
      <c r="AG71" s="304"/>
      <c r="AH71" s="304">
        <v>1.657941532204025</v>
      </c>
      <c r="AI71" s="304">
        <v>1.4926912203593261</v>
      </c>
      <c r="AJ71" s="304">
        <v>0.83442252601598488</v>
      </c>
      <c r="AK71" s="304"/>
      <c r="AL71" s="304">
        <v>1.3660006826359536</v>
      </c>
      <c r="AM71" s="304">
        <v>0.90588615127386163</v>
      </c>
      <c r="AN71" s="304">
        <v>0.54240558132378924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43.234999999999971</v>
      </c>
      <c r="C74" s="305">
        <f>SUM(C75:C83)</f>
        <v>44.149000000000001</v>
      </c>
      <c r="D74" s="305">
        <f>SUM(D75:D83)</f>
        <v>47.150999999999982</v>
      </c>
      <c r="E74" s="304"/>
      <c r="F74" s="305">
        <f>SUM(F75:F83)</f>
        <v>0.65983585063386396</v>
      </c>
      <c r="G74" s="305">
        <f>SUM(G75:G83)</f>
        <v>0.8471342228083002</v>
      </c>
      <c r="H74" s="305">
        <f>SUM(H75:H83)</f>
        <v>1.2367945304517642</v>
      </c>
      <c r="I74" s="304"/>
      <c r="J74" s="305">
        <f>SUM(J75:J83)</f>
        <v>5.577351495541631</v>
      </c>
      <c r="K74" s="305">
        <f>SUM(K75:K83)</f>
        <v>7.0499354610265019</v>
      </c>
      <c r="L74" s="305">
        <f>SUM(L75:L83)</f>
        <v>10.480813723771622</v>
      </c>
      <c r="M74" s="304"/>
      <c r="N74" s="305">
        <f>SUM(N75:N83)</f>
        <v>11.086381092129285</v>
      </c>
      <c r="O74" s="305">
        <f>SUM(O75:O83)</f>
        <v>11.305012394464232</v>
      </c>
      <c r="P74" s="305">
        <f>SUM(P75:P83)</f>
        <v>12.489045426961516</v>
      </c>
      <c r="Q74" s="304"/>
      <c r="R74" s="305">
        <f>SUM(R75:R83)</f>
        <v>2.3006075404674808</v>
      </c>
      <c r="S74" s="305">
        <f>SUM(S75:S83)</f>
        <v>2.4152441287510524</v>
      </c>
      <c r="T74" s="305">
        <f>SUM(T75:T83)</f>
        <v>2.8639895099583024</v>
      </c>
      <c r="U74" s="304"/>
      <c r="V74" s="305">
        <f>SUM(V75:V83)</f>
        <v>2.8189096026692533</v>
      </c>
      <c r="W74" s="305">
        <f>SUM(W75:W83)</f>
        <v>2.8801715804028793</v>
      </c>
      <c r="X74" s="305">
        <f>SUM(X75:X83)</f>
        <v>3.3074022783558301</v>
      </c>
      <c r="Y74" s="304"/>
      <c r="Z74" s="305">
        <f>SUM(Z75:Z83)</f>
        <v>6.6573396838686927</v>
      </c>
      <c r="AA74" s="305">
        <f>SUM(AA75:AA83)</f>
        <v>6.4600105033932467</v>
      </c>
      <c r="AB74" s="305">
        <f>SUM(AB75:AB83)</f>
        <v>6.2030070995025453</v>
      </c>
      <c r="AC74" s="304"/>
      <c r="AD74" s="305">
        <f>SUM(AD75:AD83)</f>
        <v>6.8142281034076326</v>
      </c>
      <c r="AE74" s="305">
        <f>SUM(AE75:AE83)</f>
        <v>6.980593902694384</v>
      </c>
      <c r="AF74" s="305">
        <f>SUM(AF75:AF83)</f>
        <v>6.1508503360231925</v>
      </c>
      <c r="AG74" s="304"/>
      <c r="AH74" s="305">
        <f>SUM(AH75:AH83)</f>
        <v>4.7580554278760472</v>
      </c>
      <c r="AI74" s="305">
        <f>SUM(AI75:AI83)</f>
        <v>4.2945719000340175</v>
      </c>
      <c r="AJ74" s="305">
        <f>SUM(AJ75:AJ83)</f>
        <v>2.9385719403127872</v>
      </c>
      <c r="AK74" s="304"/>
      <c r="AL74" s="305">
        <f>SUM(AL75:AL83)</f>
        <v>2.5622912034060894</v>
      </c>
      <c r="AM74" s="305">
        <f>SUM(AM75:AM83)</f>
        <v>1.9163259064253895</v>
      </c>
      <c r="AN74" s="305">
        <f>SUM(AN75:AN83)</f>
        <v>1.4805251546624263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4.7761352383806228</v>
      </c>
      <c r="C75" s="305">
        <f t="shared" ref="C75:C83" si="77">SUM(G75,K75,O75,S75,W75,AA75,AE75,AI75,AM75)</f>
        <v>4.8774235043424801</v>
      </c>
      <c r="D75" s="305">
        <f t="shared" ref="D75:D83" si="78">SUM(H75,L75,P75,T75,X75,AB75,AF75,AJ75,AN75)</f>
        <v>5.5288542099592135</v>
      </c>
      <c r="E75" s="304"/>
      <c r="F75" s="304">
        <v>9.4127906216883037E-2</v>
      </c>
      <c r="G75" s="304">
        <v>0.12232465999361322</v>
      </c>
      <c r="H75" s="304">
        <v>0.19077382094691647</v>
      </c>
      <c r="I75" s="304"/>
      <c r="J75" s="304">
        <v>0.70230131037189591</v>
      </c>
      <c r="K75" s="304">
        <v>0.88732641153165381</v>
      </c>
      <c r="L75" s="304">
        <v>1.3846293336217039</v>
      </c>
      <c r="M75" s="304"/>
      <c r="N75" s="304">
        <v>1.4557374181544696</v>
      </c>
      <c r="O75" s="304">
        <v>1.4465518655224412</v>
      </c>
      <c r="P75" s="304">
        <v>1.6434411388380321</v>
      </c>
      <c r="Q75" s="304"/>
      <c r="R75" s="304">
        <v>0.16404034712276991</v>
      </c>
      <c r="S75" s="304">
        <v>0.1624379531841556</v>
      </c>
      <c r="T75" s="304">
        <v>0.17789891394876189</v>
      </c>
      <c r="U75" s="304"/>
      <c r="V75" s="304">
        <v>0.42164726740944802</v>
      </c>
      <c r="W75" s="304">
        <v>0.43044993175349905</v>
      </c>
      <c r="X75" s="304">
        <v>0.50441316373578204</v>
      </c>
      <c r="Y75" s="304"/>
      <c r="Z75" s="304">
        <v>0.76796756732777349</v>
      </c>
      <c r="AA75" s="304">
        <v>0.73092630356808364</v>
      </c>
      <c r="AB75" s="304">
        <v>0.74782423742237691</v>
      </c>
      <c r="AC75" s="304"/>
      <c r="AD75" s="304">
        <v>0.56367397788223139</v>
      </c>
      <c r="AE75" s="304">
        <v>0.56511793585634607</v>
      </c>
      <c r="AF75" s="304">
        <v>0.48685925649229422</v>
      </c>
      <c r="AG75" s="304"/>
      <c r="AH75" s="304">
        <v>0.41926883925589947</v>
      </c>
      <c r="AI75" s="304">
        <v>0.38148411111385233</v>
      </c>
      <c r="AJ75" s="304">
        <v>0.28314501156003397</v>
      </c>
      <c r="AK75" s="304"/>
      <c r="AL75" s="304">
        <v>0.18737060463925226</v>
      </c>
      <c r="AM75" s="304">
        <v>0.15080433181883479</v>
      </c>
      <c r="AN75" s="304">
        <v>0.10986933339331166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10.672407746118607</v>
      </c>
      <c r="C76" s="305">
        <f t="shared" si="77"/>
        <v>11.388031832902362</v>
      </c>
      <c r="D76" s="305">
        <f>SUM(H76,L76,P76,T76,X76,AB76,AF76,AJ76,AN76)</f>
        <v>12.710724131568135</v>
      </c>
      <c r="E76" s="304"/>
      <c r="F76" s="304">
        <v>0.36733043800588527</v>
      </c>
      <c r="G76" s="304">
        <v>0.46697964086901311</v>
      </c>
      <c r="H76" s="304">
        <v>0.63688801821015739</v>
      </c>
      <c r="I76" s="304"/>
      <c r="J76" s="304">
        <v>2.5090258189824604</v>
      </c>
      <c r="K76" s="304">
        <v>3.1838011053066313</v>
      </c>
      <c r="L76" s="304">
        <v>4.4512775173501611</v>
      </c>
      <c r="M76" s="304"/>
      <c r="N76" s="304">
        <v>4.0268031335861245</v>
      </c>
      <c r="O76" s="304">
        <v>4.047303985837595</v>
      </c>
      <c r="P76" s="304">
        <v>4.0588179496782075</v>
      </c>
      <c r="Q76" s="304"/>
      <c r="R76" s="304">
        <v>0.39725803507059204</v>
      </c>
      <c r="S76" s="304">
        <v>0.40863463887279483</v>
      </c>
      <c r="T76" s="304">
        <v>0.45423450662565196</v>
      </c>
      <c r="U76" s="304"/>
      <c r="V76" s="304">
        <v>0.6896344135737924</v>
      </c>
      <c r="W76" s="304">
        <v>0.68199097532101993</v>
      </c>
      <c r="X76" s="304">
        <v>0.73875870018534184</v>
      </c>
      <c r="Y76" s="304"/>
      <c r="Z76" s="304">
        <v>1.121252260495353</v>
      </c>
      <c r="AA76" s="304">
        <v>1.1203708855620231</v>
      </c>
      <c r="AB76" s="304">
        <v>1.1333683523904381</v>
      </c>
      <c r="AC76" s="304"/>
      <c r="AD76" s="304">
        <v>0.83716281171260543</v>
      </c>
      <c r="AE76" s="304">
        <v>0.85102619623581344</v>
      </c>
      <c r="AF76" s="304">
        <v>0.78201615294410198</v>
      </c>
      <c r="AG76" s="304"/>
      <c r="AH76" s="304">
        <v>0.48489563037072114</v>
      </c>
      <c r="AI76" s="304">
        <v>0.43225835370412474</v>
      </c>
      <c r="AJ76" s="304">
        <v>0.29562975930715091</v>
      </c>
      <c r="AK76" s="304"/>
      <c r="AL76" s="304">
        <v>0.23904520432107229</v>
      </c>
      <c r="AM76" s="304">
        <v>0.19566605119334674</v>
      </c>
      <c r="AN76" s="304">
        <v>0.15973317487692584</v>
      </c>
    </row>
    <row r="77" spans="1:40" x14ac:dyDescent="0.2">
      <c r="A77" s="13" t="str">
        <f t="shared" si="76"/>
        <v>Associate professional occupations</v>
      </c>
      <c r="B77" s="305">
        <f t="shared" si="79"/>
        <v>8.2064702251041286</v>
      </c>
      <c r="C77" s="305">
        <f t="shared" si="77"/>
        <v>7.8310946000845458</v>
      </c>
      <c r="D77" s="305">
        <f t="shared" si="78"/>
        <v>8.6570953369448471</v>
      </c>
      <c r="E77" s="304"/>
      <c r="F77" s="304">
        <v>0.11820258626179725</v>
      </c>
      <c r="G77" s="304">
        <v>0.14890603811576805</v>
      </c>
      <c r="H77" s="304">
        <v>0.23152623699308392</v>
      </c>
      <c r="I77" s="304"/>
      <c r="J77" s="304">
        <v>1.3328753364050252</v>
      </c>
      <c r="K77" s="304">
        <v>1.5702313551404712</v>
      </c>
      <c r="L77" s="304">
        <v>2.3573237999899685</v>
      </c>
      <c r="M77" s="304"/>
      <c r="N77" s="304">
        <v>2.5601645141873624</v>
      </c>
      <c r="O77" s="304">
        <v>2.4101624995314781</v>
      </c>
      <c r="P77" s="304">
        <v>2.5726254884575885</v>
      </c>
      <c r="Q77" s="304"/>
      <c r="R77" s="304">
        <v>0.54831557436413236</v>
      </c>
      <c r="S77" s="304">
        <v>0.54492447613128581</v>
      </c>
      <c r="T77" s="304">
        <v>0.65408871516538625</v>
      </c>
      <c r="U77" s="304"/>
      <c r="V77" s="304">
        <v>0.53092321757022543</v>
      </c>
      <c r="W77" s="304">
        <v>0.48606851958782304</v>
      </c>
      <c r="X77" s="304">
        <v>0.5071148604243696</v>
      </c>
      <c r="Y77" s="304"/>
      <c r="Z77" s="304">
        <v>1.25402248941119</v>
      </c>
      <c r="AA77" s="304">
        <v>1.1271283585406573</v>
      </c>
      <c r="AB77" s="304">
        <v>1.0942639367627143</v>
      </c>
      <c r="AC77" s="304"/>
      <c r="AD77" s="304">
        <v>0.9227390706542834</v>
      </c>
      <c r="AE77" s="304">
        <v>0.8343378576320114</v>
      </c>
      <c r="AF77" s="304">
        <v>0.68626972766401328</v>
      </c>
      <c r="AG77" s="304"/>
      <c r="AH77" s="304">
        <v>0.63081762458264234</v>
      </c>
      <c r="AI77" s="304">
        <v>0.49219657730696575</v>
      </c>
      <c r="AJ77" s="304">
        <v>0.34792488292994961</v>
      </c>
      <c r="AK77" s="304"/>
      <c r="AL77" s="304">
        <v>0.30840981166747056</v>
      </c>
      <c r="AM77" s="304">
        <v>0.2171389180980855</v>
      </c>
      <c r="AN77" s="304">
        <v>0.20595768855777244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7.2712422918071571</v>
      </c>
      <c r="C78" s="305">
        <f t="shared" si="77"/>
        <v>7.0293143520247181</v>
      </c>
      <c r="D78" s="305">
        <f t="shared" si="78"/>
        <v>6.6962314988731784</v>
      </c>
      <c r="E78" s="304"/>
      <c r="F78" s="304">
        <v>5.0742329983872382E-2</v>
      </c>
      <c r="G78" s="304">
        <v>6.5609902694256067E-2</v>
      </c>
      <c r="H78" s="304">
        <v>0.1049211525718768</v>
      </c>
      <c r="I78" s="304"/>
      <c r="J78" s="304">
        <v>0.53050950331833613</v>
      </c>
      <c r="K78" s="304">
        <v>0.67204644338450892</v>
      </c>
      <c r="L78" s="304">
        <v>1.0057155103421627</v>
      </c>
      <c r="M78" s="304"/>
      <c r="N78" s="304">
        <v>1.6186791853673939</v>
      </c>
      <c r="O78" s="304">
        <v>1.7246830604888954</v>
      </c>
      <c r="P78" s="304">
        <v>2.0344870303809448</v>
      </c>
      <c r="Q78" s="304"/>
      <c r="R78" s="304">
        <v>0.51646747112699343</v>
      </c>
      <c r="S78" s="304">
        <v>0.52337013410983335</v>
      </c>
      <c r="T78" s="304">
        <v>0.58417290056644355</v>
      </c>
      <c r="U78" s="304"/>
      <c r="V78" s="304">
        <v>0.55677645314371471</v>
      </c>
      <c r="W78" s="304">
        <v>0.56373342863628173</v>
      </c>
      <c r="X78" s="304">
        <v>0.63851705017458393</v>
      </c>
      <c r="Y78" s="304"/>
      <c r="Z78" s="304">
        <v>1.2399703844835179</v>
      </c>
      <c r="AA78" s="304">
        <v>1.0941297714942817</v>
      </c>
      <c r="AB78" s="304">
        <v>0.81730884262907411</v>
      </c>
      <c r="AC78" s="304"/>
      <c r="AD78" s="304">
        <v>1.5023347937042926</v>
      </c>
      <c r="AE78" s="304">
        <v>1.3660446145656462</v>
      </c>
      <c r="AF78" s="304">
        <v>0.93550850094577287</v>
      </c>
      <c r="AG78" s="304"/>
      <c r="AH78" s="304">
        <v>0.74491672084549698</v>
      </c>
      <c r="AI78" s="304">
        <v>0.60179227444522065</v>
      </c>
      <c r="AJ78" s="304">
        <v>0.1870643744938337</v>
      </c>
      <c r="AK78" s="304"/>
      <c r="AL78" s="304">
        <v>0.51084544983353863</v>
      </c>
      <c r="AM78" s="304">
        <v>0.41790472220579405</v>
      </c>
      <c r="AN78" s="304">
        <v>0.38853613676848719</v>
      </c>
    </row>
    <row r="79" spans="1:40" x14ac:dyDescent="0.2">
      <c r="A79" s="13" t="str">
        <f t="shared" si="76"/>
        <v>Skilled trades occupations</v>
      </c>
      <c r="B79" s="305">
        <f t="shared" si="79"/>
        <v>1.273256161425401</v>
      </c>
      <c r="C79" s="305">
        <f t="shared" si="77"/>
        <v>1.3473535067911724</v>
      </c>
      <c r="D79" s="305">
        <f t="shared" si="78"/>
        <v>1.3827566280833887</v>
      </c>
      <c r="E79" s="304"/>
      <c r="F79" s="304">
        <v>5.3169618187713817E-3</v>
      </c>
      <c r="G79" s="304">
        <v>7.3482553527819466E-3</v>
      </c>
      <c r="H79" s="304">
        <v>1.1100162615735579E-2</v>
      </c>
      <c r="I79" s="304"/>
      <c r="J79" s="304">
        <v>8.8407433492931203E-2</v>
      </c>
      <c r="K79" s="304">
        <v>0.13688661655555268</v>
      </c>
      <c r="L79" s="304">
        <v>0.21186354227294793</v>
      </c>
      <c r="M79" s="304"/>
      <c r="N79" s="304">
        <v>0.16314307309985213</v>
      </c>
      <c r="O79" s="304">
        <v>0.18479765150821431</v>
      </c>
      <c r="P79" s="304">
        <v>0.22344321632245748</v>
      </c>
      <c r="Q79" s="304"/>
      <c r="R79" s="304">
        <v>6.3636445627020338E-2</v>
      </c>
      <c r="S79" s="304">
        <v>7.2604471053843878E-2</v>
      </c>
      <c r="T79" s="304">
        <v>9.6164154594181858E-2</v>
      </c>
      <c r="U79" s="304"/>
      <c r="V79" s="304">
        <v>7.9376469467981103E-2</v>
      </c>
      <c r="W79" s="304">
        <v>8.3639740039186505E-2</v>
      </c>
      <c r="X79" s="304">
        <v>8.957127947356526E-2</v>
      </c>
      <c r="Y79" s="304"/>
      <c r="Z79" s="304">
        <v>0.27618210506745927</v>
      </c>
      <c r="AA79" s="304">
        <v>0.28628317986834084</v>
      </c>
      <c r="AB79" s="304">
        <v>0.28157385133551588</v>
      </c>
      <c r="AC79" s="304"/>
      <c r="AD79" s="304">
        <v>0.26014348286875238</v>
      </c>
      <c r="AE79" s="304">
        <v>0.27328888255491463</v>
      </c>
      <c r="AF79" s="304">
        <v>0.2448238927872412</v>
      </c>
      <c r="AG79" s="304"/>
      <c r="AH79" s="304">
        <v>0.18512886016536215</v>
      </c>
      <c r="AI79" s="304">
        <v>0.17095891251741824</v>
      </c>
      <c r="AJ79" s="304">
        <v>0.1184570009399101</v>
      </c>
      <c r="AK79" s="304"/>
      <c r="AL79" s="304">
        <v>0.15192132981727113</v>
      </c>
      <c r="AM79" s="304">
        <v>0.13154579734091937</v>
      </c>
      <c r="AN79" s="304">
        <v>0.10575952774183328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3.1491217689572881</v>
      </c>
      <c r="C80" s="305">
        <f t="shared" si="77"/>
        <v>3.2130615444558912</v>
      </c>
      <c r="D80" s="305">
        <f t="shared" si="78"/>
        <v>3.4135155631103236</v>
      </c>
      <c r="E80" s="304"/>
      <c r="F80" s="304">
        <v>2.4304009398452278E-3</v>
      </c>
      <c r="G80" s="304">
        <v>3.4129793058126738E-3</v>
      </c>
      <c r="H80" s="304">
        <v>6.3527979920835068E-3</v>
      </c>
      <c r="I80" s="304"/>
      <c r="J80" s="304">
        <v>0.14567163758921861</v>
      </c>
      <c r="K80" s="304">
        <v>0.20300246958627216</v>
      </c>
      <c r="L80" s="304">
        <v>0.37884490397217352</v>
      </c>
      <c r="M80" s="304"/>
      <c r="N80" s="304">
        <v>0.41790619250149796</v>
      </c>
      <c r="O80" s="304">
        <v>0.49193756103743741</v>
      </c>
      <c r="P80" s="304">
        <v>0.67645889853028318</v>
      </c>
      <c r="Q80" s="304"/>
      <c r="R80" s="304">
        <v>0.29005952701625914</v>
      </c>
      <c r="S80" s="304">
        <v>0.32430283306270991</v>
      </c>
      <c r="T80" s="304">
        <v>0.40478687667471125</v>
      </c>
      <c r="U80" s="304"/>
      <c r="V80" s="304">
        <v>0.18314907416317328</v>
      </c>
      <c r="W80" s="304">
        <v>0.20975862781699381</v>
      </c>
      <c r="X80" s="304">
        <v>0.28752331437097589</v>
      </c>
      <c r="Y80" s="304"/>
      <c r="Z80" s="304">
        <v>0.76725570228950812</v>
      </c>
      <c r="AA80" s="304">
        <v>0.75242102704344693</v>
      </c>
      <c r="AB80" s="304">
        <v>0.72494603273055847</v>
      </c>
      <c r="AC80" s="304"/>
      <c r="AD80" s="304">
        <v>0.70878185988857423</v>
      </c>
      <c r="AE80" s="304">
        <v>0.69141892333690325</v>
      </c>
      <c r="AF80" s="304">
        <v>0.55836116399154234</v>
      </c>
      <c r="AG80" s="304"/>
      <c r="AH80" s="304">
        <v>0.4422281846943118</v>
      </c>
      <c r="AI80" s="304">
        <v>0.40402769061580235</v>
      </c>
      <c r="AJ80" s="304">
        <v>0.28159635316056375</v>
      </c>
      <c r="AK80" s="304"/>
      <c r="AL80" s="304">
        <v>0.19163918987489986</v>
      </c>
      <c r="AM80" s="304">
        <v>0.13277943265051309</v>
      </c>
      <c r="AN80" s="304">
        <v>9.4645221687431252E-2</v>
      </c>
    </row>
    <row r="81" spans="1:40" x14ac:dyDescent="0.2">
      <c r="A81" s="13" t="str">
        <f t="shared" si="76"/>
        <v>Sales and customer service occupations</v>
      </c>
      <c r="B81" s="305">
        <f t="shared" si="79"/>
        <v>2.9408488888676918</v>
      </c>
      <c r="C81" s="305">
        <f t="shared" si="77"/>
        <v>3.2880483959863147</v>
      </c>
      <c r="D81" s="305">
        <f t="shared" si="78"/>
        <v>3.6348449400799812</v>
      </c>
      <c r="E81" s="304"/>
      <c r="F81" s="304">
        <v>1.4453837926756384E-2</v>
      </c>
      <c r="G81" s="304">
        <v>2.086518513408471E-2</v>
      </c>
      <c r="H81" s="304">
        <v>3.5706583391576098E-2</v>
      </c>
      <c r="I81" s="304"/>
      <c r="J81" s="304">
        <v>0.14843232934129696</v>
      </c>
      <c r="K81" s="304">
        <v>0.20829634486305029</v>
      </c>
      <c r="L81" s="304">
        <v>0.34809208820436705</v>
      </c>
      <c r="M81" s="304"/>
      <c r="N81" s="304">
        <v>0.52913877618481264</v>
      </c>
      <c r="O81" s="304">
        <v>0.61750507559214063</v>
      </c>
      <c r="P81" s="304">
        <v>0.78400011670794656</v>
      </c>
      <c r="Q81" s="304"/>
      <c r="R81" s="304">
        <v>0.16932446402734513</v>
      </c>
      <c r="S81" s="304">
        <v>0.18857383563741725</v>
      </c>
      <c r="T81" s="304">
        <v>0.24683954214308501</v>
      </c>
      <c r="U81" s="304"/>
      <c r="V81" s="304">
        <v>0.24785056610748352</v>
      </c>
      <c r="W81" s="304">
        <v>0.29984540971348062</v>
      </c>
      <c r="X81" s="304">
        <v>0.37254664931433756</v>
      </c>
      <c r="Y81" s="304"/>
      <c r="Z81" s="304">
        <v>0.61829660278103715</v>
      </c>
      <c r="AA81" s="304">
        <v>0.70155875499920162</v>
      </c>
      <c r="AB81" s="304">
        <v>0.73115994851383348</v>
      </c>
      <c r="AC81" s="304"/>
      <c r="AD81" s="304">
        <v>0.65555450751827937</v>
      </c>
      <c r="AE81" s="304">
        <v>0.74712507465040701</v>
      </c>
      <c r="AF81" s="304">
        <v>0.70571460971685296</v>
      </c>
      <c r="AG81" s="304"/>
      <c r="AH81" s="304">
        <v>0.36663979007117131</v>
      </c>
      <c r="AI81" s="304">
        <v>0.34637977640030432</v>
      </c>
      <c r="AJ81" s="304">
        <v>0.26342383795226409</v>
      </c>
      <c r="AK81" s="304"/>
      <c r="AL81" s="304">
        <v>0.19115801490950921</v>
      </c>
      <c r="AM81" s="304">
        <v>0.15789893899622828</v>
      </c>
      <c r="AN81" s="304">
        <v>0.14736156413571827</v>
      </c>
    </row>
    <row r="82" spans="1:40" x14ac:dyDescent="0.2">
      <c r="A82" s="13" t="str">
        <f t="shared" si="76"/>
        <v>Process, plant and machine operatives</v>
      </c>
      <c r="B82" s="305">
        <f t="shared" si="79"/>
        <v>0.77697127632868113</v>
      </c>
      <c r="C82" s="305">
        <f t="shared" si="77"/>
        <v>0.86400799840228748</v>
      </c>
      <c r="D82" s="305">
        <f t="shared" si="78"/>
        <v>0.81598764509109589</v>
      </c>
      <c r="E82" s="304"/>
      <c r="F82" s="304">
        <v>2.0916549867750107E-3</v>
      </c>
      <c r="G82" s="304">
        <v>3.3933079396446619E-3</v>
      </c>
      <c r="H82" s="304">
        <v>4.6804806754710427E-3</v>
      </c>
      <c r="I82" s="304"/>
      <c r="J82" s="304">
        <v>2.855494718203604E-2</v>
      </c>
      <c r="K82" s="304">
        <v>4.4269447805813107E-2</v>
      </c>
      <c r="L82" s="304">
        <v>6.9905343866199718E-2</v>
      </c>
      <c r="M82" s="304"/>
      <c r="N82" s="304">
        <v>4.8613354213444197E-2</v>
      </c>
      <c r="O82" s="304">
        <v>6.5523879560770756E-2</v>
      </c>
      <c r="P82" s="304">
        <v>8.20042659138496E-2</v>
      </c>
      <c r="Q82" s="304"/>
      <c r="R82" s="304">
        <v>1.9062056481911702E-2</v>
      </c>
      <c r="S82" s="304">
        <v>2.4655417749106789E-2</v>
      </c>
      <c r="T82" s="304">
        <v>3.0468728627217927E-2</v>
      </c>
      <c r="U82" s="304"/>
      <c r="V82" s="304">
        <v>2.4123427029983963E-2</v>
      </c>
      <c r="W82" s="304">
        <v>3.2243154455254525E-2</v>
      </c>
      <c r="X82" s="304">
        <v>4.168111646961712E-2</v>
      </c>
      <c r="Y82" s="304"/>
      <c r="Z82" s="304">
        <v>0.16072663928107359</v>
      </c>
      <c r="AA82" s="304">
        <v>0.20161741953626197</v>
      </c>
      <c r="AB82" s="304">
        <v>0.23171112535019919</v>
      </c>
      <c r="AC82" s="304"/>
      <c r="AD82" s="304">
        <v>0.15745355586983778</v>
      </c>
      <c r="AE82" s="304">
        <v>0.20085188210397928</v>
      </c>
      <c r="AF82" s="304">
        <v>0.19346276209938051</v>
      </c>
      <c r="AG82" s="304"/>
      <c r="AH82" s="304">
        <v>0.15244054428343462</v>
      </c>
      <c r="AI82" s="304">
        <v>0.1464070549377787</v>
      </c>
      <c r="AJ82" s="304">
        <v>9.5718275254211421E-2</v>
      </c>
      <c r="AK82" s="304"/>
      <c r="AL82" s="304">
        <v>0.18390509700018434</v>
      </c>
      <c r="AM82" s="304">
        <v>0.14504643431367764</v>
      </c>
      <c r="AN82" s="304">
        <v>6.6355546834949417E-2</v>
      </c>
    </row>
    <row r="83" spans="1:40" x14ac:dyDescent="0.2">
      <c r="A83" s="39" t="str">
        <f t="shared" si="76"/>
        <v>Elementary occupations</v>
      </c>
      <c r="B83" s="307">
        <f t="shared" si="79"/>
        <v>4.1685464030103994</v>
      </c>
      <c r="C83" s="307">
        <f t="shared" si="77"/>
        <v>4.3106642650102334</v>
      </c>
      <c r="D83" s="307">
        <f t="shared" si="78"/>
        <v>4.3109900462898167</v>
      </c>
      <c r="E83" s="307"/>
      <c r="F83" s="307">
        <v>5.1397344932779558E-3</v>
      </c>
      <c r="G83" s="307">
        <v>8.2942534033258013E-3</v>
      </c>
      <c r="H83" s="307">
        <v>1.4845277054863508E-2</v>
      </c>
      <c r="I83" s="307"/>
      <c r="J83" s="307">
        <v>9.1573178858430221E-2</v>
      </c>
      <c r="K83" s="307">
        <v>0.1440752668525499</v>
      </c>
      <c r="L83" s="307">
        <v>0.2731616841519377</v>
      </c>
      <c r="M83" s="307"/>
      <c r="N83" s="307">
        <v>0.266195444834329</v>
      </c>
      <c r="O83" s="307">
        <v>0.31654681538525919</v>
      </c>
      <c r="P83" s="307">
        <v>0.4137673221322028</v>
      </c>
      <c r="Q83" s="307"/>
      <c r="R83" s="307">
        <v>0.13244361963045712</v>
      </c>
      <c r="S83" s="307">
        <v>0.16574036894990504</v>
      </c>
      <c r="T83" s="307">
        <v>0.2153351716128627</v>
      </c>
      <c r="U83" s="307"/>
      <c r="V83" s="307">
        <v>8.5428714203450273E-2</v>
      </c>
      <c r="W83" s="307">
        <v>9.2441793079340293E-2</v>
      </c>
      <c r="X83" s="307">
        <v>0.12727614420725653</v>
      </c>
      <c r="Y83" s="307"/>
      <c r="Z83" s="307">
        <v>0.4516659327317803</v>
      </c>
      <c r="AA83" s="307">
        <v>0.44557480278095013</v>
      </c>
      <c r="AB83" s="307">
        <v>0.44085077236783382</v>
      </c>
      <c r="AC83" s="307"/>
      <c r="AD83" s="307">
        <v>1.2063840433087765</v>
      </c>
      <c r="AE83" s="307">
        <v>1.451382535758363</v>
      </c>
      <c r="AF83" s="307">
        <v>1.557834269381994</v>
      </c>
      <c r="AG83" s="307"/>
      <c r="AH83" s="307">
        <v>1.3317192336070069</v>
      </c>
      <c r="AI83" s="307">
        <v>1.3190671489925503</v>
      </c>
      <c r="AJ83" s="307">
        <v>1.0656124447148696</v>
      </c>
      <c r="AK83" s="307"/>
      <c r="AL83" s="307">
        <v>0.59799650134289117</v>
      </c>
      <c r="AM83" s="307">
        <v>0.36754127980799001</v>
      </c>
      <c r="AN83" s="307">
        <v>0.20230696066599693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Worcestershire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40.077000000000019</v>
      </c>
      <c r="C92" s="305">
        <f>SUM(C93:C101)</f>
        <v>41.85299999999998</v>
      </c>
      <c r="D92" s="305">
        <f>SUM(D93:D101)</f>
        <v>44.327999999999982</v>
      </c>
      <c r="E92" s="304"/>
      <c r="F92" s="305">
        <f>SUM(F93:F101)</f>
        <v>1.2538041591881393</v>
      </c>
      <c r="G92" s="305">
        <f>SUM(G93:G101)</f>
        <v>1.6047261184191284</v>
      </c>
      <c r="H92" s="305">
        <f>SUM(H93:H101)</f>
        <v>2.3081835145091674</v>
      </c>
      <c r="I92" s="304"/>
      <c r="J92" s="305">
        <f>SUM(J93:J101)</f>
        <v>7.0773062911590303</v>
      </c>
      <c r="K92" s="305">
        <f>SUM(K93:K101)</f>
        <v>8.7137415801261273</v>
      </c>
      <c r="L92" s="305">
        <f>SUM(L93:L101)</f>
        <v>11.964615958256545</v>
      </c>
      <c r="M92" s="304"/>
      <c r="N92" s="305">
        <f>SUM(N93:N101)</f>
        <v>9.8051659410908307</v>
      </c>
      <c r="O92" s="305">
        <f>SUM(O93:O101)</f>
        <v>10.518101991021231</v>
      </c>
      <c r="P92" s="305">
        <f>SUM(P93:P101)</f>
        <v>11.803261299099468</v>
      </c>
      <c r="Q92" s="304"/>
      <c r="R92" s="305">
        <f>SUM(R93:R101)</f>
        <v>3.9045222240874415</v>
      </c>
      <c r="S92" s="305">
        <f>SUM(S93:S101)</f>
        <v>3.3660144711990152</v>
      </c>
      <c r="T92" s="305">
        <f>SUM(T93:T101)</f>
        <v>3.0296927444548691</v>
      </c>
      <c r="U92" s="304"/>
      <c r="V92" s="305">
        <f>SUM(V93:V101)</f>
        <v>1.7885009585185949</v>
      </c>
      <c r="W92" s="305">
        <f>SUM(W93:W101)</f>
        <v>1.7917174772808344</v>
      </c>
      <c r="X92" s="305">
        <f>SUM(X93:X101)</f>
        <v>1.9732389504070187</v>
      </c>
      <c r="Y92" s="304"/>
      <c r="Z92" s="305">
        <f>SUM(Z93:Z101)</f>
        <v>7.8329540686099133</v>
      </c>
      <c r="AA92" s="305">
        <f>SUM(AA93:AA101)</f>
        <v>8.3090133865276687</v>
      </c>
      <c r="AB92" s="305">
        <f>SUM(AB93:AB101)</f>
        <v>8.1491422690129642</v>
      </c>
      <c r="AC92" s="304"/>
      <c r="AD92" s="305">
        <f>SUM(AD93:AD101)</f>
        <v>5.8489673779674218</v>
      </c>
      <c r="AE92" s="305">
        <f>SUM(AE93:AE101)</f>
        <v>5.7446066630693888</v>
      </c>
      <c r="AF92" s="305">
        <f>SUM(AF93:AF101)</f>
        <v>4.162539990095107</v>
      </c>
      <c r="AG92" s="304"/>
      <c r="AH92" s="305">
        <f>SUM(AH93:AH101)</f>
        <v>1.9984411056420524</v>
      </c>
      <c r="AI92" s="305">
        <f>SUM(AI93:AI101)</f>
        <v>1.4497650771148196</v>
      </c>
      <c r="AJ92" s="305">
        <f>SUM(AJ93:AJ101)</f>
        <v>0.67151755410210134</v>
      </c>
      <c r="AK92" s="304"/>
      <c r="AL92" s="305">
        <f>SUM(AL93:AL101)</f>
        <v>0.56733787373660016</v>
      </c>
      <c r="AM92" s="305">
        <f>SUM(AM93:AM101)</f>
        <v>0.35531323524176006</v>
      </c>
      <c r="AN92" s="305">
        <f>SUM(AN93:AN101)</f>
        <v>0.26580772006274583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1.7492968348142894</v>
      </c>
      <c r="C93" s="305">
        <f t="shared" ref="C93:D93" si="81">SUM(G93,K93,O93,S93,W93,AA93,AE93,AI93,AM93)</f>
        <v>1.8092115151795358</v>
      </c>
      <c r="D93" s="305">
        <f t="shared" si="81"/>
        <v>2.0367782292556189</v>
      </c>
      <c r="E93" s="304"/>
      <c r="F93" s="304">
        <v>3.6158116554786596E-2</v>
      </c>
      <c r="G93" s="304">
        <v>4.683136208446919E-2</v>
      </c>
      <c r="H93" s="304">
        <v>7.7019407518208335E-2</v>
      </c>
      <c r="I93" s="304"/>
      <c r="J93" s="304">
        <v>0.34994613305506017</v>
      </c>
      <c r="K93" s="304">
        <v>0.4112602627497865</v>
      </c>
      <c r="L93" s="304">
        <v>0.56145721758903488</v>
      </c>
      <c r="M93" s="304"/>
      <c r="N93" s="304">
        <v>0.51733540695177438</v>
      </c>
      <c r="O93" s="304">
        <v>0.53423308554558946</v>
      </c>
      <c r="P93" s="304">
        <v>0.60994087266642893</v>
      </c>
      <c r="Q93" s="304"/>
      <c r="R93" s="304">
        <v>0.29791722626499406</v>
      </c>
      <c r="S93" s="304">
        <v>0.29823377646731219</v>
      </c>
      <c r="T93" s="304">
        <v>0.319906549925011</v>
      </c>
      <c r="U93" s="304"/>
      <c r="V93" s="304">
        <v>6.9194745275197422E-2</v>
      </c>
      <c r="W93" s="304">
        <v>6.2789783194846904E-2</v>
      </c>
      <c r="X93" s="304">
        <v>6.1104136969038984E-2</v>
      </c>
      <c r="Y93" s="304"/>
      <c r="Z93" s="304">
        <v>0.25885329838064219</v>
      </c>
      <c r="AA93" s="304">
        <v>0.24873337138889171</v>
      </c>
      <c r="AB93" s="304">
        <v>0.23137106688298148</v>
      </c>
      <c r="AC93" s="304"/>
      <c r="AD93" s="304">
        <v>0.13115464743361477</v>
      </c>
      <c r="AE93" s="304">
        <v>0.13255294863304992</v>
      </c>
      <c r="AF93" s="304">
        <v>0.11521582621936442</v>
      </c>
      <c r="AG93" s="304"/>
      <c r="AH93" s="304">
        <v>4.7060841149485708E-2</v>
      </c>
      <c r="AI93" s="304">
        <v>3.8418750647872327E-2</v>
      </c>
      <c r="AJ93" s="304">
        <v>2.5502962771932057E-2</v>
      </c>
      <c r="AK93" s="304"/>
      <c r="AL93" s="304">
        <v>4.1676419748734157E-2</v>
      </c>
      <c r="AM93" s="304">
        <v>3.6158174467717602E-2</v>
      </c>
      <c r="AN93" s="304">
        <v>3.5260188713618537E-2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14.697517157124357</v>
      </c>
      <c r="C94" s="305">
        <f t="shared" ref="C94:C101" si="83">SUM(G94,K94,O94,S94,W94,AA94,AE94,AI94,AM94)</f>
        <v>16.003789509587964</v>
      </c>
      <c r="D94" s="305">
        <f t="shared" ref="D94:D101" si="84">SUM(H94,L94,P94,T94,X94,AB94,AF94,AJ94,AN94)</f>
        <v>18.002472543021035</v>
      </c>
      <c r="E94" s="305"/>
      <c r="F94" s="304">
        <v>1.1200226348742908</v>
      </c>
      <c r="G94" s="304">
        <v>1.4321491421362524</v>
      </c>
      <c r="H94" s="304">
        <v>2.0256264193341438</v>
      </c>
      <c r="I94" s="304"/>
      <c r="J94" s="304">
        <v>5.1048988702242255</v>
      </c>
      <c r="K94" s="304">
        <v>6.2755041993532457</v>
      </c>
      <c r="L94" s="304">
        <v>8.334572382355292</v>
      </c>
      <c r="M94" s="304"/>
      <c r="N94" s="304">
        <v>5.0465354830939146</v>
      </c>
      <c r="O94" s="304">
        <v>5.2587333224916568</v>
      </c>
      <c r="P94" s="304">
        <v>5.3405293016968258</v>
      </c>
      <c r="Q94" s="304"/>
      <c r="R94" s="304">
        <v>1.1215434480197191</v>
      </c>
      <c r="S94" s="304">
        <v>0.67613950688907021</v>
      </c>
      <c r="T94" s="304">
        <v>0.2889224260835605</v>
      </c>
      <c r="U94" s="304"/>
      <c r="V94" s="304">
        <v>0.31559432644089419</v>
      </c>
      <c r="W94" s="304">
        <v>0.31790133316753555</v>
      </c>
      <c r="X94" s="304">
        <v>0.33123986976433978</v>
      </c>
      <c r="Y94" s="304"/>
      <c r="Z94" s="304">
        <v>0.94655229390576023</v>
      </c>
      <c r="AA94" s="304">
        <v>1.0155827298859776</v>
      </c>
      <c r="AB94" s="304">
        <v>0.95066772993254633</v>
      </c>
      <c r="AC94" s="304"/>
      <c r="AD94" s="304">
        <v>0.61208770953570979</v>
      </c>
      <c r="AE94" s="304">
        <v>0.64848742275323734</v>
      </c>
      <c r="AF94" s="304">
        <v>0.50546676851986061</v>
      </c>
      <c r="AG94" s="304"/>
      <c r="AH94" s="304">
        <v>0.35470048372415008</v>
      </c>
      <c r="AI94" s="304">
        <v>0.31702653953070153</v>
      </c>
      <c r="AJ94" s="304">
        <v>0.17213919590198776</v>
      </c>
      <c r="AK94" s="304"/>
      <c r="AL94" s="304">
        <v>7.5581907305694418E-2</v>
      </c>
      <c r="AM94" s="304">
        <v>6.2265313380288421E-2</v>
      </c>
      <c r="AN94" s="304">
        <v>5.3308449432480011E-2</v>
      </c>
    </row>
    <row r="95" spans="1:40" x14ac:dyDescent="0.2">
      <c r="A95" s="13" t="str">
        <f t="shared" si="80"/>
        <v>Associate professional occupations</v>
      </c>
      <c r="B95" s="305">
        <f t="shared" si="82"/>
        <v>6.1365178875806405</v>
      </c>
      <c r="C95" s="305">
        <f t="shared" si="83"/>
        <v>6.2902911374626029</v>
      </c>
      <c r="D95" s="305">
        <f t="shared" si="84"/>
        <v>6.9177465957411597</v>
      </c>
      <c r="E95" s="305"/>
      <c r="F95" s="304">
        <v>5.082240251171654E-2</v>
      </c>
      <c r="G95" s="304">
        <v>6.7144351927583404E-2</v>
      </c>
      <c r="H95" s="304">
        <v>0.12142599877462341</v>
      </c>
      <c r="I95" s="304"/>
      <c r="J95" s="304">
        <v>0.78474205159797983</v>
      </c>
      <c r="K95" s="304">
        <v>0.95501559034366656</v>
      </c>
      <c r="L95" s="304">
        <v>1.4605681401008765</v>
      </c>
      <c r="M95" s="304"/>
      <c r="N95" s="304">
        <v>1.8419567630990352</v>
      </c>
      <c r="O95" s="304">
        <v>2.0155566850526205</v>
      </c>
      <c r="P95" s="304">
        <v>2.484397720227431</v>
      </c>
      <c r="Q95" s="304"/>
      <c r="R95" s="304">
        <v>0.79343126324423419</v>
      </c>
      <c r="S95" s="304">
        <v>0.67351318540502614</v>
      </c>
      <c r="T95" s="304">
        <v>0.56743861120484107</v>
      </c>
      <c r="U95" s="304"/>
      <c r="V95" s="304">
        <v>0.31786322804267525</v>
      </c>
      <c r="W95" s="304">
        <v>0.29320401255279271</v>
      </c>
      <c r="X95" s="304">
        <v>0.32230832441462159</v>
      </c>
      <c r="Y95" s="304"/>
      <c r="Z95" s="304">
        <v>1.1187605925769541</v>
      </c>
      <c r="AA95" s="304">
        <v>1.1284029927813681</v>
      </c>
      <c r="AB95" s="304">
        <v>1.1093841883833833</v>
      </c>
      <c r="AC95" s="304"/>
      <c r="AD95" s="304">
        <v>0.80050092702616649</v>
      </c>
      <c r="AE95" s="304">
        <v>0.79764840854808405</v>
      </c>
      <c r="AF95" s="304">
        <v>0.61719015560968471</v>
      </c>
      <c r="AG95" s="304"/>
      <c r="AH95" s="304">
        <v>0.36042545378635155</v>
      </c>
      <c r="AI95" s="304">
        <v>0.31422899709020952</v>
      </c>
      <c r="AJ95" s="304">
        <v>0.18051717229113495</v>
      </c>
      <c r="AK95" s="304"/>
      <c r="AL95" s="304">
        <v>6.8015205695527381E-2</v>
      </c>
      <c r="AM95" s="304">
        <v>4.5576913761251288E-2</v>
      </c>
      <c r="AN95" s="304">
        <v>5.4516284734563783E-2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4.4660127158429921</v>
      </c>
      <c r="C96" s="305">
        <f t="shared" si="83"/>
        <v>4.001054688342168</v>
      </c>
      <c r="D96" s="305">
        <f t="shared" si="84"/>
        <v>2.8940761324031139</v>
      </c>
      <c r="E96" s="305"/>
      <c r="F96" s="304">
        <v>3.0328858289540829E-2</v>
      </c>
      <c r="G96" s="304">
        <v>3.595250036442893E-2</v>
      </c>
      <c r="H96" s="304">
        <v>5.040944933202119E-2</v>
      </c>
      <c r="I96" s="304"/>
      <c r="J96" s="304">
        <v>0.33889248234576136</v>
      </c>
      <c r="K96" s="304">
        <v>0.37964501787204064</v>
      </c>
      <c r="L96" s="304">
        <v>0.34482406922760139</v>
      </c>
      <c r="M96" s="304"/>
      <c r="N96" s="304">
        <v>0.86016156120553244</v>
      </c>
      <c r="O96" s="304">
        <v>0.8738850221789719</v>
      </c>
      <c r="P96" s="304">
        <v>0.93684437221788808</v>
      </c>
      <c r="Q96" s="304"/>
      <c r="R96" s="304">
        <v>0.49153848273987455</v>
      </c>
      <c r="S96" s="304">
        <v>0.50960802906246183</v>
      </c>
      <c r="T96" s="304">
        <v>0.53162475205945214</v>
      </c>
      <c r="U96" s="304"/>
      <c r="V96" s="304">
        <v>0.32254587121139894</v>
      </c>
      <c r="W96" s="304">
        <v>0.31169657804193845</v>
      </c>
      <c r="X96" s="304">
        <v>0.3097162195725795</v>
      </c>
      <c r="Y96" s="304"/>
      <c r="Z96" s="304">
        <v>0.96863708730776554</v>
      </c>
      <c r="AA96" s="304">
        <v>0.91479106085228168</v>
      </c>
      <c r="AB96" s="304">
        <v>0.5044897345075281</v>
      </c>
      <c r="AC96" s="304"/>
      <c r="AD96" s="304">
        <v>0.88153812652676966</v>
      </c>
      <c r="AE96" s="304">
        <v>0.64489760562971687</v>
      </c>
      <c r="AF96" s="304">
        <v>0.18315492462537894</v>
      </c>
      <c r="AG96" s="304"/>
      <c r="AH96" s="304">
        <v>0.48218896933380784</v>
      </c>
      <c r="AI96" s="304">
        <v>0.28838473128721442</v>
      </c>
      <c r="AJ96" s="304">
        <v>2.7265907464394938E-2</v>
      </c>
      <c r="AK96" s="304"/>
      <c r="AL96" s="304">
        <v>9.0181276882541295E-2</v>
      </c>
      <c r="AM96" s="304">
        <v>4.2194143053113357E-2</v>
      </c>
      <c r="AN96" s="304">
        <v>5.746703396269562E-3</v>
      </c>
    </row>
    <row r="97" spans="1:40" x14ac:dyDescent="0.2">
      <c r="A97" s="13" t="str">
        <f t="shared" si="80"/>
        <v>Skilled trades occupations</v>
      </c>
      <c r="B97" s="305">
        <f t="shared" si="82"/>
        <v>0.50102365495901313</v>
      </c>
      <c r="C97" s="305">
        <f t="shared" si="83"/>
        <v>0.48495658525253976</v>
      </c>
      <c r="D97" s="305">
        <f t="shared" si="84"/>
        <v>0.4385637121916911</v>
      </c>
      <c r="E97" s="304"/>
      <c r="F97" s="304">
        <v>4.037770212234163E-3</v>
      </c>
      <c r="G97" s="304">
        <v>4.5335000635060088E-3</v>
      </c>
      <c r="H97" s="304">
        <v>4.3491577862052122E-3</v>
      </c>
      <c r="I97" s="304"/>
      <c r="J97" s="304">
        <v>1.2174471252243416E-2</v>
      </c>
      <c r="K97" s="304">
        <v>1.7209420145445714E-2</v>
      </c>
      <c r="L97" s="304">
        <v>2.3540925641128554E-2</v>
      </c>
      <c r="M97" s="304"/>
      <c r="N97" s="304">
        <v>5.6477933116395693E-2</v>
      </c>
      <c r="O97" s="304">
        <v>7.6959172092597464E-2</v>
      </c>
      <c r="P97" s="304">
        <v>0.1065200660951999</v>
      </c>
      <c r="Q97" s="304"/>
      <c r="R97" s="304">
        <v>2.2757249024860333E-2</v>
      </c>
      <c r="S97" s="304">
        <v>2.4282811158634614E-2</v>
      </c>
      <c r="T97" s="304">
        <v>2.6689742860723509E-2</v>
      </c>
      <c r="U97" s="304"/>
      <c r="V97" s="304">
        <v>1.7942691938166781E-2</v>
      </c>
      <c r="W97" s="304">
        <v>1.685653997022012E-2</v>
      </c>
      <c r="X97" s="304">
        <v>1.8427914059779334E-2</v>
      </c>
      <c r="Y97" s="304"/>
      <c r="Z97" s="304">
        <v>0.11297117394095395</v>
      </c>
      <c r="AA97" s="304">
        <v>9.980319256310391E-2</v>
      </c>
      <c r="AB97" s="304">
        <v>8.3923482222341264E-2</v>
      </c>
      <c r="AC97" s="304"/>
      <c r="AD97" s="304">
        <v>0.15459654540746673</v>
      </c>
      <c r="AE97" s="304">
        <v>0.14238183054557438</v>
      </c>
      <c r="AF97" s="304">
        <v>9.0905154489776582E-2</v>
      </c>
      <c r="AG97" s="304"/>
      <c r="AH97" s="304">
        <v>9.0416844925048756E-2</v>
      </c>
      <c r="AI97" s="304">
        <v>8.3096267051329914E-2</v>
      </c>
      <c r="AJ97" s="304">
        <v>7.3129441185308702E-2</v>
      </c>
      <c r="AK97" s="304"/>
      <c r="AL97" s="304">
        <v>2.964897514164332E-2</v>
      </c>
      <c r="AM97" s="304">
        <v>1.983385166212762E-2</v>
      </c>
      <c r="AN97" s="304">
        <v>1.1077827851228021E-2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10.519634557129983</v>
      </c>
      <c r="C98" s="305">
        <f t="shared" si="83"/>
        <v>11.437497889426433</v>
      </c>
      <c r="D98" s="305">
        <f t="shared" si="84"/>
        <v>12.531668406960307</v>
      </c>
      <c r="E98" s="304"/>
      <c r="F98" s="304">
        <v>6.2997606078710319E-3</v>
      </c>
      <c r="G98" s="304">
        <v>8.8896746463459752E-3</v>
      </c>
      <c r="H98" s="304">
        <v>1.602840695275129E-2</v>
      </c>
      <c r="I98" s="304"/>
      <c r="J98" s="304">
        <v>0.41245929908356493</v>
      </c>
      <c r="K98" s="304">
        <v>0.58117541490177338</v>
      </c>
      <c r="L98" s="304">
        <v>1.1202191225984852</v>
      </c>
      <c r="M98" s="304"/>
      <c r="N98" s="304">
        <v>1.2906455874483695</v>
      </c>
      <c r="O98" s="304">
        <v>1.5324364626416596</v>
      </c>
      <c r="P98" s="304">
        <v>2.0502822714080824</v>
      </c>
      <c r="Q98" s="304"/>
      <c r="R98" s="304">
        <v>1.0613504690403013</v>
      </c>
      <c r="S98" s="304">
        <v>1.0663832546065437</v>
      </c>
      <c r="T98" s="304">
        <v>1.1679739827457345</v>
      </c>
      <c r="U98" s="304"/>
      <c r="V98" s="304">
        <v>0.64024748718500535</v>
      </c>
      <c r="W98" s="304">
        <v>0.66852446502169738</v>
      </c>
      <c r="X98" s="304">
        <v>0.78544578776837315</v>
      </c>
      <c r="Y98" s="304"/>
      <c r="Z98" s="304">
        <v>4.0051068813453075</v>
      </c>
      <c r="AA98" s="304">
        <v>4.4724829391736431</v>
      </c>
      <c r="AB98" s="304">
        <v>4.901849950866116</v>
      </c>
      <c r="AC98" s="304"/>
      <c r="AD98" s="304">
        <v>2.7319685941709673</v>
      </c>
      <c r="AE98" s="304">
        <v>2.8903295842021248</v>
      </c>
      <c r="AF98" s="304">
        <v>2.3657801133622387</v>
      </c>
      <c r="AG98" s="304"/>
      <c r="AH98" s="304">
        <v>0.30138770598286713</v>
      </c>
      <c r="AI98" s="304">
        <v>0.17142405165700642</v>
      </c>
      <c r="AJ98" s="304">
        <v>0.10113879129332752</v>
      </c>
      <c r="AK98" s="304"/>
      <c r="AL98" s="304">
        <v>7.0168772265729443E-2</v>
      </c>
      <c r="AM98" s="304">
        <v>4.585204257563999E-2</v>
      </c>
      <c r="AN98" s="304">
        <v>2.2949979965198677E-2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0.49646896173956612</v>
      </c>
      <c r="C99" s="305">
        <f t="shared" si="83"/>
        <v>0.56152908383208311</v>
      </c>
      <c r="D99" s="305">
        <f>SUM(H99,L99,P99,T99,X99,AB99,AF99,AJ99,AN99)</f>
        <v>0.57720323623677039</v>
      </c>
      <c r="E99" s="304"/>
      <c r="F99" s="304">
        <v>2.5707802925580463E-3</v>
      </c>
      <c r="G99" s="304">
        <v>3.5975562022843234E-3</v>
      </c>
      <c r="H99" s="304">
        <v>5.2893922175169623E-3</v>
      </c>
      <c r="I99" s="304"/>
      <c r="J99" s="304">
        <v>5.0106121648930871E-2</v>
      </c>
      <c r="K99" s="304">
        <v>6.5494172443211665E-2</v>
      </c>
      <c r="L99" s="304">
        <v>8.4866610541656201E-2</v>
      </c>
      <c r="M99" s="304"/>
      <c r="N99" s="304">
        <v>0.11338333195470801</v>
      </c>
      <c r="O99" s="304">
        <v>0.13223610104022276</v>
      </c>
      <c r="P99" s="304">
        <v>0.1537777829029551</v>
      </c>
      <c r="Q99" s="304"/>
      <c r="R99" s="304">
        <v>6.2118543829299405E-2</v>
      </c>
      <c r="S99" s="304">
        <v>6.2864451092509516E-2</v>
      </c>
      <c r="T99" s="304">
        <v>6.7391633422339156E-2</v>
      </c>
      <c r="U99" s="304"/>
      <c r="V99" s="304">
        <v>3.9060242471949752E-2</v>
      </c>
      <c r="W99" s="304">
        <v>4.4806310207989641E-2</v>
      </c>
      <c r="X99" s="304">
        <v>5.2311374934220937E-2</v>
      </c>
      <c r="Y99" s="304"/>
      <c r="Z99" s="304">
        <v>0.10279501125137652</v>
      </c>
      <c r="AA99" s="304">
        <v>0.11942097488565102</v>
      </c>
      <c r="AB99" s="304">
        <v>0.11981503459469421</v>
      </c>
      <c r="AC99" s="304"/>
      <c r="AD99" s="304">
        <v>8.3274443361711012E-2</v>
      </c>
      <c r="AE99" s="304">
        <v>9.2984950385152365E-2</v>
      </c>
      <c r="AF99" s="304">
        <v>6.3483459008433316E-2</v>
      </c>
      <c r="AG99" s="304"/>
      <c r="AH99" s="304">
        <v>2.6277640581604859E-2</v>
      </c>
      <c r="AI99" s="304">
        <v>2.3747653418704027E-2</v>
      </c>
      <c r="AJ99" s="304">
        <v>1.3072745123769791E-2</v>
      </c>
      <c r="AK99" s="304"/>
      <c r="AL99" s="304">
        <v>1.688284634742766E-2</v>
      </c>
      <c r="AM99" s="304">
        <v>1.6376914156357756E-2</v>
      </c>
      <c r="AN99" s="304">
        <v>1.71952034911848E-2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0.41532038357495316</v>
      </c>
      <c r="C100" s="305">
        <f t="shared" si="83"/>
        <v>0.46970661135339969</v>
      </c>
      <c r="D100" s="305">
        <f t="shared" si="84"/>
        <v>0.45412196776847008</v>
      </c>
      <c r="E100" s="304"/>
      <c r="F100" s="304">
        <v>2.9661942655505513E-3</v>
      </c>
      <c r="G100" s="304">
        <v>4.7758790511366143E-3</v>
      </c>
      <c r="H100" s="304">
        <v>7.1708616312707585E-3</v>
      </c>
      <c r="I100" s="304"/>
      <c r="J100" s="304">
        <v>9.3786277960170427E-3</v>
      </c>
      <c r="K100" s="304">
        <v>1.5350578559511094E-2</v>
      </c>
      <c r="L100" s="304">
        <v>2.5306425335071353E-2</v>
      </c>
      <c r="M100" s="304"/>
      <c r="N100" s="304">
        <v>2.7875234228333497E-2</v>
      </c>
      <c r="O100" s="304">
        <v>3.9266001732454717E-2</v>
      </c>
      <c r="P100" s="304">
        <v>5.3010161736165393E-2</v>
      </c>
      <c r="Q100" s="304"/>
      <c r="R100" s="304">
        <v>1.1850840385919542E-2</v>
      </c>
      <c r="S100" s="304">
        <v>1.7053484935512803E-2</v>
      </c>
      <c r="T100" s="304">
        <v>2.1250590719128094E-2</v>
      </c>
      <c r="U100" s="304"/>
      <c r="V100" s="304">
        <v>3.4149385175788638E-2</v>
      </c>
      <c r="W100" s="304">
        <v>4.3208198260648152E-2</v>
      </c>
      <c r="X100" s="304">
        <v>5.396512490794652E-2</v>
      </c>
      <c r="Y100" s="304"/>
      <c r="Z100" s="304">
        <v>0.11445622832268497</v>
      </c>
      <c r="AA100" s="304">
        <v>0.13820449832395962</v>
      </c>
      <c r="AB100" s="304">
        <v>0.1469766337061848</v>
      </c>
      <c r="AC100" s="304"/>
      <c r="AD100" s="304">
        <v>8.9688488287773843E-2</v>
      </c>
      <c r="AE100" s="304">
        <v>0.10257772490978796</v>
      </c>
      <c r="AF100" s="304">
        <v>7.5868384380650383E-2</v>
      </c>
      <c r="AG100" s="304"/>
      <c r="AH100" s="304">
        <v>8.8271286415851746E-2</v>
      </c>
      <c r="AI100" s="304">
        <v>8.4478853580123844E-2</v>
      </c>
      <c r="AJ100" s="304">
        <v>5.076449689270926E-2</v>
      </c>
      <c r="AK100" s="304"/>
      <c r="AL100" s="304">
        <v>3.6684098697033325E-2</v>
      </c>
      <c r="AM100" s="304">
        <v>2.4791392000264926E-2</v>
      </c>
      <c r="AN100" s="304">
        <v>1.980928845934354E-2</v>
      </c>
    </row>
    <row r="101" spans="1:40" x14ac:dyDescent="0.2">
      <c r="A101" s="39" t="str">
        <f t="shared" si="80"/>
        <v>Elementary occupations</v>
      </c>
      <c r="B101" s="307">
        <f t="shared" si="82"/>
        <v>1.0952078472342293</v>
      </c>
      <c r="C101" s="307">
        <f t="shared" si="83"/>
        <v>0.79496297956324735</v>
      </c>
      <c r="D101" s="307">
        <f t="shared" si="84"/>
        <v>0.47536917642181803</v>
      </c>
      <c r="E101" s="307"/>
      <c r="F101" s="307">
        <v>5.9764157959065021E-4</v>
      </c>
      <c r="G101" s="307">
        <v>8.5215194312145874E-4</v>
      </c>
      <c r="H101" s="307">
        <v>8.6442096242624067E-4</v>
      </c>
      <c r="I101" s="307"/>
      <c r="J101" s="307">
        <v>1.4708234155247952E-2</v>
      </c>
      <c r="K101" s="307">
        <v>1.3086923757447275E-2</v>
      </c>
      <c r="L101" s="307">
        <v>9.261064867398517E-3</v>
      </c>
      <c r="M101" s="307"/>
      <c r="N101" s="307">
        <v>5.0794639992768176E-2</v>
      </c>
      <c r="O101" s="307">
        <v>5.4796138245459765E-2</v>
      </c>
      <c r="P101" s="307">
        <v>6.7958750148491232E-2</v>
      </c>
      <c r="Q101" s="307"/>
      <c r="R101" s="307">
        <v>4.2014701538239323E-2</v>
      </c>
      <c r="S101" s="307">
        <v>3.7935971581944075E-2</v>
      </c>
      <c r="T101" s="307">
        <v>3.8494455434078902E-2</v>
      </c>
      <c r="U101" s="307"/>
      <c r="V101" s="307">
        <v>3.1902980777518387E-2</v>
      </c>
      <c r="W101" s="307">
        <v>3.2730256863165406E-2</v>
      </c>
      <c r="X101" s="307">
        <v>3.8720198016118597E-2</v>
      </c>
      <c r="Y101" s="307"/>
      <c r="Z101" s="307">
        <v>0.20482150157846865</v>
      </c>
      <c r="AA101" s="307">
        <v>0.17159162667279157</v>
      </c>
      <c r="AB101" s="307">
        <v>0.10066444791718965</v>
      </c>
      <c r="AC101" s="307"/>
      <c r="AD101" s="307">
        <v>0.36415789621724209</v>
      </c>
      <c r="AE101" s="307">
        <v>0.29274618746266107</v>
      </c>
      <c r="AF101" s="307">
        <v>0.14547520387971952</v>
      </c>
      <c r="AG101" s="307"/>
      <c r="AH101" s="307">
        <v>0.24771187974288472</v>
      </c>
      <c r="AI101" s="307">
        <v>0.12895923285165767</v>
      </c>
      <c r="AJ101" s="307">
        <v>2.7986841177536505E-2</v>
      </c>
      <c r="AK101" s="307"/>
      <c r="AL101" s="307">
        <v>0.13849837165226922</v>
      </c>
      <c r="AM101" s="307">
        <v>6.226449018499905E-2</v>
      </c>
      <c r="AN101" s="307">
        <v>4.5943794018858911E-2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Worcestershire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Worcestershire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Worcestershire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Worcestershire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Worcestershire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Worcestershire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Worcestershire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Worcestershire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Worcestershire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0.10677762844218253</v>
      </c>
      <c r="C8" s="69">
        <v>0.14798464207160011</v>
      </c>
      <c r="D8" s="69">
        <v>0.13682699924899333</v>
      </c>
      <c r="E8" s="69">
        <v>0.16530561848214753</v>
      </c>
      <c r="F8" s="69">
        <v>0.25777893459465023</v>
      </c>
      <c r="G8" s="10"/>
      <c r="H8" s="69">
        <f>F8-D8</f>
        <v>0.1209519353456569</v>
      </c>
      <c r="I8" s="69">
        <f>'RD T1'!E36</f>
        <v>9.7093941376165643E-2</v>
      </c>
      <c r="J8" s="69">
        <f>SUM(H8:I8)</f>
        <v>0.21804587672182255</v>
      </c>
      <c r="L8" t="str">
        <f>A8</f>
        <v>11 Corporate managers and directors</v>
      </c>
      <c r="M8" s="69">
        <v>0.85617812926574544</v>
      </c>
      <c r="N8" s="69">
        <v>1.3037666854419645</v>
      </c>
      <c r="O8" s="69">
        <v>1.2564344574582951</v>
      </c>
      <c r="P8" s="69">
        <v>1.4637423037958794</v>
      </c>
      <c r="Q8" s="69">
        <v>2.2346833809467443</v>
      </c>
      <c r="R8" s="10"/>
      <c r="S8" s="69">
        <f>Q8-O8</f>
        <v>0.97824892348844927</v>
      </c>
      <c r="T8" s="69">
        <f>'RD T1'!E65</f>
        <v>0.86508317282380298</v>
      </c>
      <c r="U8" s="69">
        <f>SUM(S8:T8)</f>
        <v>1.8433320963122521</v>
      </c>
      <c r="W8" t="str">
        <f>A8</f>
        <v>11 Corporate managers and directors</v>
      </c>
      <c r="X8" s="69">
        <v>2.5128850238467106</v>
      </c>
      <c r="Y8" s="69">
        <v>2.6992589111145495</v>
      </c>
      <c r="Z8" s="69">
        <v>2.8882408278895428</v>
      </c>
      <c r="AA8" s="69">
        <v>2.7848544482229469</v>
      </c>
      <c r="AB8" s="69">
        <v>3.2276175258999515</v>
      </c>
      <c r="AC8" s="69"/>
      <c r="AD8" s="69">
        <f>AB8-Z8</f>
        <v>0.33937669801040871</v>
      </c>
      <c r="AE8" s="69">
        <f>'RD T1'!E94</f>
        <v>1.7057783150664767</v>
      </c>
      <c r="AF8" s="69">
        <f>SUM(AD8:AE8)</f>
        <v>2.0451550130768856</v>
      </c>
      <c r="AH8" t="str">
        <f>L8</f>
        <v>11 Corporate managers and directors</v>
      </c>
      <c r="AI8" s="69">
        <v>0.4911818230360373</v>
      </c>
      <c r="AJ8" s="69">
        <v>0.52247481578025701</v>
      </c>
      <c r="AK8" s="69">
        <v>0.57762534899717144</v>
      </c>
      <c r="AL8" s="69">
        <v>0.5306904835532934</v>
      </c>
      <c r="AM8" s="69">
        <v>0.5808188716422944</v>
      </c>
      <c r="AN8" s="69"/>
      <c r="AO8" s="69">
        <f>AM8-AK8</f>
        <v>3.1935226451229592E-3</v>
      </c>
      <c r="AP8" s="69">
        <f>'RD T1'!E123</f>
        <v>0.29739243806735277</v>
      </c>
      <c r="AQ8" s="69">
        <f>SUM(AO8:AP8)</f>
        <v>0.30058596071247573</v>
      </c>
      <c r="AS8" t="str">
        <f>W8</f>
        <v>11 Corporate managers and directors</v>
      </c>
      <c r="AT8" s="69">
        <v>0.75385373892073815</v>
      </c>
      <c r="AU8" s="69">
        <v>0.780061038983484</v>
      </c>
      <c r="AV8" s="69">
        <v>0.83121191395566396</v>
      </c>
      <c r="AW8" s="69">
        <v>0.74647962289632253</v>
      </c>
      <c r="AX8" s="69">
        <v>0.81545645440802916</v>
      </c>
      <c r="AY8" s="69"/>
      <c r="AZ8" s="69">
        <f>AX8-AV8</f>
        <v>-1.5755459547634798E-2</v>
      </c>
      <c r="BA8" s="69">
        <f>'RD T1'!E152</f>
        <v>0.41796966034178151</v>
      </c>
      <c r="BB8" s="69">
        <f>SUM(AZ8:BA8)</f>
        <v>0.40221420079414671</v>
      </c>
      <c r="BD8" t="str">
        <f>AH8</f>
        <v>11 Corporate managers and directors</v>
      </c>
      <c r="BE8" s="69">
        <v>1.5727777545145603</v>
      </c>
      <c r="BF8" s="69">
        <v>1.9505998845897903</v>
      </c>
      <c r="BG8" s="69">
        <v>1.9909608070179001</v>
      </c>
      <c r="BH8" s="69">
        <v>1.8084172070209517</v>
      </c>
      <c r="BI8" s="69">
        <v>1.9625600712525917</v>
      </c>
      <c r="BJ8" s="69"/>
      <c r="BK8" s="69">
        <f>BI8-BG8</f>
        <v>-2.8400735765308438E-2</v>
      </c>
      <c r="BL8" s="69">
        <f>'RD T1'!E181</f>
        <v>0.83652169944113597</v>
      </c>
      <c r="BM8" s="69">
        <f>SUM(BK8:BL8)</f>
        <v>0.80812096367582753</v>
      </c>
      <c r="BO8" t="str">
        <f>AS8</f>
        <v>11 Corporate managers and directors</v>
      </c>
      <c r="BP8" s="69">
        <v>1.4456236430603715</v>
      </c>
      <c r="BQ8" s="69">
        <v>1.6510880404441821</v>
      </c>
      <c r="BR8" s="69">
        <v>1.539618796674743</v>
      </c>
      <c r="BS8" s="69">
        <v>1.4060574920385986</v>
      </c>
      <c r="BT8" s="69">
        <v>1.259651473761175</v>
      </c>
      <c r="BU8" s="69"/>
      <c r="BV8" s="69">
        <f>BT8-BR8</f>
        <v>-0.27996732291356796</v>
      </c>
      <c r="BW8" s="69">
        <f>'RD T1'!E210</f>
        <v>0.66490194801201652</v>
      </c>
      <c r="BX8" s="69">
        <f>SUM(BV8:BW8)</f>
        <v>0.38493462509844856</v>
      </c>
      <c r="BZ8" t="str">
        <f>BD8</f>
        <v>11 Corporate managers and directors</v>
      </c>
      <c r="CA8" s="69">
        <v>1.018444802616262</v>
      </c>
      <c r="CB8" s="69">
        <v>1.0691715310760155</v>
      </c>
      <c r="CC8" s="69">
        <v>1.1125933829933221</v>
      </c>
      <c r="CD8" s="69">
        <v>0.89968125286068734</v>
      </c>
      <c r="CE8" s="69">
        <v>0.66347446833011536</v>
      </c>
      <c r="CF8" s="69"/>
      <c r="CG8" s="69">
        <f>CE8-CC8</f>
        <v>-0.44911891466320675</v>
      </c>
      <c r="CH8" s="69">
        <f>'RD T1'!E239</f>
        <v>0.37969980882406013</v>
      </c>
      <c r="CI8" s="69">
        <f>SUM(CG8:CH8)</f>
        <v>-6.9419105839146622E-2</v>
      </c>
      <c r="CK8" t="str">
        <f>BO8</f>
        <v>11 Corporate managers and directors</v>
      </c>
      <c r="CL8" s="69">
        <v>0.30476820018655049</v>
      </c>
      <c r="CM8" s="69">
        <v>0.32602831692870848</v>
      </c>
      <c r="CN8" s="69">
        <v>0.35896638709615997</v>
      </c>
      <c r="CO8" s="69">
        <v>0.2188024126008139</v>
      </c>
      <c r="CP8" s="69">
        <v>0.1778401246224634</v>
      </c>
      <c r="CQ8" s="69"/>
      <c r="CR8" s="69">
        <f>CP8-CN8</f>
        <v>-0.18112626247369656</v>
      </c>
      <c r="CS8" s="69">
        <f>'RD T1'!E268</f>
        <v>7.6090985456880394E-2</v>
      </c>
      <c r="CT8" s="69">
        <f>SUM(CR8:CS8)</f>
        <v>-0.10503527701681617</v>
      </c>
    </row>
    <row r="9" spans="1:98" x14ac:dyDescent="0.2">
      <c r="A9" s="10" t="str">
        <f>name!D5</f>
        <v>12 Other managers and proprietors</v>
      </c>
      <c r="B9" s="69">
        <v>3.811695162497717E-2</v>
      </c>
      <c r="C9" s="69">
        <v>5.1500773398024863E-2</v>
      </c>
      <c r="D9" s="69">
        <v>4.5770894030338571E-2</v>
      </c>
      <c r="E9" s="69">
        <v>7.4429031850849953E-2</v>
      </c>
      <c r="F9" s="69">
        <v>0.1339483923805932</v>
      </c>
      <c r="H9" s="69">
        <f t="shared" ref="H9:H32" si="26">F9-D9</f>
        <v>8.8177498350254624E-2</v>
      </c>
      <c r="I9" s="69">
        <f>'RD T1'!E37</f>
        <v>5.4444233026876419E-2</v>
      </c>
      <c r="J9" s="69">
        <f t="shared" ref="J9:J32" si="27">SUM(H9:I9)</f>
        <v>0.14262173137713105</v>
      </c>
      <c r="L9" t="str">
        <f t="shared" ref="L9:L32" si="28">A9</f>
        <v>12 Other managers and proprietors</v>
      </c>
      <c r="M9" s="69">
        <v>0.33318460142454631</v>
      </c>
      <c r="N9" s="69">
        <v>0.46704284076907654</v>
      </c>
      <c r="O9" s="69">
        <v>0.47200237730235334</v>
      </c>
      <c r="P9" s="69">
        <v>0.74606702190892482</v>
      </c>
      <c r="Q9" s="69">
        <v>1.338723514762076</v>
      </c>
      <c r="S9" s="69">
        <f t="shared" ref="S9:S35" si="29">Q9-O9</f>
        <v>0.86672113745972257</v>
      </c>
      <c r="T9" s="69">
        <f>'RD T1'!E66</f>
        <v>0.5271550949523528</v>
      </c>
      <c r="U9" s="69">
        <f t="shared" ref="U9:U32" si="30">SUM(S9:T9)</f>
        <v>1.3938762324120755</v>
      </c>
      <c r="W9" t="str">
        <f t="shared" ref="W9:W32" si="31">A9</f>
        <v>12 Other managers and proprietors</v>
      </c>
      <c r="X9" s="69">
        <v>0.87336699725434108</v>
      </c>
      <c r="Y9" s="69">
        <v>0.89233620914697009</v>
      </c>
      <c r="Z9" s="69">
        <v>1.0114687136687373</v>
      </c>
      <c r="AA9" s="69">
        <v>1.3063154082568795</v>
      </c>
      <c r="AB9" s="69">
        <v>1.7152664953919503</v>
      </c>
      <c r="AC9" s="69"/>
      <c r="AD9" s="69">
        <f t="shared" ref="AD9:AD32" si="32">AB9-Z9</f>
        <v>0.70379778172321306</v>
      </c>
      <c r="AE9" s="69">
        <f>'RD T1'!E95</f>
        <v>0.93976271848674087</v>
      </c>
      <c r="AF9" s="69">
        <f t="shared" ref="AF9:AF32" si="33">SUM(AD9:AE9)</f>
        <v>1.6435605002099538</v>
      </c>
      <c r="AH9" t="str">
        <f t="shared" ref="AH9:AH32" si="34">L9</f>
        <v>12 Other managers and proprietors</v>
      </c>
      <c r="AI9" s="69">
        <v>0.25615272195473721</v>
      </c>
      <c r="AJ9" s="69">
        <v>0.25956703129564923</v>
      </c>
      <c r="AK9" s="69">
        <v>0.30958793569668658</v>
      </c>
      <c r="AL9" s="69">
        <v>0.37417744206320508</v>
      </c>
      <c r="AM9" s="69">
        <v>0.49007348004985524</v>
      </c>
      <c r="AN9" s="69"/>
      <c r="AO9" s="69">
        <f t="shared" ref="AO9:AO32" si="35">AM9-AK9</f>
        <v>0.18048554435316866</v>
      </c>
      <c r="AP9" s="69">
        <f>'RD T1'!E124</f>
        <v>0.26556830006865728</v>
      </c>
      <c r="AQ9" s="69">
        <f t="shared" ref="AQ9:AQ32" si="36">SUM(AO9:AP9)</f>
        <v>0.44605384442182594</v>
      </c>
      <c r="AS9" t="str">
        <f t="shared" ref="AS9:AS32" si="37">W9</f>
        <v>12 Other managers and proprietors</v>
      </c>
      <c r="AT9" s="69">
        <v>0.29099382054072148</v>
      </c>
      <c r="AU9" s="69">
        <v>0.29065263351136372</v>
      </c>
      <c r="AV9" s="69">
        <v>0.33236714118883798</v>
      </c>
      <c r="AW9" s="69">
        <v>0.41454204750864354</v>
      </c>
      <c r="AX9" s="69">
        <v>0.51765224779975461</v>
      </c>
      <c r="AY9" s="69"/>
      <c r="AZ9" s="69">
        <f t="shared" ref="AZ9:AZ32" si="38">AX9-AV9</f>
        <v>0.18528510661091663</v>
      </c>
      <c r="BA9" s="69">
        <f>'RD T1'!E153</f>
        <v>0.27017058502751651</v>
      </c>
      <c r="BB9" s="69">
        <f t="shared" ref="BB9:BB32" si="39">SUM(AZ9:BA9)</f>
        <v>0.45545569163843314</v>
      </c>
      <c r="BD9" t="str">
        <f t="shared" ref="BD9:BD32" si="40">AH9</f>
        <v>12 Other managers and proprietors</v>
      </c>
      <c r="BE9" s="69">
        <v>0.75536909018640086</v>
      </c>
      <c r="BF9" s="69">
        <v>0.80201177878242103</v>
      </c>
      <c r="BG9" s="69">
        <v>0.79275503903066102</v>
      </c>
      <c r="BH9" s="69">
        <v>0.93285005579459168</v>
      </c>
      <c r="BI9" s="69">
        <v>1.0167994322075891</v>
      </c>
      <c r="BJ9" s="69"/>
      <c r="BK9" s="69">
        <f t="shared" ref="BK9:BK32" si="41">BI9-BG9</f>
        <v>0.22404439317692804</v>
      </c>
      <c r="BL9" s="69">
        <f>'RD T1'!E182</f>
        <v>0.45200117396636424</v>
      </c>
      <c r="BM9" s="69">
        <f t="shared" ref="BM9:BM32" si="42">SUM(BK9:BL9)</f>
        <v>0.67604556714329234</v>
      </c>
      <c r="BO9" t="str">
        <f t="shared" ref="BO9:BO32" si="43">AS9</f>
        <v>12 Other managers and proprietors</v>
      </c>
      <c r="BP9" s="69">
        <v>0.85483960110317003</v>
      </c>
      <c r="BQ9" s="69">
        <v>0.9211807979841713</v>
      </c>
      <c r="BR9" s="69">
        <v>0.8928456801722503</v>
      </c>
      <c r="BS9" s="69">
        <v>1.1123346832915348</v>
      </c>
      <c r="BT9" s="69">
        <v>1.1008730126960047</v>
      </c>
      <c r="BU9" s="69"/>
      <c r="BV9" s="69">
        <f t="shared" ref="BV9:BV32" si="44">BT9-BR9</f>
        <v>0.20802733252375438</v>
      </c>
      <c r="BW9" s="69">
        <f>'RD T1'!E211</f>
        <v>0.6332498372635561</v>
      </c>
      <c r="BX9" s="69">
        <f t="shared" ref="BX9:BX32" si="45">SUM(BV9:BW9)</f>
        <v>0.84127716978731049</v>
      </c>
      <c r="BZ9" t="str">
        <f t="shared" ref="BZ9:BZ32" si="46">BD9</f>
        <v>12 Other managers and proprietors</v>
      </c>
      <c r="CA9" s="69">
        <v>0.57574722218267393</v>
      </c>
      <c r="CB9" s="69">
        <v>0.59674655422314826</v>
      </c>
      <c r="CC9" s="69">
        <v>0.60017116347312049</v>
      </c>
      <c r="CD9" s="69">
        <v>0.6214139255126685</v>
      </c>
      <c r="CE9" s="69">
        <v>0.45600855100193244</v>
      </c>
      <c r="CF9" s="69"/>
      <c r="CG9" s="69">
        <f t="shared" ref="CG9:CG32" si="47">CE9-CC9</f>
        <v>-0.14416261247118806</v>
      </c>
      <c r="CH9" s="69">
        <f>'RD T1'!E240</f>
        <v>0.28092591481930529</v>
      </c>
      <c r="CI9" s="69">
        <f t="shared" ref="CI9:CI32" si="48">SUM(CG9:CH9)</f>
        <v>0.13676330234811723</v>
      </c>
      <c r="CK9" t="str">
        <f t="shared" ref="CK9:CK32" si="49">BO9</f>
        <v>12 Other managers and proprietors</v>
      </c>
      <c r="CL9" s="69">
        <v>0.29029634627757178</v>
      </c>
      <c r="CM9" s="69">
        <v>0.26954138768326191</v>
      </c>
      <c r="CN9" s="69">
        <v>0.28014483887604708</v>
      </c>
      <c r="CO9" s="69">
        <v>0.2561596249318146</v>
      </c>
      <c r="CP9" s="69">
        <v>0.18712323931633376</v>
      </c>
      <c r="CQ9" s="69"/>
      <c r="CR9" s="69">
        <f t="shared" ref="CR9:CR32" si="50">CP9-CN9</f>
        <v>-9.3021599559713314E-2</v>
      </c>
      <c r="CS9" s="69">
        <f>'RD T1'!E269</f>
        <v>9.0028771819444825E-2</v>
      </c>
      <c r="CT9" s="69">
        <f t="shared" ref="CT9:CT32" si="51">SUM(CR9:CS9)</f>
        <v>-2.9928277402684889E-3</v>
      </c>
    </row>
    <row r="10" spans="1:98" x14ac:dyDescent="0.2">
      <c r="A10" s="10" t="str">
        <f>name!D6</f>
        <v>21 Science, research, engineering and technology professionals</v>
      </c>
      <c r="B10" s="69">
        <v>0.3223512486859158</v>
      </c>
      <c r="C10" s="69">
        <v>0.45224577922980469</v>
      </c>
      <c r="D10" s="69">
        <v>0.4112401821893083</v>
      </c>
      <c r="E10" s="69">
        <v>0.52279531700822734</v>
      </c>
      <c r="F10" s="69">
        <v>0.73309731614702967</v>
      </c>
      <c r="G10" s="11"/>
      <c r="H10" s="69">
        <f t="shared" si="26"/>
        <v>0.32185713395772136</v>
      </c>
      <c r="I10" s="69">
        <f>'RD T1'!E38</f>
        <v>0.21091303685955065</v>
      </c>
      <c r="J10" s="69">
        <f t="shared" si="27"/>
        <v>0.53277017081727207</v>
      </c>
      <c r="L10" t="str">
        <f t="shared" si="28"/>
        <v>21 Science, research, engineering and technology professionals</v>
      </c>
      <c r="M10" s="69">
        <v>1.1975839630517491</v>
      </c>
      <c r="N10" s="69">
        <v>1.7272598800417904</v>
      </c>
      <c r="O10" s="69">
        <v>1.63608128073531</v>
      </c>
      <c r="P10" s="69">
        <v>2.132872046552245</v>
      </c>
      <c r="Q10" s="69">
        <v>3.0850108908716192</v>
      </c>
      <c r="R10" s="11"/>
      <c r="S10" s="69">
        <f t="shared" si="29"/>
        <v>1.4489296101363092</v>
      </c>
      <c r="T10" s="69">
        <f>'RD T1'!E67</f>
        <v>0.90537564282355798</v>
      </c>
      <c r="U10" s="69">
        <f t="shared" si="30"/>
        <v>2.3543052529598674</v>
      </c>
      <c r="W10" t="str">
        <f t="shared" si="31"/>
        <v>21 Science, research, engineering and technology professionals</v>
      </c>
      <c r="X10" s="69">
        <v>2.6979678665472142</v>
      </c>
      <c r="Y10" s="69">
        <v>2.7054368337960915</v>
      </c>
      <c r="Z10" s="69">
        <v>2.9848017974114667</v>
      </c>
      <c r="AA10" s="69">
        <v>3.0197790412843739</v>
      </c>
      <c r="AB10" s="69">
        <v>3.1524756091064332</v>
      </c>
      <c r="AC10" s="69"/>
      <c r="AD10" s="69">
        <f t="shared" si="32"/>
        <v>0.16767381169496653</v>
      </c>
      <c r="AE10" s="69">
        <f>'RD T1'!E96</f>
        <v>1.2053597522258348</v>
      </c>
      <c r="AF10" s="69">
        <f t="shared" si="33"/>
        <v>1.3730335639208013</v>
      </c>
      <c r="AH10" t="str">
        <f t="shared" si="34"/>
        <v>21 Science, research, engineering and technology professionals</v>
      </c>
      <c r="AI10" s="69">
        <v>0.28119460131806617</v>
      </c>
      <c r="AJ10" s="69">
        <v>0.26603068448012279</v>
      </c>
      <c r="AK10" s="69">
        <v>0.3057605406062604</v>
      </c>
      <c r="AL10" s="69">
        <v>0.30800648354025634</v>
      </c>
      <c r="AM10" s="69">
        <v>0.33992052211117474</v>
      </c>
      <c r="AN10" s="69"/>
      <c r="AO10" s="69">
        <f t="shared" si="35"/>
        <v>3.4159981504914338E-2</v>
      </c>
      <c r="AP10" s="69">
        <f>'RD T1'!E125</f>
        <v>0.12170494258151707</v>
      </c>
      <c r="AQ10" s="69">
        <f t="shared" si="36"/>
        <v>0.15586492408643141</v>
      </c>
      <c r="AS10" t="str">
        <f t="shared" si="37"/>
        <v>21 Science, research, engineering and technology professionals</v>
      </c>
      <c r="AT10" s="69">
        <v>0.80696148454102468</v>
      </c>
      <c r="AU10" s="69">
        <v>0.79936612956089947</v>
      </c>
      <c r="AV10" s="69">
        <v>0.88468557166986961</v>
      </c>
      <c r="AW10" s="69">
        <v>0.82722138522062039</v>
      </c>
      <c r="AX10" s="69">
        <v>0.82434008913085299</v>
      </c>
      <c r="AY10" s="69"/>
      <c r="AZ10" s="69">
        <f t="shared" si="38"/>
        <v>-6.0345482539016615E-2</v>
      </c>
      <c r="BA10" s="69">
        <f>'RD T1'!E154</f>
        <v>0.29494626805317031</v>
      </c>
      <c r="BB10" s="69">
        <f t="shared" si="39"/>
        <v>0.2346007855141537</v>
      </c>
      <c r="BD10" t="str">
        <f t="shared" si="40"/>
        <v>21 Science, research, engineering and technology professionals</v>
      </c>
      <c r="BE10" s="69">
        <v>1.0392896084875229</v>
      </c>
      <c r="BF10" s="69">
        <v>1.2622328353002401</v>
      </c>
      <c r="BG10" s="69">
        <v>1.3498413210303994</v>
      </c>
      <c r="BH10" s="69">
        <v>1.3237359958569959</v>
      </c>
      <c r="BI10" s="69">
        <v>1.3839566756411694</v>
      </c>
      <c r="BJ10" s="69"/>
      <c r="BK10" s="69">
        <f t="shared" si="41"/>
        <v>3.4115354610769977E-2</v>
      </c>
      <c r="BL10" s="69">
        <f>'RD T1'!E183</f>
        <v>0.40622385953661005</v>
      </c>
      <c r="BM10" s="69">
        <f t="shared" si="42"/>
        <v>0.44033921414738003</v>
      </c>
      <c r="BO10" t="str">
        <f t="shared" si="43"/>
        <v>21 Science, research, engineering and technology professionals</v>
      </c>
      <c r="BP10" s="69">
        <v>0.79353863530129132</v>
      </c>
      <c r="BQ10" s="69">
        <v>0.90064301029060723</v>
      </c>
      <c r="BR10" s="69">
        <v>0.90783406481984075</v>
      </c>
      <c r="BS10" s="69">
        <v>0.8962408276209205</v>
      </c>
      <c r="BT10" s="69">
        <v>0.80357122648965551</v>
      </c>
      <c r="BU10" s="69"/>
      <c r="BV10" s="69">
        <f t="shared" si="44"/>
        <v>-0.10426283833018524</v>
      </c>
      <c r="BW10" s="69">
        <f>'RD T1'!E212</f>
        <v>0.30177234512974765</v>
      </c>
      <c r="BX10" s="69">
        <f t="shared" si="45"/>
        <v>0.19750950679956242</v>
      </c>
      <c r="BZ10" t="str">
        <f t="shared" si="46"/>
        <v>21 Science, research, engineering and technology professionals</v>
      </c>
      <c r="CA10" s="69">
        <v>0.4783817625649267</v>
      </c>
      <c r="CB10" s="69">
        <v>0.50123242222501541</v>
      </c>
      <c r="CC10" s="69">
        <v>0.54104765263139021</v>
      </c>
      <c r="CD10" s="69">
        <v>0.47813607280457016</v>
      </c>
      <c r="CE10" s="69">
        <v>0.34224580079998584</v>
      </c>
      <c r="CF10" s="69"/>
      <c r="CG10" s="69">
        <f t="shared" si="47"/>
        <v>-0.19880185183140436</v>
      </c>
      <c r="CH10" s="69">
        <f>'RD T1'!E241</f>
        <v>0.13696464547535869</v>
      </c>
      <c r="CI10" s="69">
        <f t="shared" si="48"/>
        <v>-6.1837206356045671E-2</v>
      </c>
      <c r="CK10" t="str">
        <f t="shared" si="49"/>
        <v>21 Science, research, engineering and technology professionals</v>
      </c>
      <c r="CL10" s="69">
        <v>0.16847516936290566</v>
      </c>
      <c r="CM10" s="69">
        <v>0.20180516529619003</v>
      </c>
      <c r="CN10" s="69">
        <v>0.23128459162611475</v>
      </c>
      <c r="CO10" s="69">
        <v>0.18330636128516908</v>
      </c>
      <c r="CP10" s="69">
        <v>0.14118330262004639</v>
      </c>
      <c r="CQ10" s="69"/>
      <c r="CR10" s="69">
        <f t="shared" si="50"/>
        <v>-9.0101289006068369E-2</v>
      </c>
      <c r="CS10" s="69">
        <f>'RD T1'!E270</f>
        <v>5.3115266654936016E-2</v>
      </c>
      <c r="CT10" s="69">
        <f t="shared" si="51"/>
        <v>-3.6986022351132353E-2</v>
      </c>
    </row>
    <row r="11" spans="1:98" x14ac:dyDescent="0.2">
      <c r="A11" s="10" t="str">
        <f>name!D7</f>
        <v>22 Health professionals</v>
      </c>
      <c r="B11" s="69">
        <v>0.31019212394564261</v>
      </c>
      <c r="C11" s="69">
        <v>0.52066976944417898</v>
      </c>
      <c r="D11" s="69">
        <v>0.50347035753575176</v>
      </c>
      <c r="E11" s="69">
        <v>0.68289136641194037</v>
      </c>
      <c r="F11" s="69">
        <v>1.0378272247078169</v>
      </c>
      <c r="G11" s="11"/>
      <c r="H11" s="69">
        <f t="shared" si="26"/>
        <v>0.5343568671720651</v>
      </c>
      <c r="I11" s="69">
        <f>'RD T1'!E39</f>
        <v>0.37053170014872872</v>
      </c>
      <c r="J11" s="69">
        <f t="shared" si="27"/>
        <v>0.90488856732079381</v>
      </c>
      <c r="L11" t="str">
        <f t="shared" si="28"/>
        <v>22 Health professionals</v>
      </c>
      <c r="M11" s="69">
        <v>0.94493843792242793</v>
      </c>
      <c r="N11" s="69">
        <v>1.5770213535441668</v>
      </c>
      <c r="O11" s="69">
        <v>1.5452732022761513</v>
      </c>
      <c r="P11" s="69">
        <v>2.0154446309681897</v>
      </c>
      <c r="Q11" s="69">
        <v>2.9730269467904629</v>
      </c>
      <c r="R11" s="11"/>
      <c r="S11" s="69">
        <f t="shared" si="29"/>
        <v>1.4277537445143116</v>
      </c>
      <c r="T11" s="69">
        <f>'RD T1'!E68</f>
        <v>1.1374465013286181</v>
      </c>
      <c r="U11" s="69">
        <f t="shared" si="30"/>
        <v>2.5652002458429299</v>
      </c>
      <c r="W11" t="str">
        <f t="shared" si="31"/>
        <v>22 Health professionals</v>
      </c>
      <c r="X11" s="69">
        <v>2.3610715609538744</v>
      </c>
      <c r="Y11" s="69">
        <v>2.7765490603706393</v>
      </c>
      <c r="Z11" s="69">
        <v>2.9222131786545549</v>
      </c>
      <c r="AA11" s="69">
        <v>3.2279041904653019</v>
      </c>
      <c r="AB11" s="69">
        <v>3.4454490874656152</v>
      </c>
      <c r="AC11" s="69"/>
      <c r="AD11" s="69">
        <f t="shared" si="32"/>
        <v>0.5232359088110603</v>
      </c>
      <c r="AE11" s="69">
        <f>'RD T1'!E97</f>
        <v>1.9145842512066134</v>
      </c>
      <c r="AF11" s="69">
        <f t="shared" si="33"/>
        <v>2.4378201600176737</v>
      </c>
      <c r="AH11" t="str">
        <f t="shared" si="34"/>
        <v>22 Health professionals</v>
      </c>
      <c r="AI11" s="69">
        <v>1.2341370149134616</v>
      </c>
      <c r="AJ11" s="69">
        <v>1.0210784234283186</v>
      </c>
      <c r="AK11" s="69">
        <v>0.98996353365404099</v>
      </c>
      <c r="AL11" s="69">
        <v>0.607054923621275</v>
      </c>
      <c r="AM11" s="69">
        <v>0.23204992048365639</v>
      </c>
      <c r="AN11" s="69"/>
      <c r="AO11" s="69">
        <f t="shared" si="35"/>
        <v>-0.75791361317038464</v>
      </c>
      <c r="AP11" s="69">
        <f>'RD T1'!E126</f>
        <v>0.2047971149037788</v>
      </c>
      <c r="AQ11" s="69">
        <f t="shared" si="36"/>
        <v>-0.5531164982666058</v>
      </c>
      <c r="AS11" t="str">
        <f t="shared" si="37"/>
        <v>22 Health professionals</v>
      </c>
      <c r="AT11" s="69">
        <v>0.15598783256163981</v>
      </c>
      <c r="AU11" s="69">
        <v>0.17134121963550927</v>
      </c>
      <c r="AV11" s="69">
        <v>0.19400277239033681</v>
      </c>
      <c r="AW11" s="69">
        <v>0.20179735950754943</v>
      </c>
      <c r="AX11" s="69">
        <v>0.21733864511809914</v>
      </c>
      <c r="AY11" s="69"/>
      <c r="AZ11" s="69">
        <f t="shared" si="38"/>
        <v>2.333587272776233E-2</v>
      </c>
      <c r="BA11" s="69">
        <f>'RD T1'!E155</f>
        <v>0.10554719051391519</v>
      </c>
      <c r="BB11" s="69">
        <f t="shared" si="39"/>
        <v>0.12888306324167753</v>
      </c>
      <c r="BD11" t="str">
        <f t="shared" si="40"/>
        <v>22 Health professionals</v>
      </c>
      <c r="BE11" s="69">
        <v>0.67690667621066503</v>
      </c>
      <c r="BF11" s="69">
        <v>0.93370479489931435</v>
      </c>
      <c r="BG11" s="69">
        <v>0.84556179354772776</v>
      </c>
      <c r="BH11" s="69">
        <v>0.94660405231587108</v>
      </c>
      <c r="BI11" s="69">
        <v>0.92065936909764634</v>
      </c>
      <c r="BJ11" s="69"/>
      <c r="BK11" s="69">
        <f t="shared" si="41"/>
        <v>7.5097575549918583E-2</v>
      </c>
      <c r="BL11" s="69">
        <f>'RD T1'!E184</f>
        <v>0.52280320617676923</v>
      </c>
      <c r="BM11" s="69">
        <f t="shared" si="42"/>
        <v>0.59790078172668781</v>
      </c>
      <c r="BO11" t="str">
        <f t="shared" si="43"/>
        <v>22 Health professionals</v>
      </c>
      <c r="BP11" s="69">
        <v>0.58976014995442072</v>
      </c>
      <c r="BQ11" s="69">
        <v>0.73804669179643589</v>
      </c>
      <c r="BR11" s="69">
        <v>0.60785314565073101</v>
      </c>
      <c r="BS11" s="69">
        <v>0.66710058816139317</v>
      </c>
      <c r="BT11" s="69">
        <v>0.55531430886138156</v>
      </c>
      <c r="BU11" s="69"/>
      <c r="BV11" s="69">
        <f t="shared" si="44"/>
        <v>-5.2538836789349452E-2</v>
      </c>
      <c r="BW11" s="69">
        <f>'RD T1'!E213</f>
        <v>0.3294381797408299</v>
      </c>
      <c r="BX11" s="69">
        <f t="shared" si="45"/>
        <v>0.27689934295148044</v>
      </c>
      <c r="BZ11" t="str">
        <f t="shared" si="46"/>
        <v>22 Health professionals</v>
      </c>
      <c r="CA11" s="69">
        <v>0.30385923561110306</v>
      </c>
      <c r="CB11" s="69">
        <v>0.37267135464928791</v>
      </c>
      <c r="CC11" s="69">
        <v>0.28462401799973991</v>
      </c>
      <c r="CD11" s="69">
        <v>0.2527813783008388</v>
      </c>
      <c r="CE11" s="69">
        <v>0.12628370885341106</v>
      </c>
      <c r="CF11" s="69"/>
      <c r="CG11" s="69">
        <f t="shared" si="47"/>
        <v>-0.15834030914632885</v>
      </c>
      <c r="CH11" s="69">
        <f>'RD T1'!E242</f>
        <v>9.1656250465463926E-2</v>
      </c>
      <c r="CI11" s="69">
        <f t="shared" si="48"/>
        <v>-6.6684058680864924E-2</v>
      </c>
      <c r="CK11" t="str">
        <f t="shared" si="49"/>
        <v>22 Health professionals</v>
      </c>
      <c r="CL11" s="69">
        <v>6.2206225693337919E-2</v>
      </c>
      <c r="CM11" s="69">
        <v>7.6370217355458903E-2</v>
      </c>
      <c r="CN11" s="69">
        <v>9.4455299949997559E-2</v>
      </c>
      <c r="CO11" s="69">
        <v>8.7159047133991502E-2</v>
      </c>
      <c r="CP11" s="69">
        <v>0.10098065514237538</v>
      </c>
      <c r="CQ11" s="69"/>
      <c r="CR11" s="69">
        <f t="shared" si="50"/>
        <v>6.5253551923778186E-3</v>
      </c>
      <c r="CS11" s="69">
        <f>'RD T1'!E271</f>
        <v>4.1686292276635818E-2</v>
      </c>
      <c r="CT11" s="69">
        <f t="shared" si="51"/>
        <v>4.8211647469013637E-2</v>
      </c>
    </row>
    <row r="12" spans="1:98" x14ac:dyDescent="0.2">
      <c r="A12" s="10" t="str">
        <f>name!D8</f>
        <v>23 Teaching and other educational professionals</v>
      </c>
      <c r="B12" s="69">
        <v>0.46841133158847054</v>
      </c>
      <c r="C12" s="69">
        <v>0.56196146156297555</v>
      </c>
      <c r="D12" s="69">
        <v>0.58099462499969301</v>
      </c>
      <c r="E12" s="69">
        <v>0.69984632192621898</v>
      </c>
      <c r="F12" s="69">
        <v>0.90091000001624999</v>
      </c>
      <c r="G12" s="11"/>
      <c r="H12" s="69">
        <f t="shared" si="26"/>
        <v>0.31991537501655698</v>
      </c>
      <c r="I12" s="69">
        <f>'RD T1'!E40</f>
        <v>0.37025924549820144</v>
      </c>
      <c r="J12" s="69">
        <f t="shared" si="27"/>
        <v>0.69017462051475842</v>
      </c>
      <c r="L12" t="str">
        <f t="shared" si="28"/>
        <v>23 Teaching and other educational professionals</v>
      </c>
      <c r="M12" s="69">
        <v>2.5773021656075588</v>
      </c>
      <c r="N12" s="69">
        <v>3.2191577429933154</v>
      </c>
      <c r="O12" s="69">
        <v>3.3565959903158484</v>
      </c>
      <c r="P12" s="69">
        <v>3.9889040849481878</v>
      </c>
      <c r="Q12" s="69">
        <v>5.0714937100034669</v>
      </c>
      <c r="R12" s="11"/>
      <c r="S12" s="69">
        <f t="shared" si="29"/>
        <v>1.7148977196876185</v>
      </c>
      <c r="T12" s="69">
        <f>'RD T1'!E69</f>
        <v>2.1699439426180809</v>
      </c>
      <c r="U12" s="69">
        <f t="shared" si="30"/>
        <v>3.8848416623056994</v>
      </c>
      <c r="W12" t="str">
        <f t="shared" si="31"/>
        <v>23 Teaching and other educational professionals</v>
      </c>
      <c r="X12" s="69">
        <v>1.9639542902227762</v>
      </c>
      <c r="Y12" s="69">
        <v>1.4961319077914614</v>
      </c>
      <c r="Z12" s="69">
        <v>1.6796259385297707</v>
      </c>
      <c r="AA12" s="69">
        <v>1.4234402845518956</v>
      </c>
      <c r="AB12" s="69">
        <v>1.0650310794960465</v>
      </c>
      <c r="AC12" s="69"/>
      <c r="AD12" s="69">
        <f t="shared" si="32"/>
        <v>-0.61459485903372424</v>
      </c>
      <c r="AE12" s="69">
        <f>'RD T1'!E98</f>
        <v>0.72257007498621895</v>
      </c>
      <c r="AF12" s="69">
        <f t="shared" si="33"/>
        <v>0.10797521595249471</v>
      </c>
      <c r="AH12" t="str">
        <f t="shared" si="34"/>
        <v>23 Teaching and other educational professionals</v>
      </c>
      <c r="AI12" s="69">
        <v>0.27598183622187211</v>
      </c>
      <c r="AJ12" s="69">
        <v>0.1341257821479617</v>
      </c>
      <c r="AK12" s="69">
        <v>0.13299421614394036</v>
      </c>
      <c r="AL12" s="69">
        <v>8.6648704685690137E-2</v>
      </c>
      <c r="AM12" s="69">
        <v>9.1771235066931439E-2</v>
      </c>
      <c r="AN12" s="69"/>
      <c r="AO12" s="69">
        <f t="shared" si="35"/>
        <v>-4.1222981077008919E-2</v>
      </c>
      <c r="AP12" s="69">
        <f>'RD T1'!E127</f>
        <v>2.7185271346143854E-2</v>
      </c>
      <c r="AQ12" s="69">
        <f t="shared" si="36"/>
        <v>-1.4037709730865065E-2</v>
      </c>
      <c r="AS12" t="str">
        <f t="shared" si="37"/>
        <v>23 Teaching and other educational professionals</v>
      </c>
      <c r="AT12" s="69">
        <v>6.7488207763305857E-2</v>
      </c>
      <c r="AU12" s="69">
        <v>5.5694016134975023E-2</v>
      </c>
      <c r="AV12" s="69">
        <v>6.402617598992244E-2</v>
      </c>
      <c r="AW12" s="69">
        <v>5.2293637346614387E-2</v>
      </c>
      <c r="AX12" s="69">
        <v>4.5488382215102575E-2</v>
      </c>
      <c r="AY12" s="69"/>
      <c r="AZ12" s="69">
        <f t="shared" si="38"/>
        <v>-1.8537793774819865E-2</v>
      </c>
      <c r="BA12" s="69">
        <f>'RD T1'!E156</f>
        <v>2.5542741001717623E-2</v>
      </c>
      <c r="BB12" s="69">
        <f t="shared" si="39"/>
        <v>7.0049472268977585E-3</v>
      </c>
      <c r="BD12" t="str">
        <f t="shared" si="40"/>
        <v>23 Teaching and other educational professionals</v>
      </c>
      <c r="BE12" s="69">
        <v>0.26324870093259573</v>
      </c>
      <c r="BF12" s="69">
        <v>0.26422086878676471</v>
      </c>
      <c r="BG12" s="69">
        <v>0.28395783906175409</v>
      </c>
      <c r="BH12" s="69">
        <v>0.28452455569665974</v>
      </c>
      <c r="BI12" s="69">
        <v>0.29274230514088362</v>
      </c>
      <c r="BJ12" s="69"/>
      <c r="BK12" s="69">
        <f t="shared" si="41"/>
        <v>8.784466079129527E-3</v>
      </c>
      <c r="BL12" s="69">
        <f>'RD T1'!E185</f>
        <v>0.12759243129045106</v>
      </c>
      <c r="BM12" s="69">
        <f t="shared" si="42"/>
        <v>0.13637689736958059</v>
      </c>
      <c r="BO12" t="str">
        <f t="shared" si="43"/>
        <v>23 Teaching and other educational professionals</v>
      </c>
      <c r="BP12" s="69">
        <v>0.24268339482989315</v>
      </c>
      <c r="BQ12" s="69">
        <v>0.23961834204226468</v>
      </c>
      <c r="BR12" s="69">
        <v>0.21641164550765862</v>
      </c>
      <c r="BS12" s="69">
        <v>0.21397469966864885</v>
      </c>
      <c r="BT12" s="69">
        <v>0.17149685516151958</v>
      </c>
      <c r="BU12" s="69"/>
      <c r="BV12" s="69">
        <f t="shared" si="44"/>
        <v>-4.4914790346139044E-2</v>
      </c>
      <c r="BW12" s="69">
        <f>'RD T1'!E214</f>
        <v>0.10411279450992054</v>
      </c>
      <c r="BX12" s="69">
        <f t="shared" si="45"/>
        <v>5.9198004163781501E-2</v>
      </c>
      <c r="BZ12" t="str">
        <f t="shared" si="46"/>
        <v>23 Teaching and other educational professionals</v>
      </c>
      <c r="CA12" s="69">
        <v>0.1565932296548069</v>
      </c>
      <c r="CB12" s="69">
        <v>0.15050175008952763</v>
      </c>
      <c r="CC12" s="69">
        <v>0.15191597651017627</v>
      </c>
      <c r="CD12" s="69">
        <v>0.13093910646458021</v>
      </c>
      <c r="CE12" s="69">
        <v>7.876442478756765E-2</v>
      </c>
      <c r="CF12" s="69"/>
      <c r="CG12" s="69">
        <f t="shared" si="47"/>
        <v>-7.3151551722608621E-2</v>
      </c>
      <c r="CH12" s="69">
        <f>'RD T1'!E243</f>
        <v>5.4710785744538269E-2</v>
      </c>
      <c r="CI12" s="69">
        <f t="shared" si="48"/>
        <v>-1.8440765978070352E-2</v>
      </c>
      <c r="CK12" t="str">
        <f t="shared" si="49"/>
        <v>23 Teaching and other educational professionals</v>
      </c>
      <c r="CL12" s="69">
        <v>4.9003915911397265E-2</v>
      </c>
      <c r="CM12" s="69">
        <v>4.8479960834787499E-2</v>
      </c>
      <c r="CN12" s="69">
        <v>6.8649355578178972E-2</v>
      </c>
      <c r="CO12" s="69">
        <v>5.3784834345909353E-2</v>
      </c>
      <c r="CP12" s="69">
        <v>4.4977588731934109E-2</v>
      </c>
      <c r="CQ12" s="69"/>
      <c r="CR12" s="69">
        <f t="shared" si="50"/>
        <v>-2.3671766846244863E-2</v>
      </c>
      <c r="CS12" s="69">
        <f>'RD T1'!E272</f>
        <v>2.3440397810224344E-2</v>
      </c>
      <c r="CT12" s="69">
        <f t="shared" si="51"/>
        <v>-2.3136903602051853E-4</v>
      </c>
    </row>
    <row r="13" spans="1:98" x14ac:dyDescent="0.2">
      <c r="A13" s="10" t="str">
        <f>name!D9</f>
        <v>24 Business, media and public service professionals</v>
      </c>
      <c r="B13" s="69">
        <v>0.11081011223934718</v>
      </c>
      <c r="C13" s="69">
        <v>0.16179328133599497</v>
      </c>
      <c r="D13" s="69">
        <v>0.16182514756903013</v>
      </c>
      <c r="E13" s="69">
        <v>0.22832896454697588</v>
      </c>
      <c r="F13" s="69">
        <v>0.35650364547175911</v>
      </c>
      <c r="G13" s="11"/>
      <c r="H13" s="69">
        <f t="shared" si="26"/>
        <v>0.19467849790272898</v>
      </c>
      <c r="I13" s="69">
        <f>'RD T1'!E41</f>
        <v>0.12360956637851506</v>
      </c>
      <c r="J13" s="69">
        <f t="shared" si="27"/>
        <v>0.31828806428124401</v>
      </c>
      <c r="L13" t="str">
        <f t="shared" si="28"/>
        <v>24 Business, media and public service professionals</v>
      </c>
      <c r="M13" s="69">
        <v>1.3706425763395418</v>
      </c>
      <c r="N13" s="69">
        <v>2.1028753601265153</v>
      </c>
      <c r="O13" s="69">
        <v>2.0862565559706545</v>
      </c>
      <c r="P13" s="69">
        <v>2.7126917505699568</v>
      </c>
      <c r="Q13" s="69">
        <v>3.8720959301514188</v>
      </c>
      <c r="R13" s="11"/>
      <c r="S13" s="69">
        <f t="shared" si="29"/>
        <v>1.7858393741807643</v>
      </c>
      <c r="T13" s="69">
        <f>'RD T1'!E70</f>
        <v>1.4288429690868898</v>
      </c>
      <c r="U13" s="69">
        <f t="shared" si="30"/>
        <v>3.2146823432676541</v>
      </c>
      <c r="W13" t="str">
        <f t="shared" si="31"/>
        <v>24 Business, media and public service professionals</v>
      </c>
      <c r="X13" s="69">
        <v>2.8426384045905988</v>
      </c>
      <c r="Y13" s="69">
        <v>2.9755926569315512</v>
      </c>
      <c r="Z13" s="69">
        <v>3.4633242638593411</v>
      </c>
      <c r="AA13" s="69">
        <v>3.7522926814925692</v>
      </c>
      <c r="AB13" s="69">
        <v>4.0932083757282456</v>
      </c>
      <c r="AC13" s="69"/>
      <c r="AD13" s="69">
        <f t="shared" si="32"/>
        <v>0.62988411186890447</v>
      </c>
      <c r="AE13" s="69">
        <f>'RD T1'!E99</f>
        <v>2.0118899951488545</v>
      </c>
      <c r="AF13" s="69">
        <f t="shared" si="33"/>
        <v>2.6417741070177589</v>
      </c>
      <c r="AH13" t="str">
        <f t="shared" si="34"/>
        <v>24 Business, media and public service professionals</v>
      </c>
      <c r="AI13" s="69">
        <v>0.32536562523552837</v>
      </c>
      <c r="AJ13" s="69">
        <v>0.30826693387115034</v>
      </c>
      <c r="AK13" s="69">
        <v>0.36674682459632274</v>
      </c>
      <c r="AL13" s="69">
        <v>0.35502290315364282</v>
      </c>
      <c r="AM13" s="69">
        <v>0.37243993186552765</v>
      </c>
      <c r="AN13" s="69"/>
      <c r="AO13" s="69">
        <f t="shared" si="35"/>
        <v>5.6931072692049112E-3</v>
      </c>
      <c r="AP13" s="69">
        <f>'RD T1'!E128</f>
        <v>0.1395456468676749</v>
      </c>
      <c r="AQ13" s="69">
        <f t="shared" si="36"/>
        <v>0.14523875413687981</v>
      </c>
      <c r="AS13" t="str">
        <f t="shared" si="37"/>
        <v>24 Business, media and public service professionals</v>
      </c>
      <c r="AT13" s="69">
        <v>0.49049356052494492</v>
      </c>
      <c r="AU13" s="69">
        <v>0.49030894030944477</v>
      </c>
      <c r="AV13" s="69">
        <v>0.57556051647576045</v>
      </c>
      <c r="AW13" s="69">
        <v>0.62767518887696661</v>
      </c>
      <c r="AX13" s="69">
        <v>0.71017610618029769</v>
      </c>
      <c r="AY13" s="69"/>
      <c r="AZ13" s="69">
        <f t="shared" si="38"/>
        <v>0.13461558970453724</v>
      </c>
      <c r="BA13" s="69">
        <f>'RD T1'!E157</f>
        <v>0.31500013496877682</v>
      </c>
      <c r="BB13" s="69">
        <f t="shared" si="39"/>
        <v>0.44961572467331407</v>
      </c>
      <c r="BD13" t="str">
        <f t="shared" si="40"/>
        <v>24 Business, media and public service professionals</v>
      </c>
      <c r="BE13" s="69">
        <v>0.99644742004524833</v>
      </c>
      <c r="BF13" s="69">
        <v>1.2394423177916214</v>
      </c>
      <c r="BG13" s="69">
        <v>1.3572167160457964</v>
      </c>
      <c r="BH13" s="69">
        <v>1.5058312476506586</v>
      </c>
      <c r="BI13" s="69">
        <v>1.6530408680307556</v>
      </c>
      <c r="BJ13" s="69"/>
      <c r="BK13" s="69">
        <f t="shared" si="41"/>
        <v>0.29582415198495915</v>
      </c>
      <c r="BL13" s="69">
        <f>'RD T1'!E186</f>
        <v>0.65404081398453184</v>
      </c>
      <c r="BM13" s="69">
        <f t="shared" si="42"/>
        <v>0.94986496596949099</v>
      </c>
      <c r="BO13" t="str">
        <f t="shared" si="43"/>
        <v>24 Business, media and public service professionals</v>
      </c>
      <c r="BP13" s="69">
        <v>0.81505244095895102</v>
      </c>
      <c r="BQ13" s="69">
        <v>0.92332658508203824</v>
      </c>
      <c r="BR13" s="69">
        <v>0.89833370791548772</v>
      </c>
      <c r="BS13" s="69">
        <v>0.95335245291526427</v>
      </c>
      <c r="BT13" s="69">
        <v>0.85999675527284913</v>
      </c>
      <c r="BU13" s="69"/>
      <c r="BV13" s="69">
        <f t="shared" si="44"/>
        <v>-3.8336952642638589E-2</v>
      </c>
      <c r="BW13" s="69">
        <f>'RD T1'!E215</f>
        <v>0.39822152305716235</v>
      </c>
      <c r="BX13" s="69">
        <f t="shared" si="45"/>
        <v>0.35988457041452376</v>
      </c>
      <c r="BZ13" t="str">
        <f t="shared" si="46"/>
        <v>24 Business, media and public service professionals</v>
      </c>
      <c r="CA13" s="69">
        <v>0.48383445011292159</v>
      </c>
      <c r="CB13" s="69">
        <v>0.52280551574987133</v>
      </c>
      <c r="CC13" s="69">
        <v>0.54562403610348698</v>
      </c>
      <c r="CD13" s="69">
        <v>0.49848280469570794</v>
      </c>
      <c r="CE13" s="69">
        <v>0.33136284620598377</v>
      </c>
      <c r="CF13" s="69"/>
      <c r="CG13" s="69">
        <f t="shared" si="47"/>
        <v>-0.2142611898975032</v>
      </c>
      <c r="CH13" s="69">
        <f>'RD T1'!E244</f>
        <v>0.17713631410128869</v>
      </c>
      <c r="CI13" s="69">
        <f t="shared" si="48"/>
        <v>-3.7124875796214513E-2</v>
      </c>
      <c r="CK13" t="str">
        <f t="shared" si="49"/>
        <v>24 Business, media and public service professionals</v>
      </c>
      <c r="CL13" s="69">
        <v>0.16584853185954915</v>
      </c>
      <c r="CM13" s="69">
        <v>0.18479962639735137</v>
      </c>
      <c r="CN13" s="69">
        <v>0.22357653502033942</v>
      </c>
      <c r="CO13" s="69">
        <v>0.17160349034118322</v>
      </c>
      <c r="CP13" s="69">
        <v>0.13615017091477721</v>
      </c>
      <c r="CQ13" s="69"/>
      <c r="CR13" s="69">
        <f t="shared" si="50"/>
        <v>-8.7426364105562204E-2</v>
      </c>
      <c r="CS13" s="69">
        <f>'RD T1'!E273</f>
        <v>6.0758171376201278E-2</v>
      </c>
      <c r="CT13" s="69">
        <f t="shared" si="51"/>
        <v>-2.6668192729360926E-2</v>
      </c>
    </row>
    <row r="14" spans="1:98" x14ac:dyDescent="0.2">
      <c r="A14" s="10" t="str">
        <f>name!D10</f>
        <v>31 Science, engineering and technology associate professionals</v>
      </c>
      <c r="B14" s="69">
        <v>3.623747335495086E-2</v>
      </c>
      <c r="C14" s="69">
        <v>5.4535118394199125E-2</v>
      </c>
      <c r="D14" s="69">
        <v>5.1514505088693159E-2</v>
      </c>
      <c r="E14" s="69">
        <v>6.2962994451824975E-2</v>
      </c>
      <c r="F14" s="69">
        <v>0.10388909064640985</v>
      </c>
      <c r="G14" s="11"/>
      <c r="H14" s="69">
        <f t="shared" si="26"/>
        <v>5.2374585557716687E-2</v>
      </c>
      <c r="I14" s="69">
        <f>'RD T1'!E42</f>
        <v>3.2864374831756103E-2</v>
      </c>
      <c r="J14" s="69">
        <f t="shared" si="27"/>
        <v>8.523896038947279E-2</v>
      </c>
      <c r="L14" t="str">
        <f t="shared" si="28"/>
        <v>31 Science, engineering and technology associate professionals</v>
      </c>
      <c r="M14" s="69">
        <v>0.22840071656908142</v>
      </c>
      <c r="N14" s="69">
        <v>0.33401314148660299</v>
      </c>
      <c r="O14" s="69">
        <v>0.32069343878282514</v>
      </c>
      <c r="P14" s="69">
        <v>0.34427829225133988</v>
      </c>
      <c r="Q14" s="69">
        <v>0.49073390163729297</v>
      </c>
      <c r="R14" s="11"/>
      <c r="S14" s="69">
        <f t="shared" si="29"/>
        <v>0.17004046285446783</v>
      </c>
      <c r="T14" s="69">
        <f>'RD T1'!E71</f>
        <v>0.16024134932176526</v>
      </c>
      <c r="U14" s="69">
        <f t="shared" si="30"/>
        <v>0.33028181217623309</v>
      </c>
      <c r="W14" t="str">
        <f t="shared" si="31"/>
        <v>31 Science, engineering and technology associate professionals</v>
      </c>
      <c r="X14" s="69">
        <v>0.63146678918354715</v>
      </c>
      <c r="Y14" s="69">
        <v>0.67449599015974815</v>
      </c>
      <c r="Z14" s="69">
        <v>0.74175581389362955</v>
      </c>
      <c r="AA14" s="69">
        <v>0.68095040388663153</v>
      </c>
      <c r="AB14" s="69">
        <v>0.75876268454480078</v>
      </c>
      <c r="AC14" s="69"/>
      <c r="AD14" s="69">
        <f t="shared" si="32"/>
        <v>1.7006870651171235E-2</v>
      </c>
      <c r="AE14" s="69">
        <f>'RD T1'!E100</f>
        <v>0.31471623261079601</v>
      </c>
      <c r="AF14" s="69">
        <f t="shared" si="33"/>
        <v>0.33172310326196724</v>
      </c>
      <c r="AH14" t="str">
        <f t="shared" si="34"/>
        <v>31 Science, engineering and technology associate professionals</v>
      </c>
      <c r="AI14" s="69">
        <v>0.10797047201021799</v>
      </c>
      <c r="AJ14" s="69">
        <v>0.12212374623054877</v>
      </c>
      <c r="AK14" s="69">
        <v>0.14482655254310695</v>
      </c>
      <c r="AL14" s="69">
        <v>0.14412299795308933</v>
      </c>
      <c r="AM14" s="69">
        <v>0.18914602035960534</v>
      </c>
      <c r="AN14" s="69"/>
      <c r="AO14" s="69">
        <f t="shared" si="35"/>
        <v>4.4319467816498398E-2</v>
      </c>
      <c r="AP14" s="69">
        <f>'RD T1'!E129</f>
        <v>7.2978329166209999E-2</v>
      </c>
      <c r="AQ14" s="69">
        <f t="shared" si="36"/>
        <v>0.1172977969827084</v>
      </c>
      <c r="AS14" t="str">
        <f t="shared" si="37"/>
        <v>31 Science, engineering and technology associate professionals</v>
      </c>
      <c r="AT14" s="69">
        <v>0.29854503718725306</v>
      </c>
      <c r="AU14" s="69">
        <v>0.28721506824522686</v>
      </c>
      <c r="AV14" s="69">
        <v>0.30928466801055865</v>
      </c>
      <c r="AW14" s="69">
        <v>0.25260726006877671</v>
      </c>
      <c r="AX14" s="69">
        <v>0.24987941006055883</v>
      </c>
      <c r="AY14" s="69"/>
      <c r="AZ14" s="69">
        <f t="shared" si="38"/>
        <v>-5.9405257949999818E-2</v>
      </c>
      <c r="BA14" s="69">
        <f>'RD T1'!E158</f>
        <v>9.583910401326054E-2</v>
      </c>
      <c r="BB14" s="69">
        <f t="shared" si="39"/>
        <v>3.6433846063260722E-2</v>
      </c>
      <c r="BD14" t="str">
        <f t="shared" si="40"/>
        <v>31 Science, engineering and technology associate professionals</v>
      </c>
      <c r="BE14" s="69">
        <v>0.45074401284981613</v>
      </c>
      <c r="BF14" s="69">
        <v>0.48270629620739408</v>
      </c>
      <c r="BG14" s="69">
        <v>0.52319448296543558</v>
      </c>
      <c r="BH14" s="69">
        <v>0.41714895212993947</v>
      </c>
      <c r="BI14" s="69">
        <v>0.36169456585061621</v>
      </c>
      <c r="BJ14" s="69"/>
      <c r="BK14" s="69">
        <f t="shared" si="41"/>
        <v>-0.16149991711481937</v>
      </c>
      <c r="BL14" s="69">
        <f>'RD T1'!E187</f>
        <v>0.14372006148120575</v>
      </c>
      <c r="BM14" s="69">
        <f t="shared" si="42"/>
        <v>-1.7779855633613617E-2</v>
      </c>
      <c r="BO14" t="str">
        <f t="shared" si="43"/>
        <v>31 Science, engineering and technology associate professionals</v>
      </c>
      <c r="BP14" s="69">
        <v>0.36034266696578604</v>
      </c>
      <c r="BQ14" s="69">
        <v>0.41741082852823563</v>
      </c>
      <c r="BR14" s="69">
        <v>0.42949966409754126</v>
      </c>
      <c r="BS14" s="69">
        <v>0.37491437670645977</v>
      </c>
      <c r="BT14" s="69">
        <v>0.35538691901296809</v>
      </c>
      <c r="BU14" s="69"/>
      <c r="BV14" s="69">
        <f t="shared" si="44"/>
        <v>-7.4112745084573162E-2</v>
      </c>
      <c r="BW14" s="69">
        <f>'RD T1'!E216</f>
        <v>0.14265715348091595</v>
      </c>
      <c r="BX14" s="69">
        <f t="shared" si="45"/>
        <v>6.8544408396342793E-2</v>
      </c>
      <c r="BZ14" t="str">
        <f t="shared" si="46"/>
        <v>31 Science, engineering and technology associate professionals</v>
      </c>
      <c r="CA14" s="69">
        <v>0.27501950862401875</v>
      </c>
      <c r="CB14" s="69">
        <v>0.2979310163097601</v>
      </c>
      <c r="CC14" s="69">
        <v>0.34151998941790362</v>
      </c>
      <c r="CD14" s="69">
        <v>0.25201303356861116</v>
      </c>
      <c r="CE14" s="69">
        <v>0.19271038749913605</v>
      </c>
      <c r="CF14" s="69"/>
      <c r="CG14" s="69">
        <f t="shared" si="47"/>
        <v>-0.14880960191876758</v>
      </c>
      <c r="CH14" s="69">
        <f>'RD T1'!E245</f>
        <v>8.6606708379082006E-2</v>
      </c>
      <c r="CI14" s="69">
        <f t="shared" si="48"/>
        <v>-6.2202893539685569E-2</v>
      </c>
      <c r="CK14" t="str">
        <f t="shared" si="49"/>
        <v>31 Science, engineering and technology associate professionals</v>
      </c>
      <c r="CL14" s="69">
        <v>7.6033876271845144E-2</v>
      </c>
      <c r="CM14" s="69">
        <v>9.2947606737315502E-2</v>
      </c>
      <c r="CN14" s="69">
        <v>0.12232324202754823</v>
      </c>
      <c r="CO14" s="69">
        <v>9.5924464411674251E-2</v>
      </c>
      <c r="CP14" s="69">
        <v>0.11058148724443546</v>
      </c>
      <c r="CQ14" s="69"/>
      <c r="CR14" s="69">
        <f t="shared" si="50"/>
        <v>-1.1741754783112762E-2</v>
      </c>
      <c r="CS14" s="69">
        <f>'RD T1'!E274</f>
        <v>3.9835487690917382E-2</v>
      </c>
      <c r="CT14" s="69">
        <f t="shared" si="51"/>
        <v>2.8093732907804619E-2</v>
      </c>
    </row>
    <row r="15" spans="1:98" x14ac:dyDescent="0.2">
      <c r="A15" s="10" t="str">
        <f>name!D11</f>
        <v>32 Health and social care associate professionals</v>
      </c>
      <c r="B15" s="69">
        <v>8.6889888232864441E-3</v>
      </c>
      <c r="C15" s="69">
        <v>1.3174771379263287E-2</v>
      </c>
      <c r="D15" s="69">
        <v>1.1814943403342252E-2</v>
      </c>
      <c r="E15" s="69">
        <v>1.694119576382341E-2</v>
      </c>
      <c r="F15" s="69">
        <v>3.3158171948983094E-2</v>
      </c>
      <c r="G15" s="11"/>
      <c r="H15" s="69">
        <f t="shared" si="26"/>
        <v>2.1343228545640844E-2</v>
      </c>
      <c r="I15" s="69">
        <f>'RD T1'!E43</f>
        <v>1.2044828443942673E-2</v>
      </c>
      <c r="J15" s="69">
        <f t="shared" si="27"/>
        <v>3.3388056989583519E-2</v>
      </c>
      <c r="L15" t="str">
        <f t="shared" si="28"/>
        <v>32 Health and social care associate professionals</v>
      </c>
      <c r="M15" s="69">
        <v>0.22565067404111677</v>
      </c>
      <c r="N15" s="69">
        <v>0.37697290460493921</v>
      </c>
      <c r="O15" s="69">
        <v>0.38247115753754823</v>
      </c>
      <c r="P15" s="69">
        <v>0.50137104938438026</v>
      </c>
      <c r="Q15" s="69">
        <v>0.88667175756775674</v>
      </c>
      <c r="R15" s="11"/>
      <c r="S15" s="69">
        <f t="shared" si="29"/>
        <v>0.5042006000302085</v>
      </c>
      <c r="T15" s="69">
        <f>'RD T1'!E72</f>
        <v>0.33071945908838363</v>
      </c>
      <c r="U15" s="69">
        <f t="shared" si="30"/>
        <v>0.83492005911859213</v>
      </c>
      <c r="W15" t="str">
        <f t="shared" si="31"/>
        <v>32 Health and social care associate professionals</v>
      </c>
      <c r="X15" s="69">
        <v>0.79369517483989516</v>
      </c>
      <c r="Y15" s="69">
        <v>0.94412809956576038</v>
      </c>
      <c r="Z15" s="69">
        <v>1.0437703439258657</v>
      </c>
      <c r="AA15" s="69">
        <v>1.1536202424613708</v>
      </c>
      <c r="AB15" s="69">
        <v>1.3860845900706258</v>
      </c>
      <c r="AC15" s="69"/>
      <c r="AD15" s="69">
        <f t="shared" si="32"/>
        <v>0.34231424614476014</v>
      </c>
      <c r="AE15" s="69">
        <f>'RD T1'!E101</f>
        <v>0.78742492203799708</v>
      </c>
      <c r="AF15" s="69">
        <f t="shared" si="33"/>
        <v>1.1297391681827573</v>
      </c>
      <c r="AH15" t="str">
        <f t="shared" si="34"/>
        <v>32 Health and social care associate professionals</v>
      </c>
      <c r="AI15" s="69">
        <v>0.56620074264179732</v>
      </c>
      <c r="AJ15" s="69">
        <v>0.51495624337146273</v>
      </c>
      <c r="AK15" s="69">
        <v>0.54030927739681212</v>
      </c>
      <c r="AL15" s="69">
        <v>0.41030762895920359</v>
      </c>
      <c r="AM15" s="69">
        <v>0.25651830284045646</v>
      </c>
      <c r="AN15" s="69"/>
      <c r="AO15" s="69">
        <f t="shared" si="35"/>
        <v>-0.28379097455635566</v>
      </c>
      <c r="AP15" s="69">
        <f>'RD T1'!E130</f>
        <v>0.16567431448977143</v>
      </c>
      <c r="AQ15" s="69">
        <f t="shared" si="36"/>
        <v>-0.11811666006658422</v>
      </c>
      <c r="AS15" t="str">
        <f t="shared" si="37"/>
        <v>32 Health and social care associate professionals</v>
      </c>
      <c r="AT15" s="69">
        <v>0.11763830012375254</v>
      </c>
      <c r="AU15" s="69">
        <v>0.12681286561864305</v>
      </c>
      <c r="AV15" s="69">
        <v>0.14782279416167263</v>
      </c>
      <c r="AW15" s="69">
        <v>0.14030628032919415</v>
      </c>
      <c r="AX15" s="69">
        <v>0.15575698064094609</v>
      </c>
      <c r="AY15" s="69"/>
      <c r="AZ15" s="69">
        <f t="shared" si="38"/>
        <v>7.934186479273464E-3</v>
      </c>
      <c r="BA15" s="69">
        <f>'RD T1'!E159</f>
        <v>8.3306183197741093E-2</v>
      </c>
      <c r="BB15" s="69">
        <f t="shared" si="39"/>
        <v>9.1240369677014557E-2</v>
      </c>
      <c r="BD15" t="str">
        <f t="shared" si="40"/>
        <v>32 Health and social care associate professionals</v>
      </c>
      <c r="BE15" s="69">
        <v>0.46936013064332005</v>
      </c>
      <c r="BF15" s="69">
        <v>0.63639509656003823</v>
      </c>
      <c r="BG15" s="69">
        <v>0.60065597393248027</v>
      </c>
      <c r="BH15" s="69">
        <v>0.62751783701156605</v>
      </c>
      <c r="BI15" s="69">
        <v>0.6542077219542185</v>
      </c>
      <c r="BJ15" s="69"/>
      <c r="BK15" s="69">
        <f t="shared" si="41"/>
        <v>5.3551748021738232E-2</v>
      </c>
      <c r="BL15" s="69">
        <f>'RD T1'!E188</f>
        <v>0.36163754524992237</v>
      </c>
      <c r="BM15" s="69">
        <f t="shared" si="42"/>
        <v>0.4151892932716606</v>
      </c>
      <c r="BO15" t="str">
        <f t="shared" si="43"/>
        <v>32 Health and social care associate professionals</v>
      </c>
      <c r="BP15" s="69">
        <v>0.42375675985752514</v>
      </c>
      <c r="BQ15" s="69">
        <v>0.51382657565635781</v>
      </c>
      <c r="BR15" s="69">
        <v>0.42225132757507539</v>
      </c>
      <c r="BS15" s="69">
        <v>0.42522642681493017</v>
      </c>
      <c r="BT15" s="69">
        <v>0.34232796187738079</v>
      </c>
      <c r="BU15" s="69"/>
      <c r="BV15" s="69">
        <f t="shared" si="44"/>
        <v>-7.9923365697694593E-2</v>
      </c>
      <c r="BW15" s="69">
        <f>'RD T1'!E217</f>
        <v>0.21775887371540723</v>
      </c>
      <c r="BX15" s="69">
        <f t="shared" si="45"/>
        <v>0.13783550801771263</v>
      </c>
      <c r="BZ15" t="str">
        <f t="shared" si="46"/>
        <v>32 Health and social care associate professionals</v>
      </c>
      <c r="CA15" s="69">
        <v>0.16519692919954976</v>
      </c>
      <c r="CB15" s="69">
        <v>0.16719469982122775</v>
      </c>
      <c r="CC15" s="69">
        <v>0.13851845775267735</v>
      </c>
      <c r="CD15" s="69">
        <v>0.10974513384966898</v>
      </c>
      <c r="CE15" s="69">
        <v>6.1629046784816413E-2</v>
      </c>
      <c r="CF15" s="69"/>
      <c r="CG15" s="69">
        <f t="shared" si="47"/>
        <v>-7.6889410967860936E-2</v>
      </c>
      <c r="CH15" s="69">
        <f>'RD T1'!E246</f>
        <v>4.2203958540853334E-2</v>
      </c>
      <c r="CI15" s="69">
        <f t="shared" si="48"/>
        <v>-3.4685452427007601E-2</v>
      </c>
      <c r="CK15" t="str">
        <f t="shared" si="49"/>
        <v>32 Health and social care associate professionals</v>
      </c>
      <c r="CL15" s="69">
        <v>3.1187651844339578E-2</v>
      </c>
      <c r="CM15" s="69">
        <v>3.4321193761287297E-2</v>
      </c>
      <c r="CN15" s="69">
        <v>3.9802041879905277E-2</v>
      </c>
      <c r="CO15" s="69">
        <v>3.0059275099230617E-2</v>
      </c>
      <c r="CP15" s="69">
        <v>2.8805796483035793E-2</v>
      </c>
      <c r="CQ15" s="69"/>
      <c r="CR15" s="69">
        <f t="shared" si="50"/>
        <v>-1.0996245396869483E-2</v>
      </c>
      <c r="CS15" s="69">
        <f>'RD T1'!E275</f>
        <v>1.2763013610357775E-2</v>
      </c>
      <c r="CT15" s="69">
        <f t="shared" si="51"/>
        <v>1.7667682134882914E-3</v>
      </c>
    </row>
    <row r="16" spans="1:98" x14ac:dyDescent="0.2">
      <c r="A16" s="10" t="str">
        <f>name!D12</f>
        <v>33 Protective service occupations</v>
      </c>
      <c r="B16" s="69">
        <v>5.9281345546730148E-3</v>
      </c>
      <c r="C16" s="69">
        <v>8.1589448273616232E-3</v>
      </c>
      <c r="D16" s="69">
        <v>7.4570205975640286E-3</v>
      </c>
      <c r="E16" s="69">
        <v>1.212116550099842E-2</v>
      </c>
      <c r="F16" s="69">
        <v>2.272384317701652E-2</v>
      </c>
      <c r="G16" s="11"/>
      <c r="H16" s="69">
        <f t="shared" si="26"/>
        <v>1.5266822579452492E-2</v>
      </c>
      <c r="I16" s="69">
        <f>'RD T1'!E44</f>
        <v>5.5926504934959665E-3</v>
      </c>
      <c r="J16" s="69">
        <f t="shared" si="27"/>
        <v>2.085947307294846E-2</v>
      </c>
      <c r="L16" t="str">
        <f t="shared" si="28"/>
        <v>33 Protective service occupations</v>
      </c>
      <c r="M16" s="69">
        <v>7.9034955201415402E-2</v>
      </c>
      <c r="N16" s="69">
        <v>0.10576775268643404</v>
      </c>
      <c r="O16" s="69">
        <v>9.7746702782702241E-2</v>
      </c>
      <c r="P16" s="69">
        <v>0.15221261336577513</v>
      </c>
      <c r="Q16" s="69">
        <v>0.27118022645192053</v>
      </c>
      <c r="R16" s="11"/>
      <c r="S16" s="69">
        <f t="shared" si="29"/>
        <v>0.17343352366921827</v>
      </c>
      <c r="T16" s="69">
        <f>'RD T1'!E73</f>
        <v>5.9306091932615809E-2</v>
      </c>
      <c r="U16" s="69">
        <f t="shared" si="30"/>
        <v>0.23273961560183409</v>
      </c>
      <c r="W16" t="str">
        <f t="shared" si="31"/>
        <v>33 Protective service occupations</v>
      </c>
      <c r="X16" s="69">
        <v>0.37241809238934614</v>
      </c>
      <c r="Y16" s="69">
        <v>0.37734897661075029</v>
      </c>
      <c r="Z16" s="69">
        <v>0.44629694426612299</v>
      </c>
      <c r="AA16" s="69">
        <v>0.58236225912196504</v>
      </c>
      <c r="AB16" s="69">
        <v>0.85533985555835479</v>
      </c>
      <c r="AC16" s="69"/>
      <c r="AD16" s="69">
        <f t="shared" si="32"/>
        <v>0.4090429112922318</v>
      </c>
      <c r="AE16" s="69">
        <f>'RD T1'!E102</f>
        <v>0.28184826293583948</v>
      </c>
      <c r="AF16" s="69">
        <f t="shared" si="33"/>
        <v>0.69089117422807123</v>
      </c>
      <c r="AH16" t="str">
        <f t="shared" si="34"/>
        <v>33 Protective service occupations</v>
      </c>
      <c r="AI16" s="69">
        <v>9.8463894000488564E-2</v>
      </c>
      <c r="AJ16" s="69">
        <v>9.8319224850271503E-2</v>
      </c>
      <c r="AK16" s="69">
        <v>0.11543860633988469</v>
      </c>
      <c r="AL16" s="69">
        <v>0.14969155814029253</v>
      </c>
      <c r="AM16" s="69">
        <v>0.2154647900414213</v>
      </c>
      <c r="AN16" s="69"/>
      <c r="AO16" s="69">
        <f t="shared" si="35"/>
        <v>0.10002618370153661</v>
      </c>
      <c r="AP16" s="69">
        <f>'RD T1'!E131</f>
        <v>6.3840469450946721E-2</v>
      </c>
      <c r="AQ16" s="69">
        <f t="shared" si="36"/>
        <v>0.16386665315248333</v>
      </c>
      <c r="AS16" t="str">
        <f t="shared" si="37"/>
        <v>33 Protective service occupations</v>
      </c>
      <c r="AT16" s="69">
        <v>9.8869044333602635E-2</v>
      </c>
      <c r="AU16" s="69">
        <v>8.7102675460265608E-2</v>
      </c>
      <c r="AV16" s="69">
        <v>0.10090650296720882</v>
      </c>
      <c r="AW16" s="69">
        <v>0.11487723356102343</v>
      </c>
      <c r="AX16" s="69">
        <v>0.14082331635591042</v>
      </c>
      <c r="AY16" s="69"/>
      <c r="AZ16" s="69">
        <f t="shared" si="38"/>
        <v>3.9916813388701594E-2</v>
      </c>
      <c r="BA16" s="69">
        <f>'RD T1'!E160</f>
        <v>4.8189630770531851E-2</v>
      </c>
      <c r="BB16" s="69">
        <f t="shared" si="39"/>
        <v>8.8106444159233438E-2</v>
      </c>
      <c r="BD16" t="str">
        <f t="shared" si="40"/>
        <v>33 Protective service occupations</v>
      </c>
      <c r="BE16" s="69">
        <v>0.3038561991248343</v>
      </c>
      <c r="BF16" s="69">
        <v>0.31063502471683063</v>
      </c>
      <c r="BG16" s="69">
        <v>0.32546229850788166</v>
      </c>
      <c r="BH16" s="69">
        <v>0.3767294685718936</v>
      </c>
      <c r="BI16" s="69">
        <v>0.39150950314904032</v>
      </c>
      <c r="BJ16" s="69"/>
      <c r="BK16" s="69">
        <f t="shared" si="41"/>
        <v>6.6047204641158652E-2</v>
      </c>
      <c r="BL16" s="69">
        <f>'RD T1'!E189</f>
        <v>9.7721372866847928E-2</v>
      </c>
      <c r="BM16" s="69">
        <f t="shared" si="42"/>
        <v>0.16376857750800658</v>
      </c>
      <c r="BO16" t="str">
        <f t="shared" si="43"/>
        <v>33 Protective service occupations</v>
      </c>
      <c r="BP16" s="69">
        <v>0.39056155657708547</v>
      </c>
      <c r="BQ16" s="69">
        <v>0.41232563497331437</v>
      </c>
      <c r="BR16" s="69">
        <v>0.39781935632890664</v>
      </c>
      <c r="BS16" s="69">
        <v>0.46822189722305191</v>
      </c>
      <c r="BT16" s="69">
        <v>0.41892141592678128</v>
      </c>
      <c r="BU16" s="69"/>
      <c r="BV16" s="69">
        <f t="shared" si="44"/>
        <v>2.1102059597874645E-2</v>
      </c>
      <c r="BW16" s="69">
        <f>'RD T1'!E218</f>
        <v>0.13984569949794495</v>
      </c>
      <c r="BX16" s="69">
        <f t="shared" si="45"/>
        <v>0.1609477590958196</v>
      </c>
      <c r="BZ16" t="str">
        <f t="shared" si="46"/>
        <v>33 Protective service occupations</v>
      </c>
      <c r="CA16" s="69">
        <v>0.21986531916466354</v>
      </c>
      <c r="CB16" s="69">
        <v>0.21680157772116102</v>
      </c>
      <c r="CC16" s="69">
        <v>0.22069712849567488</v>
      </c>
      <c r="CD16" s="69">
        <v>0.22711985413134084</v>
      </c>
      <c r="CE16" s="69">
        <v>0.14408135256237525</v>
      </c>
      <c r="CF16" s="69"/>
      <c r="CG16" s="69">
        <f t="shared" si="47"/>
        <v>-7.6615775933299629E-2</v>
      </c>
      <c r="CH16" s="69">
        <f>'RD T1'!E247</f>
        <v>7.0784918074974001E-2</v>
      </c>
      <c r="CI16" s="69">
        <f t="shared" si="48"/>
        <v>-5.8308578583256276E-3</v>
      </c>
      <c r="CK16" t="str">
        <f t="shared" si="49"/>
        <v>33 Protective service occupations</v>
      </c>
      <c r="CL16" s="69">
        <v>5.5728210374167073E-2</v>
      </c>
      <c r="CM16" s="69">
        <v>4.5829450276795504E-2</v>
      </c>
      <c r="CN16" s="69">
        <v>5.1373422850642329E-2</v>
      </c>
      <c r="CO16" s="69">
        <v>4.0015058252612465E-2</v>
      </c>
      <c r="CP16" s="69">
        <v>3.3672402045945286E-2</v>
      </c>
      <c r="CQ16" s="69"/>
      <c r="CR16" s="69">
        <f t="shared" si="50"/>
        <v>-1.7701020804697043E-2</v>
      </c>
      <c r="CS16" s="69">
        <f>'RD T1'!E276</f>
        <v>9.3411045121932837E-3</v>
      </c>
      <c r="CT16" s="69">
        <f t="shared" si="51"/>
        <v>-8.3599162925037593E-3</v>
      </c>
    </row>
    <row r="17" spans="1:98" x14ac:dyDescent="0.2">
      <c r="A17" s="10" t="str">
        <f>name!D13</f>
        <v>34 Culture, media and sports occupations</v>
      </c>
      <c r="B17" s="69">
        <v>1.68435199165912E-2</v>
      </c>
      <c r="C17" s="69">
        <v>2.6399637169029211E-2</v>
      </c>
      <c r="D17" s="69">
        <v>2.652821977367243E-2</v>
      </c>
      <c r="E17" s="69">
        <v>3.2064297614178089E-2</v>
      </c>
      <c r="F17" s="69">
        <v>4.6561584563493283E-2</v>
      </c>
      <c r="G17" s="11"/>
      <c r="H17" s="69">
        <f t="shared" si="26"/>
        <v>2.0033364789820853E-2</v>
      </c>
      <c r="I17" s="69">
        <f>'RD T1'!E45</f>
        <v>1.8129886014017469E-2</v>
      </c>
      <c r="J17" s="69">
        <f t="shared" si="27"/>
        <v>3.8163250803838325E-2</v>
      </c>
      <c r="L17" t="str">
        <f t="shared" si="28"/>
        <v>34 Culture, media and sports occupations</v>
      </c>
      <c r="M17" s="69">
        <v>0.36079000536246492</v>
      </c>
      <c r="N17" s="69">
        <v>0.51288110797145448</v>
      </c>
      <c r="O17" s="69">
        <v>0.50837027446923644</v>
      </c>
      <c r="P17" s="69">
        <v>0.55803305762314381</v>
      </c>
      <c r="Q17" s="69">
        <v>0.78536145060418172</v>
      </c>
      <c r="R17" s="11"/>
      <c r="S17" s="69">
        <f t="shared" si="29"/>
        <v>0.27699117613494528</v>
      </c>
      <c r="T17" s="69">
        <f>'RD T1'!E74</f>
        <v>0.3087211294285207</v>
      </c>
      <c r="U17" s="69">
        <f t="shared" si="30"/>
        <v>0.58571230556346598</v>
      </c>
      <c r="W17" t="str">
        <f t="shared" si="31"/>
        <v>34 Culture, media and sports occupations</v>
      </c>
      <c r="X17" s="69">
        <v>1.0315343945304467</v>
      </c>
      <c r="Y17" s="69">
        <v>1.0231050888969793</v>
      </c>
      <c r="Z17" s="69">
        <v>1.064514060227564</v>
      </c>
      <c r="AA17" s="69">
        <v>0.99908408847236929</v>
      </c>
      <c r="AB17" s="69">
        <v>1.1138657991137306</v>
      </c>
      <c r="AC17" s="69"/>
      <c r="AD17" s="69">
        <f t="shared" si="32"/>
        <v>4.9351738886166618E-2</v>
      </c>
      <c r="AE17" s="69">
        <f>'RD T1'!E103</f>
        <v>0.50785803820109188</v>
      </c>
      <c r="AF17" s="69">
        <f t="shared" si="33"/>
        <v>0.5572097770872585</v>
      </c>
      <c r="AH17" t="str">
        <f t="shared" si="34"/>
        <v>34 Culture, media and sports occupations</v>
      </c>
      <c r="AI17" s="69">
        <v>0.13763318014608306</v>
      </c>
      <c r="AJ17" s="69">
        <v>0.12282161888164321</v>
      </c>
      <c r="AK17" s="69">
        <v>0.14775894815311882</v>
      </c>
      <c r="AL17" s="69">
        <v>0.14515440218853673</v>
      </c>
      <c r="AM17" s="69">
        <v>0.19244763638781692</v>
      </c>
      <c r="AN17" s="69"/>
      <c r="AO17" s="69">
        <f t="shared" si="35"/>
        <v>4.4688688234698098E-2</v>
      </c>
      <c r="AP17" s="69">
        <f>'RD T1'!E132</f>
        <v>8.2879934085695509E-2</v>
      </c>
      <c r="AQ17" s="69">
        <f t="shared" si="36"/>
        <v>0.12756862232039362</v>
      </c>
      <c r="AS17" t="str">
        <f t="shared" si="37"/>
        <v>34 Culture, media and sports occupations</v>
      </c>
      <c r="AT17" s="69">
        <v>0.17564828205916427</v>
      </c>
      <c r="AU17" s="69">
        <v>0.1646455312447066</v>
      </c>
      <c r="AV17" s="69">
        <v>0.1703189750118794</v>
      </c>
      <c r="AW17" s="69">
        <v>0.14801959044736168</v>
      </c>
      <c r="AX17" s="69">
        <v>0.15612212551049304</v>
      </c>
      <c r="AY17" s="69"/>
      <c r="AZ17" s="69">
        <f t="shared" si="38"/>
        <v>-1.419684950138636E-2</v>
      </c>
      <c r="BA17" s="69">
        <f>'RD T1'!E161</f>
        <v>7.17093424378768E-2</v>
      </c>
      <c r="BB17" s="69">
        <f t="shared" si="39"/>
        <v>5.7512492936490439E-2</v>
      </c>
      <c r="BD17" t="str">
        <f t="shared" si="40"/>
        <v>34 Culture, media and sports occupations</v>
      </c>
      <c r="BE17" s="69">
        <v>0.46384811903574141</v>
      </c>
      <c r="BF17" s="69">
        <v>0.49402909252521082</v>
      </c>
      <c r="BG17" s="69">
        <v>0.50662468281994211</v>
      </c>
      <c r="BH17" s="69">
        <v>0.47001795259397972</v>
      </c>
      <c r="BI17" s="69">
        <v>0.53205819746814442</v>
      </c>
      <c r="BJ17" s="69"/>
      <c r="BK17" s="69">
        <f t="shared" si="41"/>
        <v>2.5433514648202316E-2</v>
      </c>
      <c r="BL17" s="69">
        <f>'RD T1'!E190</f>
        <v>0.19597485998768158</v>
      </c>
      <c r="BM17" s="69">
        <f t="shared" si="42"/>
        <v>0.22140837463588389</v>
      </c>
      <c r="BO17" t="str">
        <f t="shared" si="43"/>
        <v>34 Culture, media and sports occupations</v>
      </c>
      <c r="BP17" s="69">
        <v>0.26615360827762269</v>
      </c>
      <c r="BQ17" s="69">
        <v>0.25702278699051967</v>
      </c>
      <c r="BR17" s="69">
        <v>0.22590323597309447</v>
      </c>
      <c r="BS17" s="69">
        <v>0.18953348860832997</v>
      </c>
      <c r="BT17" s="69">
        <v>0.14196224868231272</v>
      </c>
      <c r="BU17" s="69"/>
      <c r="BV17" s="69">
        <f t="shared" si="44"/>
        <v>-8.3940987290781754E-2</v>
      </c>
      <c r="BW17" s="69">
        <f>'RD T1'!E219</f>
        <v>6.772147826657611E-2</v>
      </c>
      <c r="BX17" s="69">
        <f t="shared" si="45"/>
        <v>-1.6219509024205644E-2</v>
      </c>
      <c r="BZ17" t="str">
        <f t="shared" si="46"/>
        <v>34 Culture, media and sports occupations</v>
      </c>
      <c r="CA17" s="69">
        <v>0.18672433114559883</v>
      </c>
      <c r="CB17" s="69">
        <v>0.16457342203382808</v>
      </c>
      <c r="CC17" s="69">
        <v>0.15935683482938079</v>
      </c>
      <c r="CD17" s="69">
        <v>0.11244305197949117</v>
      </c>
      <c r="CE17" s="69">
        <v>6.2897144780415915E-2</v>
      </c>
      <c r="CF17" s="69"/>
      <c r="CG17" s="69">
        <f t="shared" si="47"/>
        <v>-9.6459690048964875E-2</v>
      </c>
      <c r="CH17" s="69">
        <f>'RD T1'!E248</f>
        <v>3.5895970086908265E-2</v>
      </c>
      <c r="CI17" s="69">
        <f t="shared" si="48"/>
        <v>-6.056371996205661E-2</v>
      </c>
      <c r="CK17" t="str">
        <f t="shared" si="49"/>
        <v>34 Culture, media and sports occupations</v>
      </c>
      <c r="CL17" s="69">
        <v>9.4466971937691116E-2</v>
      </c>
      <c r="CM17" s="69">
        <v>9.6743211816090011E-2</v>
      </c>
      <c r="CN17" s="69">
        <v>0.1039495086834685</v>
      </c>
      <c r="CO17" s="69">
        <v>6.4903377848073512E-2</v>
      </c>
      <c r="CP17" s="69">
        <v>5.1938160947450233E-2</v>
      </c>
      <c r="CQ17" s="69"/>
      <c r="CR17" s="69">
        <f t="shared" si="50"/>
        <v>-5.2011347736018267E-2</v>
      </c>
      <c r="CS17" s="69">
        <f>'RD T1'!E277</f>
        <v>2.3927636568163019E-2</v>
      </c>
      <c r="CT17" s="69">
        <f t="shared" si="51"/>
        <v>-2.8083711167855248E-2</v>
      </c>
    </row>
    <row r="18" spans="1:98" x14ac:dyDescent="0.2">
      <c r="A18" s="10" t="str">
        <f>name!D14</f>
        <v>35 Business and public service associate professionals</v>
      </c>
      <c r="B18" s="69">
        <v>9.046078983634874E-2</v>
      </c>
      <c r="C18" s="69">
        <v>0.12401247244387371</v>
      </c>
      <c r="D18" s="69">
        <v>0.11603642620451834</v>
      </c>
      <c r="E18" s="69">
        <v>0.14710901101993698</v>
      </c>
      <c r="F18" s="69">
        <v>0.23722287053920091</v>
      </c>
      <c r="G18" s="11"/>
      <c r="H18" s="69">
        <f t="shared" si="26"/>
        <v>0.12118644433468256</v>
      </c>
      <c r="I18" s="69">
        <f>'RD T1'!E46</f>
        <v>7.9700401260922732E-2</v>
      </c>
      <c r="J18" s="69">
        <f t="shared" si="27"/>
        <v>0.2008868455956053</v>
      </c>
      <c r="L18" t="str">
        <f t="shared" si="28"/>
        <v>35 Business and public service associate professionals</v>
      </c>
      <c r="M18" s="69">
        <v>0.91979084557837343</v>
      </c>
      <c r="N18" s="69">
        <v>1.2544394017764366</v>
      </c>
      <c r="O18" s="69">
        <v>1.2209163530669367</v>
      </c>
      <c r="P18" s="69">
        <v>1.4740722376843447</v>
      </c>
      <c r="Q18" s="69">
        <v>2.1946401311190864</v>
      </c>
      <c r="R18" s="11"/>
      <c r="S18" s="69">
        <f t="shared" si="29"/>
        <v>0.97372377805214971</v>
      </c>
      <c r="T18" s="69">
        <f>'RD T1'!E75</f>
        <v>0.79733801780778779</v>
      </c>
      <c r="U18" s="69">
        <f t="shared" si="30"/>
        <v>1.7710617958599375</v>
      </c>
      <c r="W18" t="str">
        <f t="shared" si="31"/>
        <v>35 Business and public service associate professionals</v>
      </c>
      <c r="X18" s="69">
        <v>2.2559408474241058</v>
      </c>
      <c r="Y18" s="69">
        <v>2.1058323279693032</v>
      </c>
      <c r="Z18" s="69">
        <v>2.3232119187667033</v>
      </c>
      <c r="AA18" s="69">
        <v>2.2359300469672427</v>
      </c>
      <c r="AB18" s="69">
        <v>2.3634427009043111</v>
      </c>
      <c r="AC18" s="69"/>
      <c r="AD18" s="69">
        <f t="shared" si="32"/>
        <v>4.0230782137607779E-2</v>
      </c>
      <c r="AE18" s="69">
        <f>'RD T1'!E104</f>
        <v>1.1806208526973043</v>
      </c>
      <c r="AF18" s="69">
        <f t="shared" si="33"/>
        <v>1.2208516348349121</v>
      </c>
      <c r="AH18" t="str">
        <f t="shared" si="34"/>
        <v>35 Business and public service associate professionals</v>
      </c>
      <c r="AI18" s="69">
        <v>0.62363171445660204</v>
      </c>
      <c r="AJ18" s="69">
        <v>0.61645936882339425</v>
      </c>
      <c r="AK18" s="69">
        <v>0.71337432147948343</v>
      </c>
      <c r="AL18" s="69">
        <v>0.69612266579397353</v>
      </c>
      <c r="AM18" s="69">
        <v>0.77302939635835277</v>
      </c>
      <c r="AN18" s="69"/>
      <c r="AO18" s="69">
        <f t="shared" si="35"/>
        <v>5.9655074878869341E-2</v>
      </c>
      <c r="AP18" s="69">
        <f>'RD T1'!E133</f>
        <v>0.35727787677100664</v>
      </c>
      <c r="AQ18" s="69">
        <f t="shared" si="36"/>
        <v>0.41693295164987598</v>
      </c>
      <c r="AS18" t="str">
        <f t="shared" si="37"/>
        <v>35 Business and public service associate professionals</v>
      </c>
      <c r="AT18" s="69">
        <v>0.58638498639713288</v>
      </c>
      <c r="AU18" s="69">
        <v>0.55259006677429579</v>
      </c>
      <c r="AV18" s="69">
        <v>0.61472382019710525</v>
      </c>
      <c r="AW18" s="69">
        <v>0.5899246516796548</v>
      </c>
      <c r="AX18" s="69">
        <v>0.65100734023122875</v>
      </c>
      <c r="AY18" s="69"/>
      <c r="AZ18" s="69">
        <f t="shared" si="38"/>
        <v>3.6283520034123495E-2</v>
      </c>
      <c r="BA18" s="69">
        <f>'RD T1'!E162</f>
        <v>0.29297735005415243</v>
      </c>
      <c r="BB18" s="69">
        <f t="shared" si="39"/>
        <v>0.32926087008827593</v>
      </c>
      <c r="BD18" t="str">
        <f t="shared" si="40"/>
        <v>35 Business and public service associate professionals</v>
      </c>
      <c r="BE18" s="69">
        <v>1.6119191797153498</v>
      </c>
      <c r="BF18" s="69">
        <v>1.7462557136711729</v>
      </c>
      <c r="BG18" s="69">
        <v>1.7604751742176836</v>
      </c>
      <c r="BH18" s="69">
        <v>1.6479953501927764</v>
      </c>
      <c r="BI18" s="69">
        <v>1.6162842783434757</v>
      </c>
      <c r="BJ18" s="69"/>
      <c r="BK18" s="69">
        <f t="shared" si="41"/>
        <v>-0.14419089587420797</v>
      </c>
      <c r="BL18" s="69">
        <f>'RD T1'!E191</f>
        <v>0.6941229362958079</v>
      </c>
      <c r="BM18" s="69">
        <f t="shared" si="42"/>
        <v>0.54993204042159993</v>
      </c>
      <c r="BO18" t="str">
        <f t="shared" si="43"/>
        <v>35 Business and public service associate professionals</v>
      </c>
      <c r="BP18" s="69">
        <v>1.4478411571217102</v>
      </c>
      <c r="BQ18" s="69">
        <v>1.4656079671419442</v>
      </c>
      <c r="BR18" s="69">
        <v>1.3496308717778329</v>
      </c>
      <c r="BS18" s="69">
        <v>1.2443306743271982</v>
      </c>
      <c r="BT18" s="69">
        <v>1.0439894379262011</v>
      </c>
      <c r="BU18" s="69"/>
      <c r="BV18" s="69">
        <f t="shared" si="44"/>
        <v>-0.30564143385163178</v>
      </c>
      <c r="BW18" s="69">
        <f>'RD T1'!E220</f>
        <v>0.49512983353096757</v>
      </c>
      <c r="BX18" s="69">
        <f t="shared" si="45"/>
        <v>0.18948839967933578</v>
      </c>
      <c r="BZ18" t="str">
        <f t="shared" si="46"/>
        <v>35 Business and public service associate professionals</v>
      </c>
      <c r="CA18" s="69">
        <v>0.85123850266627021</v>
      </c>
      <c r="CB18" s="69">
        <v>0.82317099148815842</v>
      </c>
      <c r="CC18" s="69">
        <v>0.80681567183359415</v>
      </c>
      <c r="CD18" s="69">
        <v>0.62539057009379517</v>
      </c>
      <c r="CE18" s="69">
        <v>0.39210807356730487</v>
      </c>
      <c r="CF18" s="69"/>
      <c r="CG18" s="69">
        <f t="shared" si="47"/>
        <v>-0.41470759826628928</v>
      </c>
      <c r="CH18" s="69">
        <f>'RD T1'!E249</f>
        <v>0.20873784695148515</v>
      </c>
      <c r="CI18" s="69">
        <f t="shared" si="48"/>
        <v>-0.20596975131480413</v>
      </c>
      <c r="CK18" t="str">
        <f t="shared" si="49"/>
        <v>35 Business and public service associate professionals</v>
      </c>
      <c r="CL18" s="69">
        <v>0.28676430874489628</v>
      </c>
      <c r="CM18" s="69">
        <v>0.2783186431718912</v>
      </c>
      <c r="CN18" s="69">
        <v>0.32597219673787681</v>
      </c>
      <c r="CO18" s="69">
        <v>0.21800878277216645</v>
      </c>
      <c r="CP18" s="69">
        <v>0.21092590579581202</v>
      </c>
      <c r="CQ18" s="69"/>
      <c r="CR18" s="69">
        <f t="shared" si="50"/>
        <v>-0.11504629094206478</v>
      </c>
      <c r="CS18" s="69">
        <f>'RD T1'!E278</f>
        <v>7.6350254112285826E-2</v>
      </c>
      <c r="CT18" s="69">
        <f t="shared" si="51"/>
        <v>-3.8696036829778957E-2</v>
      </c>
    </row>
    <row r="19" spans="1:98" x14ac:dyDescent="0.2">
      <c r="A19" s="10" t="str">
        <f>name!D15</f>
        <v>41 Administrative occupations</v>
      </c>
      <c r="B19" s="69">
        <v>6.9350333093468094E-2</v>
      </c>
      <c r="C19" s="69">
        <v>9.1178301292897737E-2</v>
      </c>
      <c r="D19" s="69">
        <v>9.6245773119889619E-2</v>
      </c>
      <c r="E19" s="69">
        <v>0.12158023855315489</v>
      </c>
      <c r="F19" s="69">
        <v>0.20093184720967444</v>
      </c>
      <c r="G19" s="11"/>
      <c r="H19" s="69">
        <f t="shared" si="26"/>
        <v>0.10468607408978482</v>
      </c>
      <c r="I19" s="69">
        <f>'RD T1'!E47</f>
        <v>7.1716356888332153E-2</v>
      </c>
      <c r="J19" s="69">
        <f t="shared" si="27"/>
        <v>0.17640243097811698</v>
      </c>
      <c r="L19" t="str">
        <f t="shared" si="28"/>
        <v>41 Administrative occupations</v>
      </c>
      <c r="M19" s="69">
        <v>0.70204579269483147</v>
      </c>
      <c r="N19" s="69">
        <v>0.93544783003283904</v>
      </c>
      <c r="O19" s="69">
        <v>1.0073606855462729</v>
      </c>
      <c r="P19" s="69">
        <v>1.2215818043672171</v>
      </c>
      <c r="Q19" s="69">
        <v>1.7943520212446284</v>
      </c>
      <c r="R19" s="11"/>
      <c r="S19" s="69">
        <f t="shared" si="29"/>
        <v>0.78699133569835555</v>
      </c>
      <c r="T19" s="69">
        <f>'RD T1'!E76</f>
        <v>0.70124238693661178</v>
      </c>
      <c r="U19" s="69">
        <f t="shared" si="30"/>
        <v>1.4882337226349673</v>
      </c>
      <c r="W19" t="str">
        <f t="shared" si="31"/>
        <v>41 Administrative occupations</v>
      </c>
      <c r="X19" s="69">
        <v>2.7886822759329757</v>
      </c>
      <c r="Y19" s="69">
        <v>2.5616251737958899</v>
      </c>
      <c r="Z19" s="69">
        <v>3.0616687789112151</v>
      </c>
      <c r="AA19" s="69">
        <v>3.1073649694924956</v>
      </c>
      <c r="AB19" s="69">
        <v>3.6222450059114588</v>
      </c>
      <c r="AC19" s="69"/>
      <c r="AD19" s="69">
        <f t="shared" si="32"/>
        <v>0.56057622700024368</v>
      </c>
      <c r="AE19" s="69">
        <f>'RD T1'!E105</f>
        <v>1.8527273003027243</v>
      </c>
      <c r="AF19" s="69">
        <f t="shared" si="33"/>
        <v>2.4133035273029679</v>
      </c>
      <c r="AH19" t="str">
        <f t="shared" si="34"/>
        <v>41 Administrative occupations</v>
      </c>
      <c r="AI19" s="69">
        <v>0.99521794972554589</v>
      </c>
      <c r="AJ19" s="69">
        <v>0.96939244067854391</v>
      </c>
      <c r="AK19" s="69">
        <v>1.17586194332294</v>
      </c>
      <c r="AL19" s="69">
        <v>1.1749392238037835</v>
      </c>
      <c r="AM19" s="69">
        <v>1.3560517472568092</v>
      </c>
      <c r="AN19" s="69"/>
      <c r="AO19" s="69">
        <f t="shared" si="35"/>
        <v>0.18018980393386919</v>
      </c>
      <c r="AP19" s="69">
        <f>'RD T1'!E134</f>
        <v>0.73983314699631419</v>
      </c>
      <c r="AQ19" s="69">
        <f t="shared" si="36"/>
        <v>0.92002295093018338</v>
      </c>
      <c r="AS19" t="str">
        <f t="shared" si="37"/>
        <v>41 Administrative occupations</v>
      </c>
      <c r="AT19" s="69">
        <v>0.99731414855570066</v>
      </c>
      <c r="AU19" s="69">
        <v>0.89997792784747921</v>
      </c>
      <c r="AV19" s="69">
        <v>1.0871550566569321</v>
      </c>
      <c r="AW19" s="69">
        <v>1.0620466118149596</v>
      </c>
      <c r="AX19" s="69">
        <v>1.222554174144679</v>
      </c>
      <c r="AY19" s="69"/>
      <c r="AZ19" s="69">
        <f t="shared" si="38"/>
        <v>0.13539911748774691</v>
      </c>
      <c r="BA19" s="69">
        <f>'RD T1'!E163</f>
        <v>0.61923213298157209</v>
      </c>
      <c r="BB19" s="69">
        <f t="shared" si="39"/>
        <v>0.754631250469319</v>
      </c>
      <c r="BD19" t="str">
        <f t="shared" si="40"/>
        <v>41 Administrative occupations</v>
      </c>
      <c r="BE19" s="69">
        <v>3.1490893203189523</v>
      </c>
      <c r="BF19" s="69">
        <v>3.0961634565325888</v>
      </c>
      <c r="BG19" s="69">
        <v>3.1158912050456968</v>
      </c>
      <c r="BH19" s="69">
        <v>2.8078101953884058</v>
      </c>
      <c r="BI19" s="69">
        <v>2.4655030480339746</v>
      </c>
      <c r="BJ19" s="69"/>
      <c r="BK19" s="69">
        <f t="shared" si="41"/>
        <v>-0.65038815701172226</v>
      </c>
      <c r="BL19" s="69">
        <f>'RD T1'!E192</f>
        <v>1.2606428216728971</v>
      </c>
      <c r="BM19" s="69">
        <f t="shared" si="42"/>
        <v>0.61025466466117484</v>
      </c>
      <c r="BO19" t="str">
        <f t="shared" si="43"/>
        <v>41 Administrative occupations</v>
      </c>
      <c r="BP19" s="69">
        <v>4.0477902405198378</v>
      </c>
      <c r="BQ19" s="69">
        <v>3.7934063955973429</v>
      </c>
      <c r="BR19" s="69">
        <v>3.4472647954335258</v>
      </c>
      <c r="BS19" s="69">
        <v>3.095398153865379</v>
      </c>
      <c r="BT19" s="69">
        <v>2.2514821353216887</v>
      </c>
      <c r="BU19" s="69"/>
      <c r="BV19" s="69">
        <f t="shared" si="44"/>
        <v>-1.1957826601118371</v>
      </c>
      <c r="BW19" s="69">
        <f>'RD T1'!E221</f>
        <v>1.2976962776346614</v>
      </c>
      <c r="BX19" s="69">
        <f t="shared" si="45"/>
        <v>0.10191361752282435</v>
      </c>
      <c r="BZ19" t="str">
        <f t="shared" si="46"/>
        <v>41 Administrative occupations</v>
      </c>
      <c r="CA19" s="69">
        <v>2.1307910551904619</v>
      </c>
      <c r="CB19" s="69">
        <v>1.7519169307455376</v>
      </c>
      <c r="CC19" s="69">
        <v>1.5836426584338894</v>
      </c>
      <c r="CD19" s="69">
        <v>1.1243837787198347</v>
      </c>
      <c r="CE19" s="69">
        <v>0.41219508889411222</v>
      </c>
      <c r="CF19" s="69"/>
      <c r="CG19" s="69">
        <f t="shared" si="47"/>
        <v>-1.1714475695397772</v>
      </c>
      <c r="CH19" s="69">
        <f>'RD T1'!E250</f>
        <v>0.35012222352197186</v>
      </c>
      <c r="CI19" s="69">
        <f t="shared" si="48"/>
        <v>-0.82132534601780538</v>
      </c>
      <c r="CK19" t="str">
        <f t="shared" si="49"/>
        <v>41 Administrative occupations</v>
      </c>
      <c r="CL19" s="69">
        <v>0.78548062663308149</v>
      </c>
      <c r="CM19" s="69">
        <v>0.61330775229087464</v>
      </c>
      <c r="CN19" s="69">
        <v>0.69383926830310616</v>
      </c>
      <c r="CO19" s="69">
        <v>0.46355088157859625</v>
      </c>
      <c r="CP19" s="69">
        <v>0.35207490699958777</v>
      </c>
      <c r="CQ19" s="69"/>
      <c r="CR19" s="69">
        <f t="shared" si="50"/>
        <v>-0.34176436130351839</v>
      </c>
      <c r="CS19" s="69">
        <f>'RD T1'!E279</f>
        <v>0.14871135846770128</v>
      </c>
      <c r="CT19" s="69">
        <f t="shared" si="51"/>
        <v>-0.19305300283581711</v>
      </c>
    </row>
    <row r="20" spans="1:98" x14ac:dyDescent="0.2">
      <c r="A20" s="10" t="str">
        <f>name!D16</f>
        <v>42 Secretarial and related occupations</v>
      </c>
      <c r="B20" s="69">
        <v>5.657776417626585E-3</v>
      </c>
      <c r="C20" s="69">
        <v>7.1080403696151704E-3</v>
      </c>
      <c r="D20" s="69">
        <v>8.3200260442850178E-3</v>
      </c>
      <c r="E20" s="69">
        <v>1.2938713651211303E-2</v>
      </c>
      <c r="F20" s="69">
        <v>2.2348913969923338E-2</v>
      </c>
      <c r="G20" s="11"/>
      <c r="H20" s="69">
        <f t="shared" si="26"/>
        <v>1.402888792563832E-2</v>
      </c>
      <c r="I20" s="69">
        <f>'RD T1'!E48</f>
        <v>9.091992712400819E-3</v>
      </c>
      <c r="J20" s="69">
        <f t="shared" si="27"/>
        <v>2.3120880638039139E-2</v>
      </c>
      <c r="L20" t="str">
        <f t="shared" si="28"/>
        <v>42 Secretarial and related occupations</v>
      </c>
      <c r="M20" s="69">
        <v>0.11375119386749154</v>
      </c>
      <c r="N20" s="69">
        <v>0.143226118772636</v>
      </c>
      <c r="O20" s="69">
        <v>0.16296217750965156</v>
      </c>
      <c r="P20" s="69">
        <v>0.23050105952283917</v>
      </c>
      <c r="Q20" s="69">
        <v>0.22894236524655859</v>
      </c>
      <c r="R20" s="11"/>
      <c r="S20" s="69">
        <f t="shared" si="29"/>
        <v>6.5980187736907031E-2</v>
      </c>
      <c r="T20" s="69">
        <f>'RD T1'!E77</f>
        <v>0.11961862884168728</v>
      </c>
      <c r="U20" s="69">
        <f t="shared" si="30"/>
        <v>0.18559881657859431</v>
      </c>
      <c r="W20" t="str">
        <f t="shared" si="31"/>
        <v>42 Secretarial and related occupations</v>
      </c>
      <c r="X20" s="69">
        <v>0.45232963226796452</v>
      </c>
      <c r="Y20" s="69">
        <v>0.40920777862223734</v>
      </c>
      <c r="Z20" s="69">
        <v>0.49436927306274925</v>
      </c>
      <c r="AA20" s="69">
        <v>0.68631684232928603</v>
      </c>
      <c r="AB20" s="69">
        <v>0.9321462187821985</v>
      </c>
      <c r="AC20" s="69"/>
      <c r="AD20" s="69">
        <f t="shared" si="32"/>
        <v>0.43777694571944925</v>
      </c>
      <c r="AE20" s="69">
        <f>'RD T1'!E106</f>
        <v>0.47364159830667402</v>
      </c>
      <c r="AF20" s="69">
        <f t="shared" si="33"/>
        <v>0.91141854402612332</v>
      </c>
      <c r="AH20" t="str">
        <f t="shared" si="34"/>
        <v>42 Secretarial and related occupations</v>
      </c>
      <c r="AI20" s="69">
        <v>0.20884843406319065</v>
      </c>
      <c r="AJ20" s="69">
        <v>0.1834263640905669</v>
      </c>
      <c r="AK20" s="69">
        <v>0.22860987075214731</v>
      </c>
      <c r="AL20" s="69">
        <v>0.28551483772257852</v>
      </c>
      <c r="AM20" s="69">
        <v>0.30805536645204828</v>
      </c>
      <c r="AN20" s="69"/>
      <c r="AO20" s="69">
        <f t="shared" si="35"/>
        <v>7.9445495699900975E-2</v>
      </c>
      <c r="AP20" s="69">
        <f>'RD T1'!E135</f>
        <v>0.17613668892940837</v>
      </c>
      <c r="AQ20" s="69">
        <f t="shared" si="36"/>
        <v>0.25558218462930937</v>
      </c>
      <c r="AS20" t="str">
        <f t="shared" si="37"/>
        <v>42 Secretarial and related occupations</v>
      </c>
      <c r="AT20" s="69">
        <v>0.18457316191132209</v>
      </c>
      <c r="AU20" s="69">
        <v>0.14941127238910379</v>
      </c>
      <c r="AV20" s="69">
        <v>0.18466739915169755</v>
      </c>
      <c r="AW20" s="69">
        <v>0.21687047754319091</v>
      </c>
      <c r="AX20" s="69">
        <v>0.22646814617563191</v>
      </c>
      <c r="AY20" s="69"/>
      <c r="AZ20" s="69">
        <f t="shared" si="38"/>
        <v>4.1800747023934354E-2</v>
      </c>
      <c r="BA20" s="69">
        <f>'RD T1'!E164</f>
        <v>0.1241077262513338</v>
      </c>
      <c r="BB20" s="69">
        <f t="shared" si="39"/>
        <v>0.16590847327526814</v>
      </c>
      <c r="BD20" t="str">
        <f t="shared" si="40"/>
        <v>42 Secretarial and related occupations</v>
      </c>
      <c r="BE20" s="69">
        <v>0.67370894291102446</v>
      </c>
      <c r="BF20" s="69">
        <v>0.63055775925095314</v>
      </c>
      <c r="BG20" s="69">
        <v>0.58523915526990355</v>
      </c>
      <c r="BH20" s="69">
        <v>0.64655904509953965</v>
      </c>
      <c r="BI20" s="69">
        <v>0.21937935369064268</v>
      </c>
      <c r="BJ20" s="69"/>
      <c r="BK20" s="69">
        <f t="shared" si="41"/>
        <v>-0.3658598015792609</v>
      </c>
      <c r="BL20" s="69">
        <f>'RD T1'!E193</f>
        <v>0.23903291907394814</v>
      </c>
      <c r="BM20" s="69">
        <f t="shared" si="42"/>
        <v>-0.12682688250531277</v>
      </c>
      <c r="BO20" t="str">
        <f t="shared" si="43"/>
        <v>42 Secretarial and related occupations</v>
      </c>
      <c r="BP20" s="69">
        <v>1.0028658539195159</v>
      </c>
      <c r="BQ20" s="69">
        <v>0.82234509611789586</v>
      </c>
      <c r="BR20" s="69">
        <v>0.68365181591298707</v>
      </c>
      <c r="BS20" s="69">
        <v>0.59068737088988432</v>
      </c>
      <c r="BT20" s="69">
        <v>0.1784798593854022</v>
      </c>
      <c r="BU20" s="69"/>
      <c r="BV20" s="69">
        <f t="shared" si="44"/>
        <v>-0.50517195652758484</v>
      </c>
      <c r="BW20" s="69">
        <f>'RD T1'!E222</f>
        <v>0.21198639508396561</v>
      </c>
      <c r="BX20" s="69">
        <f t="shared" si="45"/>
        <v>-0.29318556144361924</v>
      </c>
      <c r="BZ20" t="str">
        <f t="shared" si="46"/>
        <v>42 Secretarial and related occupations</v>
      </c>
      <c r="CA20" s="69">
        <v>0.80328243199933069</v>
      </c>
      <c r="CB20" s="69">
        <v>0.71548570505842046</v>
      </c>
      <c r="CC20" s="69">
        <v>0.5920041303842587</v>
      </c>
      <c r="CD20" s="69">
        <v>0.48081420019729526</v>
      </c>
      <c r="CE20" s="69">
        <v>0.10110686132913357</v>
      </c>
      <c r="CF20" s="69"/>
      <c r="CG20" s="69">
        <f t="shared" si="47"/>
        <v>-0.4908972690551251</v>
      </c>
      <c r="CH20" s="69">
        <f>'RD T1'!E251</f>
        <v>0.15406066533924792</v>
      </c>
      <c r="CI20" s="69">
        <f t="shared" si="48"/>
        <v>-0.3368366037158772</v>
      </c>
      <c r="CK20" t="str">
        <f t="shared" si="49"/>
        <v>42 Secretarial and related occupations</v>
      </c>
      <c r="CL20" s="69">
        <v>0.25313482726762321</v>
      </c>
      <c r="CM20" s="69">
        <v>0.21083478049996382</v>
      </c>
      <c r="CN20" s="69">
        <v>0.24249492819046298</v>
      </c>
      <c r="CO20" s="69">
        <v>0.21900081332961766</v>
      </c>
      <c r="CP20" s="69">
        <v>0.17986482202689444</v>
      </c>
      <c r="CQ20" s="69"/>
      <c r="CR20" s="69">
        <f t="shared" si="50"/>
        <v>-6.2630106163568539E-2</v>
      </c>
      <c r="CS20" s="69">
        <f>'RD T1'!E280</f>
        <v>8.6301672262815682E-2</v>
      </c>
      <c r="CT20" s="69">
        <f t="shared" si="51"/>
        <v>2.3671566099247143E-2</v>
      </c>
    </row>
    <row r="21" spans="1:98" x14ac:dyDescent="0.2">
      <c r="A21" s="10" t="str">
        <f>name!D17</f>
        <v>51 Skilled agricultural and related trades</v>
      </c>
      <c r="B21" s="69">
        <v>4.8881602077747738E-3</v>
      </c>
      <c r="C21" s="69">
        <v>7.3332116765951437E-3</v>
      </c>
      <c r="D21" s="69">
        <v>6.3902726923458185E-3</v>
      </c>
      <c r="E21" s="69">
        <v>7.5699181524976969E-3</v>
      </c>
      <c r="F21" s="69">
        <v>1.1286929667886348E-2</v>
      </c>
      <c r="G21" s="11"/>
      <c r="H21" s="69">
        <f t="shared" si="26"/>
        <v>4.8966569755405295E-3</v>
      </c>
      <c r="I21" s="69">
        <f>'RD T1'!E49</f>
        <v>5.4654825591877428E-3</v>
      </c>
      <c r="J21" s="69">
        <f t="shared" si="27"/>
        <v>1.0362139534728271E-2</v>
      </c>
      <c r="L21" t="str">
        <f t="shared" si="28"/>
        <v>51 Skilled agricultural and related trades</v>
      </c>
      <c r="M21" s="69">
        <v>4.1463949806518054E-2</v>
      </c>
      <c r="N21" s="69">
        <v>3.8307082495812175E-2</v>
      </c>
      <c r="O21" s="69">
        <v>3.27322403615362E-2</v>
      </c>
      <c r="P21" s="69">
        <v>3.9012211722230974E-2</v>
      </c>
      <c r="Q21" s="69">
        <v>5.6932060055705593E-2</v>
      </c>
      <c r="R21" s="11"/>
      <c r="S21" s="69">
        <f t="shared" si="29"/>
        <v>2.4199819694169393E-2</v>
      </c>
      <c r="T21" s="69">
        <f>'RD T1'!E78</f>
        <v>2.1909952774601674E-2</v>
      </c>
      <c r="U21" s="69">
        <f t="shared" si="30"/>
        <v>4.6109772468771071E-2</v>
      </c>
      <c r="W21" t="str">
        <f t="shared" si="31"/>
        <v>51 Skilled agricultural and related trades</v>
      </c>
      <c r="X21" s="69">
        <v>0.33593889432061513</v>
      </c>
      <c r="Y21" s="69">
        <v>0.28625991689746927</v>
      </c>
      <c r="Z21" s="69">
        <v>0.27862240449074827</v>
      </c>
      <c r="AA21" s="69">
        <v>0.32221525411947671</v>
      </c>
      <c r="AB21" s="69">
        <v>0.43482202493945665</v>
      </c>
      <c r="AC21" s="69"/>
      <c r="AD21" s="69">
        <f t="shared" si="32"/>
        <v>0.15619962044870839</v>
      </c>
      <c r="AE21" s="69">
        <f>'RD T1'!E107</f>
        <v>0.23879216016587718</v>
      </c>
      <c r="AF21" s="69">
        <f t="shared" si="33"/>
        <v>0.39499178061458556</v>
      </c>
      <c r="AH21" t="str">
        <f t="shared" si="34"/>
        <v>51 Skilled agricultural and related trades</v>
      </c>
      <c r="AI21" s="69">
        <v>0.12540957861132093</v>
      </c>
      <c r="AJ21" s="69">
        <v>0.11069417375955069</v>
      </c>
      <c r="AK21" s="69">
        <v>0.10401504353684643</v>
      </c>
      <c r="AL21" s="69">
        <v>0.12231227962128177</v>
      </c>
      <c r="AM21" s="69">
        <v>0.15889794328793974</v>
      </c>
      <c r="AN21" s="69"/>
      <c r="AO21" s="69">
        <f t="shared" si="35"/>
        <v>5.4882899751093311E-2</v>
      </c>
      <c r="AP21" s="69">
        <f>'RD T1'!E136</f>
        <v>9.2669683113368345E-2</v>
      </c>
      <c r="AQ21" s="69">
        <f t="shared" si="36"/>
        <v>0.14755258286446166</v>
      </c>
      <c r="AS21" t="str">
        <f t="shared" si="37"/>
        <v>51 Skilled agricultural and related trades</v>
      </c>
      <c r="AT21" s="69">
        <v>0.24954678179563394</v>
      </c>
      <c r="AU21" s="69">
        <v>0.19963252905053702</v>
      </c>
      <c r="AV21" s="69">
        <v>0.16901640785074773</v>
      </c>
      <c r="AW21" s="69">
        <v>0.19513133525870807</v>
      </c>
      <c r="AX21" s="69">
        <v>0.26885405555253877</v>
      </c>
      <c r="AY21" s="69"/>
      <c r="AZ21" s="69">
        <f t="shared" si="38"/>
        <v>9.9837647701791044E-2</v>
      </c>
      <c r="BA21" s="69">
        <f>'RD T1'!E165</f>
        <v>0.13555275194918218</v>
      </c>
      <c r="BB21" s="69">
        <f t="shared" si="39"/>
        <v>0.23539039965097322</v>
      </c>
      <c r="BD21" t="str">
        <f t="shared" si="40"/>
        <v>51 Skilled agricultural and related trades</v>
      </c>
      <c r="BE21" s="69">
        <v>0.39518269549580853</v>
      </c>
      <c r="BF21" s="69">
        <v>0.36410137864628467</v>
      </c>
      <c r="BG21" s="69">
        <v>0.27649649377865571</v>
      </c>
      <c r="BH21" s="69">
        <v>0.29079883139013263</v>
      </c>
      <c r="BI21" s="69">
        <v>0.30124485460951145</v>
      </c>
      <c r="BJ21" s="69"/>
      <c r="BK21" s="69">
        <f t="shared" si="41"/>
        <v>2.4748360830855742E-2</v>
      </c>
      <c r="BL21" s="69">
        <f>'RD T1'!E194</f>
        <v>0.15892016302885295</v>
      </c>
      <c r="BM21" s="69">
        <f t="shared" si="42"/>
        <v>0.18366852385970869</v>
      </c>
      <c r="BO21" t="str">
        <f t="shared" si="43"/>
        <v>51 Skilled agricultural and related trades</v>
      </c>
      <c r="BP21" s="69">
        <v>0.65272846045058619</v>
      </c>
      <c r="BQ21" s="69">
        <v>0.61431082563732187</v>
      </c>
      <c r="BR21" s="69">
        <v>0.44055413439618635</v>
      </c>
      <c r="BS21" s="69">
        <v>0.47292597071506232</v>
      </c>
      <c r="BT21" s="69">
        <v>0.43800885175501703</v>
      </c>
      <c r="BU21" s="69"/>
      <c r="BV21" s="69">
        <f t="shared" si="44"/>
        <v>-2.5452826411693219E-3</v>
      </c>
      <c r="BW21" s="69">
        <f>'RD T1'!E223</f>
        <v>0.26355446244371794</v>
      </c>
      <c r="BX21" s="69">
        <f t="shared" si="45"/>
        <v>0.26100917980254862</v>
      </c>
      <c r="BZ21" t="str">
        <f t="shared" si="46"/>
        <v>51 Skilled agricultural and related trades</v>
      </c>
      <c r="CA21" s="69">
        <v>0.51256685069179109</v>
      </c>
      <c r="CB21" s="69">
        <v>0.40434600001294718</v>
      </c>
      <c r="CC21" s="69">
        <v>0.37074944103576701</v>
      </c>
      <c r="CD21" s="69">
        <v>0.35695549410481714</v>
      </c>
      <c r="CE21" s="69">
        <v>0.36200242113843101</v>
      </c>
      <c r="CF21" s="69"/>
      <c r="CG21" s="69">
        <f t="shared" si="47"/>
        <v>-8.7470198973360058E-3</v>
      </c>
      <c r="CH21" s="69">
        <f>'RD T1'!E252</f>
        <v>0.1684593863464188</v>
      </c>
      <c r="CI21" s="69">
        <f t="shared" si="48"/>
        <v>0.15971236644908279</v>
      </c>
      <c r="CK21" t="str">
        <f t="shared" si="49"/>
        <v>51 Skilled agricultural and related trades</v>
      </c>
      <c r="CL21" s="69">
        <v>0.59641648894335497</v>
      </c>
      <c r="CM21" s="69">
        <v>0.44750466903038599</v>
      </c>
      <c r="CN21" s="69">
        <v>0.35537027139392213</v>
      </c>
      <c r="CO21" s="69">
        <v>0.25204103658817767</v>
      </c>
      <c r="CP21" s="69">
        <v>0.10652514778526397</v>
      </c>
      <c r="CQ21" s="69"/>
      <c r="CR21" s="69">
        <f t="shared" si="50"/>
        <v>-0.24884512360865818</v>
      </c>
      <c r="CS21" s="69">
        <f>'RD T1'!E281</f>
        <v>7.8547452901843909E-2</v>
      </c>
      <c r="CT21" s="69">
        <f t="shared" si="51"/>
        <v>-0.17029767070681429</v>
      </c>
    </row>
    <row r="22" spans="1:98" x14ac:dyDescent="0.2">
      <c r="A22" s="10" t="str">
        <f>name!D18</f>
        <v>52 Skilled metal, electrical and electronic trades</v>
      </c>
      <c r="B22" s="69">
        <v>4.5001714819843672E-3</v>
      </c>
      <c r="C22" s="69">
        <v>5.1288573062815718E-3</v>
      </c>
      <c r="D22" s="69">
        <v>3.7717702693337686E-3</v>
      </c>
      <c r="E22" s="69">
        <v>4.7777481748545441E-3</v>
      </c>
      <c r="F22" s="69">
        <v>7.2084797610196616E-3</v>
      </c>
      <c r="G22" s="11"/>
      <c r="H22" s="69">
        <f t="shared" si="26"/>
        <v>3.436709491685893E-3</v>
      </c>
      <c r="I22" s="69">
        <f>'RD T1'!E50</f>
        <v>2.2202392221467456E-3</v>
      </c>
      <c r="J22" s="69">
        <f t="shared" si="27"/>
        <v>5.656948713832639E-3</v>
      </c>
      <c r="L22" t="str">
        <f t="shared" si="28"/>
        <v>52 Skilled metal, electrical and electronic trades</v>
      </c>
      <c r="M22" s="69">
        <v>0.11329874293882811</v>
      </c>
      <c r="N22" s="69">
        <v>0.14498484582481311</v>
      </c>
      <c r="O22" s="69">
        <v>0.1066087465054955</v>
      </c>
      <c r="P22" s="69">
        <v>0.18197264294414786</v>
      </c>
      <c r="Q22" s="69">
        <v>0.29850947634637232</v>
      </c>
      <c r="R22" s="11"/>
      <c r="S22" s="69">
        <f t="shared" si="29"/>
        <v>0.1919007298408768</v>
      </c>
      <c r="T22" s="69">
        <f>'RD T1'!E79</f>
        <v>9.6083066999205574E-2</v>
      </c>
      <c r="U22" s="69">
        <f t="shared" si="30"/>
        <v>0.28798379684008235</v>
      </c>
      <c r="W22" t="str">
        <f t="shared" si="31"/>
        <v>52 Skilled metal, electrical and electronic trades</v>
      </c>
      <c r="X22" s="69">
        <v>0.37265606752375896</v>
      </c>
      <c r="Y22" s="69">
        <v>0.35565118198708406</v>
      </c>
      <c r="Z22" s="69">
        <v>0.2886386976305555</v>
      </c>
      <c r="AA22" s="69">
        <v>0.36071386759592561</v>
      </c>
      <c r="AB22" s="69">
        <v>0.44675078909668298</v>
      </c>
      <c r="AC22" s="69"/>
      <c r="AD22" s="69">
        <f t="shared" si="32"/>
        <v>0.15811209146612748</v>
      </c>
      <c r="AE22" s="69">
        <f>'RD T1'!E108</f>
        <v>0.18569449620189338</v>
      </c>
      <c r="AF22" s="69">
        <f t="shared" si="33"/>
        <v>0.34380658766802086</v>
      </c>
      <c r="AH22" t="str">
        <f t="shared" si="34"/>
        <v>52 Skilled metal, electrical and electronic trades</v>
      </c>
      <c r="AI22" s="69">
        <v>0.15982632566239538</v>
      </c>
      <c r="AJ22" s="69">
        <v>0.14779919998635871</v>
      </c>
      <c r="AK22" s="69">
        <v>0.1257059307708506</v>
      </c>
      <c r="AL22" s="69">
        <v>0.14204403938294713</v>
      </c>
      <c r="AM22" s="69">
        <v>0.17498409670345796</v>
      </c>
      <c r="AN22" s="69"/>
      <c r="AO22" s="69">
        <f t="shared" si="35"/>
        <v>4.9278165932607365E-2</v>
      </c>
      <c r="AP22" s="69">
        <f>'RD T1'!E137</f>
        <v>6.5783205760181998E-2</v>
      </c>
      <c r="AQ22" s="69">
        <f t="shared" si="36"/>
        <v>0.11506137169278936</v>
      </c>
      <c r="AS22" t="str">
        <f t="shared" si="37"/>
        <v>52 Skilled metal, electrical and electronic trades</v>
      </c>
      <c r="AT22" s="69">
        <v>0.6474452370197763</v>
      </c>
      <c r="AU22" s="69">
        <v>0.57683817981785612</v>
      </c>
      <c r="AV22" s="69">
        <v>0.51128230314434231</v>
      </c>
      <c r="AW22" s="69">
        <v>0.54084487863634589</v>
      </c>
      <c r="AX22" s="69">
        <v>0.60790669848064216</v>
      </c>
      <c r="AY22" s="69"/>
      <c r="AZ22" s="69">
        <f t="shared" si="38"/>
        <v>9.6624395336299851E-2</v>
      </c>
      <c r="BA22" s="69">
        <f>'RD T1'!E166</f>
        <v>0.24108009640489314</v>
      </c>
      <c r="BB22" s="69">
        <f t="shared" si="39"/>
        <v>0.33770449174119299</v>
      </c>
      <c r="BD22" t="str">
        <f t="shared" si="40"/>
        <v>52 Skilled metal, electrical and electronic trades</v>
      </c>
      <c r="BE22" s="69">
        <v>2.9271607518569316</v>
      </c>
      <c r="BF22" s="69">
        <v>3.1423429641728058</v>
      </c>
      <c r="BG22" s="69">
        <v>2.6614225817088788</v>
      </c>
      <c r="BH22" s="69">
        <v>2.6887852703555448</v>
      </c>
      <c r="BI22" s="69">
        <v>2.6234163967132531</v>
      </c>
      <c r="BJ22" s="69"/>
      <c r="BK22" s="69">
        <f t="shared" si="41"/>
        <v>-3.8006184995625691E-2</v>
      </c>
      <c r="BL22" s="69">
        <f>'RD T1'!E195</f>
        <v>0.93466895584841214</v>
      </c>
      <c r="BM22" s="69">
        <f t="shared" si="42"/>
        <v>0.89666277085278645</v>
      </c>
      <c r="BO22" t="str">
        <f t="shared" si="43"/>
        <v>52 Skilled metal, electrical and electronic trades</v>
      </c>
      <c r="BP22" s="69">
        <v>1.86269615675806</v>
      </c>
      <c r="BQ22" s="69">
        <v>1.9300805296151375</v>
      </c>
      <c r="BR22" s="69">
        <v>1.5583971286753933</v>
      </c>
      <c r="BS22" s="69">
        <v>1.5362649258168701</v>
      </c>
      <c r="BT22" s="69">
        <v>1.3219535357779146</v>
      </c>
      <c r="BU22" s="69"/>
      <c r="BV22" s="69">
        <f t="shared" si="44"/>
        <v>-0.23644359289747863</v>
      </c>
      <c r="BW22" s="69">
        <f>'RD T1'!E224</f>
        <v>0.55665301939294953</v>
      </c>
      <c r="BX22" s="69">
        <f t="shared" si="45"/>
        <v>0.32020942649547091</v>
      </c>
      <c r="BZ22" t="str">
        <f t="shared" si="46"/>
        <v>52 Skilled metal, electrical and electronic trades</v>
      </c>
      <c r="CA22" s="69">
        <v>1.0141932273671042</v>
      </c>
      <c r="CB22" s="69">
        <v>0.90685459357421516</v>
      </c>
      <c r="CC22" s="69">
        <v>0.8044011568908882</v>
      </c>
      <c r="CD22" s="69">
        <v>0.66421282845779317</v>
      </c>
      <c r="CE22" s="69">
        <v>0.36796141195167359</v>
      </c>
      <c r="CF22" s="69"/>
      <c r="CG22" s="69">
        <f t="shared" si="47"/>
        <v>-0.43643974493921461</v>
      </c>
      <c r="CH22" s="69">
        <f>'RD T1'!E253</f>
        <v>0.20594010624909301</v>
      </c>
      <c r="CI22" s="69">
        <f t="shared" si="48"/>
        <v>-0.23049963869012161</v>
      </c>
      <c r="CK22" t="str">
        <f t="shared" si="49"/>
        <v>52 Skilled metal, electrical and electronic trades</v>
      </c>
      <c r="CL22" s="69">
        <v>0.58123322197183203</v>
      </c>
      <c r="CM22" s="69">
        <v>0.47581546408730296</v>
      </c>
      <c r="CN22" s="69">
        <v>0.38247861049951204</v>
      </c>
      <c r="CO22" s="69">
        <v>0.24531811912058873</v>
      </c>
      <c r="CP22" s="69">
        <v>0.16265308658419736</v>
      </c>
      <c r="CQ22" s="69"/>
      <c r="CR22" s="69">
        <f t="shared" si="50"/>
        <v>-0.21982552391531468</v>
      </c>
      <c r="CS22" s="69">
        <f>'RD T1'!E282</f>
        <v>8.2357322606867012E-2</v>
      </c>
      <c r="CT22" s="69">
        <f t="shared" si="51"/>
        <v>-0.13746820130844767</v>
      </c>
    </row>
    <row r="23" spans="1:98" x14ac:dyDescent="0.2">
      <c r="A23" s="10" t="str">
        <f>name!D19</f>
        <v>53 Skilled construction and building trades</v>
      </c>
      <c r="B23" s="69">
        <v>2.201936173470457E-3</v>
      </c>
      <c r="C23" s="69">
        <v>1.8545202140323928E-3</v>
      </c>
      <c r="D23" s="69">
        <v>1.1267577927675638E-3</v>
      </c>
      <c r="E23" s="69">
        <v>1.7595120616860438E-3</v>
      </c>
      <c r="F23" s="69">
        <v>1.9133169654294796E-3</v>
      </c>
      <c r="G23" s="11"/>
      <c r="H23" s="69">
        <f t="shared" si="26"/>
        <v>7.8655917266191584E-4</v>
      </c>
      <c r="I23" s="69">
        <f>'RD T1'!E51</f>
        <v>6.9892798461684369E-4</v>
      </c>
      <c r="J23" s="69">
        <f t="shared" si="27"/>
        <v>1.4854871572787596E-3</v>
      </c>
      <c r="L23" t="str">
        <f t="shared" si="28"/>
        <v>53 Skilled construction and building trades</v>
      </c>
      <c r="M23" s="69">
        <v>4.4296596290130788E-2</v>
      </c>
      <c r="N23" s="69">
        <v>6.2801919164478776E-2</v>
      </c>
      <c r="O23" s="69">
        <v>4.3972078835030529E-2</v>
      </c>
      <c r="P23" s="69">
        <v>6.32774751509321E-2</v>
      </c>
      <c r="Q23" s="69">
        <v>9.2490969801895112E-2</v>
      </c>
      <c r="R23" s="11"/>
      <c r="S23" s="69">
        <f t="shared" si="29"/>
        <v>4.8518890966864583E-2</v>
      </c>
      <c r="T23" s="69">
        <f>'RD T1'!E80</f>
        <v>3.1666319914496116E-2</v>
      </c>
      <c r="U23" s="69">
        <f t="shared" si="30"/>
        <v>8.01852108813607E-2</v>
      </c>
      <c r="W23" t="str">
        <f t="shared" si="31"/>
        <v>53 Skilled construction and building trades</v>
      </c>
      <c r="X23" s="69">
        <v>0.20240676092895044</v>
      </c>
      <c r="Y23" s="69">
        <v>0.18577186635014165</v>
      </c>
      <c r="Z23" s="69">
        <v>0.14836810387000096</v>
      </c>
      <c r="AA23" s="69">
        <v>0.18684908319878518</v>
      </c>
      <c r="AB23" s="69">
        <v>0.21548243395998268</v>
      </c>
      <c r="AC23" s="69"/>
      <c r="AD23" s="69">
        <f t="shared" si="32"/>
        <v>6.7114330089981716E-2</v>
      </c>
      <c r="AE23" s="69">
        <f>'RD T1'!E109</f>
        <v>9.5533962027406466E-2</v>
      </c>
      <c r="AF23" s="69">
        <f t="shared" si="33"/>
        <v>0.16264829211738818</v>
      </c>
      <c r="AH23" t="str">
        <f t="shared" si="34"/>
        <v>53 Skilled construction and building trades</v>
      </c>
      <c r="AI23" s="69">
        <v>0.10950632680177748</v>
      </c>
      <c r="AJ23" s="69">
        <v>0.12828915881262384</v>
      </c>
      <c r="AK23" s="69">
        <v>0.11407865880321606</v>
      </c>
      <c r="AL23" s="69">
        <v>0.13643913827438434</v>
      </c>
      <c r="AM23" s="69">
        <v>0.16240227617646544</v>
      </c>
      <c r="AN23" s="69"/>
      <c r="AO23" s="69">
        <f t="shared" si="35"/>
        <v>4.8323617373249375E-2</v>
      </c>
      <c r="AP23" s="69">
        <f>'RD T1'!E138</f>
        <v>7.5579233634777546E-2</v>
      </c>
      <c r="AQ23" s="69">
        <f t="shared" si="36"/>
        <v>0.12390285100802692</v>
      </c>
      <c r="AS23" t="str">
        <f t="shared" si="37"/>
        <v>53 Skilled construction and building trades</v>
      </c>
      <c r="AT23" s="69">
        <v>0.17929042724378255</v>
      </c>
      <c r="AU23" s="69">
        <v>0.20028551048220872</v>
      </c>
      <c r="AV23" s="69">
        <v>0.17092944211867048</v>
      </c>
      <c r="AW23" s="69">
        <v>0.20998421471253251</v>
      </c>
      <c r="AX23" s="69">
        <v>0.22785122882671321</v>
      </c>
      <c r="AY23" s="69"/>
      <c r="AZ23" s="69">
        <f t="shared" si="38"/>
        <v>5.6921786708042738E-2</v>
      </c>
      <c r="BA23" s="69">
        <f>'RD T1'!E167</f>
        <v>0.10714315133790465</v>
      </c>
      <c r="BB23" s="69">
        <f t="shared" si="39"/>
        <v>0.16406493804594741</v>
      </c>
      <c r="BD23" t="str">
        <f t="shared" si="40"/>
        <v>53 Skilled construction and building trades</v>
      </c>
      <c r="BE23" s="69">
        <v>1.7147094229552777</v>
      </c>
      <c r="BF23" s="69">
        <v>2.0919849383058917</v>
      </c>
      <c r="BG23" s="69">
        <v>1.7356016206712874</v>
      </c>
      <c r="BH23" s="69">
        <v>1.8047855767786261</v>
      </c>
      <c r="BI23" s="69">
        <v>1.6485469161700657</v>
      </c>
      <c r="BJ23" s="69"/>
      <c r="BK23" s="69">
        <f t="shared" si="41"/>
        <v>-8.7054704501221769E-2</v>
      </c>
      <c r="BL23" s="69">
        <f>'RD T1'!E196</f>
        <v>0.66918620251520056</v>
      </c>
      <c r="BM23" s="69">
        <f t="shared" si="42"/>
        <v>0.58213149801397879</v>
      </c>
      <c r="BO23" t="str">
        <f t="shared" si="43"/>
        <v>53 Skilled construction and building trades</v>
      </c>
      <c r="BP23" s="69">
        <v>1.6295558965518393</v>
      </c>
      <c r="BQ23" s="69">
        <v>2.1371384549061654</v>
      </c>
      <c r="BR23" s="69">
        <v>1.6954122327228323</v>
      </c>
      <c r="BS23" s="69">
        <v>1.9384464221439439</v>
      </c>
      <c r="BT23" s="69">
        <v>1.8405574311845421</v>
      </c>
      <c r="BU23" s="69"/>
      <c r="BV23" s="69">
        <f t="shared" si="44"/>
        <v>0.14514519846170981</v>
      </c>
      <c r="BW23" s="69">
        <f>'RD T1'!E225</f>
        <v>0.86829068611404314</v>
      </c>
      <c r="BX23" s="69">
        <f t="shared" si="45"/>
        <v>1.013435884575753</v>
      </c>
      <c r="BZ23" t="str">
        <f t="shared" si="46"/>
        <v>53 Skilled construction and building trades</v>
      </c>
      <c r="CA23" s="69">
        <v>0.90314422761860558</v>
      </c>
      <c r="CB23" s="69">
        <v>0.92868437496957135</v>
      </c>
      <c r="CC23" s="69">
        <v>0.80984206751840226</v>
      </c>
      <c r="CD23" s="69">
        <v>0.72021418497719447</v>
      </c>
      <c r="CE23" s="69">
        <v>0.51106272924728358</v>
      </c>
      <c r="CF23" s="69"/>
      <c r="CG23" s="69">
        <f t="shared" si="47"/>
        <v>-0.29877933827111869</v>
      </c>
      <c r="CH23" s="69">
        <f>'RD T1'!E254</f>
        <v>0.26079026422405482</v>
      </c>
      <c r="CI23" s="69">
        <f t="shared" si="48"/>
        <v>-3.7989074047063864E-2</v>
      </c>
      <c r="CK23" t="str">
        <f t="shared" si="49"/>
        <v>53 Skilled construction and building trades</v>
      </c>
      <c r="CL23" s="69">
        <v>0.71164325655813043</v>
      </c>
      <c r="CM23" s="69">
        <v>0.74039086447804781</v>
      </c>
      <c r="CN23" s="69">
        <v>0.60820331658946769</v>
      </c>
      <c r="CO23" s="69">
        <v>0.32314017744227608</v>
      </c>
      <c r="CP23" s="69">
        <v>6.3994882412649196E-2</v>
      </c>
      <c r="CQ23" s="69"/>
      <c r="CR23" s="69">
        <f t="shared" si="50"/>
        <v>-0.54420843417681852</v>
      </c>
      <c r="CS23" s="69">
        <f>'RD T1'!E283</f>
        <v>7.7182168225335801E-2</v>
      </c>
      <c r="CT23" s="69">
        <f t="shared" si="51"/>
        <v>-0.46702626595148272</v>
      </c>
    </row>
    <row r="24" spans="1:98" x14ac:dyDescent="0.2">
      <c r="A24" s="10" t="str">
        <f>name!D20</f>
        <v>54 Textiles, printing and other skilled trades</v>
      </c>
      <c r="B24" s="69">
        <v>9.2833670538516582E-3</v>
      </c>
      <c r="C24" s="69">
        <v>9.2686130646109071E-3</v>
      </c>
      <c r="D24" s="69">
        <v>8.6167955545620786E-3</v>
      </c>
      <c r="E24" s="69">
        <v>1.0985124730783155E-2</v>
      </c>
      <c r="F24" s="69">
        <v>1.4951851375826188E-2</v>
      </c>
      <c r="G24" s="11"/>
      <c r="H24" s="69">
        <f t="shared" si="26"/>
        <v>6.3350558212641097E-3</v>
      </c>
      <c r="I24" s="69">
        <f>'RD T1'!E52</f>
        <v>5.724233407951633E-3</v>
      </c>
      <c r="J24" s="69">
        <f t="shared" si="27"/>
        <v>1.2059289229215743E-2</v>
      </c>
      <c r="L24" t="str">
        <f t="shared" si="28"/>
        <v>54 Textiles, printing and other skilled trades</v>
      </c>
      <c r="M24" s="69">
        <v>6.9378761168001568E-2</v>
      </c>
      <c r="N24" s="69">
        <v>8.7680859446853152E-2</v>
      </c>
      <c r="O24" s="69">
        <v>9.5942391996733045E-2</v>
      </c>
      <c r="P24" s="69">
        <v>0.12660789646497628</v>
      </c>
      <c r="Q24" s="69">
        <v>0.21036894029132888</v>
      </c>
      <c r="R24" s="11"/>
      <c r="S24" s="69">
        <f t="shared" si="29"/>
        <v>0.11442654829459584</v>
      </c>
      <c r="T24" s="69">
        <f>'RD T1'!E81</f>
        <v>7.9149648762004518E-2</v>
      </c>
      <c r="U24" s="69">
        <f t="shared" si="30"/>
        <v>0.19357619705660034</v>
      </c>
      <c r="W24" t="str">
        <f t="shared" si="31"/>
        <v>54 Textiles, printing and other skilled trades</v>
      </c>
      <c r="X24" s="69">
        <v>0.21651438312189628</v>
      </c>
      <c r="Y24" s="69">
        <v>0.18540021193417486</v>
      </c>
      <c r="Z24" s="69">
        <v>0.20943148172621789</v>
      </c>
      <c r="AA24" s="69">
        <v>0.24593526775453814</v>
      </c>
      <c r="AB24" s="69">
        <v>0.32054933196637087</v>
      </c>
      <c r="AC24" s="69"/>
      <c r="AD24" s="69">
        <f t="shared" si="32"/>
        <v>0.11111785024015297</v>
      </c>
      <c r="AE24" s="69">
        <f>'RD T1'!E110</f>
        <v>0.15097570435643959</v>
      </c>
      <c r="AF24" s="69">
        <f t="shared" si="33"/>
        <v>0.26209355459659256</v>
      </c>
      <c r="AH24" t="str">
        <f t="shared" si="34"/>
        <v>54 Textiles, printing and other skilled trades</v>
      </c>
      <c r="AI24" s="69">
        <v>8.958129306606899E-2</v>
      </c>
      <c r="AJ24" s="69">
        <v>7.1793543730326606E-2</v>
      </c>
      <c r="AK24" s="69">
        <v>9.0600615582330152E-2</v>
      </c>
      <c r="AL24" s="69">
        <v>9.4743939813194053E-2</v>
      </c>
      <c r="AM24" s="69">
        <v>0.11972841742248291</v>
      </c>
      <c r="AN24" s="69"/>
      <c r="AO24" s="69">
        <f t="shared" si="35"/>
        <v>2.9127801840152762E-2</v>
      </c>
      <c r="AP24" s="69">
        <f>'RD T1'!E139</f>
        <v>6.0086568805099744E-2</v>
      </c>
      <c r="AQ24" s="69">
        <f t="shared" si="36"/>
        <v>8.9214370645252505E-2</v>
      </c>
      <c r="AS24" t="str">
        <f t="shared" si="37"/>
        <v>54 Textiles, printing and other skilled trades</v>
      </c>
      <c r="AT24" s="69">
        <v>0.10164334104866662</v>
      </c>
      <c r="AU24" s="69">
        <v>8.1293403624208255E-2</v>
      </c>
      <c r="AV24" s="69">
        <v>9.5978757823711347E-2</v>
      </c>
      <c r="AW24" s="69">
        <v>0.1026465754543846</v>
      </c>
      <c r="AX24" s="69">
        <v>0.12207840564436291</v>
      </c>
      <c r="AY24" s="69"/>
      <c r="AZ24" s="69">
        <f t="shared" si="38"/>
        <v>2.6099647820651564E-2</v>
      </c>
      <c r="BA24" s="69">
        <f>'RD T1'!E168</f>
        <v>5.8982074268993372E-2</v>
      </c>
      <c r="BB24" s="69">
        <f t="shared" si="39"/>
        <v>8.5081722089644929E-2</v>
      </c>
      <c r="BD24" t="str">
        <f t="shared" si="40"/>
        <v>54 Textiles, printing and other skilled trades</v>
      </c>
      <c r="BE24" s="69">
        <v>0.65747550105056973</v>
      </c>
      <c r="BF24" s="69">
        <v>0.64293871387808499</v>
      </c>
      <c r="BG24" s="69">
        <v>0.62517124535196844</v>
      </c>
      <c r="BH24" s="69">
        <v>0.66503023620768953</v>
      </c>
      <c r="BI24" s="69">
        <v>0.65973196262281053</v>
      </c>
      <c r="BJ24" s="69"/>
      <c r="BK24" s="69">
        <f t="shared" si="41"/>
        <v>3.456071727084209E-2</v>
      </c>
      <c r="BL24" s="69">
        <f>'RD T1'!E197</f>
        <v>0.27367162851955351</v>
      </c>
      <c r="BM24" s="69">
        <f t="shared" si="42"/>
        <v>0.3082323457903956</v>
      </c>
      <c r="BO24" t="str">
        <f t="shared" si="43"/>
        <v>54 Textiles, printing and other skilled trades</v>
      </c>
      <c r="BP24" s="69">
        <v>0.8632504252516654</v>
      </c>
      <c r="BQ24" s="69">
        <v>0.77379623632645578</v>
      </c>
      <c r="BR24" s="69">
        <v>0.73981859470915157</v>
      </c>
      <c r="BS24" s="69">
        <v>0.72220126743904223</v>
      </c>
      <c r="BT24" s="69">
        <v>0.73055200036043222</v>
      </c>
      <c r="BU24" s="69"/>
      <c r="BV24" s="69">
        <f t="shared" si="44"/>
        <v>-9.2665943487193481E-3</v>
      </c>
      <c r="BW24" s="69">
        <f>'RD T1'!E226</f>
        <v>0.29189493988767012</v>
      </c>
      <c r="BX24" s="69">
        <f t="shared" si="45"/>
        <v>0.28262834553895078</v>
      </c>
      <c r="BZ24" t="str">
        <f t="shared" si="46"/>
        <v>54 Textiles, printing and other skilled trades</v>
      </c>
      <c r="CA24" s="69">
        <v>0.70227259423033128</v>
      </c>
      <c r="CB24" s="69">
        <v>0.59343210010418235</v>
      </c>
      <c r="CC24" s="69">
        <v>0.58714680652051443</v>
      </c>
      <c r="CD24" s="69">
        <v>0.51867935456878911</v>
      </c>
      <c r="CE24" s="69">
        <v>0.33465197985847772</v>
      </c>
      <c r="CF24" s="69"/>
      <c r="CG24" s="69">
        <f t="shared" si="47"/>
        <v>-0.25249482666203671</v>
      </c>
      <c r="CH24" s="69">
        <f>'RD T1'!E255</f>
        <v>0.172109137186715</v>
      </c>
      <c r="CI24" s="69">
        <f t="shared" si="48"/>
        <v>-8.0385689475321709E-2</v>
      </c>
      <c r="CK24" t="str">
        <f t="shared" si="49"/>
        <v>54 Textiles, printing and other skilled trades</v>
      </c>
      <c r="CL24" s="69">
        <v>0.49723532102425544</v>
      </c>
      <c r="CM24" s="69">
        <v>0.37463281858749048</v>
      </c>
      <c r="CN24" s="69">
        <v>0.40077896005588926</v>
      </c>
      <c r="CO24" s="69">
        <v>0.22220678221082885</v>
      </c>
      <c r="CP24" s="69">
        <v>0.16389118588055973</v>
      </c>
      <c r="CQ24" s="69"/>
      <c r="CR24" s="69">
        <f t="shared" si="50"/>
        <v>-0.23688777417532952</v>
      </c>
      <c r="CS24" s="69">
        <f>'RD T1'!E284</f>
        <v>7.4026104058510567E-2</v>
      </c>
      <c r="CT24" s="69">
        <f t="shared" si="51"/>
        <v>-0.16286167011681896</v>
      </c>
    </row>
    <row r="25" spans="1:98" x14ac:dyDescent="0.2">
      <c r="A25" s="10" t="str">
        <f>name!D21</f>
        <v>61 Caring personal service occupations</v>
      </c>
      <c r="B25" s="69">
        <v>5.7886277946736656E-3</v>
      </c>
      <c r="C25" s="69">
        <v>8.0412721683463043E-3</v>
      </c>
      <c r="D25" s="69">
        <v>8.0336679000440423E-3</v>
      </c>
      <c r="E25" s="69">
        <v>1.1264880505624993E-2</v>
      </c>
      <c r="F25" s="69">
        <v>2.0572616803492393E-2</v>
      </c>
      <c r="G25" s="11"/>
      <c r="H25" s="69">
        <f t="shared" si="26"/>
        <v>1.253894890344835E-2</v>
      </c>
      <c r="I25" s="69">
        <f>'RD T1'!E53</f>
        <v>7.247997079897781E-3</v>
      </c>
      <c r="J25" s="69">
        <f t="shared" si="27"/>
        <v>1.978694598334613E-2</v>
      </c>
      <c r="L25" t="str">
        <f t="shared" si="28"/>
        <v>61 Caring personal service occupations</v>
      </c>
      <c r="M25" s="69">
        <v>0.3250175008572555</v>
      </c>
      <c r="N25" s="69">
        <v>0.48875183479139928</v>
      </c>
      <c r="O25" s="69">
        <v>0.50175132129306066</v>
      </c>
      <c r="P25" s="69">
        <v>0.71842847304503321</v>
      </c>
      <c r="Q25" s="69">
        <v>1.3846962038070723</v>
      </c>
      <c r="R25" s="11"/>
      <c r="S25" s="69">
        <f t="shared" si="29"/>
        <v>0.8829448825140116</v>
      </c>
      <c r="T25" s="69">
        <f>'RD T1'!E82</f>
        <v>0.50182700456514806</v>
      </c>
      <c r="U25" s="69">
        <f t="shared" si="30"/>
        <v>1.3847718870791597</v>
      </c>
      <c r="W25" t="str">
        <f t="shared" si="31"/>
        <v>61 Caring personal service occupations</v>
      </c>
      <c r="X25" s="69">
        <v>1.3230556933127486</v>
      </c>
      <c r="Y25" s="69">
        <v>1.3488460873170729</v>
      </c>
      <c r="Z25" s="69">
        <v>1.5751380913034396</v>
      </c>
      <c r="AA25" s="69">
        <v>1.8412374865462076</v>
      </c>
      <c r="AB25" s="69">
        <v>2.415037449078397</v>
      </c>
      <c r="AC25" s="69"/>
      <c r="AD25" s="69">
        <f t="shared" si="32"/>
        <v>0.83989935777495739</v>
      </c>
      <c r="AE25" s="69">
        <f>'RD T1'!E111</f>
        <v>1.3431393061095036</v>
      </c>
      <c r="AF25" s="69">
        <f t="shared" si="33"/>
        <v>2.183038663884461</v>
      </c>
      <c r="AH25" t="str">
        <f t="shared" si="34"/>
        <v>61 Caring personal service occupations</v>
      </c>
      <c r="AI25" s="69">
        <v>1.1574884374267351</v>
      </c>
      <c r="AJ25" s="69">
        <v>1.0618257813594585</v>
      </c>
      <c r="AK25" s="69">
        <v>1.2565279402980223</v>
      </c>
      <c r="AL25" s="69">
        <v>1.2916833158462295</v>
      </c>
      <c r="AM25" s="69">
        <v>1.4542103608659647</v>
      </c>
      <c r="AN25" s="69"/>
      <c r="AO25" s="69">
        <f t="shared" si="35"/>
        <v>0.19768242056794239</v>
      </c>
      <c r="AP25" s="69">
        <f>'RD T1'!E140</f>
        <v>0.80515173018065067</v>
      </c>
      <c r="AQ25" s="69">
        <f t="shared" si="36"/>
        <v>1.0028341507485932</v>
      </c>
      <c r="AS25" t="str">
        <f t="shared" si="37"/>
        <v>61 Caring personal service occupations</v>
      </c>
      <c r="AT25" s="69">
        <v>0.60287168438943772</v>
      </c>
      <c r="AU25" s="69">
        <v>0.59490528967324696</v>
      </c>
      <c r="AV25" s="69">
        <v>0.69051977462880254</v>
      </c>
      <c r="AW25" s="69">
        <v>0.71963149778813174</v>
      </c>
      <c r="AX25" s="69">
        <v>0.84904739231414772</v>
      </c>
      <c r="AY25" s="69"/>
      <c r="AZ25" s="69">
        <f t="shared" si="38"/>
        <v>0.15852761768534518</v>
      </c>
      <c r="BA25" s="69">
        <f>'RD T1'!E169</f>
        <v>0.46400136894997723</v>
      </c>
      <c r="BB25" s="69">
        <f t="shared" si="39"/>
        <v>0.62252898663532241</v>
      </c>
      <c r="BD25" t="str">
        <f t="shared" si="40"/>
        <v>61 Caring personal service occupations</v>
      </c>
      <c r="BE25" s="69">
        <v>3.8448654844628369</v>
      </c>
      <c r="BF25" s="69">
        <v>4.5148688266539958</v>
      </c>
      <c r="BG25" s="69">
        <v>4.2656067381520382</v>
      </c>
      <c r="BH25" s="69">
        <v>4.7635842413581324</v>
      </c>
      <c r="BI25" s="69">
        <v>5.2559453928372628</v>
      </c>
      <c r="BJ25" s="69"/>
      <c r="BK25" s="69">
        <f t="shared" si="41"/>
        <v>0.99033865468522464</v>
      </c>
      <c r="BL25" s="69">
        <f>'RD T1'!E198</f>
        <v>2.7395720662261316</v>
      </c>
      <c r="BM25" s="69">
        <f t="shared" si="42"/>
        <v>3.7299107209113562</v>
      </c>
      <c r="BO25" t="str">
        <f t="shared" si="43"/>
        <v>61 Caring personal service occupations</v>
      </c>
      <c r="BP25" s="69">
        <v>3.4226126367049443</v>
      </c>
      <c r="BQ25" s="69">
        <v>3.592023127772527</v>
      </c>
      <c r="BR25" s="69">
        <v>2.9356609115566989</v>
      </c>
      <c r="BS25" s="69">
        <v>3.114244324150361</v>
      </c>
      <c r="BT25" s="69">
        <v>2.5880131209284247</v>
      </c>
      <c r="BU25" s="69"/>
      <c r="BV25" s="69">
        <f t="shared" si="44"/>
        <v>-0.34764779062827422</v>
      </c>
      <c r="BW25" s="69">
        <f>'RD T1'!E227</f>
        <v>1.5302157082370924</v>
      </c>
      <c r="BX25" s="69">
        <f t="shared" si="45"/>
        <v>1.1825679176088182</v>
      </c>
      <c r="BZ25" t="str">
        <f t="shared" si="46"/>
        <v>61 Caring personal service occupations</v>
      </c>
      <c r="CA25" s="69">
        <v>0.98899894340641881</v>
      </c>
      <c r="CB25" s="69">
        <v>0.57318546876447451</v>
      </c>
      <c r="CC25" s="69">
        <v>0.46295184335747797</v>
      </c>
      <c r="CD25" s="69">
        <v>0.33068647715671196</v>
      </c>
      <c r="CE25" s="69">
        <v>0.24996430578814857</v>
      </c>
      <c r="CF25" s="69"/>
      <c r="CG25" s="69">
        <f t="shared" si="47"/>
        <v>-0.21298753756932939</v>
      </c>
      <c r="CH25" s="69">
        <f>'RD T1'!E256</f>
        <v>0.10678446406674143</v>
      </c>
      <c r="CI25" s="69">
        <f t="shared" si="48"/>
        <v>-0.10620307350258797</v>
      </c>
      <c r="CK25" t="str">
        <f t="shared" si="49"/>
        <v>61 Caring personal service occupations</v>
      </c>
      <c r="CL25" s="69">
        <v>0.21638442472021585</v>
      </c>
      <c r="CM25" s="69">
        <v>0.16597648847722493</v>
      </c>
      <c r="CN25" s="69">
        <v>0.17527512621806771</v>
      </c>
      <c r="CO25" s="69">
        <v>0.14020894764828495</v>
      </c>
      <c r="CP25" s="69">
        <v>0.10903871135260561</v>
      </c>
      <c r="CQ25" s="69"/>
      <c r="CR25" s="69">
        <f t="shared" si="50"/>
        <v>-6.6236414865462098E-2</v>
      </c>
      <c r="CS25" s="69">
        <f>'RD T1'!E285</f>
        <v>4.0264537768909141E-2</v>
      </c>
      <c r="CT25" s="69">
        <f t="shared" si="51"/>
        <v>-2.5971877096552957E-2</v>
      </c>
    </row>
    <row r="26" spans="1:98" x14ac:dyDescent="0.2">
      <c r="A26" s="10" t="str">
        <f>name!D22</f>
        <v>62 Leisure, travel and related personal service occupations</v>
      </c>
      <c r="B26" s="69">
        <v>3.0578265778283551E-3</v>
      </c>
      <c r="C26" s="69">
        <v>5.5730351187093562E-3</v>
      </c>
      <c r="D26" s="69">
        <v>5.8176638162876701E-3</v>
      </c>
      <c r="E26" s="69">
        <v>8.5309602180602406E-3</v>
      </c>
      <c r="F26" s="69">
        <v>1.6180883616186203E-2</v>
      </c>
      <c r="G26" s="11"/>
      <c r="H26" s="69">
        <f t="shared" si="26"/>
        <v>1.0363219799898533E-2</v>
      </c>
      <c r="I26" s="69">
        <f>'RD T1'!E54</f>
        <v>5.8439755977146212E-3</v>
      </c>
      <c r="J26" s="69">
        <f t="shared" si="27"/>
        <v>1.6207195397613155E-2</v>
      </c>
      <c r="L26" t="str">
        <f t="shared" si="28"/>
        <v>62 Leisure, travel and related personal service occupations</v>
      </c>
      <c r="M26" s="69">
        <v>6.8922088267107412E-2</v>
      </c>
      <c r="N26" s="69">
        <v>8.9593560754804874E-2</v>
      </c>
      <c r="O26" s="69">
        <v>8.9203737917658718E-2</v>
      </c>
      <c r="P26" s="69">
        <v>0.11441189269774352</v>
      </c>
      <c r="Q26" s="69">
        <v>0.2134899993420257</v>
      </c>
      <c r="R26" s="11"/>
      <c r="S26" s="69">
        <f t="shared" si="29"/>
        <v>0.12428626142436698</v>
      </c>
      <c r="T26" s="69">
        <f>'RD T1'!E83</f>
        <v>7.5733978538197633E-2</v>
      </c>
      <c r="U26" s="69">
        <f t="shared" si="30"/>
        <v>0.20002023996256463</v>
      </c>
      <c r="W26" t="str">
        <f t="shared" si="31"/>
        <v>62 Leisure, travel and related personal service occupations</v>
      </c>
      <c r="X26" s="69">
        <v>0.28588767970601803</v>
      </c>
      <c r="Y26" s="69">
        <v>0.29758232125694761</v>
      </c>
      <c r="Z26" s="69">
        <v>0.31686631896307066</v>
      </c>
      <c r="AA26" s="69">
        <v>0.38545604483039009</v>
      </c>
      <c r="AB26" s="69">
        <v>0.56310144367810433</v>
      </c>
      <c r="AC26" s="69"/>
      <c r="AD26" s="69">
        <f t="shared" si="32"/>
        <v>0.24623512471503367</v>
      </c>
      <c r="AE26" s="69">
        <f>'RD T1'!E112</f>
        <v>0.27412881916160842</v>
      </c>
      <c r="AF26" s="69">
        <f t="shared" si="33"/>
        <v>0.52036394387664209</v>
      </c>
      <c r="AH26" t="str">
        <f t="shared" si="34"/>
        <v>62 Leisure, travel and related personal service occupations</v>
      </c>
      <c r="AI26" s="69">
        <v>0.20065460734542453</v>
      </c>
      <c r="AJ26" s="69">
        <v>0.20721901801830706</v>
      </c>
      <c r="AK26" s="69">
        <v>0.22481429465550046</v>
      </c>
      <c r="AL26" s="69">
        <v>0.25335350500081766</v>
      </c>
      <c r="AM26" s="69">
        <v>0.35245964398733076</v>
      </c>
      <c r="AN26" s="69"/>
      <c r="AO26" s="69">
        <f t="shared" si="35"/>
        <v>0.1276453493318303</v>
      </c>
      <c r="AP26" s="69">
        <f>'RD T1'!E141</f>
        <v>0.17956109466796921</v>
      </c>
      <c r="AQ26" s="69">
        <f t="shared" si="36"/>
        <v>0.30720644399979952</v>
      </c>
      <c r="AS26" t="str">
        <f t="shared" si="37"/>
        <v>62 Leisure, travel and related personal service occupations</v>
      </c>
      <c r="AT26" s="69">
        <v>0.21743231427925627</v>
      </c>
      <c r="AU26" s="69">
        <v>0.22316014963227751</v>
      </c>
      <c r="AV26" s="69">
        <v>0.24984995697902232</v>
      </c>
      <c r="AW26" s="69">
        <v>0.29462904638409965</v>
      </c>
      <c r="AX26" s="69">
        <v>0.42284653765279234</v>
      </c>
      <c r="AY26" s="69"/>
      <c r="AZ26" s="69">
        <f t="shared" si="38"/>
        <v>0.17299658067377002</v>
      </c>
      <c r="BA26" s="69">
        <f>'RD T1'!E170</f>
        <v>0.20944084413782338</v>
      </c>
      <c r="BB26" s="69">
        <f t="shared" si="39"/>
        <v>0.38243742481159337</v>
      </c>
      <c r="BD26" t="str">
        <f t="shared" si="40"/>
        <v>62 Leisure, travel and related personal service occupations</v>
      </c>
      <c r="BE26" s="69">
        <v>0.90497212826549034</v>
      </c>
      <c r="BF26" s="69">
        <v>0.83178151589837623</v>
      </c>
      <c r="BG26" s="69">
        <v>0.73801977323818757</v>
      </c>
      <c r="BH26" s="69">
        <v>0.70975927485787937</v>
      </c>
      <c r="BI26" s="69">
        <v>0.64579038271086775</v>
      </c>
      <c r="BJ26" s="69"/>
      <c r="BK26" s="69">
        <f t="shared" si="41"/>
        <v>-9.2229390527319821E-2</v>
      </c>
      <c r="BL26" s="69">
        <f>'RD T1'!E199</f>
        <v>0.31175914567008345</v>
      </c>
      <c r="BM26" s="69">
        <f t="shared" si="42"/>
        <v>0.21952975514276363</v>
      </c>
      <c r="BO26" t="str">
        <f t="shared" si="43"/>
        <v>62 Leisure, travel and related personal service occupations</v>
      </c>
      <c r="BP26" s="69">
        <v>1.0892608781595363</v>
      </c>
      <c r="BQ26" s="69">
        <v>1.0305472722329658</v>
      </c>
      <c r="BR26" s="69">
        <v>0.82727521423655992</v>
      </c>
      <c r="BS26" s="69">
        <v>0.81977397878863711</v>
      </c>
      <c r="BT26" s="69">
        <v>0.69122283593481504</v>
      </c>
      <c r="BU26" s="69"/>
      <c r="BV26" s="69">
        <f t="shared" si="44"/>
        <v>-0.13605237830174488</v>
      </c>
      <c r="BW26" s="69">
        <f>'RD T1'!E228</f>
        <v>0.3849260260193646</v>
      </c>
      <c r="BX26" s="69">
        <f t="shared" si="45"/>
        <v>0.24887364771761972</v>
      </c>
      <c r="BZ26" t="str">
        <f t="shared" si="46"/>
        <v>62 Leisure, travel and related personal service occupations</v>
      </c>
      <c r="CA26" s="69">
        <v>0.62897376492546964</v>
      </c>
      <c r="CB26" s="69">
        <v>0.60197588891399867</v>
      </c>
      <c r="CC26" s="69">
        <v>0.50523387962192667</v>
      </c>
      <c r="CD26" s="69">
        <v>0.46845368955963979</v>
      </c>
      <c r="CE26" s="69">
        <v>0.30813166314159912</v>
      </c>
      <c r="CF26" s="69"/>
      <c r="CG26" s="69">
        <f t="shared" si="47"/>
        <v>-0.19710221648032755</v>
      </c>
      <c r="CH26" s="69">
        <f>'RD T1'!E257</f>
        <v>0.18011775768192978</v>
      </c>
      <c r="CI26" s="69">
        <f t="shared" si="48"/>
        <v>-1.6984458798397772E-2</v>
      </c>
      <c r="CK26" t="str">
        <f t="shared" si="49"/>
        <v>62 Leisure, travel and related personal service occupations</v>
      </c>
      <c r="CL26" s="69">
        <v>0.33513959752031003</v>
      </c>
      <c r="CM26" s="69">
        <v>0.25785827449894672</v>
      </c>
      <c r="CN26" s="69">
        <v>0.25546745364225937</v>
      </c>
      <c r="CO26" s="69">
        <v>0.15548991272464299</v>
      </c>
      <c r="CP26" s="69">
        <v>9.8350009287967124E-2</v>
      </c>
      <c r="CQ26" s="69"/>
      <c r="CR26" s="69">
        <f t="shared" si="50"/>
        <v>-0.15711744435429226</v>
      </c>
      <c r="CS26" s="69">
        <f>'RD T1'!E286</f>
        <v>4.7106499144324444E-2</v>
      </c>
      <c r="CT26" s="69">
        <f t="shared" si="51"/>
        <v>-0.11001094520996782</v>
      </c>
    </row>
    <row r="27" spans="1:98" x14ac:dyDescent="0.2">
      <c r="A27" s="10" t="str">
        <f>name!D23</f>
        <v>63 Community and civil enforcement occupations</v>
      </c>
      <c r="B27" s="69">
        <v>3.6944261433797832E-4</v>
      </c>
      <c r="C27" s="69">
        <v>5.3940502248313478E-4</v>
      </c>
      <c r="D27" s="69">
        <v>4.3411682795901359E-4</v>
      </c>
      <c r="E27" s="69">
        <v>6.6773622076568312E-4</v>
      </c>
      <c r="F27" s="69">
        <v>1.0828106573481174E-3</v>
      </c>
      <c r="G27" s="11"/>
      <c r="H27" s="69">
        <f t="shared" si="26"/>
        <v>6.4869382938910372E-4</v>
      </c>
      <c r="I27" s="69">
        <f>'RD T1'!E55</f>
        <v>4.1716637795146132E-4</v>
      </c>
      <c r="J27" s="69">
        <f t="shared" si="27"/>
        <v>1.0658602073405649E-3</v>
      </c>
      <c r="L27" t="str">
        <f t="shared" si="28"/>
        <v>63 Community and civil enforcement occupations</v>
      </c>
      <c r="M27" s="69">
        <v>4.9863179770878036E-3</v>
      </c>
      <c r="N27" s="69">
        <v>5.870932411980485E-3</v>
      </c>
      <c r="O27" s="69">
        <v>6.1704442514632944E-3</v>
      </c>
      <c r="P27" s="69">
        <v>7.1904869610140065E-3</v>
      </c>
      <c r="Q27" s="69">
        <v>1.2089802493831766E-2</v>
      </c>
      <c r="R27" s="11"/>
      <c r="S27" s="69">
        <f t="shared" si="29"/>
        <v>5.9193582423684712E-3</v>
      </c>
      <c r="T27" s="69">
        <f>'RD T1'!E84</f>
        <v>4.5093653831472973E-3</v>
      </c>
      <c r="U27" s="69">
        <f t="shared" si="30"/>
        <v>1.0428723625515769E-2</v>
      </c>
      <c r="W27" t="str">
        <f t="shared" si="31"/>
        <v>63 Community and civil enforcement occupations</v>
      </c>
      <c r="X27" s="69">
        <v>2.4554844229897125E-2</v>
      </c>
      <c r="Y27" s="69">
        <v>2.37953121848321E-2</v>
      </c>
      <c r="Z27" s="69">
        <v>2.78716254716662E-2</v>
      </c>
      <c r="AA27" s="69">
        <v>3.190823441862118E-2</v>
      </c>
      <c r="AB27" s="69">
        <v>4.0950756596810182E-2</v>
      </c>
      <c r="AC27" s="69"/>
      <c r="AD27" s="69">
        <f t="shared" si="32"/>
        <v>1.3079131125143983E-2</v>
      </c>
      <c r="AE27" s="69">
        <f>'RD T1'!E113</f>
        <v>2.31109115307854E-2</v>
      </c>
      <c r="AF27" s="69">
        <f t="shared" si="33"/>
        <v>3.6190042655929386E-2</v>
      </c>
      <c r="AH27" t="str">
        <f t="shared" si="34"/>
        <v>63 Community and civil enforcement occupations</v>
      </c>
      <c r="AI27" s="69">
        <v>6.7094102052471013E-3</v>
      </c>
      <c r="AJ27" s="69">
        <v>5.9833935860683111E-3</v>
      </c>
      <c r="AK27" s="69">
        <v>7.9884339335725973E-3</v>
      </c>
      <c r="AL27" s="69">
        <v>7.643670973695285E-3</v>
      </c>
      <c r="AM27" s="69">
        <v>9.9545081524698934E-3</v>
      </c>
      <c r="AN27" s="69"/>
      <c r="AO27" s="69">
        <f t="shared" si="35"/>
        <v>1.9660742188972961E-3</v>
      </c>
      <c r="AP27" s="69">
        <f>'RD T1'!E142</f>
        <v>5.0381242489389222E-3</v>
      </c>
      <c r="AQ27" s="69">
        <f t="shared" si="36"/>
        <v>7.0041984678362182E-3</v>
      </c>
      <c r="AS27" t="str">
        <f t="shared" si="37"/>
        <v>63 Community and civil enforcement occupations</v>
      </c>
      <c r="AT27" s="69">
        <v>7.365757048725421E-3</v>
      </c>
      <c r="AU27" s="69">
        <v>6.2518959054614258E-3</v>
      </c>
      <c r="AV27" s="69">
        <v>8.1555876142187442E-3</v>
      </c>
      <c r="AW27" s="69">
        <v>6.9670713094916381E-3</v>
      </c>
      <c r="AX27" s="69">
        <v>7.8130093899017646E-3</v>
      </c>
      <c r="AY27" s="69"/>
      <c r="AZ27" s="69">
        <f t="shared" si="38"/>
        <v>-3.4257822431697955E-4</v>
      </c>
      <c r="BA27" s="69">
        <f>'RD T1'!E171</f>
        <v>4.7397086752569862E-3</v>
      </c>
      <c r="BB27" s="69">
        <f t="shared" si="39"/>
        <v>4.3971304509400067E-3</v>
      </c>
      <c r="BD27" t="str">
        <f t="shared" si="40"/>
        <v>63 Community and civil enforcement occupations</v>
      </c>
      <c r="BE27" s="69">
        <v>2.4130286238762778E-2</v>
      </c>
      <c r="BF27" s="69">
        <v>1.8482164278742122E-2</v>
      </c>
      <c r="BG27" s="69">
        <v>2.5836036280537111E-2</v>
      </c>
      <c r="BH27" s="69">
        <v>1.7942860581094209E-2</v>
      </c>
      <c r="BI27" s="69">
        <v>1.9979802339900793E-2</v>
      </c>
      <c r="BJ27" s="69"/>
      <c r="BK27" s="69">
        <f t="shared" si="41"/>
        <v>-5.8562339406363177E-3</v>
      </c>
      <c r="BL27" s="69">
        <f>'RD T1'!E200</f>
        <v>7.1196143914323039E-3</v>
      </c>
      <c r="BM27" s="69">
        <f t="shared" si="42"/>
        <v>1.2633804507959862E-3</v>
      </c>
      <c r="BO27" t="str">
        <f t="shared" si="43"/>
        <v>63 Community and civil enforcement occupations</v>
      </c>
      <c r="BP27" s="69">
        <v>3.7821121017902991E-2</v>
      </c>
      <c r="BQ27" s="69">
        <v>3.4981482019689418E-2</v>
      </c>
      <c r="BR27" s="69">
        <v>4.0657209439680674E-2</v>
      </c>
      <c r="BS27" s="69">
        <v>3.342050197821398E-2</v>
      </c>
      <c r="BT27" s="69">
        <v>3.4084074461192354E-2</v>
      </c>
      <c r="BU27" s="69"/>
      <c r="BV27" s="69">
        <f t="shared" si="44"/>
        <v>-6.5731349784883195E-3</v>
      </c>
      <c r="BW27" s="69">
        <f>'RD T1'!E229</f>
        <v>1.5636128287935119E-2</v>
      </c>
      <c r="BX27" s="69">
        <f t="shared" si="45"/>
        <v>9.0629933094467999E-3</v>
      </c>
      <c r="BZ27" t="str">
        <f t="shared" si="46"/>
        <v>63 Community and civil enforcement occupations</v>
      </c>
      <c r="CA27" s="69">
        <v>3.0344917395906171E-2</v>
      </c>
      <c r="CB27" s="69">
        <v>2.7187147863351947E-2</v>
      </c>
      <c r="CC27" s="69">
        <v>3.2533417449876187E-2</v>
      </c>
      <c r="CD27" s="69">
        <v>2.5309329482084267E-2</v>
      </c>
      <c r="CE27" s="69">
        <v>1.9668784091036343E-2</v>
      </c>
      <c r="CF27" s="69"/>
      <c r="CG27" s="69">
        <f t="shared" si="47"/>
        <v>-1.2864633358839844E-2</v>
      </c>
      <c r="CH27" s="69">
        <f>'RD T1'!E258</f>
        <v>9.9198993745128368E-3</v>
      </c>
      <c r="CI27" s="69">
        <f t="shared" si="48"/>
        <v>-2.9447339843270068E-3</v>
      </c>
      <c r="CK27" t="str">
        <f t="shared" si="49"/>
        <v>63 Community and civil enforcement occupations</v>
      </c>
      <c r="CL27" s="69">
        <v>1.5738032261987552E-2</v>
      </c>
      <c r="CM27" s="69">
        <v>1.0057483313459036E-2</v>
      </c>
      <c r="CN27" s="69">
        <v>1.5039759140075258E-2</v>
      </c>
      <c r="CO27" s="69">
        <v>5.8989142494139625E-3</v>
      </c>
      <c r="CP27" s="69">
        <v>3.3517893612675042E-3</v>
      </c>
      <c r="CQ27" s="69"/>
      <c r="CR27" s="69">
        <f t="shared" si="50"/>
        <v>-1.1687969778807754E-2</v>
      </c>
      <c r="CS27" s="69">
        <f>'RD T1'!E287</f>
        <v>1.6095616928430848E-3</v>
      </c>
      <c r="CT27" s="69">
        <f t="shared" si="51"/>
        <v>-1.007840808596467E-2</v>
      </c>
    </row>
    <row r="28" spans="1:98" x14ac:dyDescent="0.2">
      <c r="A28" s="10" t="str">
        <f>name!D24</f>
        <v>71 Sales occupations</v>
      </c>
      <c r="B28" s="69">
        <v>1.7771290329390049E-2</v>
      </c>
      <c r="C28" s="69">
        <v>2.1148326699972513E-2</v>
      </c>
      <c r="D28" s="69">
        <v>1.8415349973168019E-2</v>
      </c>
      <c r="E28" s="69">
        <v>2.218853140863504E-2</v>
      </c>
      <c r="F28" s="69">
        <v>3.3213839206641706E-2</v>
      </c>
      <c r="G28" s="11"/>
      <c r="H28" s="69">
        <f t="shared" si="26"/>
        <v>1.4798489233473686E-2</v>
      </c>
      <c r="I28" s="69">
        <f>'RD T1'!E56</f>
        <v>1.1190666225604854E-2</v>
      </c>
      <c r="J28" s="69">
        <f t="shared" si="27"/>
        <v>2.5989155459078539E-2</v>
      </c>
      <c r="L28" t="str">
        <f t="shared" si="28"/>
        <v>71 Sales occupations</v>
      </c>
      <c r="M28" s="69">
        <v>0.24827556540834494</v>
      </c>
      <c r="N28" s="69">
        <v>0.31425203907717586</v>
      </c>
      <c r="O28" s="69">
        <v>0.30997124804903292</v>
      </c>
      <c r="P28" s="69">
        <v>0.3997456693157187</v>
      </c>
      <c r="Q28" s="69">
        <v>0.67920078242328263</v>
      </c>
      <c r="R28" s="11"/>
      <c r="S28" s="69">
        <f t="shared" si="29"/>
        <v>0.36922953437424971</v>
      </c>
      <c r="T28" s="69">
        <f>'RD T1'!E85</f>
        <v>0.21442247176390522</v>
      </c>
      <c r="U28" s="69">
        <f t="shared" si="30"/>
        <v>0.58365200613815493</v>
      </c>
      <c r="W28" t="str">
        <f t="shared" si="31"/>
        <v>71 Sales occupations</v>
      </c>
      <c r="X28" s="69">
        <v>1.122223170173297</v>
      </c>
      <c r="Y28" s="69">
        <v>1.0173566558119584</v>
      </c>
      <c r="Z28" s="69">
        <v>1.1514021628830349</v>
      </c>
      <c r="AA28" s="69">
        <v>1.2344201472072744</v>
      </c>
      <c r="AB28" s="69">
        <v>1.6155742052488777</v>
      </c>
      <c r="AC28" s="69"/>
      <c r="AD28" s="69">
        <f t="shared" si="32"/>
        <v>0.46417204236584286</v>
      </c>
      <c r="AE28" s="69">
        <f>'RD T1'!E114</f>
        <v>0.7292432488783549</v>
      </c>
      <c r="AF28" s="69">
        <f t="shared" si="33"/>
        <v>1.1934152912441978</v>
      </c>
      <c r="AH28" t="str">
        <f t="shared" si="34"/>
        <v>71 Sales occupations</v>
      </c>
      <c r="AI28" s="69">
        <v>0.38349205659460545</v>
      </c>
      <c r="AJ28" s="69">
        <v>0.34990284587186282</v>
      </c>
      <c r="AK28" s="69">
        <v>0.4062973731135216</v>
      </c>
      <c r="AL28" s="69">
        <v>0.40994540188466333</v>
      </c>
      <c r="AM28" s="69">
        <v>0.51981244916280334</v>
      </c>
      <c r="AN28" s="69"/>
      <c r="AO28" s="69">
        <f t="shared" si="35"/>
        <v>0.11351507604928174</v>
      </c>
      <c r="AP28" s="69">
        <f>'RD T1'!E143</f>
        <v>0.23766618493797056</v>
      </c>
      <c r="AQ28" s="69">
        <f t="shared" si="36"/>
        <v>0.35118126098725233</v>
      </c>
      <c r="AS28" t="str">
        <f t="shared" si="37"/>
        <v>71 Sales occupations</v>
      </c>
      <c r="AT28" s="69">
        <v>0.34052473399376687</v>
      </c>
      <c r="AU28" s="69">
        <v>0.30419911176444603</v>
      </c>
      <c r="AV28" s="69">
        <v>0.34131030651870731</v>
      </c>
      <c r="AW28" s="69">
        <v>0.33460843766059284</v>
      </c>
      <c r="AX28" s="69">
        <v>0.41434782198783238</v>
      </c>
      <c r="AY28" s="69"/>
      <c r="AZ28" s="69">
        <f t="shared" si="38"/>
        <v>7.3037515469125069E-2</v>
      </c>
      <c r="BA28" s="69">
        <f>'RD T1'!E172</f>
        <v>0.17027449892714647</v>
      </c>
      <c r="BB28" s="69">
        <f t="shared" si="39"/>
        <v>0.24331201439627154</v>
      </c>
      <c r="BD28" t="str">
        <f t="shared" si="40"/>
        <v>71 Sales occupations</v>
      </c>
      <c r="BE28" s="69">
        <v>2.2562434154844224</v>
      </c>
      <c r="BF28" s="69">
        <v>2.2145743142757315</v>
      </c>
      <c r="BG28" s="69">
        <v>2.2125945942103717</v>
      </c>
      <c r="BH28" s="69">
        <v>2.1637743283604896</v>
      </c>
      <c r="BI28" s="69">
        <v>2.1772050402745324</v>
      </c>
      <c r="BJ28" s="69"/>
      <c r="BK28" s="69">
        <f t="shared" si="41"/>
        <v>-3.5389553935839313E-2</v>
      </c>
      <c r="BL28" s="69">
        <f>'RD T1'!E201</f>
        <v>0.9496652462996259</v>
      </c>
      <c r="BM28" s="69">
        <f t="shared" si="42"/>
        <v>0.91427569236378659</v>
      </c>
      <c r="BO28" t="str">
        <f t="shared" si="43"/>
        <v>71 Sales occupations</v>
      </c>
      <c r="BP28" s="69">
        <v>2.6740028378945362</v>
      </c>
      <c r="BQ28" s="69">
        <v>2.4425808583733573</v>
      </c>
      <c r="BR28" s="69">
        <v>2.1511710816407534</v>
      </c>
      <c r="BS28" s="69">
        <v>2.0467912250881164</v>
      </c>
      <c r="BT28" s="69">
        <v>1.7018604513058855</v>
      </c>
      <c r="BU28" s="69"/>
      <c r="BV28" s="69">
        <f t="shared" si="44"/>
        <v>-0.44931063033486796</v>
      </c>
      <c r="BW28" s="69">
        <f>'RD T1'!E230</f>
        <v>0.92527374900881965</v>
      </c>
      <c r="BX28" s="69">
        <f t="shared" si="45"/>
        <v>0.47596311867395169</v>
      </c>
      <c r="BZ28" t="str">
        <f t="shared" si="46"/>
        <v>71 Sales occupations</v>
      </c>
      <c r="CA28" s="69">
        <v>1.716470906453134</v>
      </c>
      <c r="CB28" s="69">
        <v>1.4820030863573956</v>
      </c>
      <c r="CC28" s="69">
        <v>1.3551747869359565</v>
      </c>
      <c r="CD28" s="69">
        <v>1.0433614234713295</v>
      </c>
      <c r="CE28" s="69">
        <v>0.43863987920812458</v>
      </c>
      <c r="CF28" s="69"/>
      <c r="CG28" s="69">
        <f t="shared" si="47"/>
        <v>-0.91653490772783197</v>
      </c>
      <c r="CH28" s="69">
        <f>'RD T1'!E259</f>
        <v>0.32126844175244607</v>
      </c>
      <c r="CI28" s="69">
        <f t="shared" si="48"/>
        <v>-0.59526646597538591</v>
      </c>
      <c r="CK28" t="str">
        <f t="shared" si="49"/>
        <v>71 Sales occupations</v>
      </c>
      <c r="CL28" s="69">
        <v>1.1197842553222346</v>
      </c>
      <c r="CM28" s="69">
        <v>0.80967499753668903</v>
      </c>
      <c r="CN28" s="69">
        <v>0.83690873597393223</v>
      </c>
      <c r="CO28" s="69">
        <v>0.44854521060604585</v>
      </c>
      <c r="CP28" s="69">
        <v>0.23816929278597274</v>
      </c>
      <c r="CQ28" s="69"/>
      <c r="CR28" s="69">
        <f t="shared" si="50"/>
        <v>-0.59873944318795946</v>
      </c>
      <c r="CS28" s="69">
        <f>'RD T1'!E288</f>
        <v>0.11338815063529646</v>
      </c>
      <c r="CT28" s="69">
        <f t="shared" si="51"/>
        <v>-0.48535129255266302</v>
      </c>
    </row>
    <row r="29" spans="1:98" x14ac:dyDescent="0.2">
      <c r="A29" s="10" t="str">
        <f>name!D25</f>
        <v>72 Customer service occupations</v>
      </c>
      <c r="B29" s="69">
        <v>7.9691583882413077E-3</v>
      </c>
      <c r="C29" s="69">
        <v>9.7459711464110196E-3</v>
      </c>
      <c r="D29" s="69">
        <v>1.0073809187434335E-2</v>
      </c>
      <c r="E29" s="69">
        <v>1.8421146353900308E-2</v>
      </c>
      <c r="F29" s="69">
        <v>3.4694452247359092E-2</v>
      </c>
      <c r="G29" s="11"/>
      <c r="H29" s="69">
        <f>F29-D29</f>
        <v>2.4620643059924757E-2</v>
      </c>
      <c r="I29" s="69">
        <f>'RD T1'!E57</f>
        <v>9.6303250961313914E-3</v>
      </c>
      <c r="J29" s="69">
        <f t="shared" si="27"/>
        <v>3.4250968156056147E-2</v>
      </c>
      <c r="L29" t="str">
        <f t="shared" si="28"/>
        <v>72 Customer service occupations</v>
      </c>
      <c r="M29" s="69">
        <v>7.8570349904131434E-2</v>
      </c>
      <c r="N29" s="69">
        <v>0.10693087963895283</v>
      </c>
      <c r="O29" s="69">
        <v>0.11195011423145913</v>
      </c>
      <c r="P29" s="69">
        <v>0.18664769313250987</v>
      </c>
      <c r="Q29" s="69">
        <v>0.33676763445301849</v>
      </c>
      <c r="R29" s="11"/>
      <c r="S29" s="69">
        <f t="shared" si="29"/>
        <v>0.22481752022155937</v>
      </c>
      <c r="T29" s="69">
        <f>'RD T1'!E86</f>
        <v>0.10433956683346966</v>
      </c>
      <c r="U29" s="69">
        <f t="shared" si="30"/>
        <v>0.32915708705502905</v>
      </c>
      <c r="W29" t="str">
        <f t="shared" si="31"/>
        <v>72 Customer service occupations</v>
      </c>
      <c r="X29" s="69">
        <v>0.39191268209893265</v>
      </c>
      <c r="Y29" s="69">
        <v>0.39915142596639047</v>
      </c>
      <c r="Z29" s="69">
        <v>0.47500782235987915</v>
      </c>
      <c r="AA29" s="69">
        <v>0.66175859965135042</v>
      </c>
      <c r="AB29" s="69">
        <v>0.91924756421879406</v>
      </c>
      <c r="AC29" s="69"/>
      <c r="AD29" s="69">
        <f t="shared" si="32"/>
        <v>0.4442397418589149</v>
      </c>
      <c r="AE29" s="69">
        <f>'RD T1'!E115</f>
        <v>0.37519333160855894</v>
      </c>
      <c r="AF29" s="69">
        <f t="shared" si="33"/>
        <v>0.81943307346747385</v>
      </c>
      <c r="AH29" t="str">
        <f t="shared" si="34"/>
        <v>72 Customer service occupations</v>
      </c>
      <c r="AI29" s="69">
        <v>0.11133397013809344</v>
      </c>
      <c r="AJ29" s="69">
        <v>0.11307018772796674</v>
      </c>
      <c r="AK29" s="69">
        <v>0.14185638332701195</v>
      </c>
      <c r="AL29" s="69">
        <v>0.19696570433636301</v>
      </c>
      <c r="AM29" s="69">
        <v>0.27822545032365736</v>
      </c>
      <c r="AN29" s="69"/>
      <c r="AO29" s="69">
        <f t="shared" si="35"/>
        <v>0.13636906699664542</v>
      </c>
      <c r="AP29" s="69">
        <f>'RD T1'!E144</f>
        <v>0.1170213862430646</v>
      </c>
      <c r="AQ29" s="69">
        <f t="shared" si="36"/>
        <v>0.25339045323970999</v>
      </c>
      <c r="AS29" t="str">
        <f t="shared" si="37"/>
        <v>72 Customer service occupations</v>
      </c>
      <c r="AT29" s="69">
        <v>0.20868811877157906</v>
      </c>
      <c r="AU29" s="69">
        <v>0.20271387724957768</v>
      </c>
      <c r="AV29" s="69">
        <v>0.22198850091144234</v>
      </c>
      <c r="AW29" s="69">
        <v>0.30163831141767283</v>
      </c>
      <c r="AX29" s="69">
        <v>0.37176569870898207</v>
      </c>
      <c r="AY29" s="69"/>
      <c r="AZ29" s="69">
        <f t="shared" si="38"/>
        <v>0.14977719779753973</v>
      </c>
      <c r="BA29" s="69">
        <f>'RD T1'!E173</f>
        <v>0.14704931916124928</v>
      </c>
      <c r="BB29" s="69">
        <f t="shared" si="39"/>
        <v>0.29682651695878903</v>
      </c>
      <c r="BD29" t="str">
        <f t="shared" si="40"/>
        <v>72 Customer service occupations</v>
      </c>
      <c r="BE29" s="69">
        <v>0.62514361271773522</v>
      </c>
      <c r="BF29" s="69">
        <v>0.69024459937536109</v>
      </c>
      <c r="BG29" s="69">
        <v>0.68777702549161845</v>
      </c>
      <c r="BH29" s="69">
        <v>0.90233294955511001</v>
      </c>
      <c r="BI29" s="69">
        <v>1.0384374894873023</v>
      </c>
      <c r="BJ29" s="69"/>
      <c r="BK29" s="69">
        <f t="shared" si="41"/>
        <v>0.35066046399568385</v>
      </c>
      <c r="BL29" s="69">
        <f>'RD T1'!E202</f>
        <v>0.38737011224775103</v>
      </c>
      <c r="BM29" s="69">
        <f t="shared" si="42"/>
        <v>0.73803057624343493</v>
      </c>
      <c r="BO29" t="str">
        <f t="shared" si="43"/>
        <v>72 Customer service occupations</v>
      </c>
      <c r="BP29" s="69">
        <v>0.70192888163032474</v>
      </c>
      <c r="BQ29" s="69">
        <v>0.76450661189038183</v>
      </c>
      <c r="BR29" s="69">
        <v>0.67456811094534708</v>
      </c>
      <c r="BS29" s="69">
        <v>0.88441015983824767</v>
      </c>
      <c r="BT29" s="69">
        <v>0.8714137175519322</v>
      </c>
      <c r="BU29" s="69"/>
      <c r="BV29" s="69">
        <f t="shared" si="44"/>
        <v>0.19684560660658512</v>
      </c>
      <c r="BW29" s="69">
        <f>'RD T1'!E231</f>
        <v>0.41320930120640442</v>
      </c>
      <c r="BX29" s="69">
        <f t="shared" si="45"/>
        <v>0.61005490781298954</v>
      </c>
      <c r="BZ29" t="str">
        <f t="shared" si="46"/>
        <v>72 Customer service occupations</v>
      </c>
      <c r="CA29" s="69">
        <v>0.36645624738109128</v>
      </c>
      <c r="CB29" s="69">
        <v>0.34270715013273445</v>
      </c>
      <c r="CC29" s="69">
        <v>0.33551100716812177</v>
      </c>
      <c r="CD29" s="69">
        <v>0.36236837907279273</v>
      </c>
      <c r="CE29" s="69">
        <v>0.30160220386571757</v>
      </c>
      <c r="CF29" s="69"/>
      <c r="CG29" s="69">
        <f t="shared" si="47"/>
        <v>-3.39088033024042E-2</v>
      </c>
      <c r="CH29" s="69">
        <f>'RD T1'!E260</f>
        <v>0.115292459752402</v>
      </c>
      <c r="CI29" s="69">
        <f t="shared" si="48"/>
        <v>8.1383656449997802E-2</v>
      </c>
      <c r="CK29" t="str">
        <f t="shared" si="49"/>
        <v>72 Customer service occupations</v>
      </c>
      <c r="CL29" s="69">
        <v>0.15935895528062965</v>
      </c>
      <c r="CM29" s="69">
        <v>0.15965083272337169</v>
      </c>
      <c r="CN29" s="69">
        <v>0.18974797558144202</v>
      </c>
      <c r="CO29" s="69">
        <v>0.19921198863183731</v>
      </c>
      <c r="CP29" s="69">
        <v>0.20037151924177174</v>
      </c>
      <c r="CQ29" s="69"/>
      <c r="CR29" s="69">
        <f t="shared" si="50"/>
        <v>1.0623543660329721E-2</v>
      </c>
      <c r="CS29" s="69">
        <f>'RD T1'!E289</f>
        <v>6.8687347800673731E-2</v>
      </c>
      <c r="CT29" s="69">
        <f t="shared" si="51"/>
        <v>7.9310891461003452E-2</v>
      </c>
    </row>
    <row r="30" spans="1:98" x14ac:dyDescent="0.2">
      <c r="A30" s="10" t="str">
        <f>name!D26</f>
        <v>81 Process, plant and machine operatives</v>
      </c>
      <c r="B30" s="69">
        <v>7.3695659584830315E-3</v>
      </c>
      <c r="C30" s="69">
        <v>9.8509850224135533E-3</v>
      </c>
      <c r="D30" s="69">
        <v>8.5515956611701902E-3</v>
      </c>
      <c r="E30" s="69">
        <v>1.4331312264773067E-2</v>
      </c>
      <c r="F30" s="69">
        <v>3.1673333778891664E-2</v>
      </c>
      <c r="G30" s="11"/>
      <c r="H30" s="69">
        <f t="shared" si="26"/>
        <v>2.3121738117721474E-2</v>
      </c>
      <c r="I30" s="69">
        <f>'RD T1'!E58</f>
        <v>1.0145618389422791E-2</v>
      </c>
      <c r="J30" s="69">
        <f t="shared" si="27"/>
        <v>3.3267356507144269E-2</v>
      </c>
      <c r="L30" t="str">
        <f t="shared" si="28"/>
        <v>81 Process, plant and machine operatives</v>
      </c>
      <c r="M30" s="69">
        <v>6.708151764972925E-2</v>
      </c>
      <c r="N30" s="69">
        <v>8.7177198342743484E-2</v>
      </c>
      <c r="O30" s="69">
        <v>7.5771224215055138E-2</v>
      </c>
      <c r="P30" s="69">
        <v>0.13589434928743835</v>
      </c>
      <c r="Q30" s="69">
        <v>0.26469976370041054</v>
      </c>
      <c r="R30" s="11"/>
      <c r="S30" s="69">
        <f t="shared" si="29"/>
        <v>0.1889285394853554</v>
      </c>
      <c r="T30" s="69">
        <f>'RD T1'!E87</f>
        <v>8.0446341400567889E-2</v>
      </c>
      <c r="U30" s="69">
        <f t="shared" si="30"/>
        <v>0.26937488088592332</v>
      </c>
      <c r="W30" t="str">
        <f t="shared" si="31"/>
        <v>81 Process, plant and machine operatives</v>
      </c>
      <c r="X30" s="69">
        <v>0.20767759416256723</v>
      </c>
      <c r="Y30" s="69">
        <v>0.18836003640427704</v>
      </c>
      <c r="Z30" s="69">
        <v>0.18190848870635981</v>
      </c>
      <c r="AA30" s="69">
        <v>0.29999276834882754</v>
      </c>
      <c r="AB30" s="69">
        <v>0.50778501191922498</v>
      </c>
      <c r="AC30" s="69"/>
      <c r="AD30" s="69">
        <f t="shared" si="32"/>
        <v>0.3258765232128652</v>
      </c>
      <c r="AE30" s="69">
        <f>'RD T1'!E116</f>
        <v>0.18945241124228823</v>
      </c>
      <c r="AF30" s="69">
        <f t="shared" si="33"/>
        <v>0.51532893445515349</v>
      </c>
      <c r="AH30" t="str">
        <f t="shared" si="34"/>
        <v>81 Process, plant and machine operatives</v>
      </c>
      <c r="AI30" s="69">
        <v>9.1247244601320054E-2</v>
      </c>
      <c r="AJ30" s="69">
        <v>8.4965633958723932E-2</v>
      </c>
      <c r="AK30" s="69">
        <v>8.1386760315717788E-2</v>
      </c>
      <c r="AL30" s="69">
        <v>0.12533812529329669</v>
      </c>
      <c r="AM30" s="69">
        <v>0.17782215907062232</v>
      </c>
      <c r="AN30" s="69"/>
      <c r="AO30" s="69">
        <f t="shared" si="35"/>
        <v>9.6435398754904533E-2</v>
      </c>
      <c r="AP30" s="69">
        <f>'RD T1'!E145</f>
        <v>6.4290641671246054E-2</v>
      </c>
      <c r="AQ30" s="69">
        <f t="shared" si="36"/>
        <v>0.16072604042615057</v>
      </c>
      <c r="AS30" t="str">
        <f t="shared" si="37"/>
        <v>81 Process, plant and machine operatives</v>
      </c>
      <c r="AT30" s="69">
        <v>0.22612545058069805</v>
      </c>
      <c r="AU30" s="69">
        <v>0.19218549113657429</v>
      </c>
      <c r="AV30" s="69">
        <v>0.17865653097569331</v>
      </c>
      <c r="AW30" s="69">
        <v>0.26416705164945187</v>
      </c>
      <c r="AX30" s="69">
        <v>0.36352459823617939</v>
      </c>
      <c r="AY30" s="69"/>
      <c r="AZ30" s="69">
        <f t="shared" si="38"/>
        <v>0.18486806726048607</v>
      </c>
      <c r="BA30" s="69">
        <f>'RD T1'!E174</f>
        <v>0.13751349006570868</v>
      </c>
      <c r="BB30" s="69">
        <f t="shared" si="39"/>
        <v>0.32238155732619478</v>
      </c>
      <c r="BD30" t="str">
        <f t="shared" si="40"/>
        <v>81 Process, plant and machine operatives</v>
      </c>
      <c r="BE30" s="69">
        <v>1.2892085908166446</v>
      </c>
      <c r="BF30" s="69">
        <v>1.3151038867148956</v>
      </c>
      <c r="BG30" s="69">
        <v>1.1420594353101032</v>
      </c>
      <c r="BH30" s="69">
        <v>1.5927204884276649</v>
      </c>
      <c r="BI30" s="69">
        <v>1.8672687144707767</v>
      </c>
      <c r="BJ30" s="69"/>
      <c r="BK30" s="69">
        <f t="shared" si="41"/>
        <v>0.72520927916067346</v>
      </c>
      <c r="BL30" s="69">
        <f>'RD T1'!E203</f>
        <v>0.6122810848638558</v>
      </c>
      <c r="BM30" s="69">
        <f t="shared" si="42"/>
        <v>1.3374903640245293</v>
      </c>
      <c r="BO30" t="str">
        <f t="shared" si="43"/>
        <v>81 Process, plant and machine operatives</v>
      </c>
      <c r="BP30" s="69">
        <v>1.9168083557062336</v>
      </c>
      <c r="BQ30" s="69">
        <v>1.9021385497637751</v>
      </c>
      <c r="BR30" s="69">
        <v>1.5559827548565628</v>
      </c>
      <c r="BS30" s="69">
        <v>2.1750427986829912</v>
      </c>
      <c r="BT30" s="69">
        <v>2.1975487770027886</v>
      </c>
      <c r="BU30" s="69"/>
      <c r="BV30" s="69">
        <f t="shared" si="44"/>
        <v>0.64156602214622582</v>
      </c>
      <c r="BW30" s="69">
        <f>'RD T1'!E232</f>
        <v>0.88372170329700439</v>
      </c>
      <c r="BX30" s="69">
        <f t="shared" si="45"/>
        <v>1.5252877254432302</v>
      </c>
      <c r="BZ30" t="str">
        <f t="shared" si="46"/>
        <v>81 Process, plant and machine operatives</v>
      </c>
      <c r="CA30" s="69">
        <v>1.6392464233597834</v>
      </c>
      <c r="CB30" s="69">
        <v>1.3848445598748422</v>
      </c>
      <c r="CC30" s="69">
        <v>1.2016946742220276</v>
      </c>
      <c r="CD30" s="69">
        <v>1.2902165066818134</v>
      </c>
      <c r="CE30" s="69">
        <v>0.64811201017235598</v>
      </c>
      <c r="CF30" s="69"/>
      <c r="CG30" s="69">
        <f t="shared" si="47"/>
        <v>-0.5535826640496716</v>
      </c>
      <c r="CH30" s="69">
        <f>'RD T1'!E261</f>
        <v>0.3978896824937545</v>
      </c>
      <c r="CI30" s="69">
        <f t="shared" si="48"/>
        <v>-0.1556929815559171</v>
      </c>
      <c r="CK30" t="str">
        <f t="shared" si="49"/>
        <v>81 Process, plant and machine operatives</v>
      </c>
      <c r="CL30" s="69">
        <v>1.2657191053086938</v>
      </c>
      <c r="CM30" s="69">
        <v>0.83755021434648436</v>
      </c>
      <c r="CN30" s="69">
        <v>0.75152164480274597</v>
      </c>
      <c r="CO30" s="69">
        <v>0.35958758769536003</v>
      </c>
      <c r="CP30" s="69">
        <v>0.13794862513591544</v>
      </c>
      <c r="CQ30" s="69"/>
      <c r="CR30" s="69">
        <f t="shared" si="50"/>
        <v>-0.61357301966683053</v>
      </c>
      <c r="CS30" s="69">
        <f>'RD T1'!E290</f>
        <v>8.4048690190997463E-2</v>
      </c>
      <c r="CT30" s="69">
        <f t="shared" si="51"/>
        <v>-0.52952432947583306</v>
      </c>
    </row>
    <row r="31" spans="1:98" x14ac:dyDescent="0.2">
      <c r="A31" s="10" t="str">
        <f>name!D27</f>
        <v>82 Transport and mobile machine drivers and operatives</v>
      </c>
      <c r="B31" s="69">
        <v>9.9775450332457907E-3</v>
      </c>
      <c r="C31" s="69">
        <v>1.5913142905342882E-2</v>
      </c>
      <c r="D31" s="69">
        <v>1.1963676286612289E-2</v>
      </c>
      <c r="E31" s="69">
        <v>2.0245387432767659E-2</v>
      </c>
      <c r="F31" s="69">
        <v>3.6317778303710822E-2</v>
      </c>
      <c r="G31" s="11"/>
      <c r="H31" s="69">
        <f t="shared" si="26"/>
        <v>2.4354102017098533E-2</v>
      </c>
      <c r="I31" s="69">
        <f>'RD T1'!E59</f>
        <v>1.4593052739776409E-2</v>
      </c>
      <c r="J31" s="69">
        <f t="shared" si="27"/>
        <v>3.8947154756874942E-2</v>
      </c>
      <c r="L31" t="str">
        <f t="shared" si="28"/>
        <v>82 Transport and mobile machine drivers and operatives</v>
      </c>
      <c r="M31" s="69">
        <v>6.7733541444448236E-2</v>
      </c>
      <c r="N31" s="69">
        <v>9.7339721716361169E-2</v>
      </c>
      <c r="O31" s="69">
        <v>7.8038825063539957E-2</v>
      </c>
      <c r="P31" s="69">
        <v>0.12361184361502719</v>
      </c>
      <c r="Q31" s="69">
        <v>0.22348916135884267</v>
      </c>
      <c r="R31" s="11"/>
      <c r="S31" s="69">
        <f t="shared" si="29"/>
        <v>0.14545033629530271</v>
      </c>
      <c r="T31" s="69">
        <f>'RD T1'!E88</f>
        <v>8.8167765226203301E-2</v>
      </c>
      <c r="U31" s="69">
        <f t="shared" si="30"/>
        <v>0.23361810152150603</v>
      </c>
      <c r="W31" t="str">
        <f t="shared" si="31"/>
        <v>82 Transport and mobile machine drivers and operatives</v>
      </c>
      <c r="X31" s="69">
        <v>0.23764962572633916</v>
      </c>
      <c r="Y31" s="69">
        <v>0.27693421395169981</v>
      </c>
      <c r="Z31" s="69">
        <v>0.27031728075967143</v>
      </c>
      <c r="AA31" s="69">
        <v>0.35196093404707218</v>
      </c>
      <c r="AB31" s="69">
        <v>0.52847210865763339</v>
      </c>
      <c r="AC31" s="69"/>
      <c r="AD31" s="69">
        <f t="shared" si="32"/>
        <v>0.25815482789796196</v>
      </c>
      <c r="AE31" s="69">
        <f>'RD T1'!E117</f>
        <v>0.26121278717588858</v>
      </c>
      <c r="AF31" s="69">
        <f t="shared" si="33"/>
        <v>0.51936761507385054</v>
      </c>
      <c r="AH31" t="str">
        <f t="shared" si="34"/>
        <v>82 Transport and mobile machine drivers and operatives</v>
      </c>
      <c r="AI31" s="69">
        <v>0.11800643640771991</v>
      </c>
      <c r="AJ31" s="69">
        <v>0.1301908138701689</v>
      </c>
      <c r="AK31" s="69">
        <v>0.1217786368033319</v>
      </c>
      <c r="AL31" s="69">
        <v>0.15511457199577416</v>
      </c>
      <c r="AM31" s="69">
        <v>0.19900484028299123</v>
      </c>
      <c r="AN31" s="69"/>
      <c r="AO31" s="69">
        <f t="shared" si="35"/>
        <v>7.7226203479659333E-2</v>
      </c>
      <c r="AP31" s="69">
        <f>'RD T1'!E146</f>
        <v>0.10454924967744961</v>
      </c>
      <c r="AQ31" s="69">
        <f t="shared" si="36"/>
        <v>0.18177545315710894</v>
      </c>
      <c r="AS31" t="str">
        <f t="shared" si="37"/>
        <v>82 Transport and mobile machine drivers and operatives</v>
      </c>
      <c r="AT31" s="69">
        <v>0.2029018103969629</v>
      </c>
      <c r="AU31" s="69">
        <v>0.20817736493985969</v>
      </c>
      <c r="AV31" s="69">
        <v>0.19517860946416515</v>
      </c>
      <c r="AW31" s="69">
        <v>0.24071817900163411</v>
      </c>
      <c r="AX31" s="69">
        <v>0.30071721803169105</v>
      </c>
      <c r="AY31" s="69"/>
      <c r="AZ31" s="69">
        <f t="shared" si="38"/>
        <v>0.10553860856752589</v>
      </c>
      <c r="BA31" s="69">
        <f>'RD T1'!E175</f>
        <v>0.16476539868634954</v>
      </c>
      <c r="BB31" s="69">
        <f t="shared" si="39"/>
        <v>0.27030400725387543</v>
      </c>
      <c r="BD31" t="str">
        <f t="shared" si="40"/>
        <v>82 Transport and mobile machine drivers and operatives</v>
      </c>
      <c r="BE31" s="69">
        <v>1.0229046949883414</v>
      </c>
      <c r="BF31" s="69">
        <v>1.204958246348915</v>
      </c>
      <c r="BG31" s="69">
        <v>1.0883388417261928</v>
      </c>
      <c r="BH31" s="69">
        <v>1.3216096339673551</v>
      </c>
      <c r="BI31" s="69">
        <v>1.5522923359341092</v>
      </c>
      <c r="BJ31" s="69"/>
      <c r="BK31" s="69">
        <f t="shared" si="41"/>
        <v>0.46395349420791643</v>
      </c>
      <c r="BL31" s="69">
        <f>'RD T1'!E204</f>
        <v>0.70131068980144384</v>
      </c>
      <c r="BM31" s="69">
        <f t="shared" si="42"/>
        <v>1.1652641840093603</v>
      </c>
      <c r="BO31" t="str">
        <f t="shared" si="43"/>
        <v>82 Transport and mobile machine drivers and operatives</v>
      </c>
      <c r="BP31" s="69">
        <v>1.7750806649561548</v>
      </c>
      <c r="BQ31" s="69">
        <v>2.0285363883287024</v>
      </c>
      <c r="BR31" s="69">
        <v>1.6860288902989546</v>
      </c>
      <c r="BS31" s="69">
        <v>2.0732249235014977</v>
      </c>
      <c r="BT31" s="69">
        <v>2.1768167928422466</v>
      </c>
      <c r="BU31" s="69"/>
      <c r="BV31" s="69">
        <f t="shared" si="44"/>
        <v>0.49078790254329197</v>
      </c>
      <c r="BW31" s="69">
        <f>'RD T1'!E233</f>
        <v>1.1804800951821561</v>
      </c>
      <c r="BX31" s="69">
        <f t="shared" si="45"/>
        <v>1.6712679977254481</v>
      </c>
      <c r="BZ31" t="str">
        <f t="shared" si="46"/>
        <v>82 Transport and mobile machine drivers and operatives</v>
      </c>
      <c r="CA31" s="69">
        <v>1.6958002192205193</v>
      </c>
      <c r="CB31" s="69">
        <v>1.5734731182873403</v>
      </c>
      <c r="CC31" s="69">
        <v>1.4038266076219761</v>
      </c>
      <c r="CD31" s="69">
        <v>1.2837013891307332</v>
      </c>
      <c r="CE31" s="69">
        <v>0.96952614309271257</v>
      </c>
      <c r="CF31" s="69"/>
      <c r="CG31" s="69">
        <f t="shared" si="47"/>
        <v>-0.43430046452926352</v>
      </c>
      <c r="CH31" s="69">
        <f>'RD T1'!E262</f>
        <v>0.55411034080412658</v>
      </c>
      <c r="CI31" s="69">
        <f t="shared" si="48"/>
        <v>0.11980987627486306</v>
      </c>
      <c r="CK31" t="str">
        <f t="shared" si="49"/>
        <v>82 Transport and mobile machine drivers and operatives</v>
      </c>
      <c r="CL31" s="69">
        <v>1.0787793710592886</v>
      </c>
      <c r="CM31" s="69">
        <v>1.0882461164992701</v>
      </c>
      <c r="CN31" s="69">
        <v>0.99845963343277166</v>
      </c>
      <c r="CO31" s="69">
        <v>0.65321286965568781</v>
      </c>
      <c r="CP31" s="69">
        <v>0.31352689077914758</v>
      </c>
      <c r="CQ31" s="69"/>
      <c r="CR31" s="69">
        <f t="shared" si="50"/>
        <v>-0.68493274265362403</v>
      </c>
      <c r="CS31" s="69">
        <f>'RD T1'!E291</f>
        <v>0.23677152537753204</v>
      </c>
      <c r="CT31" s="69">
        <f t="shared" si="51"/>
        <v>-0.44816121727609198</v>
      </c>
    </row>
    <row r="32" spans="1:98" x14ac:dyDescent="0.2">
      <c r="A32" s="10" t="str">
        <f>name!D28</f>
        <v>91 Elementary trades and related occupations</v>
      </c>
      <c r="B32" s="69">
        <v>1.1123061263182495E-4</v>
      </c>
      <c r="C32" s="69">
        <v>1.129700917742024E-4</v>
      </c>
      <c r="D32" s="69">
        <v>8.8959184665076213E-5</v>
      </c>
      <c r="E32" s="69">
        <v>1.0967867354296973E-4</v>
      </c>
      <c r="F32" s="69">
        <v>1.881768959425198E-4</v>
      </c>
      <c r="G32" s="11"/>
      <c r="H32" s="69">
        <f t="shared" si="26"/>
        <v>9.9217711277443582E-5</v>
      </c>
      <c r="I32" s="69">
        <f>'RD T1'!E60</f>
        <v>7.9123325106715293E-5</v>
      </c>
      <c r="J32" s="69">
        <f t="shared" si="27"/>
        <v>1.7834103638415886E-4</v>
      </c>
      <c r="L32" t="str">
        <f t="shared" si="28"/>
        <v>91 Elementary trades and related occupations</v>
      </c>
      <c r="M32" s="69">
        <v>3.4148889980477756E-2</v>
      </c>
      <c r="N32" s="69">
        <v>4.2512940440101663E-2</v>
      </c>
      <c r="O32" s="69">
        <v>2.8220529203851975E-2</v>
      </c>
      <c r="P32" s="69">
        <v>3.9238958577930909E-2</v>
      </c>
      <c r="Q32" s="69">
        <v>7.3982276446024342E-2</v>
      </c>
      <c r="R32" s="11"/>
      <c r="S32" s="69">
        <f t="shared" si="29"/>
        <v>4.5761747242172371E-2</v>
      </c>
      <c r="T32" s="69">
        <f>'RD T1'!E89</f>
        <v>2.5010991114324289E-2</v>
      </c>
      <c r="U32" s="69">
        <f t="shared" si="30"/>
        <v>7.0772738356496667E-2</v>
      </c>
      <c r="W32" t="str">
        <f t="shared" si="31"/>
        <v>91 Elementary trades and related occupations</v>
      </c>
      <c r="X32" s="69">
        <v>0.12953061235583882</v>
      </c>
      <c r="Y32" s="69">
        <v>0.10323367334157897</v>
      </c>
      <c r="Z32" s="69">
        <v>9.1823743352669282E-2</v>
      </c>
      <c r="AA32" s="69">
        <v>9.5670150197614739E-2</v>
      </c>
      <c r="AB32" s="69">
        <v>0.11728590427269459</v>
      </c>
      <c r="AC32" s="69"/>
      <c r="AD32" s="69">
        <f t="shared" si="32"/>
        <v>2.5462160920025304E-2</v>
      </c>
      <c r="AE32" s="69">
        <f>'RD T1'!E118</f>
        <v>6.5129552363584406E-2</v>
      </c>
      <c r="AF32" s="69">
        <f t="shared" si="33"/>
        <v>9.0591713283609709E-2</v>
      </c>
      <c r="AH32" t="str">
        <f t="shared" si="34"/>
        <v>91 Elementary trades and related occupations</v>
      </c>
      <c r="AI32" s="69">
        <v>9.2284403988776173E-2</v>
      </c>
      <c r="AJ32" s="69">
        <v>7.5503315004354435E-2</v>
      </c>
      <c r="AK32" s="69">
        <v>6.2240422394872645E-2</v>
      </c>
      <c r="AL32" s="69">
        <v>6.5685893404941104E-2</v>
      </c>
      <c r="AM32" s="69">
        <v>8.4575760464885685E-2</v>
      </c>
      <c r="AN32" s="69"/>
      <c r="AO32" s="69">
        <f t="shared" si="35"/>
        <v>2.233533807001304E-2</v>
      </c>
      <c r="AP32" s="69">
        <f>'RD T1'!E147</f>
        <v>4.3786337039179744E-2</v>
      </c>
      <c r="AQ32" s="69">
        <f t="shared" si="36"/>
        <v>6.6121675109192785E-2</v>
      </c>
      <c r="AS32" t="str">
        <f t="shared" si="37"/>
        <v>91 Elementary trades and related occupations</v>
      </c>
      <c r="AT32" s="69">
        <v>0.10748365787391878</v>
      </c>
      <c r="AU32" s="69">
        <v>8.8621542891833202E-2</v>
      </c>
      <c r="AV32" s="69">
        <v>7.9271414806673324E-2</v>
      </c>
      <c r="AW32" s="69">
        <v>8.1462938724637529E-2</v>
      </c>
      <c r="AX32" s="69">
        <v>9.486054691294718E-2</v>
      </c>
      <c r="AY32" s="69"/>
      <c r="AZ32" s="69">
        <f t="shared" si="38"/>
        <v>1.5589132106273856E-2</v>
      </c>
      <c r="BA32" s="69">
        <f>'RD T1'!E176</f>
        <v>4.6451932747533779E-2</v>
      </c>
      <c r="BB32" s="69">
        <f t="shared" si="39"/>
        <v>6.2041064853807636E-2</v>
      </c>
      <c r="BD32" t="str">
        <f t="shared" si="40"/>
        <v>91 Elementary trades and related occupations</v>
      </c>
      <c r="BE32" s="69">
        <v>0.46429071961077434</v>
      </c>
      <c r="BF32" s="69">
        <v>0.45518468531396283</v>
      </c>
      <c r="BG32" s="69">
        <v>0.36967107424693574</v>
      </c>
      <c r="BH32" s="69">
        <v>0.37765316869245341</v>
      </c>
      <c r="BI32" s="69">
        <v>0.45942753749078935</v>
      </c>
      <c r="BJ32" s="69"/>
      <c r="BK32" s="69">
        <f t="shared" si="41"/>
        <v>8.9756463243853613E-2</v>
      </c>
      <c r="BL32" s="69">
        <f>'RD T1'!E205</f>
        <v>0.14177523987086735</v>
      </c>
      <c r="BM32" s="69">
        <f t="shared" si="42"/>
        <v>0.23153170311472096</v>
      </c>
      <c r="BO32" t="str">
        <f t="shared" si="43"/>
        <v>91 Elementary trades and related occupations</v>
      </c>
      <c r="BP32" s="69">
        <v>0.84655555080893785</v>
      </c>
      <c r="BQ32" s="69">
        <v>0.77479259789367327</v>
      </c>
      <c r="BR32" s="69">
        <v>0.63378853034202753</v>
      </c>
      <c r="BS32" s="69">
        <v>0.61186686410637581</v>
      </c>
      <c r="BT32" s="69">
        <v>0.62243285819002481</v>
      </c>
      <c r="BU32" s="69"/>
      <c r="BV32" s="69">
        <f t="shared" si="44"/>
        <v>-1.1355672152002727E-2</v>
      </c>
      <c r="BW32" s="69">
        <f>'RD T1'!E234</f>
        <v>0.24176007100182356</v>
      </c>
      <c r="BX32" s="69">
        <f t="shared" si="45"/>
        <v>0.23040439884982084</v>
      </c>
      <c r="BZ32" t="str">
        <f t="shared" si="46"/>
        <v>91 Elementary trades and related occupations</v>
      </c>
      <c r="CA32" s="69">
        <v>1.0838476187485324</v>
      </c>
      <c r="CB32" s="69">
        <v>0.90335822342052008</v>
      </c>
      <c r="CC32" s="69">
        <v>0.76857798944546851</v>
      </c>
      <c r="CD32" s="69">
        <v>0.59453297349427225</v>
      </c>
      <c r="CE32" s="69">
        <v>0.45069646119956824</v>
      </c>
      <c r="CF32" s="69"/>
      <c r="CG32" s="69">
        <f t="shared" si="47"/>
        <v>-0.31788152824590027</v>
      </c>
      <c r="CH32" s="69">
        <f>'RD T1'!E263</f>
        <v>0.2250118774726087</v>
      </c>
      <c r="CI32" s="69">
        <f t="shared" si="48"/>
        <v>-9.2869650773291568E-2</v>
      </c>
      <c r="CK32" t="str">
        <f t="shared" si="49"/>
        <v>91 Elementary trades and related occupations</v>
      </c>
      <c r="CL32" s="69">
        <v>0.83431064702336688</v>
      </c>
      <c r="CM32" s="69">
        <v>0.61088656729349244</v>
      </c>
      <c r="CN32" s="69">
        <v>0.58018769600011133</v>
      </c>
      <c r="CO32" s="69">
        <v>0.35021509523906924</v>
      </c>
      <c r="CP32" s="69">
        <v>0.23386931005929223</v>
      </c>
      <c r="CQ32" s="69"/>
      <c r="CR32" s="69">
        <f t="shared" si="50"/>
        <v>-0.3463183859408191</v>
      </c>
      <c r="CS32" s="69">
        <f>'RD T1'!E292</f>
        <v>0.10928004270182817</v>
      </c>
      <c r="CT32" s="69">
        <f t="shared" si="51"/>
        <v>-0.23703834323899092</v>
      </c>
    </row>
    <row r="33" spans="1:98" x14ac:dyDescent="0.2">
      <c r="A33" s="10" t="str">
        <f>name!D29</f>
        <v>92 Elementary administration and service occupations</v>
      </c>
      <c r="B33" s="69">
        <v>7.3213183472808138E-3</v>
      </c>
      <c r="C33" s="69">
        <v>1.1084436692564974E-2</v>
      </c>
      <c r="D33" s="69">
        <v>9.7985984746388009E-3</v>
      </c>
      <c r="E33" s="69">
        <v>1.475411440697982E-2</v>
      </c>
      <c r="F33" s="69">
        <v>2.4713181295672619E-2</v>
      </c>
      <c r="G33" s="11"/>
      <c r="H33" s="69">
        <f t="shared" ref="H33" si="52">F33-D33</f>
        <v>1.4914582821033818E-2</v>
      </c>
      <c r="I33" s="69">
        <f>'RD T1'!E61</f>
        <v>9.2719428930991849E-3</v>
      </c>
      <c r="J33" s="69">
        <f t="shared" ref="J33" si="53">SUM(H33:I33)</f>
        <v>2.4186525714133003E-2</v>
      </c>
      <c r="L33" t="str">
        <f t="shared" ref="L33" si="54">A33</f>
        <v>92 Elementary administration and service occupations</v>
      </c>
      <c r="M33" s="69">
        <v>0.19658557386205938</v>
      </c>
      <c r="N33" s="69">
        <v>0.31115712639335724</v>
      </c>
      <c r="O33" s="69">
        <v>0.29708262309728445</v>
      </c>
      <c r="P33" s="69">
        <v>0.45290485181267409</v>
      </c>
      <c r="Q33" s="69">
        <v>0.93838781879914179</v>
      </c>
      <c r="R33" s="11"/>
      <c r="S33" s="69">
        <f t="shared" ref="S33" si="55">Q33-O33</f>
        <v>0.6413051957018574</v>
      </c>
      <c r="T33" s="69">
        <f>'RD T1'!E90</f>
        <v>0.32109260341107532</v>
      </c>
      <c r="U33" s="69">
        <f t="shared" ref="U33" si="56">SUM(S33:T33)</f>
        <v>0.96239779911293266</v>
      </c>
      <c r="W33" t="str">
        <f t="shared" ref="W33" si="57">A33</f>
        <v>92 Elementary administration and service occupations</v>
      </c>
      <c r="X33" s="69">
        <v>0.85200111181934923</v>
      </c>
      <c r="Y33" s="69">
        <v>0.96528438948375161</v>
      </c>
      <c r="Z33" s="69">
        <v>1.0603737313618287</v>
      </c>
      <c r="AA33" s="69">
        <v>1.3071489540432788</v>
      </c>
      <c r="AB33" s="69">
        <v>1.8153216135157566</v>
      </c>
      <c r="AC33" s="69"/>
      <c r="AD33" s="69">
        <f t="shared" ref="AD33" si="58">AB33-Z33</f>
        <v>0.75494788215392794</v>
      </c>
      <c r="AE33" s="69">
        <f>'RD T1'!E119</f>
        <v>0.95423842886288901</v>
      </c>
      <c r="AF33" s="69">
        <f t="shared" ref="AF33" si="59">SUM(AD33:AE33)</f>
        <v>1.7091863110168171</v>
      </c>
      <c r="AH33" t="str">
        <f t="shared" ref="AH33" si="60">L33</f>
        <v>92 Elementary administration and service occupations</v>
      </c>
      <c r="AI33" s="69">
        <v>0.39535603766132077</v>
      </c>
      <c r="AJ33" s="69">
        <v>0.44190296062209961</v>
      </c>
      <c r="AK33" s="69">
        <v>0.48541828139338145</v>
      </c>
      <c r="AL33" s="69">
        <v>0.59027588241449458</v>
      </c>
      <c r="AM33" s="69">
        <v>0.85733586727248001</v>
      </c>
      <c r="AN33" s="69"/>
      <c r="AO33" s="69">
        <f t="shared" ref="AO33" si="61">AM33-AK33</f>
        <v>0.37191758587909857</v>
      </c>
      <c r="AP33" s="69">
        <f>'RD T1'!E148</f>
        <v>0.40527891711438024</v>
      </c>
      <c r="AQ33" s="69">
        <f t="shared" ref="AQ33" si="62">SUM(AO33:AP33)</f>
        <v>0.77719650299347887</v>
      </c>
      <c r="AS33" t="str">
        <f t="shared" ref="AS33" si="63">W33</f>
        <v>92 Elementary administration and service occupations</v>
      </c>
      <c r="AT33" s="69">
        <v>0.40418190816129074</v>
      </c>
      <c r="AU33" s="69">
        <v>0.43895920957265661</v>
      </c>
      <c r="AV33" s="69">
        <v>0.48098655144093966</v>
      </c>
      <c r="AW33" s="69">
        <v>0.58314243953984835</v>
      </c>
      <c r="AX33" s="69">
        <v>0.84401384334914187</v>
      </c>
      <c r="AY33" s="69"/>
      <c r="AZ33" s="69">
        <f t="shared" ref="AZ33" si="64">AX33-AV33</f>
        <v>0.36302729190820221</v>
      </c>
      <c r="BA33" s="69">
        <f>'RD T1'!E177</f>
        <v>0.41061114219789602</v>
      </c>
      <c r="BB33" s="69">
        <f t="shared" ref="BB33" si="65">SUM(AZ33:BA33)</f>
        <v>0.77363843410609823</v>
      </c>
      <c r="BD33" t="str">
        <f t="shared" ref="BD33" si="66">AH33</f>
        <v>92 Elementary administration and service occupations</v>
      </c>
      <c r="BE33" s="69">
        <v>2.304330980346704</v>
      </c>
      <c r="BF33" s="69">
        <v>2.4586381817231637</v>
      </c>
      <c r="BG33" s="69">
        <v>2.2533162264836668</v>
      </c>
      <c r="BH33" s="69">
        <v>2.3103424150320664</v>
      </c>
      <c r="BI33" s="69">
        <v>2.1638177206347389</v>
      </c>
      <c r="BJ33" s="69"/>
      <c r="BK33" s="69">
        <f t="shared" ref="BK33" si="67">BI33-BG33</f>
        <v>-8.9498505848927934E-2</v>
      </c>
      <c r="BL33" s="69">
        <f>'RD T1'!E206</f>
        <v>1.1232128193877324</v>
      </c>
      <c r="BM33" s="69">
        <f t="shared" ref="BM33" si="68">SUM(BK33:BL33)</f>
        <v>1.0337143135388045</v>
      </c>
      <c r="BO33" t="str">
        <f t="shared" ref="BO33" si="69">AS33</f>
        <v>92 Elementary administration and service occupations</v>
      </c>
      <c r="BP33" s="69">
        <v>4.1517054374347753</v>
      </c>
      <c r="BQ33" s="69">
        <v>4.7680498912544849</v>
      </c>
      <c r="BR33" s="69">
        <v>3.8699729191910031</v>
      </c>
      <c r="BS33" s="69">
        <v>4.3806273595668186</v>
      </c>
      <c r="BT33" s="69">
        <v>4.1094714006847139</v>
      </c>
      <c r="BU33" s="69"/>
      <c r="BV33" s="69">
        <f t="shared" ref="BV33" si="70">BT33-BR33</f>
        <v>0.23949848149371089</v>
      </c>
      <c r="BW33" s="69">
        <f>'RD T1'!E235</f>
        <v>2.1789365026879253</v>
      </c>
      <c r="BX33" s="69">
        <f t="shared" ref="BX33" si="71">SUM(BV33:BW33)</f>
        <v>2.4184349841816362</v>
      </c>
      <c r="BZ33" t="str">
        <f t="shared" ref="BZ33" si="72">BD33</f>
        <v>92 Elementary administration and service occupations</v>
      </c>
      <c r="CA33" s="69">
        <v>3.6044191265323966</v>
      </c>
      <c r="CB33" s="69">
        <v>3.7028947969617745</v>
      </c>
      <c r="CC33" s="69">
        <v>3.113022019714673</v>
      </c>
      <c r="CD33" s="69">
        <v>2.8647741559328801</v>
      </c>
      <c r="CE33" s="69">
        <v>1.837873967209668</v>
      </c>
      <c r="CF33" s="69"/>
      <c r="CG33" s="69">
        <f t="shared" ref="CG33" si="73">CE33-CC33</f>
        <v>-1.275148052505005</v>
      </c>
      <c r="CH33" s="69">
        <f>'RD T1'!E264</f>
        <v>1.0594418841175717</v>
      </c>
      <c r="CI33" s="69">
        <f t="shared" ref="CI33" si="74">SUM(CG33:CH33)</f>
        <v>-0.21570616838743328</v>
      </c>
      <c r="CK33" t="str">
        <f t="shared" ref="CK33" si="75">BO33</f>
        <v>92 Elementary administration and service occupations</v>
      </c>
      <c r="CL33" s="69">
        <v>2.6565692202387026</v>
      </c>
      <c r="CM33" s="69">
        <v>1.9499742476404651</v>
      </c>
      <c r="CN33" s="69">
        <v>1.9024141206316201</v>
      </c>
      <c r="CO33" s="69">
        <v>1.1850081083709598</v>
      </c>
      <c r="CP33" s="69">
        <v>0.67741214163340691</v>
      </c>
      <c r="CQ33" s="69"/>
      <c r="CR33" s="69">
        <f t="shared" ref="CR33" si="76">CP33-CN33</f>
        <v>-1.2250019789982132</v>
      </c>
      <c r="CS33" s="69">
        <f>'RD T1'!E293</f>
        <v>0.32620378783709858</v>
      </c>
      <c r="CT33" s="69">
        <f t="shared" ref="CT33" si="77">SUM(CR33:CS33)</f>
        <v>-0.89879819116111459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1.6704360530966751</v>
      </c>
      <c r="C35" s="67">
        <f t="shared" ref="C35:F35" si="78">SUM(C8:C33)</f>
        <v>2.3263177400483572</v>
      </c>
      <c r="D35" s="67">
        <f t="shared" si="78"/>
        <v>2.2511281534260674</v>
      </c>
      <c r="E35" s="67">
        <f t="shared" si="78"/>
        <v>2.9149202873863591</v>
      </c>
      <c r="F35" s="67">
        <f t="shared" si="78"/>
        <v>4.3208994859482059</v>
      </c>
      <c r="G35" s="11"/>
      <c r="H35" s="67">
        <f>F35-D35</f>
        <v>2.0697713325221385</v>
      </c>
      <c r="I35" s="67">
        <f>SUM(I8:I33)</f>
        <v>1.5385209648315146</v>
      </c>
      <c r="J35" s="67">
        <f>SUM(H35:I35)</f>
        <v>3.6082922973536533</v>
      </c>
      <c r="L35" s="24" t="str">
        <f>A35</f>
        <v>All occupations</v>
      </c>
      <c r="M35" s="67">
        <f>SUM(M8:M33)</f>
        <v>11.269053452480462</v>
      </c>
      <c r="N35" s="67">
        <f t="shared" ref="N35:Q35" si="79">SUM(N8:N33)</f>
        <v>15.937233060747005</v>
      </c>
      <c r="O35" s="67">
        <f t="shared" si="79"/>
        <v>15.830580178774984</v>
      </c>
      <c r="P35" s="67">
        <f t="shared" si="79"/>
        <v>20.130716397669801</v>
      </c>
      <c r="Q35" s="67">
        <f t="shared" si="79"/>
        <v>30.012021116716163</v>
      </c>
      <c r="R35" s="11"/>
      <c r="S35" s="67">
        <f t="shared" si="29"/>
        <v>14.181440937941179</v>
      </c>
      <c r="T35" s="67">
        <f>SUM(T8:T33)</f>
        <v>11.155393463677024</v>
      </c>
      <c r="U35" s="67">
        <f>SUM(S35:T35)</f>
        <v>25.336834401618205</v>
      </c>
      <c r="W35" s="24" t="str">
        <f>A35</f>
        <v>All occupations</v>
      </c>
      <c r="X35" s="67">
        <f>SUM(X8:X33)</f>
        <v>27.279960469464008</v>
      </c>
      <c r="Y35" s="67">
        <f t="shared" ref="Y35:AB35" si="80">SUM(Y8:Y33)</f>
        <v>27.274676307659313</v>
      </c>
      <c r="Z35" s="67">
        <f t="shared" si="80"/>
        <v>30.2010318059464</v>
      </c>
      <c r="AA35" s="67">
        <f t="shared" si="80"/>
        <v>32.285481698964702</v>
      </c>
      <c r="AB35" s="67">
        <f t="shared" si="80"/>
        <v>37.671315665122506</v>
      </c>
      <c r="AC35" s="69"/>
      <c r="AD35" s="67">
        <f t="shared" ref="AD35" si="81">AB35-Z35</f>
        <v>7.4702838591761065</v>
      </c>
      <c r="AE35" s="67">
        <f>SUM(AE8:AE33)</f>
        <v>18.784627433898248</v>
      </c>
      <c r="AF35" s="67">
        <f>SUM(AD35:AE35)</f>
        <v>26.254911293074354</v>
      </c>
      <c r="AH35" s="24" t="str">
        <f>L35</f>
        <v>All occupations</v>
      </c>
      <c r="AI35" s="67">
        <f>SUM(AI8:AI33)</f>
        <v>8.642876138234433</v>
      </c>
      <c r="AJ35" s="67">
        <f t="shared" ref="AJ35:AM35" si="82">SUM(AJ8:AJ33)</f>
        <v>8.0681827042377616</v>
      </c>
      <c r="AK35" s="67">
        <f t="shared" si="82"/>
        <v>8.9715666946100896</v>
      </c>
      <c r="AL35" s="67">
        <f t="shared" si="82"/>
        <v>8.8589997234209026</v>
      </c>
      <c r="AM35" s="67">
        <f t="shared" si="82"/>
        <v>9.947200994089501</v>
      </c>
      <c r="AN35" s="69"/>
      <c r="AO35" s="67">
        <f t="shared" ref="AO35" si="83">AM35-AK35</f>
        <v>0.97563429947941138</v>
      </c>
      <c r="AP35" s="67">
        <f>SUM(AP8:AP33)</f>
        <v>4.9712768308187538</v>
      </c>
      <c r="AQ35" s="67">
        <f>SUM(AO35:AP35)</f>
        <v>5.9469111302981652</v>
      </c>
      <c r="AS35" s="24" t="str">
        <f>W35</f>
        <v>All occupations</v>
      </c>
      <c r="AT35" s="67">
        <f>SUM(AT8:AT33)</f>
        <v>8.5202528280237981</v>
      </c>
      <c r="AU35" s="67">
        <f t="shared" ref="AU35:AX35" si="84">SUM(AU8:AU33)</f>
        <v>8.1724029414561414</v>
      </c>
      <c r="AV35" s="67">
        <f t="shared" si="84"/>
        <v>8.8898574521045823</v>
      </c>
      <c r="AW35" s="67">
        <f t="shared" si="84"/>
        <v>9.2702333243384114</v>
      </c>
      <c r="AX35" s="67">
        <f t="shared" si="84"/>
        <v>10.828690473059455</v>
      </c>
      <c r="AY35" s="69"/>
      <c r="AZ35" s="67">
        <f t="shared" ref="AZ35" si="85">AX35-AV35</f>
        <v>1.9388330209548723</v>
      </c>
      <c r="BA35" s="67">
        <f>SUM(BA8:BA33)</f>
        <v>5.0621438271232613</v>
      </c>
      <c r="BB35" s="67">
        <f>SUM(AZ35:BA35)</f>
        <v>7.0009768480781336</v>
      </c>
      <c r="BD35" s="24" t="str">
        <f>AH35</f>
        <v>All occupations</v>
      </c>
      <c r="BE35" s="67">
        <f>SUM(BE8:BE33)</f>
        <v>30.857183439266333</v>
      </c>
      <c r="BF35" s="67">
        <f t="shared" ref="BF35:BI35" si="86">SUM(BF8:BF33)</f>
        <v>33.794159335200547</v>
      </c>
      <c r="BG35" s="67">
        <f t="shared" si="86"/>
        <v>32.119748175143698</v>
      </c>
      <c r="BH35" s="67">
        <f t="shared" si="86"/>
        <v>33.40486119088807</v>
      </c>
      <c r="BI35" s="67">
        <f t="shared" si="86"/>
        <v>33.88349993615666</v>
      </c>
      <c r="BJ35" s="69"/>
      <c r="BK35" s="67">
        <f t="shared" ref="BK35" si="87">BI35-BG35</f>
        <v>1.763751761012962</v>
      </c>
      <c r="BL35" s="67">
        <f>SUM(BL8:BL33)</f>
        <v>15.00254866969512</v>
      </c>
      <c r="BM35" s="67">
        <f>SUM(BK35:BL35)</f>
        <v>16.766300430708082</v>
      </c>
      <c r="BO35" s="24" t="str">
        <f>AS35</f>
        <v>All occupations</v>
      </c>
      <c r="BP35" s="67">
        <f>SUM(BP8:BP33)</f>
        <v>34.304817011772677</v>
      </c>
      <c r="BQ35" s="67">
        <f t="shared" ref="BQ35:BT35" si="88">SUM(BQ8:BQ33)</f>
        <v>35.84933157865995</v>
      </c>
      <c r="BR35" s="67">
        <f t="shared" si="88"/>
        <v>30.828205820850826</v>
      </c>
      <c r="BS35" s="67">
        <f t="shared" si="88"/>
        <v>32.446613853947774</v>
      </c>
      <c r="BT35" s="67">
        <f t="shared" si="88"/>
        <v>28.807389458355249</v>
      </c>
      <c r="BU35" s="69"/>
      <c r="BV35" s="67">
        <f t="shared" ref="BV35" si="89">BT35-BR35</f>
        <v>-2.0208163624955766</v>
      </c>
      <c r="BW35" s="67">
        <f>SUM(BW8:BW33)</f>
        <v>14.73904473169058</v>
      </c>
      <c r="BX35" s="67">
        <f>SUM(BV35:BW35)</f>
        <v>12.718228369195003</v>
      </c>
      <c r="BZ35" s="24" t="str">
        <f>BD35</f>
        <v>All occupations</v>
      </c>
      <c r="CA35" s="67">
        <f>SUM(CA8:CA33)</f>
        <v>22.535713848063669</v>
      </c>
      <c r="CB35" s="67">
        <f t="shared" ref="CB35:CE35" si="90">SUM(CB8:CB33)</f>
        <v>20.775149980428306</v>
      </c>
      <c r="CC35" s="67">
        <f t="shared" si="90"/>
        <v>18.829196798361693</v>
      </c>
      <c r="CD35" s="67">
        <f t="shared" si="90"/>
        <v>16.336810349269946</v>
      </c>
      <c r="CE35" s="67">
        <f t="shared" si="90"/>
        <v>10.164761715361088</v>
      </c>
      <c r="CF35" s="69"/>
      <c r="CG35" s="67">
        <f t="shared" ref="CG35" si="91">CE35-CC35</f>
        <v>-8.6644350830006047</v>
      </c>
      <c r="CH35" s="67">
        <f>SUM(CH8:CH33)</f>
        <v>5.8466417118469129</v>
      </c>
      <c r="CI35" s="67">
        <f>SUM(CG35:CH35)</f>
        <v>-2.8177933711536918</v>
      </c>
      <c r="CK35" s="24" t="str">
        <f>BO35</f>
        <v>All occupations</v>
      </c>
      <c r="CL35" s="67">
        <f>SUM(CL8:CL33)</f>
        <v>12.69170675959796</v>
      </c>
      <c r="CM35" s="67">
        <f t="shared" ref="CM35:CP35" si="92">SUM(CM8:CM33)</f>
        <v>10.407546351562608</v>
      </c>
      <c r="CN35" s="67">
        <f t="shared" si="92"/>
        <v>10.288684920781664</v>
      </c>
      <c r="CO35" s="67">
        <f t="shared" si="92"/>
        <v>6.6423631741140268</v>
      </c>
      <c r="CP35" s="67">
        <f t="shared" si="92"/>
        <v>4.2652211551911092</v>
      </c>
      <c r="CQ35" s="69"/>
      <c r="CR35" s="67">
        <f t="shared" ref="CR35" si="93">CP35-CN35</f>
        <v>-6.023463765590555</v>
      </c>
      <c r="CS35" s="67">
        <f>SUM(CS8:CS33)</f>
        <v>2.0818236035608173</v>
      </c>
      <c r="CT35" s="67">
        <f>SUM(CR35:CS35)</f>
        <v>-3.9416401620297377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Worcestershire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Worcestershire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Worcestershire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Worcestershire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Worcestershire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Worcestershire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Worcestershire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Worcestershire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Worcestershire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6.3922009013297352</v>
      </c>
      <c r="C45" s="18">
        <f t="shared" si="104"/>
        <v>6.3613254339247725</v>
      </c>
      <c r="D45" s="18">
        <f t="shared" si="104"/>
        <v>6.0781523717675396</v>
      </c>
      <c r="E45" s="18">
        <f t="shared" si="104"/>
        <v>5.6710167752260405</v>
      </c>
      <c r="F45" s="18">
        <f t="shared" si="104"/>
        <v>5.9658627892863736</v>
      </c>
      <c r="H45" s="68">
        <f t="shared" ref="H45:H70" si="105">IF(D8&gt;0,(H8/D8)*100,0)</f>
        <v>88.397710985061138</v>
      </c>
      <c r="I45" s="69">
        <f t="shared" ref="I45:I70" si="106">IF(D8&gt;0,I8/D8*100,0)</f>
        <v>70.961098254794905</v>
      </c>
      <c r="J45" s="69">
        <f t="shared" ref="J45:J70" si="107">IF(D8&gt;0,(J8/D8)*100,0)</f>
        <v>159.35880923985604</v>
      </c>
      <c r="L45" t="str">
        <f>A45</f>
        <v>11 Corporate managers and directors</v>
      </c>
      <c r="M45" s="18">
        <f t="shared" ref="M45:Q54" si="108">M8/M$35*100</f>
        <v>7.597604651323131</v>
      </c>
      <c r="N45" s="18">
        <f t="shared" si="108"/>
        <v>8.1806338683288029</v>
      </c>
      <c r="O45" s="18">
        <f t="shared" si="108"/>
        <v>7.9367555911998275</v>
      </c>
      <c r="P45" s="18">
        <f t="shared" si="108"/>
        <v>7.2711883416395091</v>
      </c>
      <c r="Q45" s="18">
        <f t="shared" si="108"/>
        <v>7.4459609776232814</v>
      </c>
      <c r="S45" s="68">
        <f t="shared" ref="S45:S70" si="109">IF(O8&gt;0,(S8/O8)*100,0)</f>
        <v>77.859128877076373</v>
      </c>
      <c r="T45" s="69">
        <f t="shared" ref="T45:T70" si="110">IF(O8&gt;0,T8/O8*100,0)</f>
        <v>68.852232417584574</v>
      </c>
      <c r="U45" s="69">
        <f t="shared" ref="U45:U70" si="111">IF(O8&gt;0,(U8/O8)*100,0)</f>
        <v>146.71136129466095</v>
      </c>
      <c r="W45" t="str">
        <f>A45</f>
        <v>11 Corporate managers and directors</v>
      </c>
      <c r="X45" s="18">
        <f t="shared" ref="X45:AB54" si="112">X8/X$35*100</f>
        <v>9.2114687140383644</v>
      </c>
      <c r="Y45" s="18">
        <f t="shared" si="112"/>
        <v>9.8965754191426996</v>
      </c>
      <c r="Z45" s="18">
        <f t="shared" si="112"/>
        <v>9.5633846103260147</v>
      </c>
      <c r="AA45" s="18">
        <f t="shared" si="112"/>
        <v>8.6257175103949244</v>
      </c>
      <c r="AB45" s="18">
        <f t="shared" si="112"/>
        <v>8.5678386032272265</v>
      </c>
      <c r="AD45" s="68">
        <f t="shared" ref="AD45:AD70" si="113">IF(Z8&gt;0,(AD8/Z8)*100,0)</f>
        <v>11.750290859865503</v>
      </c>
      <c r="AE45" s="69">
        <f t="shared" ref="AE45:AE70" si="114">IF(Z8&gt;0,AE8/Z8*100,0)</f>
        <v>59.059421174130435</v>
      </c>
      <c r="AF45" s="69">
        <f t="shared" ref="AF45:AF70" si="115">IF(Z8&gt;0,(AF8/Z8)*100,0)</f>
        <v>70.809712033995936</v>
      </c>
      <c r="AH45" t="str">
        <f>L45</f>
        <v>11 Corporate managers and directors</v>
      </c>
      <c r="AI45" s="18">
        <f t="shared" ref="AI45:AM54" si="116">AI8/AI$35*100</f>
        <v>5.6830829827948444</v>
      </c>
      <c r="AJ45" s="18">
        <f t="shared" si="116"/>
        <v>6.47574348441354</v>
      </c>
      <c r="AK45" s="18">
        <f t="shared" si="116"/>
        <v>6.4383999880889862</v>
      </c>
      <c r="AL45" s="18">
        <f t="shared" si="116"/>
        <v>5.9904108829610312</v>
      </c>
      <c r="AM45" s="18">
        <f t="shared" si="116"/>
        <v>5.8390181518138569</v>
      </c>
      <c r="AO45" s="68">
        <f t="shared" ref="AO45:AO70" si="117">IF(AK8&gt;0,(AO8/AK8)*100,0)</f>
        <v>0.55287093107449437</v>
      </c>
      <c r="AP45" s="69">
        <f t="shared" ref="AP45:AP70" si="118">IF(AK8&gt;0,AP8/AK8*100,0)</f>
        <v>51.485350943074536</v>
      </c>
      <c r="AQ45" s="69">
        <f t="shared" ref="AQ45:AQ70" si="119">IF(AK8&gt;0,(AQ8/AK8)*100,0)</f>
        <v>52.038221874149023</v>
      </c>
      <c r="AS45" t="str">
        <f>W45</f>
        <v>11 Corporate managers and directors</v>
      </c>
      <c r="AT45" s="18">
        <f t="shared" ref="AT45:AX54" si="120">AT8/AT$35*100</f>
        <v>8.847786023922346</v>
      </c>
      <c r="AU45" s="18">
        <f t="shared" si="120"/>
        <v>9.5450633622880865</v>
      </c>
      <c r="AV45" s="18">
        <f t="shared" si="120"/>
        <v>9.3501152120148241</v>
      </c>
      <c r="AW45" s="18">
        <f t="shared" si="120"/>
        <v>8.0524361877331341</v>
      </c>
      <c r="AX45" s="18">
        <f t="shared" si="120"/>
        <v>7.5305177152933833</v>
      </c>
      <c r="AZ45" s="68">
        <f t="shared" ref="AZ45:AZ70" si="121">IF(AV8&gt;0,(AZ8/AV8)*100,0)</f>
        <v>-1.8954804765316655</v>
      </c>
      <c r="BA45" s="69">
        <f t="shared" ref="BA45:BA70" si="122">IF(AV8&gt;0,BA8/AV8*100,0)</f>
        <v>50.284368321033909</v>
      </c>
      <c r="BB45" s="69">
        <f t="shared" ref="BB45:BB70" si="123">IF(AV8&gt;0,(BB8/AV8)*100,0)</f>
        <v>48.388887844502243</v>
      </c>
      <c r="BD45" t="str">
        <f>AH45</f>
        <v>11 Corporate managers and directors</v>
      </c>
      <c r="BE45" s="18">
        <f t="shared" ref="BE45:BI54" si="124">BE8/BE$35*100</f>
        <v>5.0969582418632919</v>
      </c>
      <c r="BF45" s="18">
        <f t="shared" si="124"/>
        <v>5.7720029820597238</v>
      </c>
      <c r="BG45" s="18">
        <f t="shared" si="124"/>
        <v>6.1985567139615121</v>
      </c>
      <c r="BH45" s="18">
        <f t="shared" si="124"/>
        <v>5.4136348499907498</v>
      </c>
      <c r="BI45" s="18">
        <f t="shared" si="124"/>
        <v>5.7920819128792784</v>
      </c>
      <c r="BK45" s="68">
        <f t="shared" ref="BK45:BK70" si="125">IF(BG8&gt;0,(BK8/BG8)*100,0)</f>
        <v>-1.4264839199847241</v>
      </c>
      <c r="BL45" s="69">
        <f t="shared" ref="BL45:BL70" si="126">IF(BG8&gt;0,BL8/BG8*100,0)</f>
        <v>42.015980248958016</v>
      </c>
      <c r="BM45" s="69">
        <f t="shared" ref="BM45:BM70" si="127">IF(BG8&gt;0,(BM8/BG8)*100,0)</f>
        <v>40.58949632897329</v>
      </c>
      <c r="BO45" t="str">
        <f>AS45</f>
        <v>11 Corporate managers and directors</v>
      </c>
      <c r="BP45" s="18">
        <f t="shared" ref="BP45:BT54" si="128">BP8/BP$35*100</f>
        <v>4.2140543777402009</v>
      </c>
      <c r="BQ45" s="18">
        <f t="shared" si="128"/>
        <v>4.6056313123199937</v>
      </c>
      <c r="BR45" s="18">
        <f t="shared" si="128"/>
        <v>4.9941887816040644</v>
      </c>
      <c r="BS45" s="18">
        <f t="shared" si="128"/>
        <v>4.3334490876850742</v>
      </c>
      <c r="BT45" s="18">
        <f t="shared" si="128"/>
        <v>4.3726679072470676</v>
      </c>
      <c r="BV45" s="68">
        <f t="shared" ref="BV45:BV70" si="129">IF(BR8&gt;0,(BV8/BR8)*100,0)</f>
        <v>-18.18419751163335</v>
      </c>
      <c r="BW45" s="69">
        <f t="shared" ref="BW45:BW70" si="130">IF(BR8&gt;0,BW8/BR8*100,0)</f>
        <v>43.186141234964573</v>
      </c>
      <c r="BX45" s="69">
        <f t="shared" ref="BX45:BX70" si="131">IF(BR8&gt;0,(BX8/BR8)*100,0)</f>
        <v>25.001943723331223</v>
      </c>
      <c r="BZ45" t="str">
        <f>BD45</f>
        <v>11 Corporate managers and directors</v>
      </c>
      <c r="CA45" s="18">
        <f t="shared" ref="CA45:CE54" si="132">CA8/CA$35*100</f>
        <v>4.5192480233048826</v>
      </c>
      <c r="CB45" s="18">
        <f t="shared" si="132"/>
        <v>5.1463962093330364</v>
      </c>
      <c r="CC45" s="18">
        <f t="shared" si="132"/>
        <v>5.908873304091907</v>
      </c>
      <c r="CD45" s="18">
        <f t="shared" si="132"/>
        <v>5.5070802294089924</v>
      </c>
      <c r="CE45" s="18">
        <f t="shared" si="132"/>
        <v>6.5272013934912634</v>
      </c>
      <c r="CG45" s="68">
        <f t="shared" ref="CG45:CG70" si="133">IF(CC8&gt;0,(CG8/CC8)*100,0)</f>
        <v>-40.36685113611739</v>
      </c>
      <c r="CH45" s="69">
        <f t="shared" ref="CH45:CH70" si="134">IF(CC8&gt;0,CH8/CC8*100,0)</f>
        <v>34.127455243578339</v>
      </c>
      <c r="CI45" s="69">
        <f t="shared" ref="CI45:CI70" si="135">IF(CC8&gt;0,(CI8/CC8)*100,0)</f>
        <v>-6.2393958925390525</v>
      </c>
      <c r="CK45" t="str">
        <f>BO45</f>
        <v>11 Corporate managers and directors</v>
      </c>
      <c r="CL45" s="18">
        <f t="shared" ref="CL45:CP54" si="136">CL8/CL$35*100</f>
        <v>2.4013176947700354</v>
      </c>
      <c r="CM45" s="18">
        <f t="shared" si="136"/>
        <v>3.1326146040152678</v>
      </c>
      <c r="CN45" s="18">
        <f t="shared" si="136"/>
        <v>3.4889433378516577</v>
      </c>
      <c r="CO45" s="18">
        <f t="shared" si="136"/>
        <v>3.2940447076653294</v>
      </c>
      <c r="CP45" s="18">
        <f t="shared" si="136"/>
        <v>4.1695405267794383</v>
      </c>
      <c r="CR45" s="68">
        <f t="shared" ref="CR45:CR70" si="137">IF(CN8&gt;0,(CR8/CN8)*100,0)</f>
        <v>-50.45772222265937</v>
      </c>
      <c r="CS45" s="69">
        <f t="shared" ref="CS45:CS70" si="138">IF(CN8&gt;0,CS8/CN8*100,0)</f>
        <v>21.19724525530496</v>
      </c>
      <c r="CT45" s="69">
        <f t="shared" ref="CT45:CT70" si="139">IF(CN8&gt;0,(CT8/CN8)*100,0)</f>
        <v>-29.260476967354414</v>
      </c>
    </row>
    <row r="46" spans="1:98" x14ac:dyDescent="0.2">
      <c r="A46" t="str">
        <f t="shared" si="103"/>
        <v>12 Other managers and proprietors</v>
      </c>
      <c r="B46" s="18">
        <f t="shared" si="104"/>
        <v>2.2818563784178085</v>
      </c>
      <c r="C46" s="18">
        <f t="shared" si="104"/>
        <v>2.2138322943345785</v>
      </c>
      <c r="D46" s="18">
        <f t="shared" si="104"/>
        <v>2.0332424860254319</v>
      </c>
      <c r="E46" s="18">
        <f t="shared" si="104"/>
        <v>2.55338137968727</v>
      </c>
      <c r="F46" s="18">
        <f t="shared" si="104"/>
        <v>3.1000117641292158</v>
      </c>
      <c r="H46" s="68">
        <f t="shared" si="105"/>
        <v>192.64971816326647</v>
      </c>
      <c r="I46" s="69">
        <f t="shared" si="106"/>
        <v>118.94946380288935</v>
      </c>
      <c r="J46" s="69">
        <f t="shared" si="107"/>
        <v>311.59918196615581</v>
      </c>
      <c r="L46" t="str">
        <f t="shared" ref="L46:L69" si="140">A46</f>
        <v>12 Other managers and proprietors</v>
      </c>
      <c r="M46" s="18">
        <f t="shared" si="108"/>
        <v>2.9566334282601896</v>
      </c>
      <c r="N46" s="18">
        <f t="shared" si="108"/>
        <v>2.9305139668151745</v>
      </c>
      <c r="O46" s="18">
        <f t="shared" si="108"/>
        <v>2.9815860945841739</v>
      </c>
      <c r="P46" s="18">
        <f t="shared" si="108"/>
        <v>3.7061126249599576</v>
      </c>
      <c r="Q46" s="18">
        <f t="shared" si="108"/>
        <v>4.4606243263517857</v>
      </c>
      <c r="S46" s="68">
        <f t="shared" si="109"/>
        <v>183.62643476783208</v>
      </c>
      <c r="T46" s="69">
        <f t="shared" si="110"/>
        <v>111.68483895467118</v>
      </c>
      <c r="U46" s="69">
        <f t="shared" si="111"/>
        <v>295.3112737225033</v>
      </c>
      <c r="W46" t="str">
        <f t="shared" ref="W46:W69" si="141">A46</f>
        <v>12 Other managers and proprietors</v>
      </c>
      <c r="X46" s="18">
        <f t="shared" si="112"/>
        <v>3.20149656460078</v>
      </c>
      <c r="Y46" s="18">
        <f t="shared" si="112"/>
        <v>3.2716656252172753</v>
      </c>
      <c r="Z46" s="18">
        <f t="shared" si="112"/>
        <v>3.3491197260008354</v>
      </c>
      <c r="AA46" s="18">
        <f t="shared" si="112"/>
        <v>4.0461388200342983</v>
      </c>
      <c r="AB46" s="18">
        <f t="shared" si="112"/>
        <v>4.5532428722153906</v>
      </c>
      <c r="AD46" s="68">
        <f t="shared" si="113"/>
        <v>69.581764834864828</v>
      </c>
      <c r="AE46" s="69">
        <f t="shared" si="114"/>
        <v>92.910705569734446</v>
      </c>
      <c r="AF46" s="69">
        <f t="shared" si="115"/>
        <v>162.49247040459926</v>
      </c>
      <c r="AH46" t="str">
        <f t="shared" ref="AH46:AH69" si="142">L46</f>
        <v>12 Other managers and proprietors</v>
      </c>
      <c r="AI46" s="18">
        <f t="shared" si="116"/>
        <v>2.9637439882027987</v>
      </c>
      <c r="AJ46" s="18">
        <f t="shared" si="116"/>
        <v>3.2171684852812432</v>
      </c>
      <c r="AK46" s="18">
        <f t="shared" si="116"/>
        <v>3.4507678116318288</v>
      </c>
      <c r="AL46" s="18">
        <f t="shared" si="116"/>
        <v>4.2236985409760965</v>
      </c>
      <c r="AM46" s="18">
        <f t="shared" si="116"/>
        <v>4.9267475377349923</v>
      </c>
      <c r="AO46" s="68">
        <f t="shared" si="117"/>
        <v>58.298636200732403</v>
      </c>
      <c r="AP46" s="69">
        <f t="shared" si="118"/>
        <v>85.781217369155897</v>
      </c>
      <c r="AQ46" s="69">
        <f t="shared" si="119"/>
        <v>144.07985356988829</v>
      </c>
      <c r="AS46" t="str">
        <f t="shared" ref="AS46:AS69" si="143">W46</f>
        <v>12 Other managers and proprietors</v>
      </c>
      <c r="AT46" s="18">
        <f t="shared" si="120"/>
        <v>3.4153190804810314</v>
      </c>
      <c r="AU46" s="18">
        <f t="shared" si="120"/>
        <v>3.5565137401261797</v>
      </c>
      <c r="AV46" s="18">
        <f t="shared" si="120"/>
        <v>3.7387229545525895</v>
      </c>
      <c r="AW46" s="18">
        <f t="shared" si="120"/>
        <v>4.4717541943662802</v>
      </c>
      <c r="AX46" s="18">
        <f t="shared" si="120"/>
        <v>4.7803771756854099</v>
      </c>
      <c r="AZ46" s="68">
        <f t="shared" si="121"/>
        <v>55.747119269424076</v>
      </c>
      <c r="BA46" s="69">
        <f t="shared" si="122"/>
        <v>81.286791486411161</v>
      </c>
      <c r="BB46" s="69">
        <f t="shared" si="123"/>
        <v>137.03391075583525</v>
      </c>
      <c r="BD46" t="str">
        <f t="shared" ref="BD46:BD69" si="144">AH46</f>
        <v>12 Other managers and proprietors</v>
      </c>
      <c r="BE46" s="18">
        <f t="shared" si="124"/>
        <v>2.4479521654111172</v>
      </c>
      <c r="BF46" s="18">
        <f t="shared" si="124"/>
        <v>2.3732260087530346</v>
      </c>
      <c r="BG46" s="18">
        <f t="shared" si="124"/>
        <v>2.4681234569707655</v>
      </c>
      <c r="BH46" s="18">
        <f t="shared" si="124"/>
        <v>2.7925577970940578</v>
      </c>
      <c r="BI46" s="18">
        <f t="shared" si="124"/>
        <v>3.0008689601825194</v>
      </c>
      <c r="BK46" s="68">
        <f t="shared" si="125"/>
        <v>28.261490895204865</v>
      </c>
      <c r="BL46" s="69">
        <f t="shared" si="126"/>
        <v>57.016499638910837</v>
      </c>
      <c r="BM46" s="69">
        <f t="shared" si="127"/>
        <v>85.277990534115702</v>
      </c>
      <c r="BO46" t="str">
        <f t="shared" ref="BO46:BO69" si="145">AS46</f>
        <v>12 Other managers and proprietors</v>
      </c>
      <c r="BP46" s="18">
        <f t="shared" si="128"/>
        <v>2.4918937792608178</v>
      </c>
      <c r="BQ46" s="18">
        <f t="shared" si="128"/>
        <v>2.5695898847177476</v>
      </c>
      <c r="BR46" s="18">
        <f t="shared" si="128"/>
        <v>2.8961973504418776</v>
      </c>
      <c r="BS46" s="18">
        <f t="shared" si="128"/>
        <v>3.428199590559732</v>
      </c>
      <c r="BT46" s="18">
        <f t="shared" si="128"/>
        <v>3.8214952253395147</v>
      </c>
      <c r="BV46" s="68">
        <f t="shared" si="129"/>
        <v>23.299360364673678</v>
      </c>
      <c r="BW46" s="69">
        <f t="shared" si="130"/>
        <v>70.924892321973019</v>
      </c>
      <c r="BX46" s="69">
        <f t="shared" si="131"/>
        <v>94.224252686646693</v>
      </c>
      <c r="BZ46" t="str">
        <f t="shared" ref="BZ46:BZ69" si="146">BD46</f>
        <v>12 Other managers and proprietors</v>
      </c>
      <c r="CA46" s="18">
        <f t="shared" si="132"/>
        <v>2.554821320790527</v>
      </c>
      <c r="CB46" s="18">
        <f t="shared" si="132"/>
        <v>2.8724055170977185</v>
      </c>
      <c r="CC46" s="18">
        <f t="shared" si="132"/>
        <v>3.1874496288941052</v>
      </c>
      <c r="CD46" s="18">
        <f t="shared" si="132"/>
        <v>3.8037653142030754</v>
      </c>
      <c r="CE46" s="18">
        <f t="shared" si="132"/>
        <v>4.4861705937760235</v>
      </c>
      <c r="CG46" s="68">
        <f t="shared" si="133"/>
        <v>-24.020249762906943</v>
      </c>
      <c r="CH46" s="69">
        <f t="shared" si="134"/>
        <v>46.807632874865199</v>
      </c>
      <c r="CI46" s="69">
        <f t="shared" si="135"/>
        <v>22.787383111958256</v>
      </c>
      <c r="CK46" t="str">
        <f t="shared" ref="CK46:CK69" si="147">BO46</f>
        <v>12 Other managers and proprietors</v>
      </c>
      <c r="CL46" s="18">
        <f t="shared" si="136"/>
        <v>2.2872916289059266</v>
      </c>
      <c r="CM46" s="18">
        <f t="shared" si="136"/>
        <v>2.5898648786012131</v>
      </c>
      <c r="CN46" s="18">
        <f t="shared" si="136"/>
        <v>2.722843988644212</v>
      </c>
      <c r="CO46" s="18">
        <f t="shared" si="136"/>
        <v>3.8564531660974977</v>
      </c>
      <c r="CP46" s="18">
        <f t="shared" si="136"/>
        <v>4.3871872643365766</v>
      </c>
      <c r="CR46" s="68">
        <f t="shared" si="137"/>
        <v>-33.204823595151673</v>
      </c>
      <c r="CS46" s="69">
        <f t="shared" si="138"/>
        <v>32.136509164560756</v>
      </c>
      <c r="CT46" s="69">
        <f t="shared" si="139"/>
        <v>-1.0683144305909187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19.297431235894187</v>
      </c>
      <c r="C47" s="18">
        <f t="shared" si="104"/>
        <v>19.440413123462825</v>
      </c>
      <c r="D47" s="18">
        <f t="shared" si="104"/>
        <v>18.268181736496349</v>
      </c>
      <c r="E47" s="18">
        <f t="shared" si="104"/>
        <v>17.935149694161542</v>
      </c>
      <c r="F47" s="18">
        <f t="shared" si="104"/>
        <v>16.966312651592592</v>
      </c>
      <c r="H47" s="68">
        <f t="shared" si="105"/>
        <v>78.265001305139776</v>
      </c>
      <c r="I47" s="69">
        <f t="shared" si="106"/>
        <v>51.287069210192101</v>
      </c>
      <c r="J47" s="69">
        <f t="shared" si="107"/>
        <v>129.55207051533191</v>
      </c>
      <c r="L47" t="str">
        <f t="shared" si="140"/>
        <v>21 Science, research, engineering and technology professionals</v>
      </c>
      <c r="M47" s="18">
        <f t="shared" si="108"/>
        <v>10.627192142638615</v>
      </c>
      <c r="N47" s="18">
        <f t="shared" si="108"/>
        <v>10.837890576476459</v>
      </c>
      <c r="O47" s="18">
        <f t="shared" si="108"/>
        <v>10.33494200628795</v>
      </c>
      <c r="P47" s="18">
        <f t="shared" si="108"/>
        <v>10.595112485908015</v>
      </c>
      <c r="Q47" s="18">
        <f t="shared" si="108"/>
        <v>10.27925070049122</v>
      </c>
      <c r="S47" s="68">
        <f t="shared" si="109"/>
        <v>88.560979652863665</v>
      </c>
      <c r="T47" s="69">
        <f t="shared" si="110"/>
        <v>55.338060124778863</v>
      </c>
      <c r="U47" s="69">
        <f t="shared" si="111"/>
        <v>143.89903977764254</v>
      </c>
      <c r="W47" t="str">
        <f t="shared" si="141"/>
        <v>21 Science, research, engineering and technology professionals</v>
      </c>
      <c r="X47" s="18">
        <f t="shared" si="112"/>
        <v>9.8899258654249209</v>
      </c>
      <c r="Y47" s="18">
        <f t="shared" si="112"/>
        <v>9.9192261835802125</v>
      </c>
      <c r="Z47" s="18">
        <f t="shared" si="112"/>
        <v>9.8831119962721843</v>
      </c>
      <c r="AA47" s="18">
        <f t="shared" si="112"/>
        <v>9.3533652972605612</v>
      </c>
      <c r="AB47" s="18">
        <f t="shared" si="112"/>
        <v>8.3683714079174347</v>
      </c>
      <c r="AD47" s="68">
        <f t="shared" si="113"/>
        <v>5.6175861271719825</v>
      </c>
      <c r="AE47" s="69">
        <f t="shared" si="114"/>
        <v>40.383242641811876</v>
      </c>
      <c r="AF47" s="69">
        <f t="shared" si="115"/>
        <v>46.000828768983858</v>
      </c>
      <c r="AH47" t="str">
        <f t="shared" si="142"/>
        <v>21 Science, research, engineering and technology professionals</v>
      </c>
      <c r="AI47" s="18">
        <f t="shared" si="116"/>
        <v>3.2534841043725593</v>
      </c>
      <c r="AJ47" s="18">
        <f t="shared" si="116"/>
        <v>3.2972813610231198</v>
      </c>
      <c r="AK47" s="18">
        <f t="shared" si="116"/>
        <v>3.4081064212558805</v>
      </c>
      <c r="AL47" s="18">
        <f t="shared" si="116"/>
        <v>3.4767636658342691</v>
      </c>
      <c r="AM47" s="18">
        <f t="shared" si="116"/>
        <v>3.4172479505858098</v>
      </c>
      <c r="AO47" s="68">
        <f t="shared" si="117"/>
        <v>11.172135370110906</v>
      </c>
      <c r="AP47" s="69">
        <f t="shared" si="118"/>
        <v>39.804005559448953</v>
      </c>
      <c r="AQ47" s="69">
        <f t="shared" si="119"/>
        <v>50.976140929559868</v>
      </c>
      <c r="AS47" t="str">
        <f t="shared" si="143"/>
        <v>21 Science, research, engineering and technology professionals</v>
      </c>
      <c r="AT47" s="18">
        <f t="shared" si="120"/>
        <v>9.4710978750168451</v>
      </c>
      <c r="AU47" s="18">
        <f t="shared" si="120"/>
        <v>9.7812863032726352</v>
      </c>
      <c r="AV47" s="18">
        <f t="shared" si="120"/>
        <v>9.9516283184094174</v>
      </c>
      <c r="AW47" s="18">
        <f t="shared" si="120"/>
        <v>8.9234149376672427</v>
      </c>
      <c r="AX47" s="18">
        <f t="shared" si="120"/>
        <v>7.6125556564915859</v>
      </c>
      <c r="AZ47" s="68">
        <f t="shared" si="121"/>
        <v>-6.8211220428420427</v>
      </c>
      <c r="BA47" s="69">
        <f t="shared" si="122"/>
        <v>33.339106853121919</v>
      </c>
      <c r="BB47" s="69">
        <f t="shared" si="123"/>
        <v>26.517984810279877</v>
      </c>
      <c r="BD47" t="str">
        <f t="shared" si="144"/>
        <v>21 Science, research, engineering and technology professionals</v>
      </c>
      <c r="BE47" s="18">
        <f t="shared" si="124"/>
        <v>3.3680637461065475</v>
      </c>
      <c r="BF47" s="18">
        <f t="shared" si="124"/>
        <v>3.7350620939562118</v>
      </c>
      <c r="BG47" s="18">
        <f t="shared" si="124"/>
        <v>4.2025277211699699</v>
      </c>
      <c r="BH47" s="18">
        <f t="shared" si="124"/>
        <v>3.9627046743067287</v>
      </c>
      <c r="BI47" s="18">
        <f t="shared" si="124"/>
        <v>4.0844560870300368</v>
      </c>
      <c r="BK47" s="68">
        <f t="shared" si="125"/>
        <v>2.5273603703825032</v>
      </c>
      <c r="BL47" s="69">
        <f t="shared" si="126"/>
        <v>30.094193532801295</v>
      </c>
      <c r="BM47" s="69">
        <f t="shared" si="127"/>
        <v>32.621553903183795</v>
      </c>
      <c r="BO47" t="str">
        <f t="shared" si="145"/>
        <v>21 Science, research, engineering and technology professionals</v>
      </c>
      <c r="BP47" s="18">
        <f t="shared" si="128"/>
        <v>2.3131988578425178</v>
      </c>
      <c r="BQ47" s="18">
        <f t="shared" si="128"/>
        <v>2.5123007058428208</v>
      </c>
      <c r="BR47" s="18">
        <f t="shared" si="128"/>
        <v>2.9448164129156753</v>
      </c>
      <c r="BS47" s="18">
        <f t="shared" si="128"/>
        <v>2.7622014169342202</v>
      </c>
      <c r="BT47" s="18">
        <f t="shared" si="128"/>
        <v>2.7894621539772637</v>
      </c>
      <c r="BV47" s="68">
        <f t="shared" si="129"/>
        <v>-11.484790268459044</v>
      </c>
      <c r="BW47" s="69">
        <f t="shared" si="130"/>
        <v>33.240914482497878</v>
      </c>
      <c r="BX47" s="69">
        <f t="shared" si="131"/>
        <v>21.756124214038838</v>
      </c>
      <c r="BZ47" t="str">
        <f t="shared" si="146"/>
        <v>21 Science, research, engineering and technology professionals</v>
      </c>
      <c r="CA47" s="18">
        <f t="shared" si="132"/>
        <v>2.122771729310144</v>
      </c>
      <c r="CB47" s="18">
        <f t="shared" si="132"/>
        <v>2.4126536881669334</v>
      </c>
      <c r="CC47" s="18">
        <f t="shared" si="132"/>
        <v>2.8734505163728818</v>
      </c>
      <c r="CD47" s="18">
        <f t="shared" si="132"/>
        <v>2.9267406708062627</v>
      </c>
      <c r="CE47" s="18">
        <f t="shared" si="132"/>
        <v>3.3669830182322973</v>
      </c>
      <c r="CG47" s="68">
        <f t="shared" si="133"/>
        <v>-36.743871055447656</v>
      </c>
      <c r="CH47" s="69">
        <f t="shared" si="134"/>
        <v>25.314710231017521</v>
      </c>
      <c r="CI47" s="69">
        <f t="shared" si="135"/>
        <v>-11.429160824430133</v>
      </c>
      <c r="CK47" t="str">
        <f t="shared" si="147"/>
        <v>21 Science, research, engineering and technology professionals</v>
      </c>
      <c r="CL47" s="18">
        <f t="shared" si="136"/>
        <v>1.3274429716515332</v>
      </c>
      <c r="CM47" s="18">
        <f t="shared" si="136"/>
        <v>1.9390273026830249</v>
      </c>
      <c r="CN47" s="18">
        <f t="shared" si="136"/>
        <v>2.247950961730329</v>
      </c>
      <c r="CO47" s="18">
        <f t="shared" si="136"/>
        <v>2.7596558104430793</v>
      </c>
      <c r="CP47" s="18">
        <f t="shared" si="136"/>
        <v>3.310105091460855</v>
      </c>
      <c r="CR47" s="68">
        <f t="shared" si="137"/>
        <v>-38.956892187492734</v>
      </c>
      <c r="CS47" s="69">
        <f t="shared" si="138"/>
        <v>22.965328680779564</v>
      </c>
      <c r="CT47" s="69">
        <f t="shared" si="139"/>
        <v>-15.991563506713172</v>
      </c>
    </row>
    <row r="48" spans="1:98" x14ac:dyDescent="0.2">
      <c r="A48" t="str">
        <f t="shared" si="103"/>
        <v>22 Health professionals</v>
      </c>
      <c r="B48" s="18">
        <f t="shared" si="104"/>
        <v>18.569529996111171</v>
      </c>
      <c r="C48" s="18">
        <f t="shared" si="104"/>
        <v>22.381713404006273</v>
      </c>
      <c r="D48" s="18">
        <f t="shared" si="104"/>
        <v>22.365246366338731</v>
      </c>
      <c r="E48" s="18">
        <f t="shared" si="104"/>
        <v>23.42744566179028</v>
      </c>
      <c r="F48" s="18">
        <f t="shared" si="104"/>
        <v>24.018777295859021</v>
      </c>
      <c r="H48" s="68">
        <f t="shared" si="105"/>
        <v>106.13472256589009</v>
      </c>
      <c r="I48" s="69">
        <f t="shared" si="106"/>
        <v>73.595534394975175</v>
      </c>
      <c r="J48" s="69">
        <f t="shared" si="107"/>
        <v>179.73025696086529</v>
      </c>
      <c r="L48" t="str">
        <f t="shared" si="140"/>
        <v>22 Health professionals</v>
      </c>
      <c r="M48" s="18">
        <f t="shared" si="108"/>
        <v>8.3852511828705101</v>
      </c>
      <c r="N48" s="18">
        <f t="shared" si="108"/>
        <v>9.8952016798218878</v>
      </c>
      <c r="O48" s="18">
        <f t="shared" si="108"/>
        <v>9.761317556434177</v>
      </c>
      <c r="P48" s="18">
        <f t="shared" si="108"/>
        <v>10.011787912334229</v>
      </c>
      <c r="Q48" s="18">
        <f t="shared" si="108"/>
        <v>9.9061204016497904</v>
      </c>
      <c r="S48" s="68">
        <f t="shared" si="109"/>
        <v>92.39490741257039</v>
      </c>
      <c r="T48" s="69">
        <f t="shared" si="110"/>
        <v>73.608116652329571</v>
      </c>
      <c r="U48" s="69">
        <f t="shared" si="111"/>
        <v>166.00302406489996</v>
      </c>
      <c r="W48" t="str">
        <f t="shared" si="141"/>
        <v>22 Health professionals</v>
      </c>
      <c r="X48" s="18">
        <f t="shared" si="112"/>
        <v>8.6549669439468371</v>
      </c>
      <c r="Y48" s="18">
        <f t="shared" si="112"/>
        <v>10.179952381656404</v>
      </c>
      <c r="Z48" s="18">
        <f t="shared" si="112"/>
        <v>9.6758719948077694</v>
      </c>
      <c r="AA48" s="18">
        <f t="shared" si="112"/>
        <v>9.9980053590738631</v>
      </c>
      <c r="AB48" s="18">
        <f t="shared" si="112"/>
        <v>9.1460811140597862</v>
      </c>
      <c r="AD48" s="68">
        <f t="shared" si="113"/>
        <v>17.905466741203615</v>
      </c>
      <c r="AE48" s="69">
        <f t="shared" si="114"/>
        <v>65.518295009816015</v>
      </c>
      <c r="AF48" s="69">
        <f t="shared" si="115"/>
        <v>83.423761751019626</v>
      </c>
      <c r="AH48" t="str">
        <f t="shared" si="142"/>
        <v>22 Health professionals</v>
      </c>
      <c r="AI48" s="18">
        <f t="shared" si="116"/>
        <v>14.279239863844342</v>
      </c>
      <c r="AJ48" s="18">
        <f t="shared" si="116"/>
        <v>12.655618506160049</v>
      </c>
      <c r="AK48" s="18">
        <f t="shared" si="116"/>
        <v>11.034455489795201</v>
      </c>
      <c r="AL48" s="18">
        <f t="shared" si="116"/>
        <v>6.8524093303262994</v>
      </c>
      <c r="AM48" s="18">
        <f t="shared" si="116"/>
        <v>2.3328162426951811</v>
      </c>
      <c r="AO48" s="68">
        <f t="shared" si="117"/>
        <v>-76.559750678174979</v>
      </c>
      <c r="AP48" s="69">
        <f t="shared" si="118"/>
        <v>20.687339274796816</v>
      </c>
      <c r="AQ48" s="69">
        <f t="shared" si="119"/>
        <v>-55.872411403378166</v>
      </c>
      <c r="AS48" t="str">
        <f t="shared" si="143"/>
        <v>22 Health professionals</v>
      </c>
      <c r="AT48" s="18">
        <f t="shared" si="120"/>
        <v>1.8307887771661338</v>
      </c>
      <c r="AU48" s="18">
        <f t="shared" si="120"/>
        <v>2.0965831085781002</v>
      </c>
      <c r="AV48" s="18">
        <f t="shared" si="120"/>
        <v>2.1822933993661353</v>
      </c>
      <c r="AW48" s="18">
        <f t="shared" si="120"/>
        <v>2.1768315040975641</v>
      </c>
      <c r="AX48" s="18">
        <f t="shared" si="120"/>
        <v>2.0070630484712151</v>
      </c>
      <c r="AZ48" s="68">
        <f t="shared" si="121"/>
        <v>12.028628477952967</v>
      </c>
      <c r="BA48" s="69">
        <f t="shared" si="122"/>
        <v>54.404990822271593</v>
      </c>
      <c r="BB48" s="69">
        <f t="shared" si="123"/>
        <v>66.433619300224564</v>
      </c>
      <c r="BD48" t="str">
        <f t="shared" si="144"/>
        <v>22 Health professionals</v>
      </c>
      <c r="BE48" s="18">
        <f t="shared" si="124"/>
        <v>2.1936761582370763</v>
      </c>
      <c r="BF48" s="18">
        <f t="shared" si="124"/>
        <v>2.7629176557937103</v>
      </c>
      <c r="BG48" s="18">
        <f t="shared" si="124"/>
        <v>2.6325293365845166</v>
      </c>
      <c r="BH48" s="18">
        <f t="shared" si="124"/>
        <v>2.833731434795121</v>
      </c>
      <c r="BI48" s="18">
        <f t="shared" si="124"/>
        <v>2.7171318512914961</v>
      </c>
      <c r="BK48" s="68">
        <f t="shared" si="125"/>
        <v>8.8813823097223104</v>
      </c>
      <c r="BL48" s="69">
        <f t="shared" si="126"/>
        <v>61.829095184544855</v>
      </c>
      <c r="BM48" s="69">
        <f t="shared" si="127"/>
        <v>70.710477494267167</v>
      </c>
      <c r="BO48" t="str">
        <f t="shared" si="145"/>
        <v>22 Health professionals</v>
      </c>
      <c r="BP48" s="18">
        <f t="shared" si="128"/>
        <v>1.7191759097622579</v>
      </c>
      <c r="BQ48" s="18">
        <f t="shared" si="128"/>
        <v>2.0587460331778495</v>
      </c>
      <c r="BR48" s="18">
        <f t="shared" si="128"/>
        <v>1.9717435039297884</v>
      </c>
      <c r="BS48" s="18">
        <f t="shared" si="128"/>
        <v>2.0559944749988976</v>
      </c>
      <c r="BT48" s="18">
        <f t="shared" si="128"/>
        <v>1.9276800824460654</v>
      </c>
      <c r="BV48" s="68">
        <f t="shared" si="129"/>
        <v>-8.6433437361099017</v>
      </c>
      <c r="BW48" s="69">
        <f t="shared" si="130"/>
        <v>54.19700170970625</v>
      </c>
      <c r="BX48" s="69">
        <f t="shared" si="131"/>
        <v>45.553657973596344</v>
      </c>
      <c r="BZ48" t="str">
        <f t="shared" si="146"/>
        <v>22 Health professionals</v>
      </c>
      <c r="CA48" s="18">
        <f t="shared" si="132"/>
        <v>1.3483452872171231</v>
      </c>
      <c r="CB48" s="18">
        <f t="shared" si="132"/>
        <v>1.7938323189020118</v>
      </c>
      <c r="CC48" s="18">
        <f t="shared" si="132"/>
        <v>1.5116099802223359</v>
      </c>
      <c r="CD48" s="18">
        <f t="shared" si="132"/>
        <v>1.5473117022022296</v>
      </c>
      <c r="CE48" s="18">
        <f t="shared" si="132"/>
        <v>1.2423676264104633</v>
      </c>
      <c r="CG48" s="68">
        <f t="shared" si="133"/>
        <v>-55.631394096359621</v>
      </c>
      <c r="CH48" s="69">
        <f t="shared" si="134"/>
        <v>32.20257064375631</v>
      </c>
      <c r="CI48" s="69">
        <f t="shared" si="135"/>
        <v>-23.428823452603311</v>
      </c>
      <c r="CK48" t="str">
        <f t="shared" si="147"/>
        <v>22 Health professionals</v>
      </c>
      <c r="CL48" s="18">
        <f t="shared" si="136"/>
        <v>0.49013286291298186</v>
      </c>
      <c r="CM48" s="18">
        <f t="shared" si="136"/>
        <v>0.7337965623760353</v>
      </c>
      <c r="CN48" s="18">
        <f t="shared" si="136"/>
        <v>0.91805027248148519</v>
      </c>
      <c r="CO48" s="18">
        <f t="shared" si="136"/>
        <v>1.3121692513540857</v>
      </c>
      <c r="CP48" s="18">
        <f t="shared" si="136"/>
        <v>2.367536206638992</v>
      </c>
      <c r="CR48" s="68">
        <f t="shared" si="137"/>
        <v>6.908405558853965</v>
      </c>
      <c r="CS48" s="69">
        <f t="shared" si="138"/>
        <v>44.133354400127438</v>
      </c>
      <c r="CT48" s="69">
        <f t="shared" si="139"/>
        <v>51.041759958981402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28.041260886349033</v>
      </c>
      <c r="C49" s="18">
        <f t="shared" si="104"/>
        <v>24.156694156117041</v>
      </c>
      <c r="D49" s="18">
        <f t="shared" si="104"/>
        <v>25.80904264004063</v>
      </c>
      <c r="E49" s="18">
        <f t="shared" si="104"/>
        <v>24.009106696832895</v>
      </c>
      <c r="F49" s="18">
        <f t="shared" si="104"/>
        <v>20.850056867697504</v>
      </c>
      <c r="H49" s="68">
        <f t="shared" si="105"/>
        <v>55.06339667371725</v>
      </c>
      <c r="I49" s="69">
        <f t="shared" si="106"/>
        <v>63.728514785897907</v>
      </c>
      <c r="J49" s="69">
        <f t="shared" si="107"/>
        <v>118.79191145961516</v>
      </c>
      <c r="L49" t="str">
        <f t="shared" si="140"/>
        <v>23 Teaching and other educational professionals</v>
      </c>
      <c r="M49" s="18">
        <f t="shared" si="108"/>
        <v>22.870617984692068</v>
      </c>
      <c r="N49" s="18">
        <f t="shared" si="108"/>
        <v>20.198975134033887</v>
      </c>
      <c r="O49" s="18">
        <f t="shared" si="108"/>
        <v>21.203240515570236</v>
      </c>
      <c r="P49" s="18">
        <f t="shared" si="108"/>
        <v>19.815013068337286</v>
      </c>
      <c r="Q49" s="18">
        <f t="shared" si="108"/>
        <v>16.898207855713974</v>
      </c>
      <c r="S49" s="68">
        <f t="shared" si="109"/>
        <v>51.09038217990156</v>
      </c>
      <c r="T49" s="69">
        <f t="shared" si="110"/>
        <v>64.647158874008355</v>
      </c>
      <c r="U49" s="69">
        <f t="shared" si="111"/>
        <v>115.73754105390992</v>
      </c>
      <c r="W49" t="str">
        <f t="shared" si="141"/>
        <v>23 Teaching and other educational professionals</v>
      </c>
      <c r="X49" s="18">
        <f t="shared" si="112"/>
        <v>7.1992563641033884</v>
      </c>
      <c r="Y49" s="18">
        <f t="shared" si="112"/>
        <v>5.4854249814554743</v>
      </c>
      <c r="Z49" s="18">
        <f t="shared" si="112"/>
        <v>5.5614852807746207</v>
      </c>
      <c r="AA49" s="18">
        <f t="shared" si="112"/>
        <v>4.4089175990133702</v>
      </c>
      <c r="AB49" s="18">
        <f t="shared" si="112"/>
        <v>2.8271671978849722</v>
      </c>
      <c r="AD49" s="68">
        <f t="shared" si="113"/>
        <v>-36.591174554716531</v>
      </c>
      <c r="AE49" s="69">
        <f t="shared" si="114"/>
        <v>43.01970209025869</v>
      </c>
      <c r="AF49" s="69">
        <f t="shared" si="115"/>
        <v>6.4285275355421581</v>
      </c>
      <c r="AH49" t="str">
        <f t="shared" si="142"/>
        <v>23 Teaching and other educational professionals</v>
      </c>
      <c r="AI49" s="18">
        <f t="shared" si="116"/>
        <v>3.193171252344821</v>
      </c>
      <c r="AJ49" s="18">
        <f t="shared" si="116"/>
        <v>1.6624038778585541</v>
      </c>
      <c r="AK49" s="18">
        <f t="shared" si="116"/>
        <v>1.4823967838732137</v>
      </c>
      <c r="AL49" s="18">
        <f t="shared" si="116"/>
        <v>0.97808677492802476</v>
      </c>
      <c r="AM49" s="18">
        <f t="shared" si="116"/>
        <v>0.92258349983538812</v>
      </c>
      <c r="AO49" s="68">
        <f t="shared" si="117"/>
        <v>-30.996070560236294</v>
      </c>
      <c r="AP49" s="69">
        <f t="shared" si="118"/>
        <v>20.440942572059743</v>
      </c>
      <c r="AQ49" s="69">
        <f t="shared" si="119"/>
        <v>-10.555127988176551</v>
      </c>
      <c r="AS49" t="str">
        <f t="shared" si="143"/>
        <v>23 Teaching and other educational professionals</v>
      </c>
      <c r="AT49" s="18">
        <f t="shared" si="120"/>
        <v>0.79209160955097135</v>
      </c>
      <c r="AU49" s="18">
        <f t="shared" si="120"/>
        <v>0.68148886605255399</v>
      </c>
      <c r="AV49" s="18">
        <f t="shared" si="120"/>
        <v>0.72021600272977271</v>
      </c>
      <c r="AW49" s="18">
        <f t="shared" si="120"/>
        <v>0.56410270936030005</v>
      </c>
      <c r="AX49" s="18">
        <f t="shared" si="120"/>
        <v>0.42007279022585858</v>
      </c>
      <c r="AZ49" s="68">
        <f t="shared" si="121"/>
        <v>-28.953460812242898</v>
      </c>
      <c r="BA49" s="69">
        <f t="shared" si="122"/>
        <v>39.894216087085987</v>
      </c>
      <c r="BB49" s="69">
        <f t="shared" si="123"/>
        <v>10.94075527484309</v>
      </c>
      <c r="BD49" t="str">
        <f t="shared" si="144"/>
        <v>23 Teaching and other educational professionals</v>
      </c>
      <c r="BE49" s="18">
        <f t="shared" si="124"/>
        <v>0.85311966806927342</v>
      </c>
      <c r="BF49" s="18">
        <f t="shared" si="124"/>
        <v>0.78185365159105447</v>
      </c>
      <c r="BG49" s="18">
        <f t="shared" si="124"/>
        <v>0.88405997927934776</v>
      </c>
      <c r="BH49" s="18">
        <f t="shared" si="124"/>
        <v>0.85174596017860493</v>
      </c>
      <c r="BI49" s="18">
        <f t="shared" si="124"/>
        <v>0.86396713944093473</v>
      </c>
      <c r="BK49" s="68">
        <f t="shared" si="125"/>
        <v>3.0935811133634927</v>
      </c>
      <c r="BL49" s="69">
        <f t="shared" si="126"/>
        <v>44.933582996700693</v>
      </c>
      <c r="BM49" s="69">
        <f t="shared" si="127"/>
        <v>48.027164110064184</v>
      </c>
      <c r="BO49" t="str">
        <f t="shared" si="145"/>
        <v>23 Teaching and other educational professionals</v>
      </c>
      <c r="BP49" s="18">
        <f t="shared" si="128"/>
        <v>0.70743241319902506</v>
      </c>
      <c r="BQ49" s="18">
        <f t="shared" si="128"/>
        <v>0.66840393248755137</v>
      </c>
      <c r="BR49" s="18">
        <f t="shared" si="128"/>
        <v>0.7019923467660496</v>
      </c>
      <c r="BS49" s="18">
        <f t="shared" si="128"/>
        <v>0.65946696512559067</v>
      </c>
      <c r="BT49" s="18">
        <f t="shared" si="128"/>
        <v>0.5953224446437263</v>
      </c>
      <c r="BV49" s="68">
        <f t="shared" si="129"/>
        <v>-20.754331515190824</v>
      </c>
      <c r="BW49" s="69">
        <f t="shared" si="130"/>
        <v>48.108683923035962</v>
      </c>
      <c r="BX49" s="69">
        <f t="shared" si="131"/>
        <v>27.354352407845141</v>
      </c>
      <c r="BZ49" t="str">
        <f t="shared" si="146"/>
        <v>23 Teaching and other educational professionals</v>
      </c>
      <c r="CA49" s="18">
        <f t="shared" si="132"/>
        <v>0.69486695966483369</v>
      </c>
      <c r="CB49" s="18">
        <f t="shared" si="132"/>
        <v>0.72443159366508136</v>
      </c>
      <c r="CC49" s="18">
        <f t="shared" si="132"/>
        <v>0.80681071071175126</v>
      </c>
      <c r="CD49" s="18">
        <f t="shared" si="132"/>
        <v>0.80149737718190239</v>
      </c>
      <c r="CE49" s="18">
        <f t="shared" si="132"/>
        <v>0.77487723758972205</v>
      </c>
      <c r="CG49" s="68">
        <f t="shared" si="133"/>
        <v>-48.152638980475153</v>
      </c>
      <c r="CH49" s="69">
        <f t="shared" si="134"/>
        <v>36.013845943894786</v>
      </c>
      <c r="CI49" s="69">
        <f t="shared" si="135"/>
        <v>-12.138793036580372</v>
      </c>
      <c r="CK49" t="str">
        <f t="shared" si="147"/>
        <v>23 Teaching and other educational professionals</v>
      </c>
      <c r="CL49" s="18">
        <f t="shared" si="136"/>
        <v>0.3861097395300172</v>
      </c>
      <c r="CM49" s="18">
        <f t="shared" si="136"/>
        <v>0.46581546886417308</v>
      </c>
      <c r="CN49" s="18">
        <f t="shared" si="136"/>
        <v>0.66723158602628752</v>
      </c>
      <c r="CO49" s="18">
        <f t="shared" si="136"/>
        <v>0.80972438477188957</v>
      </c>
      <c r="CP49" s="18">
        <f t="shared" si="136"/>
        <v>1.0545194984131796</v>
      </c>
      <c r="CR49" s="68">
        <f t="shared" si="137"/>
        <v>-34.482139922329033</v>
      </c>
      <c r="CS49" s="69">
        <f t="shared" si="138"/>
        <v>34.145109757847685</v>
      </c>
      <c r="CT49" s="69">
        <f t="shared" si="139"/>
        <v>-0.33703016448134288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6.6336039643017779</v>
      </c>
      <c r="C50" s="18">
        <f t="shared" si="104"/>
        <v>6.9549089769926171</v>
      </c>
      <c r="D50" s="18">
        <f t="shared" si="104"/>
        <v>7.1886243936287242</v>
      </c>
      <c r="E50" s="18">
        <f t="shared" si="104"/>
        <v>7.83311178473787</v>
      </c>
      <c r="F50" s="18">
        <f t="shared" si="104"/>
        <v>8.2506812905768321</v>
      </c>
      <c r="H50" s="68">
        <f t="shared" si="105"/>
        <v>120.30175830347044</v>
      </c>
      <c r="I50" s="69">
        <f t="shared" si="106"/>
        <v>76.384646166187892</v>
      </c>
      <c r="J50" s="69">
        <f t="shared" si="107"/>
        <v>196.6864044696583</v>
      </c>
      <c r="L50" t="str">
        <f t="shared" si="140"/>
        <v>24 Business, media and public service professionals</v>
      </c>
      <c r="M50" s="18">
        <f t="shared" si="108"/>
        <v>12.162890007748132</v>
      </c>
      <c r="N50" s="18">
        <f t="shared" si="108"/>
        <v>13.19473306383304</v>
      </c>
      <c r="O50" s="18">
        <f t="shared" si="108"/>
        <v>13.178648744458682</v>
      </c>
      <c r="P50" s="18">
        <f t="shared" si="108"/>
        <v>13.475386056722552</v>
      </c>
      <c r="Q50" s="18">
        <f t="shared" si="108"/>
        <v>12.901816625721118</v>
      </c>
      <c r="S50" s="68">
        <f t="shared" si="109"/>
        <v>85.600180335916647</v>
      </c>
      <c r="T50" s="69">
        <f t="shared" si="110"/>
        <v>68.488363283877348</v>
      </c>
      <c r="U50" s="69">
        <f t="shared" si="111"/>
        <v>154.088543619794</v>
      </c>
      <c r="W50" t="str">
        <f t="shared" si="141"/>
        <v>24 Business, media and public service professionals</v>
      </c>
      <c r="X50" s="18">
        <f t="shared" si="112"/>
        <v>10.420243855457649</v>
      </c>
      <c r="Y50" s="18">
        <f t="shared" si="112"/>
        <v>10.909726749336127</v>
      </c>
      <c r="Z50" s="18">
        <f t="shared" si="112"/>
        <v>11.46756934038735</v>
      </c>
      <c r="AA50" s="18">
        <f t="shared" si="112"/>
        <v>11.622229200355694</v>
      </c>
      <c r="AB50" s="18">
        <f t="shared" si="112"/>
        <v>10.865583809481571</v>
      </c>
      <c r="AD50" s="68">
        <f t="shared" si="113"/>
        <v>18.187269336628496</v>
      </c>
      <c r="AE50" s="69">
        <f t="shared" si="114"/>
        <v>58.091297316379872</v>
      </c>
      <c r="AF50" s="69">
        <f t="shared" si="115"/>
        <v>76.278566653008369</v>
      </c>
      <c r="AH50" t="str">
        <f t="shared" si="142"/>
        <v>24 Business, media and public service professionals</v>
      </c>
      <c r="AI50" s="18">
        <f t="shared" si="116"/>
        <v>3.7645526793583559</v>
      </c>
      <c r="AJ50" s="18">
        <f t="shared" si="116"/>
        <v>3.820772845280699</v>
      </c>
      <c r="AK50" s="18">
        <f t="shared" si="116"/>
        <v>4.0878793758135439</v>
      </c>
      <c r="AL50" s="18">
        <f t="shared" si="116"/>
        <v>4.007482946579783</v>
      </c>
      <c r="AM50" s="18">
        <f t="shared" si="116"/>
        <v>3.7441681543061875</v>
      </c>
      <c r="AO50" s="68">
        <f t="shared" si="117"/>
        <v>1.5523262608943647</v>
      </c>
      <c r="AP50" s="69">
        <f t="shared" si="118"/>
        <v>38.049585574809655</v>
      </c>
      <c r="AQ50" s="69">
        <f t="shared" si="119"/>
        <v>39.601911835704023</v>
      </c>
      <c r="AS50" t="str">
        <f t="shared" si="143"/>
        <v>24 Business, media and public service professionals</v>
      </c>
      <c r="AT50" s="18">
        <f t="shared" si="120"/>
        <v>5.7567958419223437</v>
      </c>
      <c r="AU50" s="18">
        <f t="shared" si="120"/>
        <v>5.9995688394444562</v>
      </c>
      <c r="AV50" s="18">
        <f t="shared" si="120"/>
        <v>6.4743503433736427</v>
      </c>
      <c r="AW50" s="18">
        <f t="shared" si="120"/>
        <v>6.7708672146260334</v>
      </c>
      <c r="AX50" s="18">
        <f t="shared" si="120"/>
        <v>6.5582824437279346</v>
      </c>
      <c r="AZ50" s="68">
        <f t="shared" si="121"/>
        <v>23.38860742720988</v>
      </c>
      <c r="BA50" s="69">
        <f t="shared" si="122"/>
        <v>54.729281448555192</v>
      </c>
      <c r="BB50" s="69">
        <f t="shared" si="123"/>
        <v>78.117888875765075</v>
      </c>
      <c r="BD50" t="str">
        <f t="shared" si="144"/>
        <v>24 Business, media and public service professionals</v>
      </c>
      <c r="BE50" s="18">
        <f t="shared" si="124"/>
        <v>3.229223503196506</v>
      </c>
      <c r="BF50" s="18">
        <f t="shared" si="124"/>
        <v>3.6676228738159442</v>
      </c>
      <c r="BG50" s="18">
        <f t="shared" si="124"/>
        <v>4.2254899031123072</v>
      </c>
      <c r="BH50" s="18">
        <f t="shared" si="124"/>
        <v>4.5078207002440953</v>
      </c>
      <c r="BI50" s="18">
        <f t="shared" si="124"/>
        <v>4.8786012989963181</v>
      </c>
      <c r="BK50" s="68">
        <f t="shared" si="125"/>
        <v>21.796382883260716</v>
      </c>
      <c r="BL50" s="69">
        <f t="shared" si="126"/>
        <v>48.189858425119972</v>
      </c>
      <c r="BM50" s="69">
        <f t="shared" si="127"/>
        <v>69.986241308380698</v>
      </c>
      <c r="BO50" t="str">
        <f t="shared" si="145"/>
        <v>24 Business, media and public service professionals</v>
      </c>
      <c r="BP50" s="18">
        <f t="shared" si="128"/>
        <v>2.3759125159572854</v>
      </c>
      <c r="BQ50" s="18">
        <f t="shared" si="128"/>
        <v>2.5755754554477308</v>
      </c>
      <c r="BR50" s="18">
        <f t="shared" si="128"/>
        <v>2.9139993197654559</v>
      </c>
      <c r="BS50" s="18">
        <f t="shared" si="128"/>
        <v>2.9382186295512933</v>
      </c>
      <c r="BT50" s="18">
        <f t="shared" si="128"/>
        <v>2.9853338724638134</v>
      </c>
      <c r="BV50" s="68">
        <f t="shared" si="129"/>
        <v>-4.2675625221273785</v>
      </c>
      <c r="BW50" s="69">
        <f t="shared" si="130"/>
        <v>44.328908015842337</v>
      </c>
      <c r="BX50" s="69">
        <f t="shared" si="131"/>
        <v>40.06134549371496</v>
      </c>
      <c r="BZ50" t="str">
        <f t="shared" si="146"/>
        <v>24 Business, media and public service professionals</v>
      </c>
      <c r="CA50" s="18">
        <f t="shared" si="132"/>
        <v>2.1469674906903116</v>
      </c>
      <c r="CB50" s="18">
        <f t="shared" si="132"/>
        <v>2.5164945439257571</v>
      </c>
      <c r="CC50" s="18">
        <f t="shared" si="132"/>
        <v>2.8977552359055547</v>
      </c>
      <c r="CD50" s="18">
        <f t="shared" si="132"/>
        <v>3.0512859856880445</v>
      </c>
      <c r="CE50" s="18">
        <f t="shared" si="132"/>
        <v>3.2599175021016475</v>
      </c>
      <c r="CG50" s="68">
        <f t="shared" si="133"/>
        <v>-39.269015974374135</v>
      </c>
      <c r="CH50" s="69">
        <f t="shared" si="134"/>
        <v>32.464903006525859</v>
      </c>
      <c r="CI50" s="69">
        <f t="shared" si="135"/>
        <v>-6.8041129678482744</v>
      </c>
      <c r="CK50" t="str">
        <f t="shared" si="147"/>
        <v>24 Business, media and public service professionals</v>
      </c>
      <c r="CL50" s="18">
        <f t="shared" si="136"/>
        <v>1.3067472720651072</v>
      </c>
      <c r="CM50" s="18">
        <f t="shared" si="136"/>
        <v>1.7756310676397344</v>
      </c>
      <c r="CN50" s="18">
        <f t="shared" si="136"/>
        <v>2.1730331596484889</v>
      </c>
      <c r="CO50" s="18">
        <f t="shared" si="136"/>
        <v>2.5834704583745087</v>
      </c>
      <c r="CP50" s="18">
        <f t="shared" si="136"/>
        <v>3.1921010883356367</v>
      </c>
      <c r="CR50" s="68">
        <f t="shared" si="137"/>
        <v>-39.103550870223827</v>
      </c>
      <c r="CS50" s="69">
        <f t="shared" si="138"/>
        <v>27.175558191146461</v>
      </c>
      <c r="CT50" s="69">
        <f t="shared" si="139"/>
        <v>-11.927992679077365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2.1693421479842572</v>
      </c>
      <c r="C51" s="18">
        <f t="shared" si="104"/>
        <v>2.3442678295986128</v>
      </c>
      <c r="D51" s="18">
        <f t="shared" si="104"/>
        <v>2.2883861591927368</v>
      </c>
      <c r="E51" s="18">
        <f t="shared" si="104"/>
        <v>2.1600245716592226</v>
      </c>
      <c r="F51" s="18">
        <f t="shared" si="104"/>
        <v>2.4043394433094929</v>
      </c>
      <c r="H51" s="68">
        <f t="shared" si="105"/>
        <v>101.6695889197474</v>
      </c>
      <c r="I51" s="69">
        <f t="shared" si="106"/>
        <v>63.796351678373121</v>
      </c>
      <c r="J51" s="69">
        <f t="shared" si="107"/>
        <v>165.46594059812051</v>
      </c>
      <c r="L51" t="str">
        <f t="shared" si="140"/>
        <v>31 Science, engineering and technology associate professionals</v>
      </c>
      <c r="M51" s="18">
        <f t="shared" si="108"/>
        <v>2.0267959286217381</v>
      </c>
      <c r="N51" s="18">
        <f t="shared" si="108"/>
        <v>2.09580383378636</v>
      </c>
      <c r="O51" s="18">
        <f t="shared" si="108"/>
        <v>2.0257844953326365</v>
      </c>
      <c r="P51" s="18">
        <f t="shared" si="108"/>
        <v>1.7102138118203845</v>
      </c>
      <c r="Q51" s="18">
        <f t="shared" si="108"/>
        <v>1.6351244713871098</v>
      </c>
      <c r="S51" s="68">
        <f t="shared" si="109"/>
        <v>53.022744556248902</v>
      </c>
      <c r="T51" s="69">
        <f t="shared" si="110"/>
        <v>49.967143054111979</v>
      </c>
      <c r="U51" s="69">
        <f t="shared" si="111"/>
        <v>102.98988761036088</v>
      </c>
      <c r="W51" t="str">
        <f t="shared" si="141"/>
        <v>31 Science, engineering and technology associate professionals</v>
      </c>
      <c r="X51" s="18">
        <f t="shared" si="112"/>
        <v>2.314764311665273</v>
      </c>
      <c r="Y51" s="18">
        <f t="shared" si="112"/>
        <v>2.4729752336981363</v>
      </c>
      <c r="Z51" s="18">
        <f t="shared" si="112"/>
        <v>2.4560611659220939</v>
      </c>
      <c r="AA51" s="18">
        <f t="shared" si="112"/>
        <v>2.1091536134908204</v>
      </c>
      <c r="AB51" s="18">
        <f t="shared" si="112"/>
        <v>2.0141656088940141</v>
      </c>
      <c r="AD51" s="68">
        <f t="shared" si="113"/>
        <v>2.2927856219823415</v>
      </c>
      <c r="AE51" s="69">
        <f t="shared" si="114"/>
        <v>42.428549492424665</v>
      </c>
      <c r="AF51" s="69">
        <f t="shared" si="115"/>
        <v>44.721335114407005</v>
      </c>
      <c r="AH51" t="str">
        <f t="shared" si="142"/>
        <v>31 Science, engineering and technology associate professionals</v>
      </c>
      <c r="AI51" s="18">
        <f t="shared" si="116"/>
        <v>1.249242385096522</v>
      </c>
      <c r="AJ51" s="18">
        <f t="shared" si="116"/>
        <v>1.5136462659231062</v>
      </c>
      <c r="AK51" s="18">
        <f t="shared" si="116"/>
        <v>1.6142838533443151</v>
      </c>
      <c r="AL51" s="18">
        <f t="shared" si="116"/>
        <v>1.6268540744172892</v>
      </c>
      <c r="AM51" s="18">
        <f t="shared" si="116"/>
        <v>1.9014999342226371</v>
      </c>
      <c r="AO51" s="68">
        <f t="shared" si="117"/>
        <v>30.601755712790933</v>
      </c>
      <c r="AP51" s="69">
        <f t="shared" si="118"/>
        <v>50.390158354759109</v>
      </c>
      <c r="AQ51" s="69">
        <f t="shared" si="119"/>
        <v>80.991914067550056</v>
      </c>
      <c r="AS51" t="str">
        <f t="shared" si="143"/>
        <v>31 Science, engineering and technology associate professionals</v>
      </c>
      <c r="AT51" s="18">
        <f t="shared" si="120"/>
        <v>3.5039457538785039</v>
      </c>
      <c r="AU51" s="18">
        <f t="shared" si="120"/>
        <v>3.5144506493710828</v>
      </c>
      <c r="AV51" s="18">
        <f t="shared" si="120"/>
        <v>3.4790734235827223</v>
      </c>
      <c r="AW51" s="18">
        <f t="shared" si="120"/>
        <v>2.7249288257456512</v>
      </c>
      <c r="AX51" s="18">
        <f t="shared" si="120"/>
        <v>2.3075681282259408</v>
      </c>
      <c r="AZ51" s="68">
        <f t="shared" si="121"/>
        <v>-19.207307731132598</v>
      </c>
      <c r="BA51" s="69">
        <f t="shared" si="122"/>
        <v>30.987343999214566</v>
      </c>
      <c r="BB51" s="69">
        <f t="shared" si="123"/>
        <v>11.78003626808197</v>
      </c>
      <c r="BD51" t="str">
        <f t="shared" si="144"/>
        <v>31 Science, engineering and technology associate professionals</v>
      </c>
      <c r="BE51" s="18">
        <f t="shared" si="124"/>
        <v>1.4607425649751173</v>
      </c>
      <c r="BF51" s="18">
        <f t="shared" si="124"/>
        <v>1.4283719604310421</v>
      </c>
      <c r="BG51" s="18">
        <f t="shared" si="124"/>
        <v>1.6288872506488601</v>
      </c>
      <c r="BH51" s="18">
        <f t="shared" si="124"/>
        <v>1.2487672071025586</v>
      </c>
      <c r="BI51" s="18">
        <f t="shared" si="124"/>
        <v>1.0674651866900458</v>
      </c>
      <c r="BK51" s="68">
        <f t="shared" si="125"/>
        <v>-30.868046658184799</v>
      </c>
      <c r="BL51" s="69">
        <f t="shared" si="126"/>
        <v>27.469720373695246</v>
      </c>
      <c r="BM51" s="69">
        <f t="shared" si="127"/>
        <v>-3.3983262844895537</v>
      </c>
      <c r="BO51" t="str">
        <f t="shared" si="145"/>
        <v>31 Science, engineering and technology associate professionals</v>
      </c>
      <c r="BP51" s="18">
        <f t="shared" si="128"/>
        <v>1.0504141935580773</v>
      </c>
      <c r="BQ51" s="18">
        <f t="shared" si="128"/>
        <v>1.1643475907280458</v>
      </c>
      <c r="BR51" s="18">
        <f t="shared" si="128"/>
        <v>1.3932035701119097</v>
      </c>
      <c r="BS51" s="18">
        <f t="shared" si="128"/>
        <v>1.1554807487587615</v>
      </c>
      <c r="BT51" s="18">
        <f t="shared" si="128"/>
        <v>1.23366582566159</v>
      </c>
      <c r="BV51" s="68">
        <f t="shared" si="129"/>
        <v>-17.255600243669068</v>
      </c>
      <c r="BW51" s="69">
        <f t="shared" si="130"/>
        <v>33.214729930153773</v>
      </c>
      <c r="BX51" s="69">
        <f t="shared" si="131"/>
        <v>15.959129686484705</v>
      </c>
      <c r="BZ51" t="str">
        <f t="shared" si="146"/>
        <v>31 Science, engineering and technology associate professionals</v>
      </c>
      <c r="CA51" s="18">
        <f t="shared" si="132"/>
        <v>1.2203718527764729</v>
      </c>
      <c r="CB51" s="18">
        <f t="shared" si="132"/>
        <v>1.4340739613934566</v>
      </c>
      <c r="CC51" s="18">
        <f t="shared" si="132"/>
        <v>1.8137788514038946</v>
      </c>
      <c r="CD51" s="18">
        <f t="shared" si="132"/>
        <v>1.5426085519801178</v>
      </c>
      <c r="CE51" s="18">
        <f t="shared" si="132"/>
        <v>1.895867241117027</v>
      </c>
      <c r="CG51" s="68">
        <f t="shared" si="133"/>
        <v>-43.572735573224541</v>
      </c>
      <c r="CH51" s="69">
        <f t="shared" si="134"/>
        <v>25.359191573733924</v>
      </c>
      <c r="CI51" s="69">
        <f t="shared" si="135"/>
        <v>-18.213543999490614</v>
      </c>
      <c r="CK51" t="str">
        <f t="shared" si="147"/>
        <v>31 Science, engineering and technology associate professionals</v>
      </c>
      <c r="CL51" s="18">
        <f t="shared" si="136"/>
        <v>0.5990831470664526</v>
      </c>
      <c r="CM51" s="18">
        <f t="shared" si="136"/>
        <v>0.89307896018507926</v>
      </c>
      <c r="CN51" s="18">
        <f t="shared" si="136"/>
        <v>1.188910370658478</v>
      </c>
      <c r="CO51" s="18">
        <f t="shared" si="136"/>
        <v>1.4441315823486101</v>
      </c>
      <c r="CP51" s="18">
        <f t="shared" si="136"/>
        <v>2.5926319696189517</v>
      </c>
      <c r="CR51" s="68">
        <f t="shared" si="137"/>
        <v>-9.5989564930501281</v>
      </c>
      <c r="CS51" s="69">
        <f t="shared" si="138"/>
        <v>32.56575531406051</v>
      </c>
      <c r="CT51" s="69">
        <f t="shared" si="139"/>
        <v>22.966798821010379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0.52016291238318813</v>
      </c>
      <c r="C52" s="18">
        <f t="shared" si="104"/>
        <v>0.56633585139532239</v>
      </c>
      <c r="D52" s="18">
        <f t="shared" si="104"/>
        <v>0.52484543740260603</v>
      </c>
      <c r="E52" s="18">
        <f t="shared" si="104"/>
        <v>0.58118898952854736</v>
      </c>
      <c r="F52" s="18">
        <f t="shared" si="104"/>
        <v>0.76739049489152034</v>
      </c>
      <c r="H52" s="68">
        <f t="shared" si="105"/>
        <v>180.64604981182725</v>
      </c>
      <c r="I52" s="69">
        <f t="shared" si="106"/>
        <v>101.94571427684869</v>
      </c>
      <c r="J52" s="69">
        <f t="shared" si="107"/>
        <v>282.59176408867597</v>
      </c>
      <c r="L52" t="str">
        <f t="shared" si="140"/>
        <v>32 Health and social care associate professionals</v>
      </c>
      <c r="M52" s="18">
        <f t="shared" si="108"/>
        <v>2.0023924368860651</v>
      </c>
      <c r="N52" s="18">
        <f t="shared" si="108"/>
        <v>2.3653598034743797</v>
      </c>
      <c r="O52" s="18">
        <f t="shared" si="108"/>
        <v>2.4160274179360175</v>
      </c>
      <c r="P52" s="18">
        <f t="shared" si="108"/>
        <v>2.4905772823982342</v>
      </c>
      <c r="Q52" s="18">
        <f t="shared" si="108"/>
        <v>2.9543886901835354</v>
      </c>
      <c r="S52" s="68">
        <f t="shared" si="109"/>
        <v>131.82709077369051</v>
      </c>
      <c r="T52" s="69">
        <f t="shared" si="110"/>
        <v>86.469123898817386</v>
      </c>
      <c r="U52" s="69">
        <f t="shared" si="111"/>
        <v>218.29621467250792</v>
      </c>
      <c r="W52" t="str">
        <f t="shared" si="141"/>
        <v>32 Health and social care associate professionals</v>
      </c>
      <c r="X52" s="18">
        <f t="shared" si="112"/>
        <v>2.9094440064468667</v>
      </c>
      <c r="Y52" s="18">
        <f t="shared" si="112"/>
        <v>3.4615556530019354</v>
      </c>
      <c r="Z52" s="18">
        <f t="shared" si="112"/>
        <v>3.456075112375312</v>
      </c>
      <c r="AA52" s="18">
        <f t="shared" si="112"/>
        <v>3.5731857843036736</v>
      </c>
      <c r="AB52" s="18">
        <f t="shared" si="112"/>
        <v>3.6794164620958911</v>
      </c>
      <c r="AD52" s="68">
        <f t="shared" si="113"/>
        <v>32.795935249246092</v>
      </c>
      <c r="AE52" s="69">
        <f t="shared" si="114"/>
        <v>75.440438274602329</v>
      </c>
      <c r="AF52" s="69">
        <f t="shared" si="115"/>
        <v>108.23637352384843</v>
      </c>
      <c r="AH52" t="str">
        <f t="shared" si="142"/>
        <v>32 Health and social care associate professionals</v>
      </c>
      <c r="AI52" s="18">
        <f t="shared" si="116"/>
        <v>6.5510685746962558</v>
      </c>
      <c r="AJ52" s="18">
        <f t="shared" si="116"/>
        <v>6.3825555549329005</v>
      </c>
      <c r="AK52" s="18">
        <f t="shared" si="116"/>
        <v>6.0224629185604499</v>
      </c>
      <c r="AL52" s="18">
        <f t="shared" si="116"/>
        <v>4.6315345046738896</v>
      </c>
      <c r="AM52" s="18">
        <f t="shared" si="116"/>
        <v>2.5787988298705971</v>
      </c>
      <c r="AO52" s="68">
        <f t="shared" si="117"/>
        <v>-52.523801909093415</v>
      </c>
      <c r="AP52" s="69">
        <f t="shared" si="118"/>
        <v>30.662866883941632</v>
      </c>
      <c r="AQ52" s="69">
        <f t="shared" si="119"/>
        <v>-21.860935025151786</v>
      </c>
      <c r="AS52" t="str">
        <f t="shared" si="143"/>
        <v>32 Health and social care associate professionals</v>
      </c>
      <c r="AT52" s="18">
        <f t="shared" si="120"/>
        <v>1.3806902506088867</v>
      </c>
      <c r="AU52" s="18">
        <f t="shared" si="120"/>
        <v>1.5517206692704728</v>
      </c>
      <c r="AV52" s="18">
        <f t="shared" si="120"/>
        <v>1.6628252472898439</v>
      </c>
      <c r="AW52" s="18">
        <f t="shared" si="120"/>
        <v>1.513514012218321</v>
      </c>
      <c r="AX52" s="18">
        <f t="shared" si="120"/>
        <v>1.4383731904467274</v>
      </c>
      <c r="AZ52" s="68">
        <f t="shared" si="121"/>
        <v>5.3673633516870929</v>
      </c>
      <c r="BA52" s="69">
        <f t="shared" si="122"/>
        <v>56.355438056887074</v>
      </c>
      <c r="BB52" s="69">
        <f t="shared" si="123"/>
        <v>61.722801408574156</v>
      </c>
      <c r="BD52" t="str">
        <f t="shared" si="144"/>
        <v>32 Health and social care associate professionals</v>
      </c>
      <c r="BE52" s="18">
        <f t="shared" si="124"/>
        <v>1.5210724969993556</v>
      </c>
      <c r="BF52" s="18">
        <f t="shared" si="124"/>
        <v>1.8831511393661411</v>
      </c>
      <c r="BG52" s="18">
        <f t="shared" si="124"/>
        <v>1.8700519401870841</v>
      </c>
      <c r="BH52" s="18">
        <f t="shared" si="124"/>
        <v>1.8785225103187548</v>
      </c>
      <c r="BI52" s="18">
        <f t="shared" si="124"/>
        <v>1.9307560411022404</v>
      </c>
      <c r="BK52" s="68">
        <f t="shared" si="125"/>
        <v>8.9155440627912537</v>
      </c>
      <c r="BL52" s="69">
        <f t="shared" si="126"/>
        <v>60.207100394305577</v>
      </c>
      <c r="BM52" s="69">
        <f t="shared" si="127"/>
        <v>69.12264445709684</v>
      </c>
      <c r="BO52" t="str">
        <f t="shared" si="145"/>
        <v>32 Health and social care associate professionals</v>
      </c>
      <c r="BP52" s="18">
        <f t="shared" si="128"/>
        <v>1.2352689702793078</v>
      </c>
      <c r="BQ52" s="18">
        <f t="shared" si="128"/>
        <v>1.4332947171662849</v>
      </c>
      <c r="BR52" s="18">
        <f t="shared" si="128"/>
        <v>1.3696915416643656</v>
      </c>
      <c r="BS52" s="18">
        <f t="shared" si="128"/>
        <v>1.3105417678683069</v>
      </c>
      <c r="BT52" s="18">
        <f t="shared" si="128"/>
        <v>1.1883338557013625</v>
      </c>
      <c r="BV52" s="68">
        <f t="shared" si="129"/>
        <v>-18.927913419877736</v>
      </c>
      <c r="BW52" s="69">
        <f t="shared" si="130"/>
        <v>51.570915114930017</v>
      </c>
      <c r="BX52" s="69">
        <f t="shared" si="131"/>
        <v>32.643001695052284</v>
      </c>
      <c r="BZ52" t="str">
        <f t="shared" si="146"/>
        <v>32 Health and social care associate professionals</v>
      </c>
      <c r="CA52" s="18">
        <f t="shared" si="132"/>
        <v>0.73304502494711943</v>
      </c>
      <c r="CB52" s="18">
        <f t="shared" si="132"/>
        <v>0.8047821555018243</v>
      </c>
      <c r="CC52" s="18">
        <f t="shared" si="132"/>
        <v>0.73565781502018013</v>
      </c>
      <c r="CD52" s="18">
        <f t="shared" si="132"/>
        <v>0.67176597820132766</v>
      </c>
      <c r="CE52" s="18">
        <f t="shared" si="132"/>
        <v>0.60630094940328993</v>
      </c>
      <c r="CG52" s="68">
        <f t="shared" si="133"/>
        <v>-55.508422642956248</v>
      </c>
      <c r="CH52" s="69">
        <f t="shared" si="134"/>
        <v>30.468111777715485</v>
      </c>
      <c r="CI52" s="69">
        <f t="shared" si="135"/>
        <v>-25.040310865240762</v>
      </c>
      <c r="CK52" t="str">
        <f t="shared" si="147"/>
        <v>32 Health and social care associate professionals</v>
      </c>
      <c r="CL52" s="18">
        <f t="shared" si="136"/>
        <v>0.2457325278237639</v>
      </c>
      <c r="CM52" s="18">
        <f t="shared" si="136"/>
        <v>0.32977219223370791</v>
      </c>
      <c r="CN52" s="18">
        <f t="shared" si="136"/>
        <v>0.3868525684901758</v>
      </c>
      <c r="CO52" s="18">
        <f t="shared" si="136"/>
        <v>0.45253886773873953</v>
      </c>
      <c r="CP52" s="18">
        <f t="shared" si="136"/>
        <v>0.67536466304864118</v>
      </c>
      <c r="CR52" s="68">
        <f t="shared" si="137"/>
        <v>-27.627339898913881</v>
      </c>
      <c r="CS52" s="69">
        <f t="shared" si="138"/>
        <v>32.066228282628373</v>
      </c>
      <c r="CT52" s="69">
        <f t="shared" si="139"/>
        <v>4.438888383714489</v>
      </c>
    </row>
    <row r="53" spans="1:98" x14ac:dyDescent="0.2">
      <c r="A53" t="str">
        <f t="shared" si="103"/>
        <v>33 Protective service occupations</v>
      </c>
      <c r="B53" s="18">
        <f t="shared" si="104"/>
        <v>0.35488545303385699</v>
      </c>
      <c r="C53" s="18">
        <f t="shared" si="104"/>
        <v>0.35072357859386927</v>
      </c>
      <c r="D53" s="18">
        <f t="shared" si="104"/>
        <v>0.33125704488280416</v>
      </c>
      <c r="E53" s="18">
        <f t="shared" si="104"/>
        <v>0.41583180004784182</v>
      </c>
      <c r="F53" s="18">
        <f t="shared" si="104"/>
        <v>0.5259053873138142</v>
      </c>
      <c r="H53" s="68">
        <f t="shared" si="105"/>
        <v>204.73086240957517</v>
      </c>
      <c r="I53" s="69">
        <f t="shared" si="106"/>
        <v>74.998458436911221</v>
      </c>
      <c r="J53" s="69">
        <f t="shared" si="107"/>
        <v>279.72932084648642</v>
      </c>
      <c r="L53" t="str">
        <f t="shared" si="140"/>
        <v>33 Protective service occupations</v>
      </c>
      <c r="M53" s="18">
        <f t="shared" si="108"/>
        <v>0.70134510883892209</v>
      </c>
      <c r="N53" s="18">
        <f t="shared" si="108"/>
        <v>0.66365191676174518</v>
      </c>
      <c r="O53" s="18">
        <f t="shared" si="108"/>
        <v>0.61745496171869396</v>
      </c>
      <c r="P53" s="18">
        <f t="shared" si="108"/>
        <v>0.75612119488899188</v>
      </c>
      <c r="Q53" s="18">
        <f t="shared" si="108"/>
        <v>0.90357202334793096</v>
      </c>
      <c r="S53" s="68">
        <f t="shared" si="109"/>
        <v>177.43158462825403</v>
      </c>
      <c r="T53" s="69">
        <f t="shared" si="110"/>
        <v>60.673240369506274</v>
      </c>
      <c r="U53" s="69">
        <f t="shared" si="111"/>
        <v>238.10482499776035</v>
      </c>
      <c r="W53" t="str">
        <f t="shared" si="141"/>
        <v>33 Protective service occupations</v>
      </c>
      <c r="X53" s="18">
        <f t="shared" si="112"/>
        <v>1.365170938595071</v>
      </c>
      <c r="Y53" s="18">
        <f t="shared" si="112"/>
        <v>1.3835140419422047</v>
      </c>
      <c r="Z53" s="18">
        <f t="shared" si="112"/>
        <v>1.4777539626253757</v>
      </c>
      <c r="AA53" s="18">
        <f t="shared" si="112"/>
        <v>1.803789903313227</v>
      </c>
      <c r="AB53" s="18">
        <f t="shared" si="112"/>
        <v>2.2705335358123953</v>
      </c>
      <c r="AD53" s="68">
        <f t="shared" si="113"/>
        <v>91.652635436446786</v>
      </c>
      <c r="AE53" s="69">
        <f t="shared" si="114"/>
        <v>63.152631125293077</v>
      </c>
      <c r="AF53" s="69">
        <f t="shared" si="115"/>
        <v>154.80526656173984</v>
      </c>
      <c r="AH53" t="str">
        <f t="shared" si="142"/>
        <v>33 Protective service occupations</v>
      </c>
      <c r="AI53" s="18">
        <f t="shared" si="116"/>
        <v>1.1392491622655925</v>
      </c>
      <c r="AJ53" s="18">
        <f t="shared" si="116"/>
        <v>1.2186043431890796</v>
      </c>
      <c r="AK53" s="18">
        <f t="shared" si="116"/>
        <v>1.2867162477790812</v>
      </c>
      <c r="AL53" s="18">
        <f t="shared" si="116"/>
        <v>1.6897117373708321</v>
      </c>
      <c r="AM53" s="18">
        <f t="shared" si="116"/>
        <v>2.1660846118365127</v>
      </c>
      <c r="AO53" s="68">
        <f t="shared" si="117"/>
        <v>86.648814355078542</v>
      </c>
      <c r="AP53" s="69">
        <f t="shared" si="118"/>
        <v>55.302529608666532</v>
      </c>
      <c r="AQ53" s="69">
        <f t="shared" si="119"/>
        <v>141.95134396374507</v>
      </c>
      <c r="AS53" t="str">
        <f t="shared" si="143"/>
        <v>33 Protective service occupations</v>
      </c>
      <c r="AT53" s="18">
        <f t="shared" si="120"/>
        <v>1.1604003581726399</v>
      </c>
      <c r="AU53" s="18">
        <f t="shared" si="120"/>
        <v>1.0658147436468157</v>
      </c>
      <c r="AV53" s="18">
        <f t="shared" si="120"/>
        <v>1.1350744768502474</v>
      </c>
      <c r="AW53" s="18">
        <f t="shared" si="120"/>
        <v>1.239205417402176</v>
      </c>
      <c r="AX53" s="18">
        <f t="shared" si="120"/>
        <v>1.300464878059473</v>
      </c>
      <c r="AZ53" s="68">
        <f t="shared" si="121"/>
        <v>39.55821697802093</v>
      </c>
      <c r="BA53" s="69">
        <f t="shared" si="122"/>
        <v>47.756714734422857</v>
      </c>
      <c r="BB53" s="69">
        <f t="shared" si="123"/>
        <v>87.31493171244378</v>
      </c>
      <c r="BD53" t="str">
        <f t="shared" si="144"/>
        <v>33 Protective service occupations</v>
      </c>
      <c r="BE53" s="18">
        <f t="shared" si="124"/>
        <v>0.98471786876754186</v>
      </c>
      <c r="BF53" s="18">
        <f t="shared" si="124"/>
        <v>0.91919737264559831</v>
      </c>
      <c r="BG53" s="18">
        <f t="shared" si="124"/>
        <v>1.0132778648611731</v>
      </c>
      <c r="BH53" s="18">
        <f t="shared" si="124"/>
        <v>1.1277683999916008</v>
      </c>
      <c r="BI53" s="18">
        <f t="shared" si="124"/>
        <v>1.1554576826087124</v>
      </c>
      <c r="BK53" s="68">
        <f t="shared" si="125"/>
        <v>20.293350395409686</v>
      </c>
      <c r="BL53" s="69">
        <f t="shared" si="126"/>
        <v>30.025404882489461</v>
      </c>
      <c r="BM53" s="69">
        <f t="shared" si="127"/>
        <v>50.318755277899143</v>
      </c>
      <c r="BO53" t="str">
        <f t="shared" si="145"/>
        <v>33 Protective service occupations</v>
      </c>
      <c r="BP53" s="18">
        <f t="shared" si="128"/>
        <v>1.1385035414794753</v>
      </c>
      <c r="BQ53" s="18">
        <f t="shared" si="128"/>
        <v>1.1501626859306902</v>
      </c>
      <c r="BR53" s="18">
        <f t="shared" si="128"/>
        <v>1.2904395365747796</v>
      </c>
      <c r="BS53" s="18">
        <f t="shared" si="128"/>
        <v>1.4430531929484636</v>
      </c>
      <c r="BT53" s="18">
        <f t="shared" si="128"/>
        <v>1.4542151295325998</v>
      </c>
      <c r="BV53" s="68">
        <f t="shared" si="129"/>
        <v>5.3044325928746447</v>
      </c>
      <c r="BW53" s="69">
        <f t="shared" si="130"/>
        <v>35.153065649808198</v>
      </c>
      <c r="BX53" s="69">
        <f t="shared" si="131"/>
        <v>40.457498242682846</v>
      </c>
      <c r="BZ53" t="str">
        <f t="shared" si="146"/>
        <v>33 Protective service occupations</v>
      </c>
      <c r="CA53" s="18">
        <f t="shared" si="132"/>
        <v>0.97563059527202411</v>
      </c>
      <c r="CB53" s="18">
        <f t="shared" si="132"/>
        <v>1.0435620340907468</v>
      </c>
      <c r="CC53" s="18">
        <f t="shared" si="132"/>
        <v>1.1721005991868836</v>
      </c>
      <c r="CD53" s="18">
        <f t="shared" si="132"/>
        <v>1.3902337682550761</v>
      </c>
      <c r="CE53" s="18">
        <f t="shared" si="132"/>
        <v>1.4174592242987663</v>
      </c>
      <c r="CG53" s="68">
        <f t="shared" si="133"/>
        <v>-34.715347886731166</v>
      </c>
      <c r="CH53" s="69">
        <f t="shared" si="134"/>
        <v>32.073329887643375</v>
      </c>
      <c r="CI53" s="69">
        <f t="shared" si="135"/>
        <v>-2.642017999087785</v>
      </c>
      <c r="CK53" t="str">
        <f t="shared" si="147"/>
        <v>33 Protective service occupations</v>
      </c>
      <c r="CL53" s="18">
        <f t="shared" si="136"/>
        <v>0.43909153772421705</v>
      </c>
      <c r="CM53" s="18">
        <f t="shared" si="136"/>
        <v>0.44034826969485069</v>
      </c>
      <c r="CN53" s="18">
        <f t="shared" si="136"/>
        <v>0.49931962389941015</v>
      </c>
      <c r="CO53" s="18">
        <f t="shared" si="136"/>
        <v>0.60242201764208358</v>
      </c>
      <c r="CP53" s="18">
        <f t="shared" si="136"/>
        <v>0.78946438697471355</v>
      </c>
      <c r="CR53" s="68">
        <f t="shared" si="137"/>
        <v>-34.455599456861428</v>
      </c>
      <c r="CS53" s="69">
        <f t="shared" si="138"/>
        <v>18.182756752164686</v>
      </c>
      <c r="CT53" s="69">
        <f t="shared" si="139"/>
        <v>-16.272842704696743</v>
      </c>
    </row>
    <row r="54" spans="1:98" x14ac:dyDescent="0.2">
      <c r="A54" t="str">
        <f t="shared" si="103"/>
        <v>34 Culture, media and sports occupations</v>
      </c>
      <c r="B54" s="18">
        <f t="shared" si="104"/>
        <v>1.0083307221109405</v>
      </c>
      <c r="C54" s="18">
        <f t="shared" si="104"/>
        <v>1.1348250806220668</v>
      </c>
      <c r="D54" s="18">
        <f t="shared" si="104"/>
        <v>1.1784411177701386</v>
      </c>
      <c r="E54" s="18">
        <f t="shared" si="104"/>
        <v>1.100005984826717</v>
      </c>
      <c r="F54" s="18">
        <f t="shared" si="104"/>
        <v>1.077590087779501</v>
      </c>
      <c r="H54" s="68">
        <f t="shared" si="105"/>
        <v>75.517184947716288</v>
      </c>
      <c r="I54" s="69">
        <f t="shared" si="106"/>
        <v>68.341887125084156</v>
      </c>
      <c r="J54" s="69">
        <f t="shared" si="107"/>
        <v>143.85907207280047</v>
      </c>
      <c r="L54" t="str">
        <f t="shared" si="140"/>
        <v>34 Culture, media and sports occupations</v>
      </c>
      <c r="M54" s="18">
        <f t="shared" si="108"/>
        <v>3.2015999115085436</v>
      </c>
      <c r="N54" s="18">
        <f t="shared" si="108"/>
        <v>3.2181314411136239</v>
      </c>
      <c r="O54" s="18">
        <f t="shared" si="108"/>
        <v>3.2113180232701719</v>
      </c>
      <c r="P54" s="18">
        <f t="shared" si="108"/>
        <v>2.7720476837463077</v>
      </c>
      <c r="Q54" s="18">
        <f t="shared" si="108"/>
        <v>2.6168229308846822</v>
      </c>
      <c r="S54" s="68">
        <f t="shared" si="109"/>
        <v>54.486107871696021</v>
      </c>
      <c r="T54" s="69">
        <f t="shared" si="110"/>
        <v>60.727612319748779</v>
      </c>
      <c r="U54" s="69">
        <f t="shared" si="111"/>
        <v>115.21372019144481</v>
      </c>
      <c r="W54" t="str">
        <f t="shared" si="141"/>
        <v>34 Culture, media and sports occupations</v>
      </c>
      <c r="X54" s="18">
        <f t="shared" si="112"/>
        <v>3.7812899167691283</v>
      </c>
      <c r="Y54" s="18">
        <f t="shared" si="112"/>
        <v>3.7511172538083226</v>
      </c>
      <c r="Z54" s="18">
        <f t="shared" si="112"/>
        <v>3.5247605680080363</v>
      </c>
      <c r="AA54" s="18">
        <f t="shared" si="112"/>
        <v>3.0945305316736436</v>
      </c>
      <c r="AB54" s="18">
        <f t="shared" si="112"/>
        <v>2.9568008959798253</v>
      </c>
      <c r="AD54" s="68">
        <f t="shared" si="113"/>
        <v>4.6360814506871391</v>
      </c>
      <c r="AE54" s="69">
        <f t="shared" si="114"/>
        <v>47.70796903260495</v>
      </c>
      <c r="AF54" s="69">
        <f t="shared" si="115"/>
        <v>52.344050483292094</v>
      </c>
      <c r="AH54" t="str">
        <f t="shared" si="142"/>
        <v>34 Culture, media and sports occupations</v>
      </c>
      <c r="AI54" s="18">
        <f t="shared" si="116"/>
        <v>1.59244651832068</v>
      </c>
      <c r="AJ54" s="18">
        <f t="shared" si="116"/>
        <v>1.522295954169852</v>
      </c>
      <c r="AK54" s="18">
        <f t="shared" si="116"/>
        <v>1.6469692884509124</v>
      </c>
      <c r="AL54" s="18">
        <f t="shared" si="116"/>
        <v>1.638496520152112</v>
      </c>
      <c r="AM54" s="18">
        <f t="shared" si="116"/>
        <v>1.9346913418374361</v>
      </c>
      <c r="AO54" s="68">
        <f t="shared" si="117"/>
        <v>30.244319408925648</v>
      </c>
      <c r="AP54" s="69">
        <f t="shared" si="118"/>
        <v>56.09131299432989</v>
      </c>
      <c r="AQ54" s="69">
        <f t="shared" si="119"/>
        <v>86.335632403255545</v>
      </c>
      <c r="AS54" t="str">
        <f t="shared" si="143"/>
        <v>34 Culture, media and sports occupations</v>
      </c>
      <c r="AT54" s="18">
        <f t="shared" si="120"/>
        <v>2.0615383792537578</v>
      </c>
      <c r="AU54" s="18">
        <f t="shared" si="120"/>
        <v>2.0146526355120029</v>
      </c>
      <c r="AV54" s="18">
        <f t="shared" si="120"/>
        <v>1.9158797081899006</v>
      </c>
      <c r="AW54" s="18">
        <f t="shared" si="120"/>
        <v>1.596719146849795</v>
      </c>
      <c r="AX54" s="18">
        <f t="shared" si="120"/>
        <v>1.4417452036227931</v>
      </c>
      <c r="AZ54" s="68">
        <f t="shared" si="121"/>
        <v>-8.3354479443034215</v>
      </c>
      <c r="BA54" s="69">
        <f t="shared" si="122"/>
        <v>42.102967348691017</v>
      </c>
      <c r="BB54" s="69">
        <f t="shared" si="123"/>
        <v>33.767519404387599</v>
      </c>
      <c r="BD54" t="str">
        <f t="shared" si="144"/>
        <v>34 Culture, media and sports occupations</v>
      </c>
      <c r="BE54" s="18">
        <f t="shared" si="124"/>
        <v>1.5032095199119377</v>
      </c>
      <c r="BF54" s="18">
        <f t="shared" si="124"/>
        <v>1.4618771475419483</v>
      </c>
      <c r="BG54" s="18">
        <f t="shared" si="124"/>
        <v>1.5772996726418937</v>
      </c>
      <c r="BH54" s="18">
        <f t="shared" si="124"/>
        <v>1.4070345926843357</v>
      </c>
      <c r="BI54" s="18">
        <f t="shared" si="124"/>
        <v>1.5702574954495527</v>
      </c>
      <c r="BK54" s="68">
        <f t="shared" si="125"/>
        <v>5.0201886150978483</v>
      </c>
      <c r="BL54" s="69">
        <f t="shared" si="126"/>
        <v>38.68245402037239</v>
      </c>
      <c r="BM54" s="69">
        <f t="shared" si="127"/>
        <v>43.702642635470241</v>
      </c>
      <c r="BO54" t="str">
        <f t="shared" si="145"/>
        <v>34 Culture, media and sports occupations</v>
      </c>
      <c r="BP54" s="18">
        <f t="shared" si="128"/>
        <v>0.77584908319518064</v>
      </c>
      <c r="BQ54" s="18">
        <f t="shared" si="128"/>
        <v>0.71695280127208216</v>
      </c>
      <c r="BR54" s="18">
        <f t="shared" si="128"/>
        <v>0.73278100349357211</v>
      </c>
      <c r="BS54" s="18">
        <f t="shared" si="128"/>
        <v>0.58413950208018228</v>
      </c>
      <c r="BT54" s="18">
        <f t="shared" si="128"/>
        <v>0.49279803325302085</v>
      </c>
      <c r="BV54" s="68">
        <f t="shared" si="129"/>
        <v>-37.157939296088387</v>
      </c>
      <c r="BW54" s="69">
        <f t="shared" si="130"/>
        <v>29.978091272070966</v>
      </c>
      <c r="BX54" s="69">
        <f t="shared" si="131"/>
        <v>-7.1798480240174252</v>
      </c>
      <c r="BZ54" t="str">
        <f t="shared" si="146"/>
        <v>34 Culture, media and sports occupations</v>
      </c>
      <c r="CA54" s="18">
        <f t="shared" si="132"/>
        <v>0.82857074066745273</v>
      </c>
      <c r="CB54" s="18">
        <f t="shared" si="132"/>
        <v>0.79216478431620541</v>
      </c>
      <c r="CC54" s="18">
        <f t="shared" si="132"/>
        <v>0.84632837255833571</v>
      </c>
      <c r="CD54" s="18">
        <f t="shared" si="132"/>
        <v>0.68828032875166478</v>
      </c>
      <c r="CE54" s="18">
        <f t="shared" si="132"/>
        <v>0.61877638199196672</v>
      </c>
      <c r="CG54" s="68">
        <f t="shared" si="133"/>
        <v>-60.530626221486983</v>
      </c>
      <c r="CH54" s="69">
        <f t="shared" si="134"/>
        <v>22.525529027569572</v>
      </c>
      <c r="CI54" s="69">
        <f t="shared" si="135"/>
        <v>-38.005097193917415</v>
      </c>
      <c r="CK54" t="str">
        <f t="shared" si="147"/>
        <v>34 Culture, media and sports occupations</v>
      </c>
      <c r="CL54" s="18">
        <f t="shared" si="136"/>
        <v>0.74432047420455516</v>
      </c>
      <c r="CM54" s="18">
        <f t="shared" si="136"/>
        <v>0.92954870003115386</v>
      </c>
      <c r="CN54" s="18">
        <f t="shared" si="136"/>
        <v>1.0103284285973755</v>
      </c>
      <c r="CO54" s="18">
        <f t="shared" si="136"/>
        <v>0.97711275560795374</v>
      </c>
      <c r="CP54" s="18">
        <f t="shared" si="136"/>
        <v>1.2177131983938843</v>
      </c>
      <c r="CR54" s="68">
        <f t="shared" si="137"/>
        <v>-50.035203046890246</v>
      </c>
      <c r="CS54" s="69">
        <f t="shared" si="138"/>
        <v>23.018518193312371</v>
      </c>
      <c r="CT54" s="69">
        <f t="shared" si="139"/>
        <v>-27.016684853577871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5.4153997495834343</v>
      </c>
      <c r="C55" s="18">
        <f t="shared" si="148"/>
        <v>5.3308484180366458</v>
      </c>
      <c r="D55" s="18">
        <f t="shared" si="148"/>
        <v>5.1545899787143892</v>
      </c>
      <c r="E55" s="18">
        <f t="shared" si="148"/>
        <v>5.0467593112757516</v>
      </c>
      <c r="F55" s="18">
        <f t="shared" si="148"/>
        <v>5.4901270281954542</v>
      </c>
      <c r="H55" s="68">
        <f t="shared" si="105"/>
        <v>104.43827709850967</v>
      </c>
      <c r="I55" s="69">
        <f t="shared" si="106"/>
        <v>68.685673859386128</v>
      </c>
      <c r="J55" s="69">
        <f t="shared" si="107"/>
        <v>173.1239509578958</v>
      </c>
      <c r="L55" t="str">
        <f t="shared" si="140"/>
        <v>35 Business and public service associate professionals</v>
      </c>
      <c r="M55" s="18">
        <f t="shared" ref="M55:Q64" si="149">M18/M$35*100</f>
        <v>8.1620949750301861</v>
      </c>
      <c r="N55" s="18">
        <f t="shared" si="149"/>
        <v>7.8711241593503996</v>
      </c>
      <c r="O55" s="18">
        <f t="shared" si="149"/>
        <v>7.7123917081945814</v>
      </c>
      <c r="P55" s="18">
        <f t="shared" si="149"/>
        <v>7.3225026301347809</v>
      </c>
      <c r="Q55" s="18">
        <f t="shared" si="149"/>
        <v>7.3125369417280286</v>
      </c>
      <c r="S55" s="68">
        <f t="shared" si="109"/>
        <v>79.753520837538105</v>
      </c>
      <c r="T55" s="69">
        <f t="shared" si="110"/>
        <v>65.306522908377644</v>
      </c>
      <c r="U55" s="69">
        <f t="shared" si="111"/>
        <v>145.06004374591575</v>
      </c>
      <c r="W55" t="str">
        <f t="shared" si="141"/>
        <v>35 Business and public service associate professionals</v>
      </c>
      <c r="X55" s="18">
        <f t="shared" ref="X55:AB64" si="150">X18/X$35*100</f>
        <v>8.2695898696382173</v>
      </c>
      <c r="Y55" s="18">
        <f t="shared" si="150"/>
        <v>7.7208334361714881</v>
      </c>
      <c r="Z55" s="18">
        <f t="shared" si="150"/>
        <v>7.6924918780731097</v>
      </c>
      <c r="AA55" s="18">
        <f t="shared" si="150"/>
        <v>6.9254969395080828</v>
      </c>
      <c r="AB55" s="18">
        <f t="shared" si="150"/>
        <v>6.2738522909951717</v>
      </c>
      <c r="AD55" s="68">
        <f t="shared" si="113"/>
        <v>1.7316880054129815</v>
      </c>
      <c r="AE55" s="69">
        <f t="shared" si="114"/>
        <v>50.818474335481497</v>
      </c>
      <c r="AF55" s="69">
        <f t="shared" si="115"/>
        <v>52.550162340894481</v>
      </c>
      <c r="AH55" t="str">
        <f t="shared" si="142"/>
        <v>35 Business and public service associate professionals</v>
      </c>
      <c r="AI55" s="18">
        <f t="shared" ref="AI55:AM64" si="151">AI18/AI$35*100</f>
        <v>7.2155576972551358</v>
      </c>
      <c r="AJ55" s="18">
        <f t="shared" si="151"/>
        <v>7.6406223237805815</v>
      </c>
      <c r="AK55" s="18">
        <f t="shared" si="151"/>
        <v>7.9515021819774487</v>
      </c>
      <c r="AL55" s="18">
        <f t="shared" si="151"/>
        <v>7.8578020942206974</v>
      </c>
      <c r="AM55" s="18">
        <f t="shared" si="151"/>
        <v>7.771325791221841</v>
      </c>
      <c r="AO55" s="68">
        <f t="shared" si="117"/>
        <v>8.3623804617958939</v>
      </c>
      <c r="AP55" s="69">
        <f t="shared" si="118"/>
        <v>50.082805900560011</v>
      </c>
      <c r="AQ55" s="69">
        <f t="shared" si="119"/>
        <v>58.445186362355898</v>
      </c>
      <c r="AS55" t="str">
        <f t="shared" si="143"/>
        <v>35 Business and public service associate professionals</v>
      </c>
      <c r="AT55" s="18">
        <f t="shared" ref="AT55:AX64" si="152">AT18/AT$35*100</f>
        <v>6.8822486636601372</v>
      </c>
      <c r="AU55" s="18">
        <f t="shared" si="152"/>
        <v>6.7616595844922509</v>
      </c>
      <c r="AV55" s="18">
        <f t="shared" si="152"/>
        <v>6.9148895076104475</v>
      </c>
      <c r="AW55" s="18">
        <f t="shared" si="152"/>
        <v>6.3636440533901659</v>
      </c>
      <c r="AX55" s="18">
        <f t="shared" si="152"/>
        <v>6.0118750448252323</v>
      </c>
      <c r="AZ55" s="68">
        <f t="shared" si="121"/>
        <v>5.9024099672092643</v>
      </c>
      <c r="BA55" s="69">
        <f t="shared" si="122"/>
        <v>47.659996315127671</v>
      </c>
      <c r="BB55" s="69">
        <f t="shared" si="123"/>
        <v>53.562406282336937</v>
      </c>
      <c r="BD55" t="str">
        <f t="shared" si="144"/>
        <v>35 Business and public service associate professionals</v>
      </c>
      <c r="BE55" s="18">
        <f t="shared" ref="BE55:BI64" si="153">BE18/BE$35*100</f>
        <v>5.2238052863378099</v>
      </c>
      <c r="BF55" s="18">
        <f t="shared" si="153"/>
        <v>5.1673299411009301</v>
      </c>
      <c r="BG55" s="18">
        <f t="shared" si="153"/>
        <v>5.4809743981120347</v>
      </c>
      <c r="BH55" s="18">
        <f t="shared" si="153"/>
        <v>4.9333997850657267</v>
      </c>
      <c r="BI55" s="18">
        <f t="shared" si="153"/>
        <v>4.7701219808723447</v>
      </c>
      <c r="BK55" s="68">
        <f t="shared" si="125"/>
        <v>-8.1904532359158786</v>
      </c>
      <c r="BL55" s="69">
        <f t="shared" si="126"/>
        <v>39.428158173503405</v>
      </c>
      <c r="BM55" s="69">
        <f t="shared" si="127"/>
        <v>31.237704937587523</v>
      </c>
      <c r="BO55" t="str">
        <f t="shared" si="145"/>
        <v>35 Business and public service associate professionals</v>
      </c>
      <c r="BP55" s="18">
        <f t="shared" ref="BP55:BT64" si="154">BP18/BP$35*100</f>
        <v>4.2205185255028237</v>
      </c>
      <c r="BQ55" s="18">
        <f t="shared" si="154"/>
        <v>4.0882434974446706</v>
      </c>
      <c r="BR55" s="18">
        <f t="shared" si="154"/>
        <v>4.3779092420130485</v>
      </c>
      <c r="BS55" s="18">
        <f t="shared" si="154"/>
        <v>3.8350093477498599</v>
      </c>
      <c r="BT55" s="18">
        <f t="shared" si="154"/>
        <v>3.6240334773667038</v>
      </c>
      <c r="BV55" s="68">
        <f t="shared" si="129"/>
        <v>-22.646298350379197</v>
      </c>
      <c r="BW55" s="69">
        <f t="shared" si="130"/>
        <v>36.686315042478704</v>
      </c>
      <c r="BX55" s="69">
        <f t="shared" si="131"/>
        <v>14.040016692099503</v>
      </c>
      <c r="BZ55" t="str">
        <f t="shared" si="146"/>
        <v>35 Business and public service associate professionals</v>
      </c>
      <c r="CA55" s="18">
        <f t="shared" ref="CA55:CE64" si="155">CA18/CA$35*100</f>
        <v>3.7772866145059392</v>
      </c>
      <c r="CB55" s="18">
        <f t="shared" si="155"/>
        <v>3.9622866369852683</v>
      </c>
      <c r="CC55" s="18">
        <f t="shared" si="155"/>
        <v>4.2849181538311516</v>
      </c>
      <c r="CD55" s="18">
        <f t="shared" si="155"/>
        <v>3.8281069359524174</v>
      </c>
      <c r="CE55" s="18">
        <f t="shared" si="155"/>
        <v>3.8575235165104491</v>
      </c>
      <c r="CG55" s="68">
        <f t="shared" si="133"/>
        <v>-51.400538282035605</v>
      </c>
      <c r="CH55" s="69">
        <f t="shared" si="134"/>
        <v>25.871813629636257</v>
      </c>
      <c r="CI55" s="69">
        <f t="shared" si="135"/>
        <v>-25.528724652399344</v>
      </c>
      <c r="CK55" t="str">
        <f t="shared" si="147"/>
        <v>35 Business and public service associate professionals</v>
      </c>
      <c r="CL55" s="18">
        <f t="shared" ref="CL55:CP64" si="156">CL18/CL$35*100</f>
        <v>2.2594621367849834</v>
      </c>
      <c r="CM55" s="18">
        <f t="shared" si="156"/>
        <v>2.674200371253729</v>
      </c>
      <c r="CN55" s="18">
        <f t="shared" si="156"/>
        <v>3.1682591045183996</v>
      </c>
      <c r="CO55" s="18">
        <f t="shared" si="156"/>
        <v>3.2820967035010842</v>
      </c>
      <c r="CP55" s="18">
        <f t="shared" si="156"/>
        <v>4.9452513274510661</v>
      </c>
      <c r="CR55" s="68">
        <f t="shared" si="137"/>
        <v>-35.293283320901345</v>
      </c>
      <c r="CS55" s="69">
        <f t="shared" si="138"/>
        <v>23.42232094526797</v>
      </c>
      <c r="CT55" s="69">
        <f t="shared" si="139"/>
        <v>-11.870962375633374</v>
      </c>
    </row>
    <row r="56" spans="1:98" x14ac:dyDescent="0.2">
      <c r="A56" t="str">
        <f t="shared" si="103"/>
        <v>41 Administrative occupations</v>
      </c>
      <c r="B56" s="18">
        <f t="shared" si="148"/>
        <v>4.151630525748387</v>
      </c>
      <c r="C56" s="18">
        <f t="shared" si="148"/>
        <v>3.919425954728025</v>
      </c>
      <c r="D56" s="18">
        <f t="shared" si="148"/>
        <v>4.2754462012040477</v>
      </c>
      <c r="E56" s="18">
        <f t="shared" si="148"/>
        <v>4.1709627216656715</v>
      </c>
      <c r="F56" s="18">
        <f t="shared" si="148"/>
        <v>4.6502319219207822</v>
      </c>
      <c r="H56" s="68">
        <f t="shared" si="105"/>
        <v>108.7695289842822</v>
      </c>
      <c r="I56" s="69">
        <f t="shared" si="106"/>
        <v>74.513772983046096</v>
      </c>
      <c r="J56" s="69">
        <f t="shared" si="107"/>
        <v>183.2833019673283</v>
      </c>
      <c r="L56" t="str">
        <f t="shared" si="140"/>
        <v>41 Administrative occupations</v>
      </c>
      <c r="M56" s="18">
        <f t="shared" si="149"/>
        <v>6.2298559116365029</v>
      </c>
      <c r="N56" s="18">
        <f t="shared" si="149"/>
        <v>5.8695748908687477</v>
      </c>
      <c r="O56" s="18">
        <f t="shared" si="149"/>
        <v>6.363384501200418</v>
      </c>
      <c r="P56" s="18">
        <f t="shared" si="149"/>
        <v>6.0682480456016918</v>
      </c>
      <c r="Q56" s="18">
        <f t="shared" si="149"/>
        <v>5.9787776846698479</v>
      </c>
      <c r="S56" s="68">
        <f t="shared" si="109"/>
        <v>78.124086733798322</v>
      </c>
      <c r="T56" s="69">
        <f t="shared" si="110"/>
        <v>69.611847771917084</v>
      </c>
      <c r="U56" s="69">
        <f t="shared" si="111"/>
        <v>147.73593450571539</v>
      </c>
      <c r="W56" t="str">
        <f t="shared" si="141"/>
        <v>41 Administrative occupations</v>
      </c>
      <c r="X56" s="18">
        <f t="shared" si="150"/>
        <v>10.222457173479063</v>
      </c>
      <c r="Y56" s="18">
        <f t="shared" si="150"/>
        <v>9.3919544448508478</v>
      </c>
      <c r="Z56" s="18">
        <f t="shared" si="150"/>
        <v>10.137629729287564</v>
      </c>
      <c r="AA56" s="18">
        <f t="shared" si="150"/>
        <v>9.6246511000396175</v>
      </c>
      <c r="AB56" s="18">
        <f t="shared" si="150"/>
        <v>9.615392884366571</v>
      </c>
      <c r="AD56" s="68">
        <f t="shared" si="113"/>
        <v>18.309499409651842</v>
      </c>
      <c r="AE56" s="69">
        <f t="shared" si="114"/>
        <v>60.513642529339428</v>
      </c>
      <c r="AF56" s="69">
        <f t="shared" si="115"/>
        <v>78.82314193899127</v>
      </c>
      <c r="AH56" t="str">
        <f t="shared" si="142"/>
        <v>41 Administrative occupations</v>
      </c>
      <c r="AI56" s="18">
        <f t="shared" si="151"/>
        <v>11.514893119003428</v>
      </c>
      <c r="AJ56" s="18">
        <f t="shared" si="151"/>
        <v>12.015003579051038</v>
      </c>
      <c r="AK56" s="18">
        <f t="shared" si="151"/>
        <v>13.106539619544607</v>
      </c>
      <c r="AL56" s="18">
        <f t="shared" si="151"/>
        <v>13.262662382724184</v>
      </c>
      <c r="AM56" s="18">
        <f t="shared" si="151"/>
        <v>13.632495694643726</v>
      </c>
      <c r="AO56" s="68">
        <f t="shared" si="117"/>
        <v>15.324061209486874</v>
      </c>
      <c r="AP56" s="69">
        <f t="shared" si="118"/>
        <v>62.918368197679278</v>
      </c>
      <c r="AQ56" s="69">
        <f t="shared" si="119"/>
        <v>78.242429407166142</v>
      </c>
      <c r="AS56" t="str">
        <f t="shared" si="143"/>
        <v>41 Administrative occupations</v>
      </c>
      <c r="AT56" s="18">
        <f t="shared" si="152"/>
        <v>11.705217775644568</v>
      </c>
      <c r="AU56" s="18">
        <f t="shared" si="152"/>
        <v>11.012402769351496</v>
      </c>
      <c r="AV56" s="18">
        <f t="shared" si="152"/>
        <v>12.229161856802994</v>
      </c>
      <c r="AW56" s="18">
        <f t="shared" si="152"/>
        <v>11.456525145129017</v>
      </c>
      <c r="AX56" s="18">
        <f t="shared" si="152"/>
        <v>11.289954008624166</v>
      </c>
      <c r="AZ56" s="68">
        <f t="shared" si="121"/>
        <v>12.454443978222152</v>
      </c>
      <c r="BA56" s="69">
        <f t="shared" si="122"/>
        <v>56.958952560617114</v>
      </c>
      <c r="BB56" s="69">
        <f t="shared" si="123"/>
        <v>69.413396538839265</v>
      </c>
      <c r="BD56" t="str">
        <f t="shared" si="144"/>
        <v>41 Administrative occupations</v>
      </c>
      <c r="BE56" s="18">
        <f t="shared" si="153"/>
        <v>10.205368634882204</v>
      </c>
      <c r="BF56" s="18">
        <f t="shared" si="153"/>
        <v>9.1618300837789288</v>
      </c>
      <c r="BG56" s="18">
        <f t="shared" si="153"/>
        <v>9.7008581389096058</v>
      </c>
      <c r="BH56" s="18">
        <f t="shared" si="153"/>
        <v>8.405393991441878</v>
      </c>
      <c r="BI56" s="18">
        <f t="shared" si="153"/>
        <v>7.276411978336002</v>
      </c>
      <c r="BK56" s="68">
        <f t="shared" si="125"/>
        <v>-20.87326271079429</v>
      </c>
      <c r="BL56" s="69">
        <f t="shared" si="126"/>
        <v>40.458499309330307</v>
      </c>
      <c r="BM56" s="69">
        <f t="shared" si="127"/>
        <v>19.585236598536021</v>
      </c>
      <c r="BO56" t="str">
        <f t="shared" si="145"/>
        <v>41 Administrative occupations</v>
      </c>
      <c r="BP56" s="18">
        <f t="shared" si="154"/>
        <v>11.799480636001419</v>
      </c>
      <c r="BQ56" s="18">
        <f t="shared" si="154"/>
        <v>10.581526150003437</v>
      </c>
      <c r="BR56" s="18">
        <f t="shared" si="154"/>
        <v>11.182177825937407</v>
      </c>
      <c r="BS56" s="18">
        <f t="shared" si="154"/>
        <v>9.5399728544825102</v>
      </c>
      <c r="BT56" s="18">
        <f t="shared" si="154"/>
        <v>7.8156409784249732</v>
      </c>
      <c r="BV56" s="68">
        <f t="shared" si="129"/>
        <v>-34.687867949565394</v>
      </c>
      <c r="BW56" s="69">
        <f t="shared" si="130"/>
        <v>37.644229690555697</v>
      </c>
      <c r="BX56" s="69">
        <f t="shared" si="131"/>
        <v>2.9563617409903018</v>
      </c>
      <c r="BZ56" t="str">
        <f t="shared" si="146"/>
        <v>41 Administrative occupations</v>
      </c>
      <c r="CA56" s="18">
        <f t="shared" si="155"/>
        <v>9.4551744380333673</v>
      </c>
      <c r="CB56" s="18">
        <f t="shared" si="155"/>
        <v>8.4327522660292225</v>
      </c>
      <c r="CC56" s="18">
        <f t="shared" si="155"/>
        <v>8.4105693694363026</v>
      </c>
      <c r="CD56" s="18">
        <f t="shared" si="155"/>
        <v>6.8825171785756867</v>
      </c>
      <c r="CE56" s="18">
        <f t="shared" si="155"/>
        <v>4.0551377438705609</v>
      </c>
      <c r="CG56" s="68">
        <f t="shared" si="133"/>
        <v>-73.971710934981758</v>
      </c>
      <c r="CH56" s="69">
        <f t="shared" si="134"/>
        <v>22.108663318542959</v>
      </c>
      <c r="CI56" s="69">
        <f t="shared" si="135"/>
        <v>-51.863047616438806</v>
      </c>
      <c r="CK56" t="str">
        <f t="shared" si="147"/>
        <v>41 Administrative occupations</v>
      </c>
      <c r="CL56" s="18">
        <f t="shared" si="156"/>
        <v>6.1889282624582442</v>
      </c>
      <c r="CM56" s="18">
        <f t="shared" si="156"/>
        <v>5.8929139642869952</v>
      </c>
      <c r="CN56" s="18">
        <f t="shared" si="156"/>
        <v>6.743711889763973</v>
      </c>
      <c r="CO56" s="18">
        <f t="shared" si="156"/>
        <v>6.9787042567184789</v>
      </c>
      <c r="CP56" s="18">
        <f t="shared" si="156"/>
        <v>8.254552207007718</v>
      </c>
      <c r="CR56" s="68">
        <f t="shared" si="137"/>
        <v>-49.256993213912104</v>
      </c>
      <c r="CS56" s="69">
        <f t="shared" si="138"/>
        <v>21.433113584274128</v>
      </c>
      <c r="CT56" s="69">
        <f t="shared" si="139"/>
        <v>-27.823879629637972</v>
      </c>
    </row>
    <row r="57" spans="1:98" x14ac:dyDescent="0.2">
      <c r="A57" t="str">
        <f t="shared" si="103"/>
        <v>42 Secretarial and related occupations</v>
      </c>
      <c r="B57" s="18">
        <f t="shared" si="148"/>
        <v>0.3387005690602839</v>
      </c>
      <c r="C57" s="18">
        <f t="shared" si="148"/>
        <v>0.30554899046023765</v>
      </c>
      <c r="D57" s="18">
        <f t="shared" si="148"/>
        <v>0.36959362049745997</v>
      </c>
      <c r="E57" s="18">
        <f t="shared" si="148"/>
        <v>0.44387881573299215</v>
      </c>
      <c r="F57" s="18">
        <f t="shared" si="148"/>
        <v>0.5172282771817116</v>
      </c>
      <c r="H57" s="68">
        <f t="shared" si="105"/>
        <v>168.61591359169711</v>
      </c>
      <c r="I57" s="69">
        <f t="shared" si="106"/>
        <v>109.27841648580008</v>
      </c>
      <c r="J57" s="69">
        <f t="shared" si="107"/>
        <v>277.89433007749722</v>
      </c>
      <c r="L57" t="str">
        <f t="shared" si="140"/>
        <v>42 Secretarial and related occupations</v>
      </c>
      <c r="M57" s="18">
        <f t="shared" si="149"/>
        <v>1.0094121422634079</v>
      </c>
      <c r="N57" s="18">
        <f t="shared" si="149"/>
        <v>0.89868873867069343</v>
      </c>
      <c r="O57" s="18">
        <f t="shared" si="149"/>
        <v>1.0294138033433846</v>
      </c>
      <c r="P57" s="18">
        <f t="shared" si="149"/>
        <v>1.1450216423967925</v>
      </c>
      <c r="Q57" s="18">
        <f t="shared" si="149"/>
        <v>0.76283554631727801</v>
      </c>
      <c r="S57" s="68">
        <f t="shared" si="109"/>
        <v>40.488037620262716</v>
      </c>
      <c r="T57" s="69">
        <f t="shared" si="110"/>
        <v>73.402694213878419</v>
      </c>
      <c r="U57" s="69">
        <f t="shared" si="111"/>
        <v>113.89073183414114</v>
      </c>
      <c r="W57" t="str">
        <f t="shared" si="141"/>
        <v>42 Secretarial and related occupations</v>
      </c>
      <c r="X57" s="18">
        <f t="shared" si="150"/>
        <v>1.6581022277297008</v>
      </c>
      <c r="Y57" s="18">
        <f t="shared" si="150"/>
        <v>1.5003213017319039</v>
      </c>
      <c r="Z57" s="18">
        <f t="shared" si="150"/>
        <v>1.636928420986633</v>
      </c>
      <c r="AA57" s="18">
        <f t="shared" si="150"/>
        <v>2.125775445225258</v>
      </c>
      <c r="AB57" s="18">
        <f t="shared" si="150"/>
        <v>2.4744190701181532</v>
      </c>
      <c r="AD57" s="68">
        <f t="shared" si="113"/>
        <v>88.55262039392224</v>
      </c>
      <c r="AE57" s="69">
        <f t="shared" si="114"/>
        <v>95.807248571970945</v>
      </c>
      <c r="AF57" s="69">
        <f t="shared" si="115"/>
        <v>184.35986896589321</v>
      </c>
      <c r="AH57" t="str">
        <f t="shared" si="142"/>
        <v>42 Secretarial and related occupations</v>
      </c>
      <c r="AI57" s="18">
        <f t="shared" si="151"/>
        <v>2.4164228518708613</v>
      </c>
      <c r="AJ57" s="18">
        <f t="shared" si="151"/>
        <v>2.2734532770833682</v>
      </c>
      <c r="AK57" s="18">
        <f t="shared" si="151"/>
        <v>2.5481599650760089</v>
      </c>
      <c r="AL57" s="18">
        <f t="shared" si="151"/>
        <v>3.2228789551460442</v>
      </c>
      <c r="AM57" s="18">
        <f t="shared" si="151"/>
        <v>3.0969050151403477</v>
      </c>
      <c r="AO57" s="68">
        <f t="shared" si="117"/>
        <v>34.751559693602928</v>
      </c>
      <c r="AP57" s="69">
        <f t="shared" si="118"/>
        <v>77.0468433186645</v>
      </c>
      <c r="AQ57" s="69">
        <f t="shared" si="119"/>
        <v>111.79840301226744</v>
      </c>
      <c r="AS57" t="str">
        <f t="shared" si="143"/>
        <v>42 Secretarial and related occupations</v>
      </c>
      <c r="AT57" s="18">
        <f t="shared" si="152"/>
        <v>2.1662873818045174</v>
      </c>
      <c r="AU57" s="18">
        <f t="shared" si="152"/>
        <v>1.8282416256201144</v>
      </c>
      <c r="AV57" s="18">
        <f t="shared" si="152"/>
        <v>2.0772818928382191</v>
      </c>
      <c r="AW57" s="18">
        <f t="shared" si="152"/>
        <v>2.3394284691175051</v>
      </c>
      <c r="AX57" s="18">
        <f t="shared" si="152"/>
        <v>2.0913714981424465</v>
      </c>
      <c r="AZ57" s="68">
        <f t="shared" si="121"/>
        <v>22.63569380191279</v>
      </c>
      <c r="BA57" s="69">
        <f t="shared" si="122"/>
        <v>67.206083380956599</v>
      </c>
      <c r="BB57" s="69">
        <f t="shared" si="123"/>
        <v>89.841777182869393</v>
      </c>
      <c r="BD57" t="str">
        <f t="shared" si="144"/>
        <v>42 Secretarial and related occupations</v>
      </c>
      <c r="BE57" s="18">
        <f t="shared" si="153"/>
        <v>2.1833131472839398</v>
      </c>
      <c r="BF57" s="18">
        <f t="shared" si="153"/>
        <v>1.8658779258170624</v>
      </c>
      <c r="BG57" s="18">
        <f t="shared" si="153"/>
        <v>1.8220539964345015</v>
      </c>
      <c r="BH57" s="18">
        <f t="shared" si="153"/>
        <v>1.9355238191377462</v>
      </c>
      <c r="BI57" s="18">
        <f t="shared" si="153"/>
        <v>0.64745186921067066</v>
      </c>
      <c r="BK57" s="68">
        <f t="shared" si="125"/>
        <v>-62.514580284795166</v>
      </c>
      <c r="BL57" s="69">
        <f t="shared" si="126"/>
        <v>40.843630663042312</v>
      </c>
      <c r="BM57" s="69">
        <f t="shared" si="127"/>
        <v>-21.670949621752854</v>
      </c>
      <c r="BO57" t="str">
        <f t="shared" si="145"/>
        <v>42 Secretarial and related occupations</v>
      </c>
      <c r="BP57" s="18">
        <f t="shared" si="154"/>
        <v>2.9233965993036892</v>
      </c>
      <c r="BQ57" s="18">
        <f t="shared" si="154"/>
        <v>2.2938924099979974</v>
      </c>
      <c r="BR57" s="18">
        <f t="shared" si="154"/>
        <v>2.217617917454656</v>
      </c>
      <c r="BS57" s="18">
        <f t="shared" si="154"/>
        <v>1.8204900318681958</v>
      </c>
      <c r="BT57" s="18">
        <f t="shared" si="154"/>
        <v>0.61956276754413164</v>
      </c>
      <c r="BV57" s="68">
        <f t="shared" si="129"/>
        <v>-73.893163854607749</v>
      </c>
      <c r="BW57" s="69">
        <f t="shared" si="130"/>
        <v>31.007947342444641</v>
      </c>
      <c r="BX57" s="69">
        <f t="shared" si="131"/>
        <v>-42.885216512163105</v>
      </c>
      <c r="BZ57" t="str">
        <f t="shared" si="146"/>
        <v>42 Secretarial and related occupations</v>
      </c>
      <c r="CA57" s="18">
        <f t="shared" si="155"/>
        <v>3.5644862967957458</v>
      </c>
      <c r="CB57" s="18">
        <f t="shared" si="155"/>
        <v>3.4439496500986024</v>
      </c>
      <c r="CC57" s="18">
        <f t="shared" si="155"/>
        <v>3.1440753247412458</v>
      </c>
      <c r="CD57" s="18">
        <f t="shared" si="155"/>
        <v>2.9431338793669823</v>
      </c>
      <c r="CE57" s="18">
        <f t="shared" si="155"/>
        <v>0.99468009344813157</v>
      </c>
      <c r="CG57" s="68">
        <f t="shared" si="133"/>
        <v>-82.921257447391966</v>
      </c>
      <c r="CH57" s="69">
        <f t="shared" si="134"/>
        <v>26.023579470509784</v>
      </c>
      <c r="CI57" s="69">
        <f t="shared" si="135"/>
        <v>-56.897677976882179</v>
      </c>
      <c r="CK57" t="str">
        <f t="shared" si="147"/>
        <v>42 Secretarial and related occupations</v>
      </c>
      <c r="CL57" s="18">
        <f t="shared" si="156"/>
        <v>1.9944900403264743</v>
      </c>
      <c r="CM57" s="18">
        <f t="shared" si="156"/>
        <v>2.0257875716144054</v>
      </c>
      <c r="CN57" s="18">
        <f t="shared" si="156"/>
        <v>2.356908876669535</v>
      </c>
      <c r="CO57" s="18">
        <f t="shared" si="156"/>
        <v>3.2970316074117476</v>
      </c>
      <c r="CP57" s="18">
        <f t="shared" si="156"/>
        <v>4.2170104546158136</v>
      </c>
      <c r="CR57" s="68">
        <f t="shared" si="137"/>
        <v>-25.827388074020636</v>
      </c>
      <c r="CS57" s="69">
        <f t="shared" si="138"/>
        <v>35.589062792699607</v>
      </c>
      <c r="CT57" s="69">
        <f t="shared" si="139"/>
        <v>9.7616747186789681</v>
      </c>
    </row>
    <row r="58" spans="1:98" x14ac:dyDescent="0.2">
      <c r="A58" t="str">
        <f t="shared" si="103"/>
        <v>51 Skilled agricultural and related trades</v>
      </c>
      <c r="B58" s="18">
        <f t="shared" si="148"/>
        <v>0.29262779612024309</v>
      </c>
      <c r="C58" s="18">
        <f t="shared" si="148"/>
        <v>0.3152282919203766</v>
      </c>
      <c r="D58" s="18">
        <f t="shared" si="148"/>
        <v>0.28386978691640669</v>
      </c>
      <c r="E58" s="18">
        <f t="shared" si="148"/>
        <v>0.2596955458869582</v>
      </c>
      <c r="F58" s="18">
        <f t="shared" si="148"/>
        <v>0.26121713093748283</v>
      </c>
      <c r="H58" s="68">
        <f t="shared" si="105"/>
        <v>76.626729582380392</v>
      </c>
      <c r="I58" s="69">
        <f t="shared" si="106"/>
        <v>85.528158535929506</v>
      </c>
      <c r="J58" s="69">
        <f t="shared" si="107"/>
        <v>162.15488811830988</v>
      </c>
      <c r="L58" t="str">
        <f t="shared" si="140"/>
        <v>51 Skilled agricultural and related trades</v>
      </c>
      <c r="M58" s="18">
        <f t="shared" si="149"/>
        <v>0.36794527580656128</v>
      </c>
      <c r="N58" s="18">
        <f t="shared" si="149"/>
        <v>0.24036219053708596</v>
      </c>
      <c r="O58" s="18">
        <f t="shared" si="149"/>
        <v>0.20676589229131534</v>
      </c>
      <c r="P58" s="18">
        <f t="shared" si="149"/>
        <v>0.19379445297210968</v>
      </c>
      <c r="Q58" s="18">
        <f t="shared" si="149"/>
        <v>0.18969752098433468</v>
      </c>
      <c r="S58" s="68">
        <f t="shared" si="109"/>
        <v>73.932671356668607</v>
      </c>
      <c r="T58" s="69">
        <f t="shared" si="110"/>
        <v>66.936917646334265</v>
      </c>
      <c r="U58" s="69">
        <f t="shared" si="111"/>
        <v>140.86958900300289</v>
      </c>
      <c r="W58" t="str">
        <f t="shared" si="141"/>
        <v>51 Skilled agricultural and related trades</v>
      </c>
      <c r="X58" s="18">
        <f t="shared" si="150"/>
        <v>1.2314493442783776</v>
      </c>
      <c r="Y58" s="18">
        <f t="shared" si="150"/>
        <v>1.0495446899843917</v>
      </c>
      <c r="Z58" s="18">
        <f t="shared" si="150"/>
        <v>0.92255922341000685</v>
      </c>
      <c r="AA58" s="18">
        <f t="shared" si="150"/>
        <v>0.99801903878612153</v>
      </c>
      <c r="AB58" s="18">
        <f t="shared" si="150"/>
        <v>1.1542522931898311</v>
      </c>
      <c r="AD58" s="68">
        <f t="shared" si="113"/>
        <v>56.061399920154322</v>
      </c>
      <c r="AE58" s="69">
        <f t="shared" si="114"/>
        <v>85.704579501540536</v>
      </c>
      <c r="AF58" s="69">
        <f t="shared" si="115"/>
        <v>141.76597942169485</v>
      </c>
      <c r="AH58" t="str">
        <f t="shared" si="142"/>
        <v>51 Skilled agricultural and related trades</v>
      </c>
      <c r="AI58" s="18">
        <f t="shared" si="151"/>
        <v>1.4510167287545972</v>
      </c>
      <c r="AJ58" s="18">
        <f t="shared" si="151"/>
        <v>1.3719839747978102</v>
      </c>
      <c r="AK58" s="18">
        <f t="shared" si="151"/>
        <v>1.1593855017467158</v>
      </c>
      <c r="AL58" s="18">
        <f t="shared" si="151"/>
        <v>1.3806556432993193</v>
      </c>
      <c r="AM58" s="18">
        <f t="shared" si="151"/>
        <v>1.5974136179851484</v>
      </c>
      <c r="AO58" s="68">
        <f t="shared" si="117"/>
        <v>52.764386654947195</v>
      </c>
      <c r="AP58" s="69">
        <f t="shared" si="118"/>
        <v>89.092577344873121</v>
      </c>
      <c r="AQ58" s="69">
        <f t="shared" si="119"/>
        <v>141.85696399982029</v>
      </c>
      <c r="AS58" t="str">
        <f t="shared" si="143"/>
        <v>51 Skilled agricultural and related trades</v>
      </c>
      <c r="AT58" s="18">
        <f t="shared" si="152"/>
        <v>2.9288659249037128</v>
      </c>
      <c r="AU58" s="18">
        <f t="shared" si="152"/>
        <v>2.4427641475906832</v>
      </c>
      <c r="AV58" s="18">
        <f t="shared" si="152"/>
        <v>1.9012274241892915</v>
      </c>
      <c r="AW58" s="18">
        <f t="shared" si="152"/>
        <v>2.1049236673083849</v>
      </c>
      <c r="AX58" s="18">
        <f t="shared" si="152"/>
        <v>2.4827937987646518</v>
      </c>
      <c r="AZ58" s="68">
        <f t="shared" si="121"/>
        <v>59.069796223544202</v>
      </c>
      <c r="BA58" s="69">
        <f t="shared" si="122"/>
        <v>80.200942425000477</v>
      </c>
      <c r="BB58" s="69">
        <f t="shared" si="123"/>
        <v>139.27073864854466</v>
      </c>
      <c r="BD58" t="str">
        <f t="shared" si="144"/>
        <v>51 Skilled agricultural and related trades</v>
      </c>
      <c r="BE58" s="18">
        <f t="shared" si="153"/>
        <v>1.2806829770241808</v>
      </c>
      <c r="BF58" s="18">
        <f t="shared" si="153"/>
        <v>1.07740919084509</v>
      </c>
      <c r="BG58" s="18">
        <f t="shared" si="153"/>
        <v>0.86083020411917877</v>
      </c>
      <c r="BH58" s="18">
        <f t="shared" si="153"/>
        <v>0.87052848305040875</v>
      </c>
      <c r="BI58" s="18">
        <f t="shared" si="153"/>
        <v>0.88906061999828068</v>
      </c>
      <c r="BK58" s="68">
        <f t="shared" si="125"/>
        <v>8.9506960803154332</v>
      </c>
      <c r="BL58" s="69">
        <f t="shared" si="126"/>
        <v>57.47637550734138</v>
      </c>
      <c r="BM58" s="69">
        <f t="shared" si="127"/>
        <v>66.427071587656812</v>
      </c>
      <c r="BO58" t="str">
        <f t="shared" si="145"/>
        <v>51 Skilled agricultural and related trades</v>
      </c>
      <c r="BP58" s="18">
        <f t="shared" si="154"/>
        <v>1.9027312118487145</v>
      </c>
      <c r="BQ58" s="18">
        <f t="shared" si="154"/>
        <v>1.7135907381966446</v>
      </c>
      <c r="BR58" s="18">
        <f t="shared" si="154"/>
        <v>1.4290618693683923</v>
      </c>
      <c r="BS58" s="18">
        <f t="shared" si="154"/>
        <v>1.4575510801954501</v>
      </c>
      <c r="BT58" s="18">
        <f t="shared" si="154"/>
        <v>1.5204739477980627</v>
      </c>
      <c r="BV58" s="68">
        <f t="shared" si="129"/>
        <v>-0.57774571668878549</v>
      </c>
      <c r="BW58" s="69">
        <f t="shared" si="130"/>
        <v>59.823400092463054</v>
      </c>
      <c r="BX58" s="69">
        <f t="shared" si="131"/>
        <v>59.245654375774272</v>
      </c>
      <c r="BZ58" t="str">
        <f t="shared" si="146"/>
        <v>51 Skilled agricultural and related trades</v>
      </c>
      <c r="CA58" s="18">
        <f t="shared" si="155"/>
        <v>2.2744646748158468</v>
      </c>
      <c r="CB58" s="18">
        <f t="shared" si="155"/>
        <v>1.9462964185282434</v>
      </c>
      <c r="CC58" s="18">
        <f t="shared" si="155"/>
        <v>1.9690135750667044</v>
      </c>
      <c r="CD58" s="18">
        <f t="shared" si="155"/>
        <v>2.1849766660281311</v>
      </c>
      <c r="CE58" s="18">
        <f t="shared" si="155"/>
        <v>3.5613468497876286</v>
      </c>
      <c r="CG58" s="68">
        <f t="shared" si="133"/>
        <v>-2.3592806702282152</v>
      </c>
      <c r="CH58" s="69">
        <f t="shared" si="134"/>
        <v>45.437529420352426</v>
      </c>
      <c r="CI58" s="69">
        <f t="shared" si="135"/>
        <v>43.07824875012421</v>
      </c>
      <c r="CK58" t="str">
        <f t="shared" si="147"/>
        <v>51 Skilled agricultural and related trades</v>
      </c>
      <c r="CL58" s="18">
        <f t="shared" si="156"/>
        <v>4.6992614960341861</v>
      </c>
      <c r="CM58" s="18">
        <f t="shared" si="156"/>
        <v>4.2998095219935948</v>
      </c>
      <c r="CN58" s="18">
        <f t="shared" si="156"/>
        <v>3.4539911964465477</v>
      </c>
      <c r="CO58" s="18">
        <f t="shared" si="156"/>
        <v>3.7944483007253735</v>
      </c>
      <c r="CP58" s="18">
        <f t="shared" si="156"/>
        <v>2.4975292935423643</v>
      </c>
      <c r="CR58" s="68">
        <f t="shared" si="137"/>
        <v>-70.024181435485758</v>
      </c>
      <c r="CS58" s="69">
        <f t="shared" si="138"/>
        <v>22.102989255050922</v>
      </c>
      <c r="CT58" s="69">
        <f t="shared" si="139"/>
        <v>-47.921192180434844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0.26940100302803532</v>
      </c>
      <c r="C59" s="18">
        <f t="shared" si="148"/>
        <v>0.2204710568116528</v>
      </c>
      <c r="D59" s="18">
        <f t="shared" si="148"/>
        <v>0.16755022425504229</v>
      </c>
      <c r="E59" s="18">
        <f t="shared" si="148"/>
        <v>0.16390664936976632</v>
      </c>
      <c r="F59" s="18">
        <f t="shared" si="148"/>
        <v>0.16682822140302081</v>
      </c>
      <c r="H59" s="68">
        <f t="shared" si="105"/>
        <v>91.116617563586146</v>
      </c>
      <c r="I59" s="69">
        <f t="shared" si="106"/>
        <v>58.864646137075582</v>
      </c>
      <c r="J59" s="69">
        <f t="shared" si="107"/>
        <v>149.98126370066174</v>
      </c>
      <c r="L59" t="str">
        <f t="shared" si="140"/>
        <v>52 Skilled metal, electrical and electronic trades</v>
      </c>
      <c r="M59" s="18">
        <f t="shared" si="149"/>
        <v>1.0053971561727717</v>
      </c>
      <c r="N59" s="18">
        <f t="shared" si="149"/>
        <v>0.90972407363425623</v>
      </c>
      <c r="O59" s="18">
        <f t="shared" si="149"/>
        <v>0.67343549826703308</v>
      </c>
      <c r="P59" s="18">
        <f t="shared" si="149"/>
        <v>0.90395512682902734</v>
      </c>
      <c r="Q59" s="18">
        <f t="shared" si="149"/>
        <v>0.99463303449466078</v>
      </c>
      <c r="S59" s="68">
        <f t="shared" si="109"/>
        <v>180.00467703743675</v>
      </c>
      <c r="T59" s="69">
        <f t="shared" si="110"/>
        <v>90.126814308104315</v>
      </c>
      <c r="U59" s="69">
        <f t="shared" si="111"/>
        <v>270.13149134554106</v>
      </c>
      <c r="W59" t="str">
        <f t="shared" si="141"/>
        <v>52 Skilled metal, electrical and electronic trades</v>
      </c>
      <c r="X59" s="18">
        <f t="shared" si="150"/>
        <v>1.366043282727238</v>
      </c>
      <c r="Y59" s="18">
        <f t="shared" si="150"/>
        <v>1.3039611468723815</v>
      </c>
      <c r="Z59" s="18">
        <f t="shared" si="150"/>
        <v>0.95572462386442136</v>
      </c>
      <c r="AA59" s="18">
        <f t="shared" si="150"/>
        <v>1.1172633908927945</v>
      </c>
      <c r="AB59" s="18">
        <f t="shared" si="150"/>
        <v>1.1859176702721357</v>
      </c>
      <c r="AD59" s="68">
        <f t="shared" si="113"/>
        <v>54.778549364335007</v>
      </c>
      <c r="AE59" s="69">
        <f t="shared" si="114"/>
        <v>64.334580818949632</v>
      </c>
      <c r="AF59" s="69">
        <f t="shared" si="115"/>
        <v>119.11313018328462</v>
      </c>
      <c r="AH59" t="str">
        <f t="shared" si="142"/>
        <v>52 Skilled metal, electrical and electronic trades</v>
      </c>
      <c r="AI59" s="18">
        <f t="shared" si="151"/>
        <v>1.8492261500237663</v>
      </c>
      <c r="AJ59" s="18">
        <f t="shared" si="151"/>
        <v>1.8318772071030089</v>
      </c>
      <c r="AK59" s="18">
        <f t="shared" si="151"/>
        <v>1.4011591848987961</v>
      </c>
      <c r="AL59" s="18">
        <f t="shared" si="151"/>
        <v>1.6033868813362693</v>
      </c>
      <c r="AM59" s="18">
        <f t="shared" si="151"/>
        <v>1.759128993245751</v>
      </c>
      <c r="AO59" s="68">
        <f t="shared" si="117"/>
        <v>39.201146382215299</v>
      </c>
      <c r="AP59" s="69">
        <f t="shared" si="118"/>
        <v>52.33102794497281</v>
      </c>
      <c r="AQ59" s="69">
        <f t="shared" si="119"/>
        <v>91.532174327188116</v>
      </c>
      <c r="AS59" t="str">
        <f t="shared" si="143"/>
        <v>52 Skilled metal, electrical and electronic trades</v>
      </c>
      <c r="AT59" s="18">
        <f t="shared" si="152"/>
        <v>7.5988970056179177</v>
      </c>
      <c r="AU59" s="18">
        <f t="shared" si="152"/>
        <v>7.0583668469371421</v>
      </c>
      <c r="AV59" s="18">
        <f t="shared" si="152"/>
        <v>5.751299229475288</v>
      </c>
      <c r="AW59" s="18">
        <f t="shared" si="152"/>
        <v>5.8342099892609163</v>
      </c>
      <c r="AX59" s="18">
        <f t="shared" si="152"/>
        <v>5.6138523858729235</v>
      </c>
      <c r="AZ59" s="68">
        <f t="shared" si="121"/>
        <v>18.89844313837348</v>
      </c>
      <c r="BA59" s="69">
        <f t="shared" si="122"/>
        <v>47.152051796487235</v>
      </c>
      <c r="BB59" s="69">
        <f t="shared" si="123"/>
        <v>66.050494934860708</v>
      </c>
      <c r="BD59" t="str">
        <f t="shared" si="144"/>
        <v>52 Skilled metal, electrical and electronic trades</v>
      </c>
      <c r="BE59" s="18">
        <f t="shared" si="153"/>
        <v>9.4861566274129405</v>
      </c>
      <c r="BF59" s="18">
        <f t="shared" si="153"/>
        <v>9.298479459140415</v>
      </c>
      <c r="BG59" s="18">
        <f t="shared" si="153"/>
        <v>8.2859385048618055</v>
      </c>
      <c r="BH59" s="18">
        <f t="shared" si="153"/>
        <v>8.0490837994829665</v>
      </c>
      <c r="BI59" s="18">
        <f t="shared" si="153"/>
        <v>7.7424599042492606</v>
      </c>
      <c r="BK59" s="68">
        <f t="shared" si="125"/>
        <v>-1.4280402239325036</v>
      </c>
      <c r="BL59" s="69">
        <f t="shared" si="126"/>
        <v>35.119148769237107</v>
      </c>
      <c r="BM59" s="69">
        <f t="shared" si="127"/>
        <v>33.691108545304601</v>
      </c>
      <c r="BO59" t="str">
        <f t="shared" si="145"/>
        <v>52 Skilled metal, electrical and electronic trades</v>
      </c>
      <c r="BP59" s="18">
        <f t="shared" si="154"/>
        <v>5.4298384862942788</v>
      </c>
      <c r="BQ59" s="18">
        <f t="shared" si="154"/>
        <v>5.3838675496088122</v>
      </c>
      <c r="BR59" s="18">
        <f t="shared" si="154"/>
        <v>5.0551016096478856</v>
      </c>
      <c r="BS59" s="18">
        <f t="shared" si="154"/>
        <v>4.7347465369793991</v>
      </c>
      <c r="BT59" s="18">
        <f t="shared" si="154"/>
        <v>4.5889390209722647</v>
      </c>
      <c r="BV59" s="68">
        <f t="shared" si="129"/>
        <v>-15.172229757536257</v>
      </c>
      <c r="BW59" s="69">
        <f t="shared" si="130"/>
        <v>35.719587077659313</v>
      </c>
      <c r="BX59" s="69">
        <f t="shared" si="131"/>
        <v>20.547357320123055</v>
      </c>
      <c r="BZ59" t="str">
        <f t="shared" si="146"/>
        <v>52 Skilled metal, electrical and electronic trades</v>
      </c>
      <c r="CA59" s="18">
        <f t="shared" si="155"/>
        <v>4.5003820788851847</v>
      </c>
      <c r="CB59" s="18">
        <f t="shared" si="155"/>
        <v>4.365092884665275</v>
      </c>
      <c r="CC59" s="18">
        <f t="shared" si="155"/>
        <v>4.272094904020963</v>
      </c>
      <c r="CD59" s="18">
        <f t="shared" si="155"/>
        <v>4.0657436443061554</v>
      </c>
      <c r="CE59" s="18">
        <f t="shared" si="155"/>
        <v>3.6199708586931916</v>
      </c>
      <c r="CG59" s="68">
        <f t="shared" si="133"/>
        <v>-54.256479021749449</v>
      </c>
      <c r="CH59" s="69">
        <f t="shared" si="134"/>
        <v>25.601667089226655</v>
      </c>
      <c r="CI59" s="69">
        <f t="shared" si="135"/>
        <v>-28.65481193252279</v>
      </c>
      <c r="CK59" t="str">
        <f t="shared" si="147"/>
        <v>52 Skilled metal, electrical and electronic trades</v>
      </c>
      <c r="CL59" s="18">
        <f t="shared" si="156"/>
        <v>4.579630092164563</v>
      </c>
      <c r="CM59" s="18">
        <f t="shared" si="156"/>
        <v>4.5718313232961307</v>
      </c>
      <c r="CN59" s="18">
        <f t="shared" si="156"/>
        <v>3.7174683979967185</v>
      </c>
      <c r="CO59" s="18">
        <f t="shared" si="156"/>
        <v>3.6932355652671736</v>
      </c>
      <c r="CP59" s="18">
        <f t="shared" si="156"/>
        <v>3.8134736902501709</v>
      </c>
      <c r="CR59" s="68">
        <f t="shared" si="137"/>
        <v>-57.473939164395482</v>
      </c>
      <c r="CS59" s="69">
        <f t="shared" si="138"/>
        <v>21.532530276479889</v>
      </c>
      <c r="CT59" s="69">
        <f t="shared" si="139"/>
        <v>-35.941408887915586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0.13181804651476964</v>
      </c>
      <c r="C60" s="18">
        <f t="shared" si="148"/>
        <v>7.9719127877769733E-2</v>
      </c>
      <c r="D60" s="18">
        <f t="shared" si="148"/>
        <v>5.0053027458819413E-2</v>
      </c>
      <c r="E60" s="18">
        <f t="shared" si="148"/>
        <v>6.0362270258295707E-2</v>
      </c>
      <c r="F60" s="18">
        <f t="shared" si="148"/>
        <v>4.4280524729901447E-2</v>
      </c>
      <c r="H60" s="68">
        <f t="shared" si="105"/>
        <v>69.807298224222109</v>
      </c>
      <c r="I60" s="69">
        <f t="shared" si="106"/>
        <v>62.030011161504696</v>
      </c>
      <c r="J60" s="69">
        <f t="shared" si="107"/>
        <v>131.83730938572683</v>
      </c>
      <c r="L60" t="str">
        <f t="shared" si="140"/>
        <v>53 Skilled construction and building trades</v>
      </c>
      <c r="M60" s="18">
        <f t="shared" si="149"/>
        <v>0.39308178346053141</v>
      </c>
      <c r="N60" s="18">
        <f t="shared" si="149"/>
        <v>0.39405785762873913</v>
      </c>
      <c r="O60" s="18">
        <f t="shared" si="149"/>
        <v>0.27776669167177181</v>
      </c>
      <c r="P60" s="18">
        <f t="shared" si="149"/>
        <v>0.31433295219566398</v>
      </c>
      <c r="Q60" s="18">
        <f t="shared" si="149"/>
        <v>0.30817974385063751</v>
      </c>
      <c r="S60" s="68">
        <f t="shared" si="109"/>
        <v>110.34022555288385</v>
      </c>
      <c r="T60" s="69">
        <f t="shared" si="110"/>
        <v>72.014607345034193</v>
      </c>
      <c r="U60" s="69">
        <f t="shared" si="111"/>
        <v>182.35483289791802</v>
      </c>
      <c r="W60" t="str">
        <f t="shared" si="141"/>
        <v>53 Skilled construction and building trades</v>
      </c>
      <c r="X60" s="18">
        <f t="shared" si="150"/>
        <v>0.74196134248623891</v>
      </c>
      <c r="Y60" s="18">
        <f t="shared" si="150"/>
        <v>0.68111483434167441</v>
      </c>
      <c r="Z60" s="18">
        <f t="shared" si="150"/>
        <v>0.49126832759663591</v>
      </c>
      <c r="AA60" s="18">
        <f t="shared" si="150"/>
        <v>0.57874026765652031</v>
      </c>
      <c r="AB60" s="18">
        <f t="shared" si="150"/>
        <v>0.57200665852900978</v>
      </c>
      <c r="AD60" s="68">
        <f t="shared" si="113"/>
        <v>45.235012337144106</v>
      </c>
      <c r="AE60" s="69">
        <f t="shared" si="114"/>
        <v>64.389824723454453</v>
      </c>
      <c r="AF60" s="69">
        <f t="shared" si="115"/>
        <v>109.62483706059855</v>
      </c>
      <c r="AH60" t="str">
        <f t="shared" si="142"/>
        <v>53 Skilled construction and building trades</v>
      </c>
      <c r="AI60" s="18">
        <f t="shared" si="151"/>
        <v>1.2670125667697862</v>
      </c>
      <c r="AJ60" s="18">
        <f t="shared" si="151"/>
        <v>1.590062638829941</v>
      </c>
      <c r="AK60" s="18">
        <f t="shared" si="151"/>
        <v>1.2715578302700674</v>
      </c>
      <c r="AL60" s="18">
        <f t="shared" si="151"/>
        <v>1.540119003657654</v>
      </c>
      <c r="AM60" s="18">
        <f t="shared" si="151"/>
        <v>1.6326429542638454</v>
      </c>
      <c r="AO60" s="68">
        <f t="shared" si="117"/>
        <v>42.3599101534029</v>
      </c>
      <c r="AP60" s="69">
        <f t="shared" si="118"/>
        <v>66.251860275768635</v>
      </c>
      <c r="AQ60" s="69">
        <f t="shared" si="119"/>
        <v>108.61177042917154</v>
      </c>
      <c r="AS60" t="str">
        <f t="shared" si="143"/>
        <v>53 Skilled construction and building trades</v>
      </c>
      <c r="AT60" s="18">
        <f t="shared" si="152"/>
        <v>2.10428529367206</v>
      </c>
      <c r="AU60" s="18">
        <f t="shared" si="152"/>
        <v>2.4507542263514761</v>
      </c>
      <c r="AV60" s="18">
        <f t="shared" si="152"/>
        <v>1.922746714889165</v>
      </c>
      <c r="AW60" s="18">
        <f t="shared" si="152"/>
        <v>2.265144871394253</v>
      </c>
      <c r="AX60" s="18">
        <f t="shared" si="152"/>
        <v>2.1041438888070636</v>
      </c>
      <c r="AZ60" s="68">
        <f t="shared" si="121"/>
        <v>33.301335336087909</v>
      </c>
      <c r="BA60" s="69">
        <f t="shared" si="122"/>
        <v>62.682677723547954</v>
      </c>
      <c r="BB60" s="69">
        <f t="shared" si="123"/>
        <v>95.98401305963587</v>
      </c>
      <c r="BD60" t="str">
        <f t="shared" si="144"/>
        <v>53 Skilled construction and building trades</v>
      </c>
      <c r="BE60" s="18">
        <f t="shared" si="153"/>
        <v>5.5569213772546675</v>
      </c>
      <c r="BF60" s="18">
        <f t="shared" si="153"/>
        <v>6.1903742524136298</v>
      </c>
      <c r="BG60" s="18">
        <f t="shared" si="153"/>
        <v>5.4035343341029254</v>
      </c>
      <c r="BH60" s="18">
        <f t="shared" si="153"/>
        <v>5.4027632878502185</v>
      </c>
      <c r="BI60" s="18">
        <f t="shared" si="153"/>
        <v>4.8653383483886259</v>
      </c>
      <c r="BK60" s="68">
        <f t="shared" si="125"/>
        <v>-5.0158229552442553</v>
      </c>
      <c r="BL60" s="69">
        <f t="shared" si="126"/>
        <v>38.556440288202545</v>
      </c>
      <c r="BM60" s="69">
        <f t="shared" si="127"/>
        <v>33.540617332958291</v>
      </c>
      <c r="BO60" t="str">
        <f t="shared" si="145"/>
        <v>53 Skilled construction and building trades</v>
      </c>
      <c r="BP60" s="18">
        <f t="shared" si="154"/>
        <v>4.7502247162333227</v>
      </c>
      <c r="BQ60" s="18">
        <f t="shared" si="154"/>
        <v>5.9614457530871814</v>
      </c>
      <c r="BR60" s="18">
        <f t="shared" si="154"/>
        <v>5.4995488306235814</v>
      </c>
      <c r="BS60" s="18">
        <f t="shared" si="154"/>
        <v>5.9742641585636322</v>
      </c>
      <c r="BT60" s="18">
        <f t="shared" si="154"/>
        <v>6.3891850868517688</v>
      </c>
      <c r="BV60" s="68">
        <f t="shared" si="129"/>
        <v>8.5610564593253287</v>
      </c>
      <c r="BW60" s="69">
        <f t="shared" si="130"/>
        <v>51.214133610418052</v>
      </c>
      <c r="BX60" s="69">
        <f t="shared" si="131"/>
        <v>59.775190069743381</v>
      </c>
      <c r="BZ60" t="str">
        <f t="shared" si="146"/>
        <v>53 Skilled construction and building trades</v>
      </c>
      <c r="CA60" s="18">
        <f t="shared" si="155"/>
        <v>4.0076131322381263</v>
      </c>
      <c r="CB60" s="18">
        <f t="shared" si="155"/>
        <v>4.4701692928544885</v>
      </c>
      <c r="CC60" s="18">
        <f t="shared" si="155"/>
        <v>4.3009910416830195</v>
      </c>
      <c r="CD60" s="18">
        <f t="shared" si="155"/>
        <v>4.4085361192270875</v>
      </c>
      <c r="CE60" s="18">
        <f t="shared" si="155"/>
        <v>5.0277885852942381</v>
      </c>
      <c r="CG60" s="68">
        <f t="shared" si="133"/>
        <v>-36.893531498884435</v>
      </c>
      <c r="CH60" s="69">
        <f t="shared" si="134"/>
        <v>32.202607728590095</v>
      </c>
      <c r="CI60" s="69">
        <f t="shared" si="135"/>
        <v>-4.6909237702943392</v>
      </c>
      <c r="CK60" t="str">
        <f t="shared" si="147"/>
        <v>53 Skilled construction and building trades</v>
      </c>
      <c r="CL60" s="18">
        <f t="shared" si="156"/>
        <v>5.6071517411947633</v>
      </c>
      <c r="CM60" s="18">
        <f t="shared" si="156"/>
        <v>7.1139809467856381</v>
      </c>
      <c r="CN60" s="18">
        <f t="shared" si="156"/>
        <v>5.9113805240646879</v>
      </c>
      <c r="CO60" s="18">
        <f t="shared" si="156"/>
        <v>4.864837543083862</v>
      </c>
      <c r="CP60" s="18">
        <f t="shared" si="156"/>
        <v>1.5003883757530931</v>
      </c>
      <c r="CR60" s="68">
        <f t="shared" si="137"/>
        <v>-89.47804448494233</v>
      </c>
      <c r="CS60" s="69">
        <f t="shared" si="138"/>
        <v>12.690191934193798</v>
      </c>
      <c r="CT60" s="69">
        <f t="shared" si="139"/>
        <v>-76.787852550748525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0.55574513233487965</v>
      </c>
      <c r="C61" s="18">
        <f t="shared" si="148"/>
        <v>0.39842420942971618</v>
      </c>
      <c r="D61" s="18">
        <f t="shared" si="148"/>
        <v>0.38277676646031406</v>
      </c>
      <c r="E61" s="18">
        <f t="shared" si="148"/>
        <v>0.37685849518145426</v>
      </c>
      <c r="F61" s="18">
        <f t="shared" si="148"/>
        <v>0.34603562115828895</v>
      </c>
      <c r="H61" s="68">
        <f t="shared" si="105"/>
        <v>73.5198575984558</v>
      </c>
      <c r="I61" s="69">
        <f t="shared" si="106"/>
        <v>66.431115508142625</v>
      </c>
      <c r="J61" s="69">
        <f t="shared" si="107"/>
        <v>139.95097310659841</v>
      </c>
      <c r="L61" t="str">
        <f t="shared" si="140"/>
        <v>54 Textiles, printing and other skilled trades</v>
      </c>
      <c r="M61" s="18">
        <f t="shared" si="149"/>
        <v>0.61565739714128709</v>
      </c>
      <c r="N61" s="18">
        <f t="shared" si="149"/>
        <v>0.55016362697743848</v>
      </c>
      <c r="O61" s="18">
        <f t="shared" si="149"/>
        <v>0.60605733279042306</v>
      </c>
      <c r="P61" s="18">
        <f t="shared" si="149"/>
        <v>0.62892891620902069</v>
      </c>
      <c r="Q61" s="18">
        <f t="shared" si="149"/>
        <v>0.70094892800857422</v>
      </c>
      <c r="S61" s="68">
        <f t="shared" si="109"/>
        <v>119.2658906174574</v>
      </c>
      <c r="T61" s="69">
        <f t="shared" si="110"/>
        <v>82.497055904859721</v>
      </c>
      <c r="U61" s="69">
        <f t="shared" si="111"/>
        <v>201.76294652231709</v>
      </c>
      <c r="W61" t="str">
        <f t="shared" si="141"/>
        <v>54 Textiles, printing and other skilled trades</v>
      </c>
      <c r="X61" s="18">
        <f t="shared" si="150"/>
        <v>0.79367557502237951</v>
      </c>
      <c r="Y61" s="18">
        <f t="shared" si="150"/>
        <v>0.67975219886334826</v>
      </c>
      <c r="Z61" s="18">
        <f t="shared" si="150"/>
        <v>0.69345803504959092</v>
      </c>
      <c r="AA61" s="18">
        <f t="shared" si="150"/>
        <v>0.76175189222103057</v>
      </c>
      <c r="AB61" s="18">
        <f t="shared" si="150"/>
        <v>0.85091090211947984</v>
      </c>
      <c r="AD61" s="68">
        <f t="shared" si="113"/>
        <v>53.056899241830926</v>
      </c>
      <c r="AE61" s="69">
        <f t="shared" si="114"/>
        <v>72.088352291660058</v>
      </c>
      <c r="AF61" s="69">
        <f t="shared" si="115"/>
        <v>125.14525153349096</v>
      </c>
      <c r="AH61" t="str">
        <f t="shared" si="142"/>
        <v>54 Textiles, printing and other skilled trades</v>
      </c>
      <c r="AI61" s="18">
        <f t="shared" si="151"/>
        <v>1.0364754930338347</v>
      </c>
      <c r="AJ61" s="18">
        <f t="shared" si="151"/>
        <v>0.88983537386451983</v>
      </c>
      <c r="AK61" s="18">
        <f t="shared" si="151"/>
        <v>1.0098639252914534</v>
      </c>
      <c r="AL61" s="18">
        <f t="shared" si="151"/>
        <v>1.0694654336958109</v>
      </c>
      <c r="AM61" s="18">
        <f t="shared" si="151"/>
        <v>1.2036392699174774</v>
      </c>
      <c r="AO61" s="68">
        <f t="shared" si="117"/>
        <v>32.149673214619483</v>
      </c>
      <c r="AP61" s="69">
        <f t="shared" si="118"/>
        <v>66.320265506913884</v>
      </c>
      <c r="AQ61" s="69">
        <f t="shared" si="119"/>
        <v>98.469938721533353</v>
      </c>
      <c r="AS61" t="str">
        <f t="shared" si="143"/>
        <v>54 Textiles, printing and other skilled trades</v>
      </c>
      <c r="AT61" s="18">
        <f t="shared" si="152"/>
        <v>1.1929615599475345</v>
      </c>
      <c r="AU61" s="18">
        <f t="shared" si="152"/>
        <v>0.99473073227742215</v>
      </c>
      <c r="AV61" s="18">
        <f t="shared" si="152"/>
        <v>1.0796433839441302</v>
      </c>
      <c r="AW61" s="18">
        <f t="shared" si="152"/>
        <v>1.1072706787745299</v>
      </c>
      <c r="AX61" s="18">
        <f t="shared" si="152"/>
        <v>1.1273607454943886</v>
      </c>
      <c r="AZ61" s="68">
        <f t="shared" si="121"/>
        <v>27.193150247464132</v>
      </c>
      <c r="BA61" s="69">
        <f t="shared" si="122"/>
        <v>61.453258623463846</v>
      </c>
      <c r="BB61" s="69">
        <f t="shared" si="123"/>
        <v>88.646408870927971</v>
      </c>
      <c r="BD61" t="str">
        <f t="shared" si="144"/>
        <v>54 Textiles, printing and other skilled trades</v>
      </c>
      <c r="BE61" s="18">
        <f t="shared" si="153"/>
        <v>2.1307048400727338</v>
      </c>
      <c r="BF61" s="18">
        <f t="shared" si="153"/>
        <v>1.90251429988492</v>
      </c>
      <c r="BG61" s="18">
        <f t="shared" si="153"/>
        <v>1.9463765467369565</v>
      </c>
      <c r="BH61" s="18">
        <f t="shared" si="153"/>
        <v>1.9908187386484082</v>
      </c>
      <c r="BI61" s="18">
        <f t="shared" si="153"/>
        <v>1.9470596717159634</v>
      </c>
      <c r="BK61" s="68">
        <f t="shared" si="125"/>
        <v>5.5282000776258622</v>
      </c>
      <c r="BL61" s="69">
        <f t="shared" si="126"/>
        <v>43.775466410883581</v>
      </c>
      <c r="BM61" s="69">
        <f t="shared" si="127"/>
        <v>49.303666488509442</v>
      </c>
      <c r="BO61" t="str">
        <f t="shared" si="145"/>
        <v>54 Textiles, printing and other skilled trades</v>
      </c>
      <c r="BP61" s="18">
        <f t="shared" si="154"/>
        <v>2.5164116892254995</v>
      </c>
      <c r="BQ61" s="18">
        <f t="shared" si="154"/>
        <v>2.158467681966695</v>
      </c>
      <c r="BR61" s="18">
        <f t="shared" si="154"/>
        <v>2.3998107415280434</v>
      </c>
      <c r="BS61" s="18">
        <f t="shared" si="154"/>
        <v>2.2258139807435473</v>
      </c>
      <c r="BT61" s="18">
        <f t="shared" si="154"/>
        <v>2.5359882103046449</v>
      </c>
      <c r="BV61" s="68">
        <f t="shared" si="129"/>
        <v>-1.2525495324110323</v>
      </c>
      <c r="BW61" s="69">
        <f t="shared" si="130"/>
        <v>39.454934219708839</v>
      </c>
      <c r="BX61" s="69">
        <f t="shared" si="131"/>
        <v>38.202384687297815</v>
      </c>
      <c r="BZ61" t="str">
        <f t="shared" si="146"/>
        <v>54 Textiles, printing and other skilled trades</v>
      </c>
      <c r="CA61" s="18">
        <f t="shared" si="155"/>
        <v>3.1162651379276034</v>
      </c>
      <c r="CB61" s="18">
        <f t="shared" si="155"/>
        <v>2.8564515811594058</v>
      </c>
      <c r="CC61" s="18">
        <f t="shared" si="155"/>
        <v>3.1182785586032082</v>
      </c>
      <c r="CD61" s="18">
        <f t="shared" si="155"/>
        <v>3.174912014522882</v>
      </c>
      <c r="CE61" s="18">
        <f t="shared" si="155"/>
        <v>3.2922756994170195</v>
      </c>
      <c r="CG61" s="68">
        <f t="shared" si="133"/>
        <v>-43.003695814739096</v>
      </c>
      <c r="CH61" s="69">
        <f t="shared" si="134"/>
        <v>29.312794564386625</v>
      </c>
      <c r="CI61" s="69">
        <f t="shared" si="135"/>
        <v>-13.69090125035247</v>
      </c>
      <c r="CK61" t="str">
        <f t="shared" si="147"/>
        <v>54 Textiles, printing and other skilled trades</v>
      </c>
      <c r="CL61" s="18">
        <f t="shared" si="156"/>
        <v>3.9177971130496445</v>
      </c>
      <c r="CM61" s="18">
        <f t="shared" si="156"/>
        <v>3.5996267125079138</v>
      </c>
      <c r="CN61" s="18">
        <f t="shared" si="156"/>
        <v>3.8953370925605211</v>
      </c>
      <c r="CO61" s="18">
        <f t="shared" si="156"/>
        <v>3.3452970936125799</v>
      </c>
      <c r="CP61" s="18">
        <f t="shared" si="156"/>
        <v>3.8425014768833567</v>
      </c>
      <c r="CR61" s="68">
        <f t="shared" si="137"/>
        <v>-59.106838877543652</v>
      </c>
      <c r="CS61" s="69">
        <f t="shared" si="138"/>
        <v>18.470556450415337</v>
      </c>
      <c r="CT61" s="69">
        <f t="shared" si="139"/>
        <v>-40.636282427128322</v>
      </c>
    </row>
    <row r="62" spans="1:98" x14ac:dyDescent="0.2">
      <c r="A62" t="str">
        <f t="shared" si="103"/>
        <v>61 Caring personal service occupations</v>
      </c>
      <c r="B62" s="18">
        <f t="shared" si="148"/>
        <v>0.34653393549203126</v>
      </c>
      <c r="C62" s="18">
        <f t="shared" si="148"/>
        <v>0.3456652558639367</v>
      </c>
      <c r="D62" s="18">
        <f t="shared" si="148"/>
        <v>0.3568729700180478</v>
      </c>
      <c r="E62" s="18">
        <f t="shared" si="148"/>
        <v>0.38645586825722639</v>
      </c>
      <c r="F62" s="18">
        <f t="shared" si="148"/>
        <v>0.47611884679094318</v>
      </c>
      <c r="H62" s="68">
        <f t="shared" si="105"/>
        <v>156.08000056088466</v>
      </c>
      <c r="I62" s="69">
        <f t="shared" si="106"/>
        <v>90.220272608705244</v>
      </c>
      <c r="J62" s="69">
        <f t="shared" si="107"/>
        <v>246.3002731695899</v>
      </c>
      <c r="L62" t="str">
        <f t="shared" si="140"/>
        <v>61 Caring personal service occupations</v>
      </c>
      <c r="M62" s="18">
        <f t="shared" si="149"/>
        <v>2.8841597231550535</v>
      </c>
      <c r="N62" s="18">
        <f t="shared" si="149"/>
        <v>3.0667295441338718</v>
      </c>
      <c r="O62" s="18">
        <f t="shared" si="149"/>
        <v>3.1695068382003395</v>
      </c>
      <c r="P62" s="18">
        <f t="shared" si="149"/>
        <v>3.568817218686732</v>
      </c>
      <c r="Q62" s="18">
        <f t="shared" si="149"/>
        <v>4.6138052429791907</v>
      </c>
      <c r="S62" s="68">
        <f t="shared" si="109"/>
        <v>175.97260735429236</v>
      </c>
      <c r="T62" s="69">
        <f t="shared" si="110"/>
        <v>100.01508382118305</v>
      </c>
      <c r="U62" s="69">
        <f t="shared" si="111"/>
        <v>275.98769117547539</v>
      </c>
      <c r="W62" t="str">
        <f t="shared" si="141"/>
        <v>61 Caring personal service occupations</v>
      </c>
      <c r="X62" s="18">
        <f t="shared" si="150"/>
        <v>4.8499179270942099</v>
      </c>
      <c r="Y62" s="18">
        <f t="shared" si="150"/>
        <v>4.9454155646140077</v>
      </c>
      <c r="Z62" s="18">
        <f t="shared" si="150"/>
        <v>5.2155108521600395</v>
      </c>
      <c r="AA62" s="18">
        <f t="shared" si="150"/>
        <v>5.702989051593585</v>
      </c>
      <c r="AB62" s="18">
        <f t="shared" si="150"/>
        <v>6.4108125942474796</v>
      </c>
      <c r="AD62" s="68">
        <f t="shared" si="113"/>
        <v>53.322268213317969</v>
      </c>
      <c r="AE62" s="69">
        <f t="shared" si="114"/>
        <v>85.271209776791366</v>
      </c>
      <c r="AF62" s="69">
        <f t="shared" si="115"/>
        <v>138.59347799010933</v>
      </c>
      <c r="AH62" t="str">
        <f t="shared" si="142"/>
        <v>61 Caring personal service occupations</v>
      </c>
      <c r="AI62" s="18">
        <f t="shared" si="151"/>
        <v>13.392398767653599</v>
      </c>
      <c r="AJ62" s="18">
        <f t="shared" si="151"/>
        <v>13.160656126462547</v>
      </c>
      <c r="AK62" s="18">
        <f t="shared" si="151"/>
        <v>14.005669055025976</v>
      </c>
      <c r="AL62" s="18">
        <f t="shared" si="151"/>
        <v>14.580464569056856</v>
      </c>
      <c r="AM62" s="18">
        <f t="shared" si="151"/>
        <v>14.619292017222108</v>
      </c>
      <c r="AO62" s="68">
        <f t="shared" si="117"/>
        <v>15.732433336982243</v>
      </c>
      <c r="AP62" s="69">
        <f t="shared" si="118"/>
        <v>64.077503122587586</v>
      </c>
      <c r="AQ62" s="69">
        <f t="shared" si="119"/>
        <v>79.809936459569826</v>
      </c>
      <c r="AS62" t="str">
        <f t="shared" si="143"/>
        <v>61 Caring personal service occupations</v>
      </c>
      <c r="AT62" s="18">
        <f t="shared" si="152"/>
        <v>7.0757487665922794</v>
      </c>
      <c r="AU62" s="18">
        <f t="shared" si="152"/>
        <v>7.2794414804912693</v>
      </c>
      <c r="AV62" s="18">
        <f t="shared" si="152"/>
        <v>7.7675010915425764</v>
      </c>
      <c r="AW62" s="18">
        <f t="shared" si="152"/>
        <v>7.7628196897567268</v>
      </c>
      <c r="AX62" s="18">
        <f t="shared" si="152"/>
        <v>7.8407208556425232</v>
      </c>
      <c r="AZ62" s="68">
        <f t="shared" si="121"/>
        <v>22.957723081944128</v>
      </c>
      <c r="BA62" s="69">
        <f t="shared" si="122"/>
        <v>67.195956726859407</v>
      </c>
      <c r="BB62" s="69">
        <f t="shared" si="123"/>
        <v>90.153679808803531</v>
      </c>
      <c r="BD62" t="str">
        <f t="shared" si="144"/>
        <v>61 Caring personal service occupations</v>
      </c>
      <c r="BE62" s="18">
        <f t="shared" si="153"/>
        <v>12.460195830997897</v>
      </c>
      <c r="BF62" s="18">
        <f t="shared" si="153"/>
        <v>13.359908680880354</v>
      </c>
      <c r="BG62" s="18">
        <f t="shared" si="153"/>
        <v>13.280324350279422</v>
      </c>
      <c r="BH62" s="18">
        <f t="shared" si="153"/>
        <v>14.26015277877433</v>
      </c>
      <c r="BI62" s="18">
        <f t="shared" si="153"/>
        <v>15.511813722727943</v>
      </c>
      <c r="BK62" s="68">
        <f t="shared" si="125"/>
        <v>23.216829761345107</v>
      </c>
      <c r="BL62" s="69">
        <f t="shared" si="126"/>
        <v>64.224675043836299</v>
      </c>
      <c r="BM62" s="69">
        <f t="shared" si="127"/>
        <v>87.44150480518141</v>
      </c>
      <c r="BO62" t="str">
        <f t="shared" si="145"/>
        <v>61 Caring personal service occupations</v>
      </c>
      <c r="BP62" s="18">
        <f t="shared" si="154"/>
        <v>9.9770613425233474</v>
      </c>
      <c r="BQ62" s="18">
        <f t="shared" si="154"/>
        <v>10.019777132778545</v>
      </c>
      <c r="BR62" s="18">
        <f t="shared" si="154"/>
        <v>9.5226460100092769</v>
      </c>
      <c r="BS62" s="18">
        <f t="shared" si="154"/>
        <v>9.5980564818521152</v>
      </c>
      <c r="BT62" s="18">
        <f t="shared" si="154"/>
        <v>8.9838516074833059</v>
      </c>
      <c r="BV62" s="68">
        <f t="shared" si="129"/>
        <v>-11.842232502388237</v>
      </c>
      <c r="BW62" s="69">
        <f t="shared" si="130"/>
        <v>52.12508373201937</v>
      </c>
      <c r="BX62" s="69">
        <f t="shared" si="131"/>
        <v>40.282851229631135</v>
      </c>
      <c r="BZ62" t="str">
        <f t="shared" si="146"/>
        <v>61 Caring personal service occupations</v>
      </c>
      <c r="CA62" s="18">
        <f t="shared" si="155"/>
        <v>4.388584937110374</v>
      </c>
      <c r="CB62" s="18">
        <f t="shared" si="155"/>
        <v>2.7589955755046613</v>
      </c>
      <c r="CC62" s="18">
        <f t="shared" si="155"/>
        <v>2.4586914052423037</v>
      </c>
      <c r="CD62" s="18">
        <f t="shared" si="155"/>
        <v>2.0241801801383437</v>
      </c>
      <c r="CE62" s="18">
        <f t="shared" si="155"/>
        <v>2.4591260748434469</v>
      </c>
      <c r="CG62" s="68">
        <f t="shared" si="133"/>
        <v>-46.006413113008513</v>
      </c>
      <c r="CH62" s="69">
        <f t="shared" si="134"/>
        <v>23.065998245585462</v>
      </c>
      <c r="CI62" s="69">
        <f t="shared" si="135"/>
        <v>-22.940414867423055</v>
      </c>
      <c r="CK62" t="str">
        <f t="shared" si="147"/>
        <v>61 Caring personal service occupations</v>
      </c>
      <c r="CL62" s="18">
        <f t="shared" si="156"/>
        <v>1.7049277045152147</v>
      </c>
      <c r="CM62" s="18">
        <f t="shared" si="156"/>
        <v>1.5947705911711352</v>
      </c>
      <c r="CN62" s="18">
        <f t="shared" si="156"/>
        <v>1.7035717156041696</v>
      </c>
      <c r="CO62" s="18">
        <f t="shared" si="156"/>
        <v>2.1108292933258102</v>
      </c>
      <c r="CP62" s="18">
        <f t="shared" si="156"/>
        <v>2.5564609051958986</v>
      </c>
      <c r="CR62" s="68">
        <f t="shared" si="137"/>
        <v>-37.789968431147713</v>
      </c>
      <c r="CS62" s="69">
        <f t="shared" si="138"/>
        <v>22.972191569734893</v>
      </c>
      <c r="CT62" s="69">
        <f t="shared" si="139"/>
        <v>-14.817776861412824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0.1830555903148593</v>
      </c>
      <c r="C63" s="18">
        <f t="shared" si="148"/>
        <v>0.2395646571733365</v>
      </c>
      <c r="D63" s="18">
        <f t="shared" si="148"/>
        <v>0.25843325745065077</v>
      </c>
      <c r="E63" s="18">
        <f t="shared" si="148"/>
        <v>0.29266530048783806</v>
      </c>
      <c r="F63" s="18">
        <f t="shared" si="148"/>
        <v>0.37447951910955796</v>
      </c>
      <c r="H63" s="68">
        <f t="shared" si="105"/>
        <v>178.13369983471205</v>
      </c>
      <c r="I63" s="69">
        <f t="shared" si="106"/>
        <v>100.45227400994341</v>
      </c>
      <c r="J63" s="69">
        <f t="shared" si="107"/>
        <v>278.58597384465548</v>
      </c>
      <c r="L63" t="str">
        <f t="shared" si="140"/>
        <v>62 Leisure, travel and related personal service occupations</v>
      </c>
      <c r="M63" s="18">
        <f t="shared" si="149"/>
        <v>0.61160494586115199</v>
      </c>
      <c r="N63" s="18">
        <f t="shared" si="149"/>
        <v>0.56216509110023316</v>
      </c>
      <c r="O63" s="18">
        <f t="shared" si="149"/>
        <v>0.56349001053833492</v>
      </c>
      <c r="P63" s="18">
        <f t="shared" si="149"/>
        <v>0.56834486382703742</v>
      </c>
      <c r="Q63" s="18">
        <f t="shared" si="149"/>
        <v>0.71134829111230879</v>
      </c>
      <c r="S63" s="68">
        <f t="shared" si="109"/>
        <v>139.32853524489286</v>
      </c>
      <c r="T63" s="69">
        <f t="shared" si="110"/>
        <v>84.900005656831766</v>
      </c>
      <c r="U63" s="69">
        <f t="shared" si="111"/>
        <v>224.22854090172461</v>
      </c>
      <c r="W63" t="str">
        <f t="shared" si="141"/>
        <v>62 Leisure, travel and related personal service occupations</v>
      </c>
      <c r="X63" s="18">
        <f t="shared" si="150"/>
        <v>1.0479768840795358</v>
      </c>
      <c r="Y63" s="18">
        <f t="shared" si="150"/>
        <v>1.0910572059598747</v>
      </c>
      <c r="Z63" s="18">
        <f t="shared" si="150"/>
        <v>1.0491903753456582</v>
      </c>
      <c r="AA63" s="18">
        <f t="shared" si="150"/>
        <v>1.1938990052075031</v>
      </c>
      <c r="AB63" s="18">
        <f t="shared" si="150"/>
        <v>1.4947750927622749</v>
      </c>
      <c r="AD63" s="68">
        <f t="shared" si="113"/>
        <v>77.709466099403031</v>
      </c>
      <c r="AE63" s="69">
        <f t="shared" si="114"/>
        <v>86.512451073588821</v>
      </c>
      <c r="AF63" s="69">
        <f t="shared" si="115"/>
        <v>164.22191717299185</v>
      </c>
      <c r="AH63" t="str">
        <f t="shared" si="142"/>
        <v>62 Leisure, travel and related personal service occupations</v>
      </c>
      <c r="AI63" s="18">
        <f t="shared" si="151"/>
        <v>2.3216184535812898</v>
      </c>
      <c r="AJ63" s="18">
        <f t="shared" si="151"/>
        <v>2.5683481102809753</v>
      </c>
      <c r="AK63" s="18">
        <f t="shared" si="151"/>
        <v>2.5058532395525042</v>
      </c>
      <c r="AL63" s="18">
        <f t="shared" si="151"/>
        <v>2.8598432431487333</v>
      </c>
      <c r="AM63" s="18">
        <f t="shared" si="151"/>
        <v>3.543304736646598</v>
      </c>
      <c r="AO63" s="68">
        <f t="shared" si="117"/>
        <v>56.77812860051035</v>
      </c>
      <c r="AP63" s="69">
        <f t="shared" si="118"/>
        <v>79.870852938032215</v>
      </c>
      <c r="AQ63" s="69">
        <f t="shared" si="119"/>
        <v>136.64898153854256</v>
      </c>
      <c r="AS63" t="str">
        <f t="shared" si="143"/>
        <v>62 Leisure, travel and related personal service occupations</v>
      </c>
      <c r="AT63" s="18">
        <f t="shared" si="152"/>
        <v>2.5519467399383253</v>
      </c>
      <c r="AU63" s="18">
        <f t="shared" si="152"/>
        <v>2.7306552458427276</v>
      </c>
      <c r="AV63" s="18">
        <f t="shared" si="152"/>
        <v>2.8105057738566206</v>
      </c>
      <c r="AW63" s="18">
        <f t="shared" si="152"/>
        <v>3.1782268695499791</v>
      </c>
      <c r="AX63" s="18">
        <f t="shared" si="152"/>
        <v>3.9048723269428218</v>
      </c>
      <c r="AZ63" s="68">
        <f t="shared" si="121"/>
        <v>69.240188297608952</v>
      </c>
      <c r="BA63" s="69">
        <f t="shared" si="122"/>
        <v>83.826648069188295</v>
      </c>
      <c r="BB63" s="69">
        <f t="shared" si="123"/>
        <v>153.06683636679722</v>
      </c>
      <c r="BD63" t="str">
        <f t="shared" si="144"/>
        <v>62 Leisure, travel and related personal service occupations</v>
      </c>
      <c r="BE63" s="18">
        <f t="shared" si="153"/>
        <v>2.9327761882307661</v>
      </c>
      <c r="BF63" s="18">
        <f t="shared" si="153"/>
        <v>2.4613173763194607</v>
      </c>
      <c r="BG63" s="18">
        <f t="shared" si="153"/>
        <v>2.2977134478573347</v>
      </c>
      <c r="BH63" s="18">
        <f t="shared" si="153"/>
        <v>2.124718527647953</v>
      </c>
      <c r="BI63" s="18">
        <f t="shared" si="153"/>
        <v>1.9059140405438251</v>
      </c>
      <c r="BK63" s="68">
        <f t="shared" si="125"/>
        <v>-12.496872559748319</v>
      </c>
      <c r="BL63" s="69">
        <f t="shared" si="126"/>
        <v>42.242654868471483</v>
      </c>
      <c r="BM63" s="69">
        <f t="shared" si="127"/>
        <v>29.745782308723168</v>
      </c>
      <c r="BO63" t="str">
        <f t="shared" si="145"/>
        <v>62 Leisure, travel and related personal service occupations</v>
      </c>
      <c r="BP63" s="18">
        <f t="shared" si="154"/>
        <v>3.1752417679001916</v>
      </c>
      <c r="BQ63" s="18">
        <f t="shared" si="154"/>
        <v>2.8746624465556847</v>
      </c>
      <c r="BR63" s="18">
        <f t="shared" si="154"/>
        <v>2.6835010089267919</v>
      </c>
      <c r="BS63" s="18">
        <f t="shared" si="154"/>
        <v>2.5265316820999963</v>
      </c>
      <c r="BT63" s="18">
        <f t="shared" si="154"/>
        <v>2.399463640862237</v>
      </c>
      <c r="BV63" s="68">
        <f t="shared" si="129"/>
        <v>-16.445842442807745</v>
      </c>
      <c r="BW63" s="69">
        <f t="shared" si="130"/>
        <v>46.529379751161592</v>
      </c>
      <c r="BX63" s="69">
        <f t="shared" si="131"/>
        <v>30.083537308353847</v>
      </c>
      <c r="BZ63" t="str">
        <f t="shared" si="146"/>
        <v>62 Leisure, travel and related personal service occupations</v>
      </c>
      <c r="CA63" s="18">
        <f t="shared" si="155"/>
        <v>2.7910088367558537</v>
      </c>
      <c r="CB63" s="18">
        <f t="shared" si="155"/>
        <v>2.8975766214978158</v>
      </c>
      <c r="CC63" s="18">
        <f t="shared" si="155"/>
        <v>2.6832471136840343</v>
      </c>
      <c r="CD63" s="18">
        <f t="shared" si="155"/>
        <v>2.8674733901197174</v>
      </c>
      <c r="CE63" s="18">
        <f t="shared" si="155"/>
        <v>3.0313712388943417</v>
      </c>
      <c r="CG63" s="68">
        <f t="shared" si="133"/>
        <v>-39.012074294744806</v>
      </c>
      <c r="CH63" s="69">
        <f t="shared" si="134"/>
        <v>35.650372025073679</v>
      </c>
      <c r="CI63" s="69">
        <f t="shared" si="135"/>
        <v>-3.3617022696711221</v>
      </c>
      <c r="CK63" t="str">
        <f t="shared" si="147"/>
        <v>62 Leisure, travel and related personal service occupations</v>
      </c>
      <c r="CL63" s="18">
        <f t="shared" si="156"/>
        <v>2.6406188219473674</v>
      </c>
      <c r="CM63" s="18">
        <f t="shared" si="156"/>
        <v>2.477608706111901</v>
      </c>
      <c r="CN63" s="18">
        <f t="shared" si="156"/>
        <v>2.4829942369627029</v>
      </c>
      <c r="CO63" s="18">
        <f t="shared" si="156"/>
        <v>2.3408824336887086</v>
      </c>
      <c r="CP63" s="18">
        <f t="shared" si="156"/>
        <v>2.3058595488833546</v>
      </c>
      <c r="CR63" s="68">
        <f t="shared" si="137"/>
        <v>-61.501941681506601</v>
      </c>
      <c r="CS63" s="69">
        <f t="shared" si="138"/>
        <v>18.439334824344957</v>
      </c>
      <c r="CT63" s="69">
        <f t="shared" si="139"/>
        <v>-43.06260685716164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2.2116537394718045E-2</v>
      </c>
      <c r="C64" s="18">
        <f t="shared" si="148"/>
        <v>2.3187074284698621E-2</v>
      </c>
      <c r="D64" s="18">
        <f t="shared" si="148"/>
        <v>1.9284412009077163E-2</v>
      </c>
      <c r="E64" s="18">
        <f t="shared" si="148"/>
        <v>2.2907529363844239E-2</v>
      </c>
      <c r="F64" s="18">
        <f t="shared" si="148"/>
        <v>2.5059843693876125E-2</v>
      </c>
      <c r="H64" s="68">
        <f t="shared" si="105"/>
        <v>149.42839982474695</v>
      </c>
      <c r="I64" s="69">
        <f t="shared" si="106"/>
        <v>96.095417427782223</v>
      </c>
      <c r="J64" s="69">
        <f t="shared" si="107"/>
        <v>245.52381725252914</v>
      </c>
      <c r="L64" t="str">
        <f t="shared" si="140"/>
        <v>63 Community and civil enforcement occupations</v>
      </c>
      <c r="M64" s="18">
        <f t="shared" si="149"/>
        <v>4.4247886462817798E-2</v>
      </c>
      <c r="N64" s="18">
        <f t="shared" si="149"/>
        <v>3.6837839978888433E-2</v>
      </c>
      <c r="O64" s="18">
        <f t="shared" si="149"/>
        <v>3.8978004481076328E-2</v>
      </c>
      <c r="P64" s="18">
        <f t="shared" si="149"/>
        <v>3.5718981972476298E-2</v>
      </c>
      <c r="Q64" s="18">
        <f t="shared" si="149"/>
        <v>4.0283200011138075E-2</v>
      </c>
      <c r="S64" s="68">
        <f t="shared" si="109"/>
        <v>95.93082768659194</v>
      </c>
      <c r="T64" s="69">
        <f t="shared" si="110"/>
        <v>73.080076561390555</v>
      </c>
      <c r="U64" s="69">
        <f t="shared" si="111"/>
        <v>169.0109042479825</v>
      </c>
      <c r="W64" t="str">
        <f t="shared" si="141"/>
        <v>63 Community and civil enforcement occupations</v>
      </c>
      <c r="X64" s="18">
        <f t="shared" si="150"/>
        <v>9.0010556493960989E-2</v>
      </c>
      <c r="Y64" s="18">
        <f t="shared" si="150"/>
        <v>8.7243243206335946E-2</v>
      </c>
      <c r="Z64" s="18">
        <f t="shared" si="150"/>
        <v>9.2286997513040092E-2</v>
      </c>
      <c r="AA64" s="18">
        <f t="shared" si="150"/>
        <v>9.883152655468784E-2</v>
      </c>
      <c r="AB64" s="18">
        <f t="shared" si="150"/>
        <v>0.10870540588717452</v>
      </c>
      <c r="AD64" s="68">
        <f t="shared" si="113"/>
        <v>46.926330645623793</v>
      </c>
      <c r="AE64" s="69">
        <f t="shared" si="114"/>
        <v>82.919137795818699</v>
      </c>
      <c r="AF64" s="69">
        <f t="shared" si="115"/>
        <v>129.84546844144251</v>
      </c>
      <c r="AH64" t="str">
        <f t="shared" si="142"/>
        <v>63 Community and civil enforcement occupations</v>
      </c>
      <c r="AI64" s="18">
        <f t="shared" si="151"/>
        <v>7.7629368950064573E-2</v>
      </c>
      <c r="AJ64" s="18">
        <f t="shared" si="151"/>
        <v>7.4160363063240642E-2</v>
      </c>
      <c r="AK64" s="18">
        <f t="shared" si="151"/>
        <v>8.9041682523208182E-2</v>
      </c>
      <c r="AL64" s="18">
        <f t="shared" si="151"/>
        <v>8.6281422421623941E-2</v>
      </c>
      <c r="AM64" s="18">
        <f t="shared" si="151"/>
        <v>0.10007345944235703</v>
      </c>
      <c r="AO64" s="68">
        <f t="shared" si="117"/>
        <v>24.611510031203647</v>
      </c>
      <c r="AP64" s="69">
        <f t="shared" si="118"/>
        <v>63.067733811572822</v>
      </c>
      <c r="AQ64" s="69">
        <f t="shared" si="119"/>
        <v>87.679243842776472</v>
      </c>
      <c r="AS64" t="str">
        <f t="shared" si="143"/>
        <v>63 Community and civil enforcement occupations</v>
      </c>
      <c r="AT64" s="18">
        <f t="shared" si="152"/>
        <v>8.6449982147229862E-2</v>
      </c>
      <c r="AU64" s="18">
        <f t="shared" si="152"/>
        <v>7.6500093671928962E-2</v>
      </c>
      <c r="AV64" s="18">
        <f t="shared" si="152"/>
        <v>9.1740364321454812E-2</v>
      </c>
      <c r="AW64" s="18">
        <f t="shared" si="152"/>
        <v>7.5155296158512352E-2</v>
      </c>
      <c r="AX64" s="18">
        <f t="shared" si="152"/>
        <v>7.2151008557679613E-2</v>
      </c>
      <c r="AZ64" s="68">
        <f t="shared" si="121"/>
        <v>-4.20053392253081</v>
      </c>
      <c r="BA64" s="69">
        <f t="shared" si="122"/>
        <v>58.116090457953121</v>
      </c>
      <c r="BB64" s="69">
        <f t="shared" si="123"/>
        <v>53.915556535422319</v>
      </c>
      <c r="BD64" t="str">
        <f t="shared" si="144"/>
        <v>63 Community and civil enforcement occupations</v>
      </c>
      <c r="BE64" s="18">
        <f t="shared" si="153"/>
        <v>7.819989885420503E-2</v>
      </c>
      <c r="BF64" s="18">
        <f t="shared" si="153"/>
        <v>5.4690409947528412E-2</v>
      </c>
      <c r="BG64" s="18">
        <f t="shared" si="153"/>
        <v>8.0436609090636269E-2</v>
      </c>
      <c r="BH64" s="18">
        <f t="shared" si="153"/>
        <v>5.3713321778413876E-2</v>
      </c>
      <c r="BI64" s="18">
        <f t="shared" si="153"/>
        <v>5.8966170488723907E-2</v>
      </c>
      <c r="BK64" s="68">
        <f t="shared" si="125"/>
        <v>-22.666921028625257</v>
      </c>
      <c r="BL64" s="69">
        <f t="shared" si="126"/>
        <v>27.556914358398217</v>
      </c>
      <c r="BM64" s="69">
        <f t="shared" si="127"/>
        <v>4.8899933297729588</v>
      </c>
      <c r="BO64" t="str">
        <f t="shared" si="145"/>
        <v>63 Community and civil enforcement occupations</v>
      </c>
      <c r="BP64" s="18">
        <f t="shared" si="154"/>
        <v>0.11025017566752679</v>
      </c>
      <c r="BQ64" s="18">
        <f t="shared" si="154"/>
        <v>9.7579175061977622E-2</v>
      </c>
      <c r="BR64" s="18">
        <f t="shared" si="154"/>
        <v>0.13188315166944276</v>
      </c>
      <c r="BS64" s="18">
        <f t="shared" si="154"/>
        <v>0.10300150927505093</v>
      </c>
      <c r="BT64" s="18">
        <f t="shared" si="154"/>
        <v>0.11831712314809095</v>
      </c>
      <c r="BV64" s="68">
        <f t="shared" si="129"/>
        <v>-16.167206429256463</v>
      </c>
      <c r="BW64" s="69">
        <f t="shared" si="130"/>
        <v>38.45843948324341</v>
      </c>
      <c r="BX64" s="69">
        <f t="shared" si="131"/>
        <v>22.291233053986947</v>
      </c>
      <c r="BZ64" t="str">
        <f t="shared" si="146"/>
        <v>63 Community and civil enforcement occupations</v>
      </c>
      <c r="CA64" s="18">
        <f t="shared" si="155"/>
        <v>0.13465256792171015</v>
      </c>
      <c r="CB64" s="18">
        <f t="shared" si="155"/>
        <v>0.13086378624926515</v>
      </c>
      <c r="CC64" s="18">
        <f t="shared" si="155"/>
        <v>0.17278175908547988</v>
      </c>
      <c r="CD64" s="18">
        <f t="shared" si="155"/>
        <v>0.15492209887357405</v>
      </c>
      <c r="CE64" s="18">
        <f t="shared" si="155"/>
        <v>0.19349970655300935</v>
      </c>
      <c r="CG64" s="68">
        <f t="shared" si="133"/>
        <v>-39.542828166331482</v>
      </c>
      <c r="CH64" s="69">
        <f t="shared" si="134"/>
        <v>30.491415141973011</v>
      </c>
      <c r="CI64" s="69">
        <f t="shared" si="135"/>
        <v>-9.0514130243584781</v>
      </c>
      <c r="CK64" t="str">
        <f t="shared" si="147"/>
        <v>63 Community and civil enforcement occupations</v>
      </c>
      <c r="CL64" s="18">
        <f t="shared" si="156"/>
        <v>0.12400248887003194</v>
      </c>
      <c r="CM64" s="18">
        <f t="shared" si="156"/>
        <v>9.6636449877054706E-2</v>
      </c>
      <c r="CN64" s="18">
        <f t="shared" si="156"/>
        <v>0.14617766270300597</v>
      </c>
      <c r="CO64" s="18">
        <f t="shared" si="156"/>
        <v>8.8807463470269715E-2</v>
      </c>
      <c r="CP64" s="18">
        <f t="shared" si="156"/>
        <v>7.8584186829049024E-2</v>
      </c>
      <c r="CR64" s="68">
        <f t="shared" si="137"/>
        <v>-77.713809576004067</v>
      </c>
      <c r="CS64" s="69">
        <f t="shared" si="138"/>
        <v>10.702044346935137</v>
      </c>
      <c r="CT64" s="69">
        <f t="shared" si="139"/>
        <v>-67.011765229068942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1.0638713344605686</v>
      </c>
      <c r="C65" s="18">
        <f t="shared" si="157"/>
        <v>0.90909020448483102</v>
      </c>
      <c r="D65" s="18">
        <f t="shared" si="157"/>
        <v>0.81804982737837839</v>
      </c>
      <c r="E65" s="18">
        <f t="shared" si="157"/>
        <v>0.76120542659951151</v>
      </c>
      <c r="F65" s="18">
        <f t="shared" si="157"/>
        <v>0.76867882057092218</v>
      </c>
      <c r="H65" s="68">
        <f t="shared" si="105"/>
        <v>80.359532971329571</v>
      </c>
      <c r="I65" s="69">
        <f t="shared" si="106"/>
        <v>60.768143108385942</v>
      </c>
      <c r="J65" s="69">
        <f t="shared" si="107"/>
        <v>141.12767607971551</v>
      </c>
      <c r="L65" t="str">
        <f t="shared" si="140"/>
        <v>71 Sales occupations</v>
      </c>
      <c r="M65" s="18">
        <f t="shared" ref="M65:Q70" si="158">M28/M$35*100</f>
        <v>2.2031625500338397</v>
      </c>
      <c r="N65" s="18">
        <f t="shared" si="158"/>
        <v>1.971810526202133</v>
      </c>
      <c r="O65" s="18">
        <f t="shared" si="158"/>
        <v>1.9580536186830988</v>
      </c>
      <c r="P65" s="18">
        <f t="shared" si="158"/>
        <v>1.9857498432693168</v>
      </c>
      <c r="Q65" s="18">
        <f t="shared" si="158"/>
        <v>2.2630957767951854</v>
      </c>
      <c r="S65" s="68">
        <f t="shared" si="109"/>
        <v>119.11734933423341</v>
      </c>
      <c r="T65" s="69">
        <f t="shared" si="110"/>
        <v>69.174955133253761</v>
      </c>
      <c r="U65" s="69">
        <f t="shared" si="111"/>
        <v>188.29230446748716</v>
      </c>
      <c r="W65" t="str">
        <f t="shared" si="141"/>
        <v>71 Sales occupations</v>
      </c>
      <c r="X65" s="18">
        <f t="shared" ref="X65:AB70" si="159">X28/X$35*100</f>
        <v>4.1137272593538556</v>
      </c>
      <c r="Y65" s="18">
        <f t="shared" si="159"/>
        <v>3.7300411720239657</v>
      </c>
      <c r="Z65" s="18">
        <f t="shared" si="159"/>
        <v>3.8124596877393135</v>
      </c>
      <c r="AA65" s="18">
        <f t="shared" si="159"/>
        <v>3.8234527789215504</v>
      </c>
      <c r="AB65" s="18">
        <f t="shared" si="159"/>
        <v>4.2886057381442511</v>
      </c>
      <c r="AD65" s="68">
        <f t="shared" si="113"/>
        <v>40.313633005828891</v>
      </c>
      <c r="AE65" s="69">
        <f t="shared" si="114"/>
        <v>63.335233542759553</v>
      </c>
      <c r="AF65" s="69">
        <f t="shared" si="115"/>
        <v>103.64886654858844</v>
      </c>
      <c r="AH65" t="str">
        <f t="shared" si="142"/>
        <v>71 Sales occupations</v>
      </c>
      <c r="AI65" s="18">
        <f t="shared" ref="AI65:AM70" si="160">AI28/AI$35*100</f>
        <v>4.4370884235874888</v>
      </c>
      <c r="AJ65" s="18">
        <f t="shared" si="160"/>
        <v>4.3368235288980079</v>
      </c>
      <c r="AK65" s="18">
        <f t="shared" si="160"/>
        <v>4.528722651726099</v>
      </c>
      <c r="AL65" s="18">
        <f t="shared" si="160"/>
        <v>4.627445701356935</v>
      </c>
      <c r="AM65" s="18">
        <f t="shared" si="160"/>
        <v>5.2257157513120447</v>
      </c>
      <c r="AO65" s="68">
        <f t="shared" si="117"/>
        <v>27.938914588444813</v>
      </c>
      <c r="AP65" s="69">
        <f t="shared" si="118"/>
        <v>58.495624305098673</v>
      </c>
      <c r="AQ65" s="69">
        <f t="shared" si="119"/>
        <v>86.43453889354349</v>
      </c>
      <c r="AS65" t="str">
        <f t="shared" si="143"/>
        <v>71 Sales occupations</v>
      </c>
      <c r="AT65" s="18">
        <f t="shared" ref="AT65:AX70" si="161">AT28/AT$35*100</f>
        <v>3.9966505791207698</v>
      </c>
      <c r="AU65" s="18">
        <f t="shared" si="161"/>
        <v>3.7222725548851177</v>
      </c>
      <c r="AV65" s="18">
        <f t="shared" si="161"/>
        <v>3.8393226028377496</v>
      </c>
      <c r="AW65" s="18">
        <f t="shared" si="161"/>
        <v>3.6094931589488644</v>
      </c>
      <c r="AX65" s="18">
        <f t="shared" si="161"/>
        <v>3.8263890081509153</v>
      </c>
      <c r="AZ65" s="68">
        <f t="shared" si="121"/>
        <v>21.399153226309579</v>
      </c>
      <c r="BA65" s="69">
        <f t="shared" si="122"/>
        <v>49.888472652323401</v>
      </c>
      <c r="BB65" s="69">
        <f t="shared" si="123"/>
        <v>71.28762587863298</v>
      </c>
      <c r="BD65" t="str">
        <f t="shared" si="144"/>
        <v>71 Sales occupations</v>
      </c>
      <c r="BE65" s="18">
        <f t="shared" ref="BE65:BI70" si="162">BE28/BE$35*100</f>
        <v>7.3118903412724032</v>
      </c>
      <c r="BF65" s="18">
        <f t="shared" si="162"/>
        <v>6.5531273978725517</v>
      </c>
      <c r="BG65" s="18">
        <f t="shared" si="162"/>
        <v>6.8885801412435042</v>
      </c>
      <c r="BH65" s="18">
        <f t="shared" si="162"/>
        <v>6.4774234983221781</v>
      </c>
      <c r="BI65" s="18">
        <f t="shared" si="162"/>
        <v>6.4255612447852952</v>
      </c>
      <c r="BK65" s="68">
        <f t="shared" si="125"/>
        <v>-1.5994594775040158</v>
      </c>
      <c r="BL65" s="69">
        <f t="shared" si="126"/>
        <v>42.92088793783487</v>
      </c>
      <c r="BM65" s="69">
        <f t="shared" si="127"/>
        <v>41.321428460330857</v>
      </c>
      <c r="BO65" t="str">
        <f t="shared" si="145"/>
        <v>71 Sales occupations</v>
      </c>
      <c r="BP65" s="18">
        <f t="shared" ref="BP65:BT70" si="163">BP28/BP$35*100</f>
        <v>7.7948319531244721</v>
      </c>
      <c r="BQ65" s="18">
        <f t="shared" si="163"/>
        <v>6.8134627643304624</v>
      </c>
      <c r="BR65" s="18">
        <f t="shared" si="163"/>
        <v>6.9779314895640061</v>
      </c>
      <c r="BS65" s="18">
        <f t="shared" si="163"/>
        <v>6.3081812922031117</v>
      </c>
      <c r="BT65" s="18">
        <f t="shared" si="163"/>
        <v>5.9077218842274535</v>
      </c>
      <c r="BV65" s="68">
        <f t="shared" si="129"/>
        <v>-20.886792044088246</v>
      </c>
      <c r="BW65" s="69">
        <f t="shared" si="130"/>
        <v>43.01255985196164</v>
      </c>
      <c r="BX65" s="69">
        <f t="shared" si="131"/>
        <v>22.125767807873391</v>
      </c>
      <c r="BZ65" t="str">
        <f t="shared" si="146"/>
        <v>71 Sales occupations</v>
      </c>
      <c r="CA65" s="18">
        <f t="shared" ref="CA65:CE70" si="164">CA28/CA$35*100</f>
        <v>7.6166697803567383</v>
      </c>
      <c r="CB65" s="18">
        <f t="shared" si="164"/>
        <v>7.1335373643682463</v>
      </c>
      <c r="CC65" s="18">
        <f t="shared" si="164"/>
        <v>7.1971991235115702</v>
      </c>
      <c r="CD65" s="18">
        <f t="shared" si="164"/>
        <v>6.3865675193931288</v>
      </c>
      <c r="CE65" s="18">
        <f t="shared" si="164"/>
        <v>4.315299182520409</v>
      </c>
      <c r="CG65" s="68">
        <f t="shared" si="133"/>
        <v>-67.632228444871885</v>
      </c>
      <c r="CH65" s="69">
        <f t="shared" si="134"/>
        <v>23.706790064979916</v>
      </c>
      <c r="CI65" s="69">
        <f t="shared" si="135"/>
        <v>-43.925438379891972</v>
      </c>
      <c r="CK65" t="str">
        <f t="shared" si="147"/>
        <v>71 Sales occupations</v>
      </c>
      <c r="CL65" s="18">
        <f t="shared" ref="CL65:CP70" si="165">CL28/CL$35*100</f>
        <v>8.8229603514547819</v>
      </c>
      <c r="CM65" s="18">
        <f t="shared" si="165"/>
        <v>7.7796914871786553</v>
      </c>
      <c r="CN65" s="18">
        <f t="shared" si="165"/>
        <v>8.1342634400582821</v>
      </c>
      <c r="CO65" s="18">
        <f t="shared" si="165"/>
        <v>6.7527956368611806</v>
      </c>
      <c r="CP65" s="18">
        <f t="shared" si="165"/>
        <v>5.5839846076000539</v>
      </c>
      <c r="CR65" s="68">
        <f t="shared" si="137"/>
        <v>-71.54178436089461</v>
      </c>
      <c r="CS65" s="69">
        <f t="shared" si="138"/>
        <v>13.548448685189522</v>
      </c>
      <c r="CT65" s="69">
        <f t="shared" si="139"/>
        <v>-57.99333567570509</v>
      </c>
    </row>
    <row r="66" spans="1:98" x14ac:dyDescent="0.2">
      <c r="A66" t="str">
        <f t="shared" si="103"/>
        <v>72 Customer service occupations</v>
      </c>
      <c r="B66" s="18">
        <f t="shared" si="157"/>
        <v>0.47707054535059767</v>
      </c>
      <c r="C66" s="18">
        <f t="shared" si="157"/>
        <v>0.41894410976758617</v>
      </c>
      <c r="D66" s="18">
        <f t="shared" si="157"/>
        <v>0.44750047535510884</v>
      </c>
      <c r="E66" s="18">
        <f t="shared" si="157"/>
        <v>0.63196055252740668</v>
      </c>
      <c r="F66" s="18">
        <f t="shared" si="157"/>
        <v>0.80294513584931315</v>
      </c>
      <c r="H66" s="68">
        <f t="shared" si="105"/>
        <v>244.40251549171248</v>
      </c>
      <c r="I66" s="69">
        <f t="shared" si="106"/>
        <v>95.597652456469717</v>
      </c>
      <c r="J66" s="69">
        <f t="shared" si="107"/>
        <v>340.0001679481822</v>
      </c>
      <c r="L66" t="str">
        <f t="shared" si="140"/>
        <v>72 Customer service occupations</v>
      </c>
      <c r="M66" s="18">
        <f t="shared" si="158"/>
        <v>0.69722226658563857</v>
      </c>
      <c r="N66" s="18">
        <f t="shared" si="158"/>
        <v>0.67095009046658693</v>
      </c>
      <c r="O66" s="18">
        <f t="shared" si="158"/>
        <v>0.70717631929597513</v>
      </c>
      <c r="P66" s="18">
        <f t="shared" si="158"/>
        <v>0.92717859337641351</v>
      </c>
      <c r="Q66" s="18">
        <f t="shared" si="158"/>
        <v>1.1221091480088454</v>
      </c>
      <c r="S66" s="68">
        <f t="shared" si="109"/>
        <v>200.8193754557004</v>
      </c>
      <c r="T66" s="69">
        <f t="shared" si="110"/>
        <v>93.201840435593923</v>
      </c>
      <c r="U66" s="69">
        <f t="shared" si="111"/>
        <v>294.02121589129433</v>
      </c>
      <c r="W66" t="str">
        <f t="shared" si="141"/>
        <v>72 Customer service occupations</v>
      </c>
      <c r="X66" s="18">
        <f t="shared" si="159"/>
        <v>1.4366321481206783</v>
      </c>
      <c r="Y66" s="18">
        <f t="shared" si="159"/>
        <v>1.4634506436078225</v>
      </c>
      <c r="Z66" s="18">
        <f t="shared" si="159"/>
        <v>1.5728198473879722</v>
      </c>
      <c r="AA66" s="18">
        <f t="shared" si="159"/>
        <v>2.0497095438181767</v>
      </c>
      <c r="AB66" s="18">
        <f t="shared" si="159"/>
        <v>2.4401790805248336</v>
      </c>
      <c r="AD66" s="68">
        <f t="shared" si="113"/>
        <v>93.522616038593682</v>
      </c>
      <c r="AE66" s="69">
        <f t="shared" si="114"/>
        <v>78.986769048258338</v>
      </c>
      <c r="AF66" s="69">
        <f t="shared" si="115"/>
        <v>172.50938508685201</v>
      </c>
      <c r="AH66" t="str">
        <f t="shared" si="142"/>
        <v>72 Customer service occupations</v>
      </c>
      <c r="AI66" s="18">
        <f t="shared" si="160"/>
        <v>1.2881588068302081</v>
      </c>
      <c r="AJ66" s="18">
        <f t="shared" si="160"/>
        <v>1.4014331587778417</v>
      </c>
      <c r="AK66" s="18">
        <f t="shared" si="160"/>
        <v>1.5811773813400505</v>
      </c>
      <c r="AL66" s="18">
        <f t="shared" si="160"/>
        <v>2.2233402244684202</v>
      </c>
      <c r="AM66" s="18">
        <f t="shared" si="160"/>
        <v>2.7970225040086687</v>
      </c>
      <c r="AO66" s="68">
        <f t="shared" si="117"/>
        <v>96.131780465798997</v>
      </c>
      <c r="AP66" s="69">
        <f t="shared" si="118"/>
        <v>82.492858973644559</v>
      </c>
      <c r="AQ66" s="69">
        <f t="shared" si="119"/>
        <v>178.62463943944354</v>
      </c>
      <c r="AS66" t="str">
        <f t="shared" si="143"/>
        <v>72 Customer service occupations</v>
      </c>
      <c r="AT66" s="18">
        <f t="shared" si="161"/>
        <v>2.4493183827267075</v>
      </c>
      <c r="AU66" s="18">
        <f t="shared" si="161"/>
        <v>2.4804684583192929</v>
      </c>
      <c r="AV66" s="18">
        <f t="shared" si="161"/>
        <v>2.4970985430018211</v>
      </c>
      <c r="AW66" s="18">
        <f t="shared" si="161"/>
        <v>3.2538373184819473</v>
      </c>
      <c r="AX66" s="18">
        <f t="shared" si="161"/>
        <v>3.4331547257158443</v>
      </c>
      <c r="AZ66" s="68">
        <f t="shared" si="121"/>
        <v>67.470701041983332</v>
      </c>
      <c r="BA66" s="69">
        <f t="shared" si="122"/>
        <v>66.241863230524501</v>
      </c>
      <c r="BB66" s="69">
        <f t="shared" si="123"/>
        <v>133.71256427250785</v>
      </c>
      <c r="BD66" t="str">
        <f t="shared" si="144"/>
        <v>72 Customer service occupations</v>
      </c>
      <c r="BE66" s="18">
        <f t="shared" si="162"/>
        <v>2.0259257101289045</v>
      </c>
      <c r="BF66" s="18">
        <f t="shared" si="162"/>
        <v>2.0424967300677639</v>
      </c>
      <c r="BG66" s="18">
        <f t="shared" si="162"/>
        <v>2.1412902172871453</v>
      </c>
      <c r="BH66" s="18">
        <f t="shared" si="162"/>
        <v>2.7012025118105916</v>
      </c>
      <c r="BI66" s="18">
        <f t="shared" si="162"/>
        <v>3.0647291202028351</v>
      </c>
      <c r="BK66" s="68">
        <f t="shared" si="125"/>
        <v>50.984614344312249</v>
      </c>
      <c r="BL66" s="69">
        <f t="shared" si="126"/>
        <v>56.322048845824909</v>
      </c>
      <c r="BM66" s="69">
        <f t="shared" si="127"/>
        <v>107.30666319013717</v>
      </c>
      <c r="BO66" t="str">
        <f t="shared" si="145"/>
        <v>72 Customer service occupations</v>
      </c>
      <c r="BP66" s="18">
        <f t="shared" si="163"/>
        <v>2.0461525312594957</v>
      </c>
      <c r="BQ66" s="18">
        <f t="shared" si="163"/>
        <v>2.1325547178276261</v>
      </c>
      <c r="BR66" s="18">
        <f t="shared" si="163"/>
        <v>2.1881523526390212</v>
      </c>
      <c r="BS66" s="18">
        <f t="shared" si="163"/>
        <v>2.7257394679742264</v>
      </c>
      <c r="BT66" s="18">
        <f t="shared" si="163"/>
        <v>3.0249659338680157</v>
      </c>
      <c r="BV66" s="68">
        <f t="shared" si="129"/>
        <v>29.180983122775185</v>
      </c>
      <c r="BW66" s="69">
        <f t="shared" si="130"/>
        <v>61.25538615030711</v>
      </c>
      <c r="BX66" s="69">
        <f t="shared" si="131"/>
        <v>90.436369273082292</v>
      </c>
      <c r="BZ66" t="str">
        <f t="shared" si="146"/>
        <v>72 Customer service occupations</v>
      </c>
      <c r="CA66" s="18">
        <f t="shared" si="164"/>
        <v>1.6261133321613341</v>
      </c>
      <c r="CB66" s="18">
        <f t="shared" si="164"/>
        <v>1.6496013287778399</v>
      </c>
      <c r="CC66" s="18">
        <f t="shared" si="164"/>
        <v>1.7818657415982515</v>
      </c>
      <c r="CD66" s="18">
        <f t="shared" si="164"/>
        <v>2.2181097247602319</v>
      </c>
      <c r="CE66" s="18">
        <f t="shared" si="164"/>
        <v>2.9671350132087539</v>
      </c>
      <c r="CG66" s="68">
        <f t="shared" si="133"/>
        <v>-10.10661426240862</v>
      </c>
      <c r="CH66" s="69">
        <f t="shared" si="134"/>
        <v>34.363242125952041</v>
      </c>
      <c r="CI66" s="69">
        <f t="shared" si="135"/>
        <v>24.256627863543425</v>
      </c>
      <c r="CK66" t="str">
        <f t="shared" si="147"/>
        <v>72 Customer service occupations</v>
      </c>
      <c r="CL66" s="18">
        <f t="shared" si="165"/>
        <v>1.2556148538502614</v>
      </c>
      <c r="CM66" s="18">
        <f t="shared" si="165"/>
        <v>1.5339910804183101</v>
      </c>
      <c r="CN66" s="18">
        <f t="shared" si="165"/>
        <v>1.844239346839929</v>
      </c>
      <c r="CO66" s="18">
        <f t="shared" si="165"/>
        <v>2.9991131681595933</v>
      </c>
      <c r="CP66" s="18">
        <f t="shared" si="165"/>
        <v>4.6977990578027553</v>
      </c>
      <c r="CR66" s="68">
        <f t="shared" si="137"/>
        <v>5.5987652188520833</v>
      </c>
      <c r="CS66" s="69">
        <f t="shared" si="138"/>
        <v>36.199251976310194</v>
      </c>
      <c r="CT66" s="69">
        <f t="shared" si="139"/>
        <v>41.798017195162274</v>
      </c>
    </row>
    <row r="67" spans="1:98" x14ac:dyDescent="0.2">
      <c r="A67" t="str">
        <f t="shared" si="103"/>
        <v>81 Process, plant and machine operatives</v>
      </c>
      <c r="B67" s="18">
        <f t="shared" si="157"/>
        <v>0.44117617940664289</v>
      </c>
      <c r="C67" s="18">
        <f t="shared" si="157"/>
        <v>0.42345827712291706</v>
      </c>
      <c r="D67" s="18">
        <f t="shared" si="157"/>
        <v>0.3798804456403439</v>
      </c>
      <c r="E67" s="18">
        <f t="shared" si="157"/>
        <v>0.49165365951132506</v>
      </c>
      <c r="F67" s="18">
        <f t="shared" si="157"/>
        <v>0.73302639605237341</v>
      </c>
      <c r="H67" s="68">
        <f t="shared" si="105"/>
        <v>270.37922551354029</v>
      </c>
      <c r="I67" s="69">
        <f t="shared" si="106"/>
        <v>118.64006194177892</v>
      </c>
      <c r="J67" s="69">
        <f t="shared" si="107"/>
        <v>389.01928745531922</v>
      </c>
      <c r="L67" t="str">
        <f t="shared" si="140"/>
        <v>81 Process, plant and machine operatives</v>
      </c>
      <c r="M67" s="18">
        <f t="shared" si="158"/>
        <v>0.59527198031848683</v>
      </c>
      <c r="N67" s="18">
        <f t="shared" si="158"/>
        <v>0.54700334750991808</v>
      </c>
      <c r="O67" s="18">
        <f t="shared" si="158"/>
        <v>0.47863832758729974</v>
      </c>
      <c r="P67" s="18">
        <f t="shared" si="158"/>
        <v>0.67505967797136412</v>
      </c>
      <c r="Q67" s="18">
        <f t="shared" si="158"/>
        <v>0.88197913319798871</v>
      </c>
      <c r="S67" s="68">
        <f t="shared" si="109"/>
        <v>249.34075098105225</v>
      </c>
      <c r="T67" s="69">
        <f t="shared" si="110"/>
        <v>106.17004309214242</v>
      </c>
      <c r="U67" s="69">
        <f t="shared" si="111"/>
        <v>355.51079407319469</v>
      </c>
      <c r="W67" t="str">
        <f t="shared" si="141"/>
        <v>81 Process, plant and machine operatives</v>
      </c>
      <c r="X67" s="18">
        <f t="shared" si="159"/>
        <v>0.7612826066776468</v>
      </c>
      <c r="Y67" s="18">
        <f t="shared" si="159"/>
        <v>0.69060411305919522</v>
      </c>
      <c r="Z67" s="18">
        <f t="shared" si="159"/>
        <v>0.60232541018861196</v>
      </c>
      <c r="AA67" s="18">
        <f t="shared" si="159"/>
        <v>0.92918783478596023</v>
      </c>
      <c r="AB67" s="18">
        <f t="shared" si="159"/>
        <v>1.3479354329781241</v>
      </c>
      <c r="AD67" s="68">
        <f t="shared" si="113"/>
        <v>179.14310955488247</v>
      </c>
      <c r="AE67" s="69">
        <f t="shared" si="114"/>
        <v>104.147097581634</v>
      </c>
      <c r="AF67" s="69">
        <f t="shared" si="115"/>
        <v>283.29020713651653</v>
      </c>
      <c r="AH67" t="str">
        <f t="shared" si="142"/>
        <v>81 Process, plant and machine operatives</v>
      </c>
      <c r="AI67" s="18">
        <f t="shared" si="160"/>
        <v>1.0557509229787487</v>
      </c>
      <c r="AJ67" s="18">
        <f t="shared" si="160"/>
        <v>1.0530950658082678</v>
      </c>
      <c r="AK67" s="18">
        <f t="shared" si="160"/>
        <v>0.90716329807382556</v>
      </c>
      <c r="AL67" s="18">
        <f t="shared" si="160"/>
        <v>1.4148112564213668</v>
      </c>
      <c r="AM67" s="18">
        <f t="shared" si="160"/>
        <v>1.7876602591651858</v>
      </c>
      <c r="AO67" s="68">
        <f t="shared" si="117"/>
        <v>118.49027824772685</v>
      </c>
      <c r="AP67" s="69">
        <f t="shared" si="118"/>
        <v>78.993980620248323</v>
      </c>
      <c r="AQ67" s="69">
        <f t="shared" si="119"/>
        <v>197.48425886797514</v>
      </c>
      <c r="AS67" t="str">
        <f t="shared" si="143"/>
        <v>81 Process, plant and machine operatives</v>
      </c>
      <c r="AT67" s="18">
        <f t="shared" si="161"/>
        <v>2.6539758284748691</v>
      </c>
      <c r="AU67" s="18">
        <f t="shared" si="161"/>
        <v>2.3516399339743166</v>
      </c>
      <c r="AV67" s="18">
        <f t="shared" si="161"/>
        <v>2.0096669934049194</v>
      </c>
      <c r="AW67" s="18">
        <f t="shared" si="161"/>
        <v>2.8496267829192385</v>
      </c>
      <c r="AX67" s="18">
        <f t="shared" si="161"/>
        <v>3.3570504128877547</v>
      </c>
      <c r="AZ67" s="68">
        <f t="shared" si="121"/>
        <v>103.47680336725998</v>
      </c>
      <c r="BA67" s="69">
        <f t="shared" si="122"/>
        <v>76.970872161632727</v>
      </c>
      <c r="BB67" s="69">
        <f t="shared" si="123"/>
        <v>180.44767552889272</v>
      </c>
      <c r="BD67" t="str">
        <f t="shared" si="144"/>
        <v>81 Process, plant and machine operatives</v>
      </c>
      <c r="BE67" s="18">
        <f t="shared" si="162"/>
        <v>4.1779853088474139</v>
      </c>
      <c r="BF67" s="18">
        <f t="shared" si="162"/>
        <v>3.8915123577140207</v>
      </c>
      <c r="BG67" s="18">
        <f t="shared" si="162"/>
        <v>3.5556301035818874</v>
      </c>
      <c r="BH67" s="18">
        <f t="shared" si="162"/>
        <v>4.767930270167132</v>
      </c>
      <c r="BI67" s="18">
        <f t="shared" si="162"/>
        <v>5.5108495816225807</v>
      </c>
      <c r="BK67" s="68">
        <f t="shared" si="125"/>
        <v>63.50013464612352</v>
      </c>
      <c r="BL67" s="69">
        <f t="shared" si="126"/>
        <v>53.612015796498646</v>
      </c>
      <c r="BM67" s="69">
        <f t="shared" si="127"/>
        <v>117.11215044262215</v>
      </c>
      <c r="BO67" t="str">
        <f t="shared" si="145"/>
        <v>81 Process, plant and machine operatives</v>
      </c>
      <c r="BP67" s="18">
        <f t="shared" si="163"/>
        <v>5.587577846715889</v>
      </c>
      <c r="BQ67" s="18">
        <f t="shared" si="163"/>
        <v>5.3059247299775656</v>
      </c>
      <c r="BR67" s="18">
        <f t="shared" si="163"/>
        <v>5.0472699056789265</v>
      </c>
      <c r="BS67" s="18">
        <f t="shared" si="163"/>
        <v>6.7034508083756608</v>
      </c>
      <c r="BT67" s="18">
        <f t="shared" si="163"/>
        <v>7.6284204099077613</v>
      </c>
      <c r="BV67" s="68">
        <f t="shared" si="129"/>
        <v>41.232206471682147</v>
      </c>
      <c r="BW67" s="69">
        <f t="shared" si="130"/>
        <v>56.795083399138932</v>
      </c>
      <c r="BX67" s="69">
        <f t="shared" si="131"/>
        <v>98.027289870821093</v>
      </c>
      <c r="BZ67" t="str">
        <f t="shared" si="146"/>
        <v>81 Process, plant and machine operatives</v>
      </c>
      <c r="CA67" s="18">
        <f t="shared" si="164"/>
        <v>7.2739937789928586</v>
      </c>
      <c r="CB67" s="18">
        <f t="shared" si="164"/>
        <v>6.6658703363367575</v>
      </c>
      <c r="CC67" s="18">
        <f t="shared" si="164"/>
        <v>6.3820814402799462</v>
      </c>
      <c r="CD67" s="18">
        <f t="shared" si="164"/>
        <v>7.8976035045878472</v>
      </c>
      <c r="CE67" s="18">
        <f t="shared" si="164"/>
        <v>6.376066929271178</v>
      </c>
      <c r="CG67" s="68">
        <f t="shared" si="133"/>
        <v>-46.066831777219853</v>
      </c>
      <c r="CH67" s="69">
        <f t="shared" si="134"/>
        <v>33.110713647070682</v>
      </c>
      <c r="CI67" s="69">
        <f t="shared" si="135"/>
        <v>-12.95611813014917</v>
      </c>
      <c r="CK67" t="str">
        <f t="shared" si="147"/>
        <v>81 Process, plant and machine operatives</v>
      </c>
      <c r="CL67" s="18">
        <f t="shared" si="165"/>
        <v>9.9728045193882853</v>
      </c>
      <c r="CM67" s="18">
        <f t="shared" si="165"/>
        <v>8.0475280729423133</v>
      </c>
      <c r="CN67" s="18">
        <f t="shared" si="165"/>
        <v>7.3043508532833021</v>
      </c>
      <c r="CO67" s="18">
        <f t="shared" si="165"/>
        <v>5.4135490377387052</v>
      </c>
      <c r="CP67" s="18">
        <f t="shared" si="165"/>
        <v>3.2342666444862096</v>
      </c>
      <c r="CR67" s="68">
        <f t="shared" si="137"/>
        <v>-81.644091545477281</v>
      </c>
      <c r="CS67" s="69">
        <f t="shared" si="138"/>
        <v>11.183801660570664</v>
      </c>
      <c r="CT67" s="69">
        <f t="shared" si="139"/>
        <v>-70.460289884906615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0.59730182515812524</v>
      </c>
      <c r="C68" s="18">
        <f t="shared" si="157"/>
        <v>0.68404855585256796</v>
      </c>
      <c r="D68" s="18">
        <f t="shared" si="157"/>
        <v>0.53145247499145565</v>
      </c>
      <c r="E68" s="18">
        <f t="shared" si="157"/>
        <v>0.69454343298425247</v>
      </c>
      <c r="F68" s="18">
        <f t="shared" si="157"/>
        <v>0.84051430545464334</v>
      </c>
      <c r="H68" s="68">
        <f t="shared" si="105"/>
        <v>203.56704271872937</v>
      </c>
      <c r="I68" s="69">
        <f t="shared" si="106"/>
        <v>121.97799731597947</v>
      </c>
      <c r="J68" s="69">
        <f t="shared" si="107"/>
        <v>325.54504003470879</v>
      </c>
      <c r="L68" t="str">
        <f t="shared" si="140"/>
        <v>82 Transport and mobile machine drivers and operatives</v>
      </c>
      <c r="M68" s="18">
        <f t="shared" si="158"/>
        <v>0.60105794803501644</v>
      </c>
      <c r="N68" s="18">
        <f t="shared" si="158"/>
        <v>0.61076926807393184</v>
      </c>
      <c r="O68" s="18">
        <f t="shared" si="158"/>
        <v>0.49296250789450746</v>
      </c>
      <c r="P68" s="18">
        <f t="shared" si="158"/>
        <v>0.61404592451233231</v>
      </c>
      <c r="Q68" s="18">
        <f t="shared" si="158"/>
        <v>0.7446654808408194</v>
      </c>
      <c r="S68" s="68">
        <f t="shared" si="109"/>
        <v>186.38201712657215</v>
      </c>
      <c r="T68" s="69">
        <f t="shared" si="110"/>
        <v>112.97936015107386</v>
      </c>
      <c r="U68" s="69">
        <f t="shared" si="111"/>
        <v>299.361377277646</v>
      </c>
      <c r="W68" t="str">
        <f t="shared" si="141"/>
        <v>82 Transport and mobile machine drivers and operatives</v>
      </c>
      <c r="X68" s="18">
        <f t="shared" si="159"/>
        <v>0.87115091677773415</v>
      </c>
      <c r="Y68" s="18">
        <f t="shared" si="159"/>
        <v>1.0153528893537438</v>
      </c>
      <c r="Z68" s="18">
        <f t="shared" si="159"/>
        <v>0.89505975324474707</v>
      </c>
      <c r="AA68" s="18">
        <f t="shared" si="159"/>
        <v>1.0901523394596233</v>
      </c>
      <c r="AB68" s="18">
        <f t="shared" si="159"/>
        <v>1.40285015090915</v>
      </c>
      <c r="AD68" s="68">
        <f t="shared" si="113"/>
        <v>95.500675048398904</v>
      </c>
      <c r="AE68" s="69">
        <f t="shared" si="114"/>
        <v>96.631923213271264</v>
      </c>
      <c r="AF68" s="69">
        <f t="shared" si="115"/>
        <v>192.13259826167018</v>
      </c>
      <c r="AH68" t="str">
        <f t="shared" si="142"/>
        <v>82 Transport and mobile machine drivers and operatives</v>
      </c>
      <c r="AI68" s="18">
        <f t="shared" si="160"/>
        <v>1.3653607262249423</v>
      </c>
      <c r="AJ68" s="18">
        <f t="shared" si="160"/>
        <v>1.6136324454054194</v>
      </c>
      <c r="AK68" s="18">
        <f t="shared" si="160"/>
        <v>1.3573842891508983</v>
      </c>
      <c r="AL68" s="18">
        <f t="shared" si="160"/>
        <v>1.7509264797208581</v>
      </c>
      <c r="AM68" s="18">
        <f t="shared" si="160"/>
        <v>2.0006114323138471</v>
      </c>
      <c r="AO68" s="68">
        <f t="shared" si="117"/>
        <v>63.415230706168003</v>
      </c>
      <c r="AP68" s="69">
        <f t="shared" si="118"/>
        <v>85.851880446233665</v>
      </c>
      <c r="AQ68" s="69">
        <f t="shared" si="119"/>
        <v>149.26711115240167</v>
      </c>
      <c r="AS68" t="str">
        <f t="shared" si="143"/>
        <v>82 Transport and mobile machine drivers and operatives</v>
      </c>
      <c r="AT68" s="18">
        <f t="shared" si="161"/>
        <v>2.3814059804610785</v>
      </c>
      <c r="AU68" s="18">
        <f t="shared" si="161"/>
        <v>2.5473213500504062</v>
      </c>
      <c r="AV68" s="18">
        <f t="shared" si="161"/>
        <v>2.1955201252181906</v>
      </c>
      <c r="AW68" s="18">
        <f t="shared" si="161"/>
        <v>2.5966787520832271</v>
      </c>
      <c r="AX68" s="18">
        <f t="shared" si="161"/>
        <v>2.7770414047741152</v>
      </c>
      <c r="AZ68" s="68">
        <f t="shared" si="121"/>
        <v>54.07283557212903</v>
      </c>
      <c r="BA68" s="69">
        <f t="shared" si="122"/>
        <v>84.417754147695419</v>
      </c>
      <c r="BB68" s="69">
        <f t="shared" si="123"/>
        <v>138.49058971982447</v>
      </c>
      <c r="BD68" t="str">
        <f t="shared" si="144"/>
        <v>82 Transport and mobile machine drivers and operatives</v>
      </c>
      <c r="BE68" s="18">
        <f t="shared" si="162"/>
        <v>3.3149645592302388</v>
      </c>
      <c r="BF68" s="18">
        <f t="shared" si="162"/>
        <v>3.5655813609596465</v>
      </c>
      <c r="BG68" s="18">
        <f t="shared" si="162"/>
        <v>3.3883791236209584</v>
      </c>
      <c r="BH68" s="18">
        <f t="shared" si="162"/>
        <v>3.9563392477974255</v>
      </c>
      <c r="BI68" s="18">
        <f t="shared" si="162"/>
        <v>4.5812632663654602</v>
      </c>
      <c r="BK68" s="68">
        <f t="shared" si="125"/>
        <v>42.629508055786097</v>
      </c>
      <c r="BL68" s="69">
        <f t="shared" si="126"/>
        <v>64.438634634146553</v>
      </c>
      <c r="BM68" s="69">
        <f t="shared" si="127"/>
        <v>107.06814268993263</v>
      </c>
      <c r="BO68" t="str">
        <f t="shared" si="145"/>
        <v>82 Transport and mobile machine drivers and operatives</v>
      </c>
      <c r="BP68" s="18">
        <f t="shared" si="163"/>
        <v>5.1744356028687903</v>
      </c>
      <c r="BQ68" s="18">
        <f t="shared" si="163"/>
        <v>5.6585054699771034</v>
      </c>
      <c r="BR68" s="18">
        <f t="shared" si="163"/>
        <v>5.4691113070180677</v>
      </c>
      <c r="BS68" s="18">
        <f t="shared" si="163"/>
        <v>6.3896495727835356</v>
      </c>
      <c r="BT68" s="18">
        <f t="shared" si="163"/>
        <v>7.556452819125151</v>
      </c>
      <c r="BV68" s="68">
        <f t="shared" si="129"/>
        <v>29.10910396418349</v>
      </c>
      <c r="BW68" s="69">
        <f t="shared" si="130"/>
        <v>70.015413257411126</v>
      </c>
      <c r="BX68" s="69">
        <f t="shared" si="131"/>
        <v>99.12451722159463</v>
      </c>
      <c r="BZ68" t="str">
        <f t="shared" si="146"/>
        <v>82 Transport and mobile machine drivers and operatives</v>
      </c>
      <c r="CA68" s="18">
        <f t="shared" si="164"/>
        <v>7.5249456513942521</v>
      </c>
      <c r="CB68" s="18">
        <f t="shared" si="164"/>
        <v>7.5738231481826404</v>
      </c>
      <c r="CC68" s="18">
        <f t="shared" si="164"/>
        <v>7.4555841263718765</v>
      </c>
      <c r="CD68" s="18">
        <f t="shared" si="164"/>
        <v>7.8577235193778128</v>
      </c>
      <c r="CE68" s="18">
        <f t="shared" si="164"/>
        <v>9.5381098961479349</v>
      </c>
      <c r="CG68" s="68">
        <f t="shared" si="133"/>
        <v>-30.936902190858916</v>
      </c>
      <c r="CH68" s="69">
        <f t="shared" si="134"/>
        <v>39.471423165483834</v>
      </c>
      <c r="CI68" s="69">
        <f t="shared" si="135"/>
        <v>8.5345209746249218</v>
      </c>
      <c r="CK68" t="str">
        <f t="shared" si="147"/>
        <v>82 Transport and mobile machine drivers and operatives</v>
      </c>
      <c r="CL68" s="18">
        <f t="shared" si="165"/>
        <v>8.4998762695448651</v>
      </c>
      <c r="CM68" s="18">
        <f t="shared" si="165"/>
        <v>10.456317750012987</v>
      </c>
      <c r="CN68" s="18">
        <f t="shared" si="165"/>
        <v>9.7044436788614927</v>
      </c>
      <c r="CO68" s="18">
        <f t="shared" si="165"/>
        <v>9.8340432844943741</v>
      </c>
      <c r="CP68" s="18">
        <f t="shared" si="165"/>
        <v>7.3507768852163906</v>
      </c>
      <c r="CR68" s="68">
        <f t="shared" si="137"/>
        <v>-68.598941781830376</v>
      </c>
      <c r="CS68" s="69">
        <f t="shared" si="138"/>
        <v>23.713680298070294</v>
      </c>
      <c r="CT68" s="69">
        <f t="shared" si="139"/>
        <v>-44.88526148376009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6.6587770555852329E-3</v>
      </c>
      <c r="C69" s="18">
        <f t="shared" si="157"/>
        <v>4.8561763438151008E-3</v>
      </c>
      <c r="D69" s="18">
        <f t="shared" si="157"/>
        <v>3.9517601221274873E-3</v>
      </c>
      <c r="E69" s="18">
        <f t="shared" si="157"/>
        <v>3.7626645921529562E-3</v>
      </c>
      <c r="F69" s="18">
        <f t="shared" si="157"/>
        <v>4.355039883581672E-3</v>
      </c>
      <c r="H69" s="68">
        <f t="shared" si="105"/>
        <v>111.53172283557886</v>
      </c>
      <c r="I69" s="69">
        <f t="shared" si="106"/>
        <v>88.943401858512871</v>
      </c>
      <c r="J69" s="69">
        <f t="shared" si="107"/>
        <v>200.47512469409173</v>
      </c>
      <c r="L69" t="str">
        <f t="shared" si="140"/>
        <v>91 Elementary trades and related occupations</v>
      </c>
      <c r="M69" s="18">
        <f t="shared" si="158"/>
        <v>0.30303246075171603</v>
      </c>
      <c r="N69" s="18">
        <f t="shared" si="158"/>
        <v>0.26675232945428867</v>
      </c>
      <c r="O69" s="18">
        <f t="shared" si="158"/>
        <v>0.17826591877971057</v>
      </c>
      <c r="P69" s="18">
        <f t="shared" si="158"/>
        <v>0.19492082548275805</v>
      </c>
      <c r="Q69" s="18">
        <f t="shared" si="158"/>
        <v>0.24650881111374909</v>
      </c>
      <c r="S69" s="68">
        <f t="shared" si="109"/>
        <v>162.15765094839577</v>
      </c>
      <c r="T69" s="69">
        <f t="shared" si="110"/>
        <v>88.626938685864204</v>
      </c>
      <c r="U69" s="69">
        <f t="shared" si="111"/>
        <v>250.78458963425999</v>
      </c>
      <c r="W69" t="str">
        <f t="shared" si="141"/>
        <v>91 Elementary trades and related occupations</v>
      </c>
      <c r="X69" s="18">
        <f t="shared" si="159"/>
        <v>0.47481964829395445</v>
      </c>
      <c r="Y69" s="18">
        <f t="shared" si="159"/>
        <v>0.37849641981851401</v>
      </c>
      <c r="Z69" s="18">
        <f t="shared" si="159"/>
        <v>0.30404174248970445</v>
      </c>
      <c r="AA69" s="18">
        <f t="shared" si="159"/>
        <v>0.29632560879735176</v>
      </c>
      <c r="AB69" s="18">
        <f t="shared" si="159"/>
        <v>0.31134007985094664</v>
      </c>
      <c r="AD69" s="68">
        <f t="shared" si="113"/>
        <v>27.729386747207936</v>
      </c>
      <c r="AE69" s="69">
        <f t="shared" si="114"/>
        <v>70.928879596467809</v>
      </c>
      <c r="AF69" s="69">
        <f t="shared" si="115"/>
        <v>98.658266343675734</v>
      </c>
      <c r="AH69" t="str">
        <f t="shared" si="142"/>
        <v>91 Elementary trades and related occupations</v>
      </c>
      <c r="AI69" s="18">
        <f t="shared" si="160"/>
        <v>1.0677510878644623</v>
      </c>
      <c r="AJ69" s="18">
        <f t="shared" si="160"/>
        <v>0.93581563249301236</v>
      </c>
      <c r="AK69" s="18">
        <f t="shared" si="160"/>
        <v>0.69375198907304847</v>
      </c>
      <c r="AL69" s="18">
        <f t="shared" si="160"/>
        <v>0.7414594813823574</v>
      </c>
      <c r="AM69" s="18">
        <f t="shared" si="160"/>
        <v>0.85024682335402213</v>
      </c>
      <c r="AO69" s="68">
        <f t="shared" si="117"/>
        <v>35.885582408664732</v>
      </c>
      <c r="AP69" s="69">
        <f t="shared" si="118"/>
        <v>70.350321148827646</v>
      </c>
      <c r="AQ69" s="69">
        <f t="shared" si="119"/>
        <v>106.23590355749238</v>
      </c>
      <c r="AS69" t="str">
        <f t="shared" si="143"/>
        <v>91 Elementary trades and related occupations</v>
      </c>
      <c r="AT69" s="18">
        <f t="shared" si="161"/>
        <v>1.2615078454056712</v>
      </c>
      <c r="AU69" s="18">
        <f t="shared" si="161"/>
        <v>1.0844000660109743</v>
      </c>
      <c r="AV69" s="18">
        <f t="shared" si="161"/>
        <v>0.89170625326401198</v>
      </c>
      <c r="AW69" s="18">
        <f t="shared" si="161"/>
        <v>0.87875823481984794</v>
      </c>
      <c r="AX69" s="18">
        <f t="shared" si="161"/>
        <v>0.87601125130457258</v>
      </c>
      <c r="AZ69" s="68">
        <f t="shared" si="121"/>
        <v>19.665515172515267</v>
      </c>
      <c r="BA69" s="69">
        <f t="shared" si="122"/>
        <v>58.598591763273667</v>
      </c>
      <c r="BB69" s="69">
        <f t="shared" si="123"/>
        <v>78.264106935788931</v>
      </c>
      <c r="BD69" t="str">
        <f t="shared" si="144"/>
        <v>91 Elementary trades and related occupations</v>
      </c>
      <c r="BE69" s="18">
        <f t="shared" si="162"/>
        <v>1.5046438717409181</v>
      </c>
      <c r="BF69" s="18">
        <f t="shared" si="162"/>
        <v>1.3469330034194253</v>
      </c>
      <c r="BG69" s="18">
        <f t="shared" si="162"/>
        <v>1.1509152320596669</v>
      </c>
      <c r="BH69" s="18">
        <f t="shared" si="162"/>
        <v>1.1305335667596392</v>
      </c>
      <c r="BI69" s="18">
        <f t="shared" si="162"/>
        <v>1.3559034289741125</v>
      </c>
      <c r="BK69" s="68">
        <f t="shared" si="125"/>
        <v>24.280088299226083</v>
      </c>
      <c r="BL69" s="69">
        <f t="shared" si="126"/>
        <v>38.35172664230776</v>
      </c>
      <c r="BM69" s="69">
        <f t="shared" si="127"/>
        <v>62.63181494153384</v>
      </c>
      <c r="BO69" t="str">
        <f t="shared" si="145"/>
        <v>91 Elementary trades and related occupations</v>
      </c>
      <c r="BP69" s="18">
        <f t="shared" si="163"/>
        <v>2.4677454204708864</v>
      </c>
      <c r="BQ69" s="18">
        <f t="shared" si="163"/>
        <v>2.1612469850201736</v>
      </c>
      <c r="BR69" s="18">
        <f t="shared" si="163"/>
        <v>2.0558722555088211</v>
      </c>
      <c r="BS69" s="18">
        <f t="shared" si="163"/>
        <v>1.8857649271525758</v>
      </c>
      <c r="BT69" s="18">
        <f t="shared" si="163"/>
        <v>2.1606708205539791</v>
      </c>
      <c r="BV69" s="68">
        <f t="shared" si="129"/>
        <v>-1.7917131043495811</v>
      </c>
      <c r="BW69" s="69">
        <f t="shared" si="130"/>
        <v>38.145226590225036</v>
      </c>
      <c r="BX69" s="69">
        <f t="shared" si="131"/>
        <v>36.353513485875453</v>
      </c>
      <c r="BZ69" t="str">
        <f t="shared" si="146"/>
        <v>91 Elementary trades and related occupations</v>
      </c>
      <c r="CA69" s="18">
        <f t="shared" si="164"/>
        <v>4.8094665474360365</v>
      </c>
      <c r="CB69" s="18">
        <f t="shared" si="164"/>
        <v>4.3482633062651717</v>
      </c>
      <c r="CC69" s="18">
        <f t="shared" si="164"/>
        <v>4.0818416084128541</v>
      </c>
      <c r="CD69" s="18">
        <f t="shared" si="164"/>
        <v>3.6392230844550419</v>
      </c>
      <c r="CE69" s="18">
        <f t="shared" si="164"/>
        <v>4.4339107380989686</v>
      </c>
      <c r="CG69" s="68">
        <f t="shared" si="133"/>
        <v>-41.359697078399662</v>
      </c>
      <c r="CH69" s="69">
        <f t="shared" si="134"/>
        <v>29.276388416347377</v>
      </c>
      <c r="CI69" s="69">
        <f t="shared" si="135"/>
        <v>-12.083308662052282</v>
      </c>
      <c r="CK69" t="str">
        <f t="shared" si="147"/>
        <v>91 Elementary trades and related occupations</v>
      </c>
      <c r="CL69" s="18">
        <f t="shared" si="165"/>
        <v>6.5736678511928979</v>
      </c>
      <c r="CM69" s="18">
        <f t="shared" si="165"/>
        <v>5.8696502197347673</v>
      </c>
      <c r="CN69" s="18">
        <f t="shared" si="165"/>
        <v>5.6390850771240508</v>
      </c>
      <c r="CO69" s="18">
        <f t="shared" si="165"/>
        <v>5.2724472609973132</v>
      </c>
      <c r="CP69" s="18">
        <f t="shared" si="165"/>
        <v>5.4831696071528411</v>
      </c>
      <c r="CR69" s="68">
        <f t="shared" si="137"/>
        <v>-59.690749791555845</v>
      </c>
      <c r="CS69" s="69">
        <f t="shared" si="138"/>
        <v>18.835291312659482</v>
      </c>
      <c r="CT69" s="69">
        <f t="shared" si="139"/>
        <v>-40.85545847889636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0.43828785506086643</v>
      </c>
      <c r="C70" s="18">
        <f t="shared" si="157"/>
        <v>0.47647991079389529</v>
      </c>
      <c r="D70" s="18">
        <f t="shared" si="157"/>
        <v>0.43527501798269397</v>
      </c>
      <c r="E70" s="18">
        <f t="shared" si="157"/>
        <v>0.50615841780733517</v>
      </c>
      <c r="F70" s="18">
        <f t="shared" si="157"/>
        <v>0.57194529463231425</v>
      </c>
      <c r="H70" s="68">
        <f t="shared" si="105"/>
        <v>152.2113887984741</v>
      </c>
      <c r="I70" s="69">
        <f t="shared" si="106"/>
        <v>94.625194787777758</v>
      </c>
      <c r="J70" s="69">
        <f t="shared" si="107"/>
        <v>246.83658358625186</v>
      </c>
      <c r="L70" t="str">
        <f t="shared" ref="L70" si="166">A70</f>
        <v>92 Elementary administration and service occupations</v>
      </c>
      <c r="M70" s="18">
        <f t="shared" si="158"/>
        <v>1.7444728138971459</v>
      </c>
      <c r="N70" s="18">
        <f t="shared" si="158"/>
        <v>1.9523911409674319</v>
      </c>
      <c r="O70" s="18">
        <f t="shared" si="158"/>
        <v>1.8766376199881867</v>
      </c>
      <c r="P70" s="18">
        <f t="shared" si="158"/>
        <v>2.2498198418070174</v>
      </c>
      <c r="Q70" s="18">
        <f t="shared" si="158"/>
        <v>3.1267065125329943</v>
      </c>
      <c r="S70" s="68">
        <f t="shared" si="109"/>
        <v>215.86762262155324</v>
      </c>
      <c r="T70" s="69">
        <f t="shared" si="110"/>
        <v>108.08192012830331</v>
      </c>
      <c r="U70" s="69">
        <f t="shared" si="111"/>
        <v>323.9495427498565</v>
      </c>
      <c r="W70" t="str">
        <f t="shared" ref="W70" si="167">A70</f>
        <v>92 Elementary administration and service occupations</v>
      </c>
      <c r="X70" s="18">
        <f t="shared" si="159"/>
        <v>3.1231757566989216</v>
      </c>
      <c r="Y70" s="18">
        <f t="shared" si="159"/>
        <v>3.5391231727017018</v>
      </c>
      <c r="Z70" s="18">
        <f t="shared" si="159"/>
        <v>3.5110513381633783</v>
      </c>
      <c r="AA70" s="18">
        <f t="shared" si="159"/>
        <v>4.0487206176180273</v>
      </c>
      <c r="AB70" s="18">
        <f t="shared" si="159"/>
        <v>4.8188431475369153</v>
      </c>
      <c r="AD70" s="68">
        <f t="shared" si="113"/>
        <v>71.196396121993232</v>
      </c>
      <c r="AE70" s="69">
        <f t="shared" si="114"/>
        <v>89.990764637046311</v>
      </c>
      <c r="AF70" s="69">
        <f t="shared" si="115"/>
        <v>161.18716075903956</v>
      </c>
      <c r="AH70" t="str">
        <f t="shared" ref="AH70" si="168">L70</f>
        <v>92 Elementary administration and service occupations</v>
      </c>
      <c r="AI70" s="18">
        <f t="shared" si="160"/>
        <v>4.5743573243210234</v>
      </c>
      <c r="AJ70" s="18">
        <f t="shared" si="160"/>
        <v>5.4771065160682708</v>
      </c>
      <c r="AK70" s="18">
        <f t="shared" si="160"/>
        <v>5.4106300261358982</v>
      </c>
      <c r="AL70" s="18">
        <f t="shared" si="160"/>
        <v>6.6630082497232497</v>
      </c>
      <c r="AM70" s="18">
        <f t="shared" si="160"/>
        <v>8.618865425378436</v>
      </c>
      <c r="AO70" s="68">
        <f t="shared" si="117"/>
        <v>76.617960248946147</v>
      </c>
      <c r="AP70" s="69">
        <f t="shared" si="118"/>
        <v>83.490657984910854</v>
      </c>
      <c r="AQ70" s="69">
        <f t="shared" si="119"/>
        <v>160.10861823385702</v>
      </c>
      <c r="AS70" t="str">
        <f t="shared" ref="AS70" si="169">W70</f>
        <v>92 Elementary administration and service occupations</v>
      </c>
      <c r="AT70" s="18">
        <f t="shared" si="161"/>
        <v>4.743778339909162</v>
      </c>
      <c r="AU70" s="18">
        <f t="shared" si="161"/>
        <v>5.3712379665709893</v>
      </c>
      <c r="AV70" s="18">
        <f t="shared" si="161"/>
        <v>5.4105091564440215</v>
      </c>
      <c r="AW70" s="18">
        <f t="shared" si="161"/>
        <v>6.2904828728403706</v>
      </c>
      <c r="AX70" s="18">
        <f t="shared" si="161"/>
        <v>7.7942374052426002</v>
      </c>
      <c r="AZ70" s="68">
        <f t="shared" si="121"/>
        <v>75.47555972628443</v>
      </c>
      <c r="BA70" s="69">
        <f t="shared" si="122"/>
        <v>85.368528697483754</v>
      </c>
      <c r="BB70" s="69">
        <f t="shared" si="123"/>
        <v>160.84408842376817</v>
      </c>
      <c r="BD70" t="str">
        <f t="shared" ref="BD70" si="170">AH70</f>
        <v>92 Elementary administration and service occupations</v>
      </c>
      <c r="BE70" s="18">
        <f t="shared" si="162"/>
        <v>7.467729466891007</v>
      </c>
      <c r="BF70" s="18">
        <f t="shared" si="162"/>
        <v>7.2753346438838795</v>
      </c>
      <c r="BG70" s="18">
        <f t="shared" si="162"/>
        <v>7.0153608122850288</v>
      </c>
      <c r="BH70" s="18">
        <f t="shared" si="162"/>
        <v>6.9161862455583689</v>
      </c>
      <c r="BI70" s="18">
        <f t="shared" si="162"/>
        <v>6.3860513958469669</v>
      </c>
      <c r="BK70" s="68">
        <f t="shared" si="125"/>
        <v>-3.9718573361800917</v>
      </c>
      <c r="BL70" s="69">
        <f t="shared" si="126"/>
        <v>49.847101182976104</v>
      </c>
      <c r="BM70" s="69">
        <f t="shared" si="127"/>
        <v>45.875243846796018</v>
      </c>
      <c r="BO70" t="str">
        <f t="shared" ref="BO70" si="171">AS70</f>
        <v>92 Elementary administration and service occupations</v>
      </c>
      <c r="BP70" s="18">
        <f t="shared" si="163"/>
        <v>12.102397852785511</v>
      </c>
      <c r="BQ70" s="18">
        <f t="shared" si="163"/>
        <v>13.300247679074619</v>
      </c>
      <c r="BR70" s="18">
        <f t="shared" si="163"/>
        <v>12.553351115145098</v>
      </c>
      <c r="BS70" s="18">
        <f t="shared" si="163"/>
        <v>13.501030891190602</v>
      </c>
      <c r="BT70" s="18">
        <f t="shared" si="163"/>
        <v>14.265337741295433</v>
      </c>
      <c r="BV70" s="68">
        <f t="shared" si="129"/>
        <v>6.1886345588117644</v>
      </c>
      <c r="BW70" s="69">
        <f t="shared" si="130"/>
        <v>56.303662795227524</v>
      </c>
      <c r="BX70" s="69">
        <f t="shared" si="131"/>
        <v>62.49229735403928</v>
      </c>
      <c r="BZ70" t="str">
        <f t="shared" ref="BZ70" si="172">BD70</f>
        <v>92 Elementary administration and service occupations</v>
      </c>
      <c r="CA70" s="18">
        <f t="shared" si="164"/>
        <v>15.994253170028152</v>
      </c>
      <c r="CB70" s="18">
        <f t="shared" si="164"/>
        <v>17.823672996104332</v>
      </c>
      <c r="CC70" s="18">
        <f t="shared" si="164"/>
        <v>16.532951740063247</v>
      </c>
      <c r="CD70" s="18">
        <f t="shared" si="164"/>
        <v>17.535700633636235</v>
      </c>
      <c r="CE70" s="18">
        <f t="shared" si="164"/>
        <v>18.080836705028261</v>
      </c>
      <c r="CG70" s="68">
        <f t="shared" si="133"/>
        <v>-40.9617421409014</v>
      </c>
      <c r="CH70" s="69">
        <f t="shared" si="134"/>
        <v>34.032585616425415</v>
      </c>
      <c r="CI70" s="69">
        <f t="shared" si="135"/>
        <v>-6.9291565244759834</v>
      </c>
      <c r="CK70" t="str">
        <f t="shared" ref="CK70" si="173">BO70</f>
        <v>92 Elementary administration and service occupations</v>
      </c>
      <c r="CL70" s="18">
        <f t="shared" si="165"/>
        <v>20.931536400568838</v>
      </c>
      <c r="CM70" s="18">
        <f t="shared" si="165"/>
        <v>18.736157224490213</v>
      </c>
      <c r="CN70" s="18">
        <f t="shared" si="165"/>
        <v>18.490352608514787</v>
      </c>
      <c r="CO70" s="18">
        <f t="shared" si="165"/>
        <v>17.840158348899958</v>
      </c>
      <c r="CP70" s="18">
        <f t="shared" si="165"/>
        <v>15.882227837328976</v>
      </c>
      <c r="CR70" s="68">
        <f t="shared" si="137"/>
        <v>-64.391972584365618</v>
      </c>
      <c r="CS70" s="69">
        <f t="shared" si="138"/>
        <v>17.14683382021974</v>
      </c>
      <c r="CT70" s="69">
        <f t="shared" si="139"/>
        <v>-47.245138764145885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91.943736271614924</v>
      </c>
      <c r="I72" s="67">
        <f>IF(D35&gt;0,I35/D35*100,0)</f>
        <v>68.344441541010809</v>
      </c>
      <c r="J72" s="67">
        <f t="shared" ref="J72" si="175">IF(D35&gt;0,(J35/D35)*100,0)</f>
        <v>160.28817781262575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89.582572323881692</v>
      </c>
      <c r="T72" s="67">
        <f t="shared" ref="T72" si="177">IF(O35&gt;0,T35/O35*100,0)</f>
        <v>70.467369721760008</v>
      </c>
      <c r="U72" s="67">
        <f t="shared" ref="U72" si="178">IF(O35&gt;0,(U35/O35)*100,0)</f>
        <v>160.0499420456417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24.735194172092005</v>
      </c>
      <c r="AE72" s="67">
        <f t="shared" ref="AE72" si="180">IF(Z35&gt;0,AE35/Z35*100,0)</f>
        <v>62.198628028992268</v>
      </c>
      <c r="AF72" s="67">
        <f t="shared" ref="AF72" si="181">IF(Z35&gt;0,(AF35/Z35)*100,0)</f>
        <v>86.933822201084283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10.8747371857086</v>
      </c>
      <c r="AP72" s="67">
        <f t="shared" ref="AP72" si="183">IF(AK35&gt;0,AP35/AK35*100,0)</f>
        <v>55.411468253425376</v>
      </c>
      <c r="AQ72" s="67">
        <f t="shared" ref="AQ72" si="184">IF(AK35&gt;0,(AQ35/AK35)*100,0)</f>
        <v>66.286205439133965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21.809495049843274</v>
      </c>
      <c r="BA72" s="67">
        <f t="shared" ref="BA72" si="186">IF(AV35&gt;0,BA35/AV35*100,0)</f>
        <v>56.942913363867845</v>
      </c>
      <c r="BB72" s="67">
        <f t="shared" ref="BB72" si="187">IF(AV35&gt;0,(BB35/AV35)*100,0)</f>
        <v>78.752408413711123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5.4911755577768364</v>
      </c>
      <c r="BL72" s="67">
        <f t="shared" ref="BL72" si="189">IF(BG35&gt;0,BL35/BG35*100,0)</f>
        <v>46.70817650215902</v>
      </c>
      <c r="BM72" s="67">
        <f t="shared" ref="BM72" si="190">IF(BG35&gt;0,(BM35/BG35)*100,0)</f>
        <v>52.199352059935855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-6.5550891097554116</v>
      </c>
      <c r="BW72" s="67">
        <f t="shared" ref="BW72" si="192">IF(BR35&gt;0,BW35/BR35*100,0)</f>
        <v>47.810257973954961</v>
      </c>
      <c r="BX72" s="67">
        <f t="shared" ref="BX72" si="193">IF(BR35&gt;0,(BX35/BR35)*100,0)</f>
        <v>41.255168864199547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-46.015956898142825</v>
      </c>
      <c r="CH72" s="67">
        <f t="shared" ref="CH72" si="195">IF(CC35&gt;0,CH35/CC35*100,0)</f>
        <v>31.050935281294755</v>
      </c>
      <c r="CI72" s="67">
        <f t="shared" ref="CI72" si="196">IF(CC35&gt;0,(CI35/CC35)*100,0)</f>
        <v>-14.965021616848068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-58.544544924531849</v>
      </c>
      <c r="CS72" s="67">
        <f t="shared" ref="CS72" si="198">IF(CN35&gt;0,CS35/CN35*100,0)</f>
        <v>20.234107853335395</v>
      </c>
      <c r="CT72" s="67">
        <f t="shared" ref="CT72" si="199">IF(CN35&gt;0,(CT35/CN35)*100,0)</f>
        <v>-38.310437071196453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Worcestershire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Worcestershire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Worcestershire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Worcestershire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Worcestershire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Worcestershire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Worcestershire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Worcestershire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Worcestershire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8.5010881941296468</v>
      </c>
      <c r="C82" s="18">
        <f t="shared" si="210"/>
        <v>-7.5397302493108276</v>
      </c>
      <c r="D82" s="18">
        <f t="shared" si="210"/>
        <v>3.8539842513666933</v>
      </c>
      <c r="E82" s="18">
        <f t="shared" si="210"/>
        <v>4.5432461025119109</v>
      </c>
      <c r="F82" s="18">
        <f t="shared" ref="F82:F107" si="211">IF(AND(F$6-C$6 &lt;&gt; 0,C8&lt;&gt;0,F8&lt;&gt;0),(EXP(LN(F8/C8)/(F$6-C$6))-1)*100,0)</f>
        <v>3.529573196731417</v>
      </c>
      <c r="H82" s="18">
        <f t="shared" ref="H82:H107" si="212">IF($F$6-$D$6 &lt;&gt; 0,(EXP(LN(1+(H45/100))/($F$6-$D$6))-1)*100,0)</f>
        <v>4.3129853658711248</v>
      </c>
      <c r="I82" s="18">
        <f t="shared" ref="I82:I107" si="213">IF(D8&gt;0,((1+(I8/D8))^(1/($F$6-$D$6))-1)*100,0)</f>
        <v>3.6397809982728013</v>
      </c>
      <c r="J82" s="18">
        <f t="shared" ref="J82:J107" si="214">IF($F$6-$D$6 &lt;&gt; 0,(EXP(LN(1+(J45/100))/($F$6-$D$6))-1)*100,0)</f>
        <v>6.5598008664057517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11.085899866499972</v>
      </c>
      <c r="N82" s="18">
        <f t="shared" si="215"/>
        <v>-3.6304216476910733</v>
      </c>
      <c r="O82" s="18">
        <f t="shared" si="215"/>
        <v>3.1014937034095968</v>
      </c>
      <c r="P82" s="18">
        <f t="shared" si="215"/>
        <v>4.3218157478988495</v>
      </c>
      <c r="Q82" s="18">
        <f t="shared" ref="Q82:Q107" si="216">IF(AND(Q$6-N$6 &lt;&gt; 0,N8&lt;&gt;0,Q8&lt;&gt;0),(EXP(LN(Q8/N8)/(Q$6-N$6))-1)*100,0)</f>
        <v>3.4251138127158853</v>
      </c>
      <c r="S82" s="18">
        <f t="shared" ref="S82:S107" si="217">IF($F$6-$D$6 &lt;&gt; 0,(EXP(LN(1+(S45/100))/($F$6-$D$6))-1)*100,0)</f>
        <v>3.9134452418162935</v>
      </c>
      <c r="T82" s="18">
        <f t="shared" ref="T82:T107" si="218">IF(O8&gt;0,((1+(T8/O8))^(1/($F$6-$D$6))-1)*100,0)</f>
        <v>3.5540575430686117</v>
      </c>
      <c r="U82" s="18">
        <f t="shared" ref="U82:U107" si="219">IF($F$6-$D$6 &lt;&gt; 0,(EXP(LN(1+(U45/100))/($F$6-$D$6))-1)*100,0)</f>
        <v>6.2052396639230789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1.8047358586123163</v>
      </c>
      <c r="Y82" s="18">
        <f t="shared" si="220"/>
        <v>7.0012519361086767</v>
      </c>
      <c r="Z82" s="18">
        <f t="shared" si="220"/>
        <v>-0.72638889918734684</v>
      </c>
      <c r="AA82" s="18">
        <f t="shared" si="220"/>
        <v>1.4864255141467941</v>
      </c>
      <c r="AB82" s="18">
        <f t="shared" ref="AB82:AB107" si="221">IF(AND(AB$6-Y$6 &lt;&gt; 0,Y8&lt;&gt;0,AB8&lt;&gt;0),(EXP(LN(AB8/Y8)/(AB$6-Y$6))-1)*100,0)</f>
        <v>1.1235587816294634</v>
      </c>
      <c r="AD82" s="18">
        <f t="shared" ref="AD82:AD107" si="222">IF($F$6-$D$6 &lt;&gt; 0,(EXP(LN(1+(AD45/100))/($F$6-$D$6))-1)*100,0)</f>
        <v>0.74339388927020522</v>
      </c>
      <c r="AE82" s="18">
        <f t="shared" ref="AE82:AE107" si="223">IF(Z8&gt;0,((1+(AE8/Z8))^(1/($F$6-$D$6))-1)*100,0)</f>
        <v>3.1424143635682356</v>
      </c>
      <c r="AF82" s="18">
        <f t="shared" ref="AF82:AF107" si="224">IF($F$6-$D$6 &lt;&gt; 0,(EXP(LN(1+(AF45/100))/($F$6-$D$6))-1)*100,0)</f>
        <v>3.6336602600387735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1.5560425096690089</v>
      </c>
      <c r="AJ82" s="18">
        <f t="shared" si="225"/>
        <v>10.555634750462239</v>
      </c>
      <c r="AK82" s="18">
        <f t="shared" si="225"/>
        <v>-1.680647178162975</v>
      </c>
      <c r="AL82" s="18">
        <f t="shared" si="225"/>
        <v>0.90668569372840402</v>
      </c>
      <c r="AM82" s="18">
        <f t="shared" ref="AM82:AM107" si="226">IF(AND(AM$6-AJ$6 &lt;&gt; 0,AJ8&lt;&gt;0,AM8&lt;&gt;0),(EXP(LN(AM8/AJ8)/(AM$6-AJ$6))-1)*100,0)</f>
        <v>0.66383224006596464</v>
      </c>
      <c r="AO82" s="18">
        <f t="shared" ref="AO82:AO107" si="227">IF($F$6-$D$6 &lt;&gt; 0,(EXP(LN(1+(AO45/100))/($F$6-$D$6))-1)*100,0)</f>
        <v>3.6763303354603316E-2</v>
      </c>
      <c r="AP82" s="18">
        <f t="shared" ref="AP82:AP107" si="228">IF(AK8&gt;0,((1+(AP8/AK8))^(1/($F$6-$D$6))-1)*100,0)</f>
        <v>2.8074788716121457</v>
      </c>
      <c r="AQ82" s="18">
        <f t="shared" ref="AQ82:AQ107" si="229">IF($F$6-$D$6 &lt;&gt; 0,(EXP(LN(1+(AQ45/100))/($F$6-$D$6))-1)*100,0)</f>
        <v>2.8324505651074583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0.8580050116236082</v>
      </c>
      <c r="AU82" s="18">
        <f t="shared" si="230"/>
        <v>6.5572913420770096</v>
      </c>
      <c r="AV82" s="18">
        <f t="shared" si="230"/>
        <v>-2.1273743205769802</v>
      </c>
      <c r="AW82" s="18">
        <f t="shared" si="230"/>
        <v>0.88771405168779349</v>
      </c>
      <c r="AX82" s="18">
        <f t="shared" ref="AX82:AX107" si="231">IF(AND(AX$6-AU$6 &lt;&gt; 0,AU8&lt;&gt;0,AX8&lt;&gt;0),(EXP(LN(AX8/AU8)/(AX$6-AU$6))-1)*100,0)</f>
        <v>0.27773404017943371</v>
      </c>
      <c r="AZ82" s="18">
        <f t="shared" ref="AZ82:AZ107" si="232">IF($F$6-$D$6 &lt;&gt; 0,(EXP(LN(1+(AZ45/100))/($F$6-$D$6))-1)*100,0)</f>
        <v>-0.12749698612481986</v>
      </c>
      <c r="BA82" s="18">
        <f t="shared" ref="BA82:BA107" si="233">IF(AV8&gt;0,((1+(BA8/AV8))^(1/($F$6-$D$6))-1)*100,0)</f>
        <v>2.7529393177995187</v>
      </c>
      <c r="BB82" s="18">
        <f t="shared" ref="BB82:BB107" si="234">IF($F$6-$D$6 &lt;&gt; 0,(EXP(LN(1+(BB45/100))/($F$6-$D$6))-1)*100,0)</f>
        <v>2.6660276537107785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5.5298228462293375</v>
      </c>
      <c r="BF82" s="18">
        <f t="shared" si="235"/>
        <v>2.069154353333591</v>
      </c>
      <c r="BG82" s="18">
        <f t="shared" si="235"/>
        <v>-1.9049294263582373</v>
      </c>
      <c r="BH82" s="18">
        <f t="shared" si="235"/>
        <v>0.82133246257984904</v>
      </c>
      <c r="BI82" s="18">
        <f t="shared" ref="BI82:BI107" si="236">IF(AND(BI$6-BF$6 &lt;&gt; 0,BF8&lt;&gt;0,BI8&lt;&gt;0),(EXP(LN(BI8/BF8)/(BI$6-BF$6))-1)*100,0)</f>
        <v>3.8212432666706597E-2</v>
      </c>
      <c r="BK82" s="18">
        <f t="shared" ref="BK82:BK107" si="237">IF($F$6-$D$6 &lt;&gt; 0,(EXP(LN(1+(BK45/100))/($F$6-$D$6))-1)*100,0)</f>
        <v>-9.5737875711121578E-2</v>
      </c>
      <c r="BL82" s="18">
        <f t="shared" ref="BL82:BL107" si="238">IF(BG8&gt;0,((1+(BL8/BG8))^(1/($F$6-$D$6))-1)*100,0)</f>
        <v>2.3660190998241237</v>
      </c>
      <c r="BM82" s="18">
        <f t="shared" ref="BM82:BM107" si="239">IF($F$6-$D$6 &lt;&gt; 0,(EXP(LN(1+(BM45/100))/($F$6-$D$6))-1)*100,0)</f>
        <v>2.2971477793802819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3.378147927007813</v>
      </c>
      <c r="BQ82" s="18">
        <f t="shared" si="240"/>
        <v>-6.7512598382973739</v>
      </c>
      <c r="BR82" s="18">
        <f t="shared" si="240"/>
        <v>-1.7985331750418942</v>
      </c>
      <c r="BS82" s="18">
        <f t="shared" si="240"/>
        <v>-1.0935231719014671</v>
      </c>
      <c r="BT82" s="18">
        <f t="shared" ref="BT82:BT107" si="241">IF(AND(BT$6-BQ$6 &lt;&gt; 0,BQ8&lt;&gt;0,BT8&lt;&gt;0),(EXP(LN(BT8/BQ8)/(BT$6-BQ$6))-1)*100,0)</f>
        <v>-1.6770250546975896</v>
      </c>
      <c r="BV82" s="18">
        <f t="shared" ref="BV82:BV107" si="242">IF($F$6-$D$6 &lt;&gt; 0,(EXP(LN(1+(BV45/100))/($F$6-$D$6))-1)*100,0)</f>
        <v>-1.3290870996048976</v>
      </c>
      <c r="BW82" s="18">
        <f t="shared" ref="BW82:BW107" si="243">IF(BR8&gt;0,((1+(BW8/BR8))^(1/($F$6-$D$6))-1)*100,0)</f>
        <v>2.4220346554733263</v>
      </c>
      <c r="BX82" s="18">
        <f t="shared" ref="BX82:BX107" si="244">IF($F$6-$D$6 &lt;&gt; 0,(EXP(LN(1+(BX45/100))/($F$6-$D$6))-1)*100,0)</f>
        <v>1.498849088373877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1.2225962990273453</v>
      </c>
      <c r="CB82" s="18">
        <f t="shared" si="245"/>
        <v>4.0612615146614406</v>
      </c>
      <c r="CC82" s="18">
        <f t="shared" si="245"/>
        <v>-4.1591979131535117</v>
      </c>
      <c r="CD82" s="18">
        <f t="shared" si="245"/>
        <v>-2.9995934674213798</v>
      </c>
      <c r="CE82" s="18">
        <f t="shared" ref="CE82:CE107" si="246">IF(AND(CE$6-CB$6 &lt;&gt; 0,CB8&lt;&gt;0,CE8&lt;&gt;0),(EXP(LN(CE8/CB8)/(CE$6-CB$6))-1)*100,0)</f>
        <v>-2.9381528857926775</v>
      </c>
      <c r="CG82" s="18">
        <f t="shared" ref="CG82:CG107" si="247">IF($F$6-$D$6 &lt;&gt; 0,(EXP(LN(1+(CG45/100))/($F$6-$D$6))-1)*100,0)</f>
        <v>-3.3876788889222853</v>
      </c>
      <c r="CH82" s="18">
        <f t="shared" ref="CH82:CH107" si="248">IF(CC8&gt;0,((1+(CH8/CC8))^(1/($F$6-$D$6))-1)*100,0)</f>
        <v>1.9767528443000781</v>
      </c>
      <c r="CI82" s="18">
        <f t="shared" ref="CI82:CI107" si="249">IF($F$6-$D$6 &lt;&gt; 0,(EXP(LN(1+(CI45/100))/($F$6-$D$6))-1)*100,0)</f>
        <v>-0.428581736280087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1.7001088902520722</v>
      </c>
      <c r="CM82" s="18">
        <f t="shared" si="250"/>
        <v>10.102824956353086</v>
      </c>
      <c r="CN82" s="18">
        <f t="shared" si="250"/>
        <v>-9.4268098843995123</v>
      </c>
      <c r="CO82" s="18">
        <f t="shared" si="250"/>
        <v>-2.051505583871116</v>
      </c>
      <c r="CP82" s="18">
        <f t="shared" ref="CP82:CP107" si="251">IF(AND(CP$6-CM$6 &lt;&gt; 0,CM8&lt;&gt;0,CP8&lt;&gt;0),(EXP(LN(CP8/CM8)/(CP$6-CM$6))-1)*100,0)</f>
        <v>-3.7172686165367508</v>
      </c>
      <c r="CR82" s="18">
        <f t="shared" ref="CR82:CR107" si="252">IF($F$6-$D$6 &lt;&gt; 0,(EXP(LN(1+(CR45/100))/($F$6-$D$6))-1)*100,0)</f>
        <v>-4.5743636663326814</v>
      </c>
      <c r="CS82" s="18">
        <f t="shared" ref="CS82:CS107" si="253">IF(CN8&gt;0,((1+(CS8/CN8))^(1/($F$6-$D$6))-1)*100,0)</f>
        <v>1.2899095333021471</v>
      </c>
      <c r="CT82" s="18">
        <f t="shared" ref="CT82:CT107" si="254">IF($F$6-$D$6 &lt;&gt; 0,(EXP(LN(1+(CT45/100))/($F$6-$D$6))-1)*100,0)</f>
        <v>-2.2813462517806138</v>
      </c>
    </row>
    <row r="83" spans="1:98" x14ac:dyDescent="0.2">
      <c r="A83" t="str">
        <f t="shared" si="209"/>
        <v>12 Other managers and proprietors</v>
      </c>
      <c r="B83" s="18">
        <f t="shared" si="210"/>
        <v>7.8136868151785999</v>
      </c>
      <c r="C83" s="18">
        <f t="shared" si="210"/>
        <v>-11.125812273541591</v>
      </c>
      <c r="D83" s="18">
        <f t="shared" si="210"/>
        <v>10.212434292805227</v>
      </c>
      <c r="E83" s="18">
        <f t="shared" si="210"/>
        <v>6.0521588317656638</v>
      </c>
      <c r="F83" s="18">
        <f t="shared" si="211"/>
        <v>6.1561683879162166</v>
      </c>
      <c r="H83" s="18">
        <f t="shared" si="212"/>
        <v>7.4211689462157393</v>
      </c>
      <c r="I83" s="18">
        <f t="shared" si="213"/>
        <v>5.3633553241365206</v>
      </c>
      <c r="J83" s="18">
        <f t="shared" si="214"/>
        <v>9.8917189748032985</v>
      </c>
      <c r="L83" t="str">
        <f t="shared" ref="L83:L106" si="255">A83</f>
        <v>12 Other managers and proprietors</v>
      </c>
      <c r="M83" s="18">
        <f t="shared" si="215"/>
        <v>8.8097843026570857</v>
      </c>
      <c r="N83" s="18">
        <f t="shared" si="215"/>
        <v>1.0619018429037341</v>
      </c>
      <c r="O83" s="18">
        <f t="shared" si="215"/>
        <v>9.5889413263217094</v>
      </c>
      <c r="P83" s="18">
        <f t="shared" si="215"/>
        <v>6.0208556317519424</v>
      </c>
      <c r="Q83" s="18">
        <f t="shared" si="216"/>
        <v>6.8029837654567826</v>
      </c>
      <c r="S83" s="18">
        <f t="shared" si="217"/>
        <v>7.1971190462095214</v>
      </c>
      <c r="T83" s="18">
        <f t="shared" si="218"/>
        <v>5.126607649006143</v>
      </c>
      <c r="U83" s="18">
        <f t="shared" si="219"/>
        <v>9.5963136691358475</v>
      </c>
      <c r="W83" t="str">
        <f t="shared" ref="W83:W106" si="256">A83</f>
        <v>12 Other managers and proprietors</v>
      </c>
      <c r="X83" s="18">
        <f t="shared" si="220"/>
        <v>0.53862348423878714</v>
      </c>
      <c r="Y83" s="18">
        <f t="shared" si="220"/>
        <v>13.350629874770181</v>
      </c>
      <c r="Z83" s="18">
        <f t="shared" si="220"/>
        <v>5.2492765012259968</v>
      </c>
      <c r="AA83" s="18">
        <f t="shared" si="220"/>
        <v>2.7610079585170588</v>
      </c>
      <c r="AB83" s="18">
        <f t="shared" si="221"/>
        <v>4.1688076291246379</v>
      </c>
      <c r="AD83" s="18">
        <f t="shared" si="222"/>
        <v>3.583824850588635</v>
      </c>
      <c r="AE83" s="18">
        <f t="shared" si="223"/>
        <v>4.4777365510743294</v>
      </c>
      <c r="AF83" s="18">
        <f t="shared" si="224"/>
        <v>6.6451534187955685</v>
      </c>
      <c r="AH83" t="str">
        <f t="shared" ref="AH83:AH106" si="257">L83</f>
        <v>12 Other managers and proprietors</v>
      </c>
      <c r="AI83" s="18">
        <f t="shared" si="225"/>
        <v>0.33157705297395257</v>
      </c>
      <c r="AJ83" s="18">
        <f t="shared" si="225"/>
        <v>19.270900526678638</v>
      </c>
      <c r="AK83" s="18">
        <f t="shared" si="225"/>
        <v>3.8624862971599061</v>
      </c>
      <c r="AL83" s="18">
        <f t="shared" si="225"/>
        <v>2.7349845581872145</v>
      </c>
      <c r="AM83" s="18">
        <f t="shared" si="226"/>
        <v>4.0520712064116005</v>
      </c>
      <c r="AO83" s="18">
        <f t="shared" si="227"/>
        <v>3.1094518855556696</v>
      </c>
      <c r="AP83" s="18">
        <f t="shared" si="228"/>
        <v>4.2157728690364715</v>
      </c>
      <c r="AQ83" s="18">
        <f t="shared" si="229"/>
        <v>6.1293397157365481</v>
      </c>
      <c r="AS83" t="str">
        <f t="shared" ref="AS83:AS106" si="258">W83</f>
        <v>12 Other managers and proprietors</v>
      </c>
      <c r="AT83" s="18">
        <f t="shared" si="230"/>
        <v>-2.9325119830958535E-2</v>
      </c>
      <c r="AU83" s="18">
        <f t="shared" si="230"/>
        <v>14.352014352501419</v>
      </c>
      <c r="AV83" s="18">
        <f t="shared" si="230"/>
        <v>4.517761890232741</v>
      </c>
      <c r="AW83" s="18">
        <f t="shared" si="230"/>
        <v>2.2461470903744951</v>
      </c>
      <c r="AX83" s="18">
        <f t="shared" si="231"/>
        <v>3.6731967402768406</v>
      </c>
      <c r="AZ83" s="18">
        <f t="shared" si="232"/>
        <v>2.9978125917839105</v>
      </c>
      <c r="BA83" s="18">
        <f t="shared" si="233"/>
        <v>4.0457657498029542</v>
      </c>
      <c r="BB83" s="18">
        <f t="shared" si="234"/>
        <v>5.9222909702947302</v>
      </c>
      <c r="BD83" t="str">
        <f t="shared" ref="BD83:BD106" si="259">AH83</f>
        <v>12 Other managers and proprietors</v>
      </c>
      <c r="BE83" s="18">
        <f t="shared" si="235"/>
        <v>1.5091951384562652</v>
      </c>
      <c r="BF83" s="18">
        <f t="shared" si="235"/>
        <v>-1.1541900002781991</v>
      </c>
      <c r="BG83" s="18">
        <f t="shared" si="235"/>
        <v>3.3081456408051491</v>
      </c>
      <c r="BH83" s="18">
        <f t="shared" si="235"/>
        <v>0.86543023505631922</v>
      </c>
      <c r="BI83" s="18">
        <f t="shared" si="236"/>
        <v>1.4941262827715684</v>
      </c>
      <c r="BK83" s="18">
        <f t="shared" si="237"/>
        <v>1.6731827762169971</v>
      </c>
      <c r="BL83" s="18">
        <f t="shared" si="238"/>
        <v>3.0535648143453553</v>
      </c>
      <c r="BM83" s="18">
        <f t="shared" si="239"/>
        <v>4.1969297075355794</v>
      </c>
      <c r="BO83" t="str">
        <f t="shared" ref="BO83:BO106" si="260">AS83</f>
        <v>12 Other managers and proprietors</v>
      </c>
      <c r="BP83" s="18">
        <f t="shared" si="240"/>
        <v>1.8861286835369029</v>
      </c>
      <c r="BQ83" s="18">
        <f t="shared" si="240"/>
        <v>-3.0759561938250357</v>
      </c>
      <c r="BR83" s="18">
        <f t="shared" si="240"/>
        <v>4.4941109898657849</v>
      </c>
      <c r="BS83" s="18">
        <f t="shared" si="240"/>
        <v>-0.10352249635326993</v>
      </c>
      <c r="BT83" s="18">
        <f t="shared" si="241"/>
        <v>1.119990887768485</v>
      </c>
      <c r="BV83" s="18">
        <f t="shared" si="242"/>
        <v>1.4060940459521332</v>
      </c>
      <c r="BW83" s="18">
        <f t="shared" si="243"/>
        <v>3.6383176065480249</v>
      </c>
      <c r="BX83" s="18">
        <f t="shared" si="244"/>
        <v>4.525013089002794</v>
      </c>
      <c r="BZ83" t="str">
        <f t="shared" ref="BZ83:BZ106" si="261">BD83</f>
        <v>12 Other managers and proprietors</v>
      </c>
      <c r="CA83" s="18">
        <f t="shared" si="245"/>
        <v>0.89961687036730353</v>
      </c>
      <c r="CB83" s="18">
        <f t="shared" si="245"/>
        <v>0.57388002087928047</v>
      </c>
      <c r="CC83" s="18">
        <f t="shared" si="245"/>
        <v>0.69807566028081691</v>
      </c>
      <c r="CD83" s="18">
        <f t="shared" si="245"/>
        <v>-3.0474579578307126</v>
      </c>
      <c r="CE83" s="18">
        <f t="shared" si="246"/>
        <v>-1.6670786601353016</v>
      </c>
      <c r="CG83" s="18">
        <f t="shared" si="247"/>
        <v>-1.8146880897471074</v>
      </c>
      <c r="CH83" s="18">
        <f t="shared" si="248"/>
        <v>2.592727440840159</v>
      </c>
      <c r="CI83" s="18">
        <f t="shared" si="249"/>
        <v>1.3779681976593405</v>
      </c>
      <c r="CK83" t="str">
        <f t="shared" ref="CK83:CK106" si="262">BO83</f>
        <v>12 Other managers and proprietors</v>
      </c>
      <c r="CL83" s="18">
        <f t="shared" si="250"/>
        <v>-1.837418159767179</v>
      </c>
      <c r="CM83" s="18">
        <f t="shared" si="250"/>
        <v>3.9338861033264783</v>
      </c>
      <c r="CN83" s="18">
        <f t="shared" si="250"/>
        <v>-1.7741918672878221</v>
      </c>
      <c r="CO83" s="18">
        <f t="shared" si="250"/>
        <v>-3.0915371652321499</v>
      </c>
      <c r="CP83" s="18">
        <f t="shared" si="251"/>
        <v>-2.2551483761017233</v>
      </c>
      <c r="CR83" s="18">
        <f t="shared" si="252"/>
        <v>-2.6543969082343688</v>
      </c>
      <c r="CS83" s="18">
        <f t="shared" si="253"/>
        <v>1.8751329739003619</v>
      </c>
      <c r="CT83" s="18">
        <f t="shared" si="254"/>
        <v>-7.1578495679891496E-2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8.833173068759459</v>
      </c>
      <c r="C84" s="18">
        <f t="shared" si="210"/>
        <v>-9.0671044205942195</v>
      </c>
      <c r="D84" s="18">
        <f t="shared" si="210"/>
        <v>4.9173298291632195</v>
      </c>
      <c r="E84" s="18">
        <f t="shared" si="210"/>
        <v>3.4386857857090281</v>
      </c>
      <c r="F84" s="18">
        <f t="shared" si="211"/>
        <v>3.0651154795203084</v>
      </c>
      <c r="H84" s="18">
        <f t="shared" si="212"/>
        <v>3.9292370483482664</v>
      </c>
      <c r="I84" s="18">
        <f t="shared" si="213"/>
        <v>2.798502290892424</v>
      </c>
      <c r="J84" s="18">
        <f t="shared" si="214"/>
        <v>5.6960476072530186</v>
      </c>
      <c r="L84" t="str">
        <f t="shared" si="255"/>
        <v>21 Science, research, engineering and technology professionals</v>
      </c>
      <c r="M84" s="18">
        <f t="shared" si="215"/>
        <v>9.5879816829190112</v>
      </c>
      <c r="N84" s="18">
        <f t="shared" si="215"/>
        <v>-5.2788002755135182</v>
      </c>
      <c r="O84" s="18">
        <f t="shared" si="215"/>
        <v>5.4464553769607127</v>
      </c>
      <c r="P84" s="18">
        <f t="shared" si="215"/>
        <v>3.7598152791238348</v>
      </c>
      <c r="Q84" s="18">
        <f t="shared" si="216"/>
        <v>3.691626894826161</v>
      </c>
      <c r="S84" s="18">
        <f t="shared" si="217"/>
        <v>4.3190095573521603</v>
      </c>
      <c r="T84" s="18">
        <f t="shared" si="218"/>
        <v>2.9797560032238213</v>
      </c>
      <c r="U84" s="18">
        <f t="shared" si="219"/>
        <v>6.1240965449082863</v>
      </c>
      <c r="W84" t="str">
        <f t="shared" si="256"/>
        <v>21 Science, research, engineering and technology professionals</v>
      </c>
      <c r="X84" s="18">
        <f t="shared" si="220"/>
        <v>6.9137461022661384E-2</v>
      </c>
      <c r="Y84" s="18">
        <f t="shared" si="220"/>
        <v>10.326057519642351</v>
      </c>
      <c r="Z84" s="18">
        <f t="shared" si="220"/>
        <v>0.23327803999451113</v>
      </c>
      <c r="AA84" s="18">
        <f t="shared" si="220"/>
        <v>0.4309698981953991</v>
      </c>
      <c r="AB84" s="18">
        <f t="shared" si="221"/>
        <v>0.96036128886196614</v>
      </c>
      <c r="AD84" s="18">
        <f t="shared" si="222"/>
        <v>0.36502932660253951</v>
      </c>
      <c r="AE84" s="18">
        <f t="shared" si="223"/>
        <v>2.2871358305271761</v>
      </c>
      <c r="AF84" s="18">
        <f t="shared" si="224"/>
        <v>2.5550430834834437</v>
      </c>
      <c r="AH84" t="str">
        <f t="shared" si="257"/>
        <v>21 Science, research, engineering and technology professionals</v>
      </c>
      <c r="AI84" s="18">
        <f t="shared" si="225"/>
        <v>-1.3763234503537447</v>
      </c>
      <c r="AJ84" s="18">
        <f t="shared" si="225"/>
        <v>14.934313387110842</v>
      </c>
      <c r="AK84" s="18">
        <f t="shared" si="225"/>
        <v>0.14647886851046898</v>
      </c>
      <c r="AL84" s="18">
        <f t="shared" si="225"/>
        <v>0.99078608979648042</v>
      </c>
      <c r="AM84" s="18">
        <f t="shared" si="226"/>
        <v>1.5436694551825614</v>
      </c>
      <c r="AO84" s="18">
        <f t="shared" si="227"/>
        <v>0.70856239612098193</v>
      </c>
      <c r="AP84" s="18">
        <f t="shared" si="228"/>
        <v>2.2589449584480725</v>
      </c>
      <c r="AQ84" s="18">
        <f t="shared" si="229"/>
        <v>2.7844038583920483</v>
      </c>
      <c r="AS84" t="str">
        <f t="shared" si="258"/>
        <v>21 Science, research, engineering and technology professionals</v>
      </c>
      <c r="AT84" s="18">
        <f t="shared" si="230"/>
        <v>-0.23614236576828818</v>
      </c>
      <c r="AU84" s="18">
        <f t="shared" si="230"/>
        <v>10.67338719440578</v>
      </c>
      <c r="AV84" s="18">
        <f t="shared" si="230"/>
        <v>-1.3342181327624214</v>
      </c>
      <c r="AW84" s="18">
        <f t="shared" si="230"/>
        <v>-3.4885730229805567E-2</v>
      </c>
      <c r="AX84" s="18">
        <f t="shared" si="231"/>
        <v>0.19246058518547215</v>
      </c>
      <c r="AZ84" s="18">
        <f t="shared" si="232"/>
        <v>-0.46988670420989864</v>
      </c>
      <c r="BA84" s="18">
        <f t="shared" si="233"/>
        <v>1.9366842111494975</v>
      </c>
      <c r="BB84" s="18">
        <f t="shared" si="234"/>
        <v>1.5804543596345644</v>
      </c>
      <c r="BD84" t="str">
        <f t="shared" si="259"/>
        <v>21 Science, research, engineering and technology professionals</v>
      </c>
      <c r="BE84" s="18">
        <f t="shared" si="235"/>
        <v>4.9785868168350511</v>
      </c>
      <c r="BF84" s="18">
        <f t="shared" si="235"/>
        <v>6.9407547704398276</v>
      </c>
      <c r="BG84" s="18">
        <f t="shared" si="235"/>
        <v>-0.3898183645204778</v>
      </c>
      <c r="BH84" s="18">
        <f t="shared" si="235"/>
        <v>0.44587622558567297</v>
      </c>
      <c r="BI84" s="18">
        <f t="shared" si="236"/>
        <v>0.57706054666788464</v>
      </c>
      <c r="BK84" s="18">
        <f t="shared" si="237"/>
        <v>0.16653523224399169</v>
      </c>
      <c r="BL84" s="18">
        <f t="shared" si="238"/>
        <v>1.7693953488918446</v>
      </c>
      <c r="BM84" s="18">
        <f t="shared" si="239"/>
        <v>1.9000211492438135</v>
      </c>
      <c r="BO84" t="str">
        <f t="shared" si="260"/>
        <v>21 Science, research, engineering and technology professionals</v>
      </c>
      <c r="BP84" s="18">
        <f t="shared" si="240"/>
        <v>3.2157925458965675</v>
      </c>
      <c r="BQ84" s="18">
        <f t="shared" si="240"/>
        <v>0.79843561178731814</v>
      </c>
      <c r="BR84" s="18">
        <f t="shared" si="240"/>
        <v>-0.25671903599500112</v>
      </c>
      <c r="BS84" s="18">
        <f t="shared" si="240"/>
        <v>-1.0854987882005451</v>
      </c>
      <c r="BT84" s="18">
        <f t="shared" si="241"/>
        <v>-0.71023543171018222</v>
      </c>
      <c r="BV84" s="18">
        <f t="shared" si="242"/>
        <v>-0.81000686999506133</v>
      </c>
      <c r="BW84" s="18">
        <f t="shared" si="243"/>
        <v>1.9316780048623583</v>
      </c>
      <c r="BX84" s="18">
        <f t="shared" si="244"/>
        <v>1.320981384068376</v>
      </c>
      <c r="BZ84" t="str">
        <f t="shared" si="261"/>
        <v>21 Science, research, engineering and technology professionals</v>
      </c>
      <c r="CA84" s="18">
        <f t="shared" si="245"/>
        <v>1.1733511353562376</v>
      </c>
      <c r="CB84" s="18">
        <f t="shared" si="245"/>
        <v>7.9434666715356261</v>
      </c>
      <c r="CC84" s="18">
        <f t="shared" si="245"/>
        <v>-2.4419303253838009</v>
      </c>
      <c r="CD84" s="18">
        <f t="shared" si="245"/>
        <v>-3.2883791831792908</v>
      </c>
      <c r="CE84" s="18">
        <f t="shared" si="246"/>
        <v>-2.3564218434862561</v>
      </c>
      <c r="CG84" s="18">
        <f t="shared" si="247"/>
        <v>-3.0070487370834509</v>
      </c>
      <c r="CH84" s="18">
        <f t="shared" si="248"/>
        <v>1.5157599896088669</v>
      </c>
      <c r="CI84" s="18">
        <f t="shared" si="249"/>
        <v>-0.80585220436090177</v>
      </c>
      <c r="CK84" t="str">
        <f t="shared" si="262"/>
        <v>21 Science, research, engineering and technology professionals</v>
      </c>
      <c r="CL84" s="18">
        <f t="shared" si="250"/>
        <v>4.6162368807436849</v>
      </c>
      <c r="CM84" s="18">
        <f t="shared" si="250"/>
        <v>14.607865109229333</v>
      </c>
      <c r="CN84" s="18">
        <f t="shared" si="250"/>
        <v>-4.5433547890424641</v>
      </c>
      <c r="CO84" s="18">
        <f t="shared" si="250"/>
        <v>-2.5772061268493296</v>
      </c>
      <c r="CP84" s="18">
        <f t="shared" si="251"/>
        <v>-2.2080308588403708</v>
      </c>
      <c r="CR84" s="18">
        <f t="shared" si="252"/>
        <v>-3.2370480154336079</v>
      </c>
      <c r="CS84" s="18">
        <f t="shared" si="253"/>
        <v>1.3877561584031639</v>
      </c>
      <c r="CT84" s="18">
        <f t="shared" si="254"/>
        <v>-1.154964861526897</v>
      </c>
    </row>
    <row r="85" spans="1:98" x14ac:dyDescent="0.2">
      <c r="A85" t="str">
        <f t="shared" si="209"/>
        <v>22 Health professionals</v>
      </c>
      <c r="B85" s="18">
        <f t="shared" si="210"/>
        <v>13.823752480527673</v>
      </c>
      <c r="C85" s="18">
        <f t="shared" si="210"/>
        <v>-3.3033244712455279</v>
      </c>
      <c r="D85" s="18">
        <f t="shared" si="210"/>
        <v>6.2858727960014127</v>
      </c>
      <c r="E85" s="18">
        <f t="shared" si="210"/>
        <v>4.274314554568992</v>
      </c>
      <c r="F85" s="18">
        <f t="shared" si="211"/>
        <v>4.4053295430906525</v>
      </c>
      <c r="H85" s="18">
        <f t="shared" si="212"/>
        <v>4.9405679229816313</v>
      </c>
      <c r="I85" s="18">
        <f t="shared" si="213"/>
        <v>3.7454924753723917</v>
      </c>
      <c r="J85" s="18">
        <f t="shared" si="214"/>
        <v>7.0983129231288355</v>
      </c>
      <c r="L85" t="str">
        <f t="shared" si="255"/>
        <v>22 Health professionals</v>
      </c>
      <c r="M85" s="18">
        <f t="shared" si="215"/>
        <v>13.660225832504235</v>
      </c>
      <c r="N85" s="18">
        <f t="shared" si="215"/>
        <v>-2.0131719330664377</v>
      </c>
      <c r="O85" s="18">
        <f t="shared" si="215"/>
        <v>5.4564432389557105</v>
      </c>
      <c r="P85" s="18">
        <f t="shared" si="215"/>
        <v>3.9639561522102795</v>
      </c>
      <c r="Q85" s="18">
        <f t="shared" si="216"/>
        <v>4.0423323807825096</v>
      </c>
      <c r="S85" s="18">
        <f t="shared" si="217"/>
        <v>4.4590900030599734</v>
      </c>
      <c r="T85" s="18">
        <f t="shared" si="218"/>
        <v>3.7459937587492442</v>
      </c>
      <c r="U85" s="18">
        <f t="shared" si="219"/>
        <v>6.7396493072198638</v>
      </c>
      <c r="W85" t="str">
        <f t="shared" si="256"/>
        <v>22 Health professionals</v>
      </c>
      <c r="X85" s="18">
        <f t="shared" si="220"/>
        <v>4.1355584502801079</v>
      </c>
      <c r="Y85" s="18">
        <f t="shared" si="220"/>
        <v>5.2462288660035661</v>
      </c>
      <c r="Z85" s="18">
        <f t="shared" si="220"/>
        <v>2.0097652462279347</v>
      </c>
      <c r="AA85" s="18">
        <f t="shared" si="220"/>
        <v>0.65434339288268362</v>
      </c>
      <c r="AB85" s="18">
        <f t="shared" si="221"/>
        <v>1.3581745442137416</v>
      </c>
      <c r="AD85" s="18">
        <f t="shared" si="222"/>
        <v>1.1041376865206232</v>
      </c>
      <c r="AE85" s="18">
        <f t="shared" si="223"/>
        <v>3.4164757262914902</v>
      </c>
      <c r="AF85" s="18">
        <f t="shared" si="224"/>
        <v>4.1270839813494886</v>
      </c>
      <c r="AH85" t="str">
        <f t="shared" si="257"/>
        <v>22 Health professionals</v>
      </c>
      <c r="AI85" s="18">
        <f t="shared" si="225"/>
        <v>-4.6273323742175965</v>
      </c>
      <c r="AJ85" s="18">
        <f t="shared" si="225"/>
        <v>-3.0472575916165034</v>
      </c>
      <c r="AK85" s="18">
        <f t="shared" si="225"/>
        <v>-9.3178605673638781</v>
      </c>
      <c r="AL85" s="18">
        <f t="shared" si="225"/>
        <v>-9.1687389341719054</v>
      </c>
      <c r="AM85" s="18">
        <f t="shared" si="226"/>
        <v>-8.8445487524856254</v>
      </c>
      <c r="AO85" s="18">
        <f t="shared" si="227"/>
        <v>-9.2184733722373124</v>
      </c>
      <c r="AP85" s="18">
        <f t="shared" si="228"/>
        <v>1.2614435333428542</v>
      </c>
      <c r="AQ85" s="18">
        <f t="shared" si="229"/>
        <v>-5.3078422269507763</v>
      </c>
      <c r="AS85" t="str">
        <f t="shared" si="258"/>
        <v>22 Health professionals</v>
      </c>
      <c r="AT85" s="18">
        <f t="shared" si="230"/>
        <v>2.3747331133373573</v>
      </c>
      <c r="AU85" s="18">
        <f t="shared" si="230"/>
        <v>13.225978432413976</v>
      </c>
      <c r="AV85" s="18">
        <f t="shared" si="230"/>
        <v>0.79094302805393646</v>
      </c>
      <c r="AW85" s="18">
        <f t="shared" si="230"/>
        <v>0.74468600247283856</v>
      </c>
      <c r="AX85" s="18">
        <f t="shared" si="231"/>
        <v>1.4973477702425075</v>
      </c>
      <c r="AZ85" s="18">
        <f t="shared" si="232"/>
        <v>0.76010265171713165</v>
      </c>
      <c r="BA85" s="18">
        <f t="shared" si="233"/>
        <v>2.9384020508379072</v>
      </c>
      <c r="BB85" s="18">
        <f t="shared" si="234"/>
        <v>3.4545042283208316</v>
      </c>
      <c r="BD85" t="str">
        <f t="shared" si="259"/>
        <v>22 Health professionals</v>
      </c>
      <c r="BE85" s="18">
        <f t="shared" si="235"/>
        <v>8.3727759514718336</v>
      </c>
      <c r="BF85" s="18">
        <f t="shared" si="235"/>
        <v>-9.4401358794662151</v>
      </c>
      <c r="BG85" s="18">
        <f t="shared" si="235"/>
        <v>2.2832694390842345</v>
      </c>
      <c r="BH85" s="18">
        <f t="shared" si="235"/>
        <v>-0.27752198883090884</v>
      </c>
      <c r="BI85" s="18">
        <f t="shared" si="236"/>
        <v>-8.7900120054240638E-2</v>
      </c>
      <c r="BK85" s="18">
        <f t="shared" si="237"/>
        <v>0.5688710810501485</v>
      </c>
      <c r="BL85" s="18">
        <f t="shared" si="238"/>
        <v>3.2611855859871142</v>
      </c>
      <c r="BM85" s="18">
        <f t="shared" si="239"/>
        <v>3.629645333066156</v>
      </c>
      <c r="BO85" t="str">
        <f t="shared" si="260"/>
        <v>22 Health professionals</v>
      </c>
      <c r="BP85" s="18">
        <f t="shared" si="240"/>
        <v>5.7674669568610559</v>
      </c>
      <c r="BQ85" s="18">
        <f t="shared" si="240"/>
        <v>-17.640285850859716</v>
      </c>
      <c r="BR85" s="18">
        <f t="shared" si="240"/>
        <v>1.8775590809309239</v>
      </c>
      <c r="BS85" s="18">
        <f t="shared" si="240"/>
        <v>-1.8173490264816961</v>
      </c>
      <c r="BT85" s="18">
        <f t="shared" si="241"/>
        <v>-1.7622427289370246</v>
      </c>
      <c r="BV85" s="18">
        <f t="shared" si="242"/>
        <v>-0.60084791436695317</v>
      </c>
      <c r="BW85" s="18">
        <f t="shared" si="243"/>
        <v>2.9291521178307578</v>
      </c>
      <c r="BX85" s="18">
        <f t="shared" si="244"/>
        <v>2.5340727471623081</v>
      </c>
      <c r="BZ85" t="str">
        <f t="shared" si="261"/>
        <v>22 Health professionals</v>
      </c>
      <c r="CA85" s="18">
        <f t="shared" si="245"/>
        <v>5.2357723408796852</v>
      </c>
      <c r="CB85" s="18">
        <f t="shared" si="245"/>
        <v>-23.626000644027833</v>
      </c>
      <c r="CC85" s="18">
        <f t="shared" si="245"/>
        <v>-2.3449500582878202</v>
      </c>
      <c r="CD85" s="18">
        <f t="shared" si="245"/>
        <v>-6.7046012847720604</v>
      </c>
      <c r="CE85" s="18">
        <f t="shared" si="246"/>
        <v>-6.5398804396907373</v>
      </c>
      <c r="CG85" s="18">
        <f t="shared" si="247"/>
        <v>-5.2734503155985042</v>
      </c>
      <c r="CH85" s="18">
        <f t="shared" si="248"/>
        <v>1.8785276714740062</v>
      </c>
      <c r="CI85" s="18">
        <f t="shared" si="249"/>
        <v>-1.7639206244805195</v>
      </c>
      <c r="CK85" t="str">
        <f t="shared" si="262"/>
        <v>22 Health professionals</v>
      </c>
      <c r="CL85" s="18">
        <f t="shared" si="250"/>
        <v>5.2622245083824293</v>
      </c>
      <c r="CM85" s="18">
        <f t="shared" si="250"/>
        <v>23.680805451113397</v>
      </c>
      <c r="CN85" s="18">
        <f t="shared" si="250"/>
        <v>-1.5949857802250778</v>
      </c>
      <c r="CO85" s="18">
        <f t="shared" si="250"/>
        <v>1.4828303185297154</v>
      </c>
      <c r="CP85" s="18">
        <f t="shared" si="251"/>
        <v>1.7611801214586498</v>
      </c>
      <c r="CR85" s="18">
        <f t="shared" si="252"/>
        <v>0.44634154348797139</v>
      </c>
      <c r="CS85" s="18">
        <f t="shared" si="253"/>
        <v>2.4670656763751797</v>
      </c>
      <c r="CT85" s="18">
        <f t="shared" si="254"/>
        <v>2.7873814790787543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4.6573623510315354</v>
      </c>
      <c r="C86" s="18">
        <f t="shared" si="210"/>
        <v>3.3869161390143621</v>
      </c>
      <c r="D86" s="18">
        <f t="shared" si="210"/>
        <v>3.7925337601353304</v>
      </c>
      <c r="E86" s="18">
        <f t="shared" si="210"/>
        <v>2.557605466783075</v>
      </c>
      <c r="F86" s="18">
        <f t="shared" si="211"/>
        <v>2.9937638860875415</v>
      </c>
      <c r="H86" s="18">
        <f t="shared" si="212"/>
        <v>2.9676069562597496</v>
      </c>
      <c r="I86" s="18">
        <f t="shared" si="213"/>
        <v>3.3415461118962764</v>
      </c>
      <c r="J86" s="18">
        <f t="shared" si="214"/>
        <v>5.3582991130586954</v>
      </c>
      <c r="L86" t="str">
        <f t="shared" si="255"/>
        <v>23 Teaching and other educational professionals</v>
      </c>
      <c r="M86" s="18">
        <f t="shared" si="215"/>
        <v>5.7168538264362301</v>
      </c>
      <c r="N86" s="18">
        <f t="shared" si="215"/>
        <v>4.2693852956313005</v>
      </c>
      <c r="O86" s="18">
        <f t="shared" si="215"/>
        <v>3.5120487602900097</v>
      </c>
      <c r="P86" s="18">
        <f t="shared" si="215"/>
        <v>2.4302493069163544</v>
      </c>
      <c r="Q86" s="18">
        <f t="shared" si="216"/>
        <v>2.8814560497779418</v>
      </c>
      <c r="S86" s="18">
        <f t="shared" si="217"/>
        <v>2.7895870501897013</v>
      </c>
      <c r="T86" s="18">
        <f t="shared" si="218"/>
        <v>3.3801003506032101</v>
      </c>
      <c r="U86" s="18">
        <f t="shared" si="219"/>
        <v>5.2595999152330819</v>
      </c>
      <c r="W86" t="str">
        <f t="shared" si="256"/>
        <v>23 Teaching and other educational professionals</v>
      </c>
      <c r="X86" s="18">
        <f t="shared" si="220"/>
        <v>-6.5757484259693522</v>
      </c>
      <c r="Y86" s="18">
        <f t="shared" si="220"/>
        <v>12.26456235461062</v>
      </c>
      <c r="Z86" s="18">
        <f t="shared" si="220"/>
        <v>-3.2557112833597412</v>
      </c>
      <c r="AA86" s="18">
        <f t="shared" si="220"/>
        <v>-2.8590597293526532</v>
      </c>
      <c r="AB86" s="18">
        <f t="shared" si="221"/>
        <v>-2.1018410211654515</v>
      </c>
      <c r="AD86" s="18">
        <f t="shared" si="222"/>
        <v>-2.9914572823428354</v>
      </c>
      <c r="AE86" s="18">
        <f t="shared" si="223"/>
        <v>2.4140933422378552</v>
      </c>
      <c r="AF86" s="18">
        <f t="shared" si="224"/>
        <v>0.41622027332282041</v>
      </c>
      <c r="AH86" t="str">
        <f t="shared" si="257"/>
        <v>23 Teaching and other educational professionals</v>
      </c>
      <c r="AI86" s="18">
        <f t="shared" si="225"/>
        <v>-16.505485849464119</v>
      </c>
      <c r="AJ86" s="18">
        <f t="shared" si="225"/>
        <v>-0.84366032085690934</v>
      </c>
      <c r="AK86" s="18">
        <f t="shared" si="225"/>
        <v>-8.2120090520222853</v>
      </c>
      <c r="AL86" s="18">
        <f t="shared" si="225"/>
        <v>0.5760210356255957</v>
      </c>
      <c r="AM86" s="18">
        <f t="shared" si="226"/>
        <v>-2.3438397308879533</v>
      </c>
      <c r="AO86" s="18">
        <f t="shared" si="227"/>
        <v>-2.44304086531687</v>
      </c>
      <c r="AP86" s="18">
        <f t="shared" si="228"/>
        <v>1.2476479472139035</v>
      </c>
      <c r="AQ86" s="18">
        <f t="shared" si="229"/>
        <v>-0.74089312574133759</v>
      </c>
      <c r="AS86" t="str">
        <f t="shared" si="258"/>
        <v>23 Teaching and other educational professionals</v>
      </c>
      <c r="AT86" s="18">
        <f t="shared" si="230"/>
        <v>-4.6885316368530443</v>
      </c>
      <c r="AU86" s="18">
        <f t="shared" si="230"/>
        <v>14.960601574780208</v>
      </c>
      <c r="AV86" s="18">
        <f t="shared" si="230"/>
        <v>-3.967495045444025</v>
      </c>
      <c r="AW86" s="18">
        <f t="shared" si="230"/>
        <v>-1.3845038476543281</v>
      </c>
      <c r="AX86" s="18">
        <f t="shared" si="231"/>
        <v>-1.257129728243167</v>
      </c>
      <c r="AZ86" s="18">
        <f t="shared" si="232"/>
        <v>-2.2531294834315596</v>
      </c>
      <c r="BA86" s="18">
        <f t="shared" si="233"/>
        <v>2.2633425705124388</v>
      </c>
      <c r="BB86" s="18">
        <f t="shared" si="234"/>
        <v>0.69457530639214227</v>
      </c>
      <c r="BD86" t="str">
        <f t="shared" si="259"/>
        <v>23 Teaching and other educational professionals</v>
      </c>
      <c r="BE86" s="18">
        <f t="shared" si="235"/>
        <v>9.2196507143071926E-2</v>
      </c>
      <c r="BF86" s="18">
        <f t="shared" si="235"/>
        <v>7.4698756255009435</v>
      </c>
      <c r="BG86" s="18">
        <f t="shared" si="235"/>
        <v>3.9883720884437146E-2</v>
      </c>
      <c r="BH86" s="18">
        <f t="shared" si="235"/>
        <v>0.28513730312642593</v>
      </c>
      <c r="BI86" s="18">
        <f t="shared" si="236"/>
        <v>0.64272755959060568</v>
      </c>
      <c r="BK86" s="18">
        <f t="shared" si="237"/>
        <v>0.20331937579969317</v>
      </c>
      <c r="BL86" s="18">
        <f t="shared" si="238"/>
        <v>2.5048942481812997</v>
      </c>
      <c r="BM86" s="18">
        <f t="shared" si="239"/>
        <v>2.6493242235082759</v>
      </c>
      <c r="BO86" t="str">
        <f t="shared" si="260"/>
        <v>23 Teaching and other educational professionals</v>
      </c>
      <c r="BP86" s="18">
        <f t="shared" si="240"/>
        <v>-0.31725258247989885</v>
      </c>
      <c r="BQ86" s="18">
        <f t="shared" si="240"/>
        <v>-9.6848581526838178</v>
      </c>
      <c r="BR86" s="18">
        <f t="shared" si="240"/>
        <v>-0.2262352627893649</v>
      </c>
      <c r="BS86" s="18">
        <f t="shared" si="240"/>
        <v>-2.1886228855710788</v>
      </c>
      <c r="BT86" s="18">
        <f t="shared" si="241"/>
        <v>-2.0688157424986531</v>
      </c>
      <c r="BV86" s="18">
        <f t="shared" si="242"/>
        <v>-1.5388201546078784</v>
      </c>
      <c r="BW86" s="18">
        <f t="shared" si="243"/>
        <v>2.6530919121322771</v>
      </c>
      <c r="BX86" s="18">
        <f t="shared" si="244"/>
        <v>1.6250844395373054</v>
      </c>
      <c r="BZ86" t="str">
        <f t="shared" si="261"/>
        <v>23 Teaching and other educational professionals</v>
      </c>
      <c r="CA86" s="18">
        <f t="shared" si="245"/>
        <v>-0.98701760600599098</v>
      </c>
      <c r="CB86" s="18">
        <f t="shared" si="245"/>
        <v>0.93967440232913813</v>
      </c>
      <c r="CC86" s="18">
        <f t="shared" si="245"/>
        <v>-2.9281772331696709</v>
      </c>
      <c r="CD86" s="18">
        <f t="shared" si="245"/>
        <v>-4.9557006962061001</v>
      </c>
      <c r="CE86" s="18">
        <f t="shared" si="246"/>
        <v>-3.9661622426613419</v>
      </c>
      <c r="CG86" s="18">
        <f t="shared" si="247"/>
        <v>-4.2846091569151419</v>
      </c>
      <c r="CH86" s="18">
        <f t="shared" si="248"/>
        <v>2.0717454566108628</v>
      </c>
      <c r="CI86" s="18">
        <f t="shared" si="249"/>
        <v>-0.8590344328447963</v>
      </c>
      <c r="CK86" t="str">
        <f t="shared" si="262"/>
        <v>23 Teaching and other educational professionals</v>
      </c>
      <c r="CL86" s="18">
        <f t="shared" si="250"/>
        <v>-0.26838115159725229</v>
      </c>
      <c r="CM86" s="18">
        <f t="shared" si="250"/>
        <v>41.603570621943732</v>
      </c>
      <c r="CN86" s="18">
        <f t="shared" si="250"/>
        <v>-4.7632263967792525</v>
      </c>
      <c r="CO86" s="18">
        <f t="shared" si="250"/>
        <v>-1.7723773081644523</v>
      </c>
      <c r="CP86" s="18">
        <f t="shared" si="251"/>
        <v>-0.46756721248393251</v>
      </c>
      <c r="CR86" s="18">
        <f t="shared" si="252"/>
        <v>-2.7796201413524901</v>
      </c>
      <c r="CS86" s="18">
        <f t="shared" si="253"/>
        <v>1.977647634735491</v>
      </c>
      <c r="CT86" s="18">
        <f t="shared" si="254"/>
        <v>-2.2504093480635312E-2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9.9246957033122474</v>
      </c>
      <c r="C87" s="18">
        <f t="shared" si="210"/>
        <v>1.9695646674589007E-2</v>
      </c>
      <c r="D87" s="18">
        <f t="shared" si="210"/>
        <v>7.1280005073177888</v>
      </c>
      <c r="E87" s="18">
        <f t="shared" si="210"/>
        <v>4.5563218133925387</v>
      </c>
      <c r="F87" s="18">
        <f t="shared" si="211"/>
        <v>5.0615897908674601</v>
      </c>
      <c r="H87" s="18">
        <f t="shared" si="212"/>
        <v>5.4066143906378761</v>
      </c>
      <c r="I87" s="18">
        <f t="shared" si="213"/>
        <v>3.8557911760982222</v>
      </c>
      <c r="J87" s="18">
        <f t="shared" si="214"/>
        <v>7.5193201601839066</v>
      </c>
      <c r="L87" t="str">
        <f t="shared" si="255"/>
        <v>24 Business, media and public service professionals</v>
      </c>
      <c r="M87" s="18">
        <f t="shared" si="215"/>
        <v>11.294147845022696</v>
      </c>
      <c r="N87" s="18">
        <f t="shared" si="215"/>
        <v>-0.79028954692117459</v>
      </c>
      <c r="O87" s="18">
        <f t="shared" si="215"/>
        <v>5.3917331439102822</v>
      </c>
      <c r="P87" s="18">
        <f t="shared" si="215"/>
        <v>3.6226193669103957</v>
      </c>
      <c r="Q87" s="18">
        <f t="shared" si="216"/>
        <v>3.8892918598331105</v>
      </c>
      <c r="S87" s="18">
        <f t="shared" si="217"/>
        <v>4.2089994898544703</v>
      </c>
      <c r="T87" s="18">
        <f t="shared" si="218"/>
        <v>3.5391655986943382</v>
      </c>
      <c r="U87" s="18">
        <f t="shared" si="219"/>
        <v>6.4140581662411433</v>
      </c>
      <c r="W87" t="str">
        <f t="shared" si="256"/>
        <v>24 Business, media and public service professionals</v>
      </c>
      <c r="X87" s="18">
        <f t="shared" si="220"/>
        <v>1.1493193756410447</v>
      </c>
      <c r="Y87" s="18">
        <f t="shared" si="220"/>
        <v>16.391074423161854</v>
      </c>
      <c r="Z87" s="18">
        <f t="shared" si="220"/>
        <v>1.6156758821842532</v>
      </c>
      <c r="AA87" s="18">
        <f t="shared" si="220"/>
        <v>0.87341290138724936</v>
      </c>
      <c r="AB87" s="18">
        <f t="shared" si="221"/>
        <v>2.0130303005760686</v>
      </c>
      <c r="AD87" s="18">
        <f t="shared" si="222"/>
        <v>1.1202294927656675</v>
      </c>
      <c r="AE87" s="18">
        <f t="shared" si="223"/>
        <v>3.1004428893584457</v>
      </c>
      <c r="AF87" s="18">
        <f t="shared" si="224"/>
        <v>3.8516260119870305</v>
      </c>
      <c r="AH87" t="str">
        <f t="shared" si="257"/>
        <v>24 Business, media and public service professionals</v>
      </c>
      <c r="AI87" s="18">
        <f t="shared" si="225"/>
        <v>-1.3405207739349057</v>
      </c>
      <c r="AJ87" s="18">
        <f t="shared" si="225"/>
        <v>18.970536343549547</v>
      </c>
      <c r="AK87" s="18">
        <f t="shared" si="225"/>
        <v>-0.64768254461011754</v>
      </c>
      <c r="AL87" s="18">
        <f t="shared" si="225"/>
        <v>0.48008337272609225</v>
      </c>
      <c r="AM87" s="18">
        <f t="shared" si="226"/>
        <v>1.1889480340769421</v>
      </c>
      <c r="AO87" s="18">
        <f t="shared" si="227"/>
        <v>0.10274614317509201</v>
      </c>
      <c r="AP87" s="18">
        <f t="shared" si="228"/>
        <v>2.1728890757916064</v>
      </c>
      <c r="AQ87" s="18">
        <f t="shared" si="229"/>
        <v>2.2490836077200038</v>
      </c>
      <c r="AS87" t="str">
        <f t="shared" si="258"/>
        <v>24 Business, media and public service professionals</v>
      </c>
      <c r="AT87" s="18">
        <f t="shared" si="230"/>
        <v>-9.411248944268813E-3</v>
      </c>
      <c r="AU87" s="18">
        <f t="shared" si="230"/>
        <v>17.387318312513635</v>
      </c>
      <c r="AV87" s="18">
        <f t="shared" si="230"/>
        <v>1.7486823173300303</v>
      </c>
      <c r="AW87" s="18">
        <f t="shared" si="230"/>
        <v>1.2425579799976827</v>
      </c>
      <c r="AX87" s="18">
        <f t="shared" si="231"/>
        <v>2.3424985021703648</v>
      </c>
      <c r="AZ87" s="18">
        <f t="shared" si="232"/>
        <v>1.410985739576609</v>
      </c>
      <c r="BA87" s="18">
        <f t="shared" si="233"/>
        <v>2.9528011038470581</v>
      </c>
      <c r="BB87" s="18">
        <f t="shared" si="234"/>
        <v>3.9235170346257675</v>
      </c>
      <c r="BD87" t="str">
        <f t="shared" si="259"/>
        <v>24 Business, media and public service professionals</v>
      </c>
      <c r="BE87" s="18">
        <f t="shared" si="235"/>
        <v>5.6070674888130334</v>
      </c>
      <c r="BF87" s="18">
        <f t="shared" si="235"/>
        <v>9.5022089018244706</v>
      </c>
      <c r="BG87" s="18">
        <f t="shared" si="235"/>
        <v>2.0999245157402147</v>
      </c>
      <c r="BH87" s="18">
        <f t="shared" si="235"/>
        <v>0.93707806244462954</v>
      </c>
      <c r="BI87" s="18">
        <f t="shared" si="236"/>
        <v>1.8160113278126611</v>
      </c>
      <c r="BK87" s="18">
        <f t="shared" si="237"/>
        <v>1.3232144920533706</v>
      </c>
      <c r="BL87" s="18">
        <f t="shared" si="238"/>
        <v>2.6568417184185122</v>
      </c>
      <c r="BM87" s="18">
        <f t="shared" si="239"/>
        <v>3.6002773496399243</v>
      </c>
      <c r="BO87" t="str">
        <f t="shared" si="260"/>
        <v>24 Business, media and public service professionals</v>
      </c>
      <c r="BP87" s="18">
        <f t="shared" si="240"/>
        <v>3.1673907994360428</v>
      </c>
      <c r="BQ87" s="18">
        <f t="shared" si="240"/>
        <v>-2.7068295844996038</v>
      </c>
      <c r="BR87" s="18">
        <f t="shared" si="240"/>
        <v>1.195956219354577</v>
      </c>
      <c r="BS87" s="18">
        <f t="shared" si="240"/>
        <v>-1.025268461299933</v>
      </c>
      <c r="BT87" s="18">
        <f t="shared" si="241"/>
        <v>-0.44310528889051071</v>
      </c>
      <c r="BV87" s="18">
        <f t="shared" si="242"/>
        <v>-0.2903310242647672</v>
      </c>
      <c r="BW87" s="18">
        <f t="shared" si="243"/>
        <v>2.4763279919897796</v>
      </c>
      <c r="BX87" s="18">
        <f t="shared" si="244"/>
        <v>2.2714828596019032</v>
      </c>
      <c r="BZ87" t="str">
        <f t="shared" si="261"/>
        <v>24 Business, media and public service professionals</v>
      </c>
      <c r="CA87" s="18">
        <f t="shared" si="245"/>
        <v>1.955543299169582</v>
      </c>
      <c r="CB87" s="18">
        <f t="shared" si="245"/>
        <v>4.3646288469023853</v>
      </c>
      <c r="CC87" s="18">
        <f t="shared" si="245"/>
        <v>-1.7909889931456369</v>
      </c>
      <c r="CD87" s="18">
        <f t="shared" si="245"/>
        <v>-4.0012975506124038</v>
      </c>
      <c r="CE87" s="18">
        <f t="shared" si="246"/>
        <v>-2.8097435240865942</v>
      </c>
      <c r="CG87" s="18">
        <f t="shared" si="247"/>
        <v>-3.2701113427321959</v>
      </c>
      <c r="CH87" s="18">
        <f t="shared" si="248"/>
        <v>1.8919925219687661</v>
      </c>
      <c r="CI87" s="18">
        <f t="shared" si="249"/>
        <v>-0.46867557782446223</v>
      </c>
      <c r="CK87" t="str">
        <f t="shared" si="262"/>
        <v>24 Business, media and public service professionals</v>
      </c>
      <c r="CL87" s="18">
        <f t="shared" si="250"/>
        <v>2.7418459514737314</v>
      </c>
      <c r="CM87" s="18">
        <f t="shared" si="250"/>
        <v>20.983218082709175</v>
      </c>
      <c r="CN87" s="18">
        <f t="shared" si="250"/>
        <v>-5.1537904933200096</v>
      </c>
      <c r="CO87" s="18">
        <f t="shared" si="250"/>
        <v>-2.2877064462970664</v>
      </c>
      <c r="CP87" s="18">
        <f t="shared" si="251"/>
        <v>-1.8913456802904238</v>
      </c>
      <c r="CR87" s="18">
        <f t="shared" si="252"/>
        <v>-3.2525638950201663</v>
      </c>
      <c r="CS87" s="18">
        <f t="shared" si="253"/>
        <v>1.6155666952675451</v>
      </c>
      <c r="CT87" s="18">
        <f t="shared" si="254"/>
        <v>-0.84319461124180428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10.759143278533889</v>
      </c>
      <c r="C88" s="18">
        <f t="shared" si="210"/>
        <v>-5.5388406488309112</v>
      </c>
      <c r="D88" s="18">
        <f t="shared" si="210"/>
        <v>4.0953113535667773</v>
      </c>
      <c r="E88" s="18">
        <f t="shared" si="210"/>
        <v>5.1352754910836795</v>
      </c>
      <c r="F88" s="18">
        <f t="shared" si="211"/>
        <v>4.1102178612674178</v>
      </c>
      <c r="H88" s="18">
        <f t="shared" si="212"/>
        <v>4.7874714568845844</v>
      </c>
      <c r="I88" s="18">
        <f t="shared" si="213"/>
        <v>3.3444000290467457</v>
      </c>
      <c r="J88" s="18">
        <f t="shared" si="214"/>
        <v>6.725267969922144</v>
      </c>
      <c r="L88" t="str">
        <f t="shared" si="255"/>
        <v>31 Science, engineering and technology associate professionals</v>
      </c>
      <c r="M88" s="18">
        <f t="shared" si="215"/>
        <v>9.9680497409196711</v>
      </c>
      <c r="N88" s="18">
        <f t="shared" si="215"/>
        <v>-3.987778039060208</v>
      </c>
      <c r="O88" s="18">
        <f t="shared" si="215"/>
        <v>1.4294132287707262</v>
      </c>
      <c r="P88" s="18">
        <f t="shared" si="215"/>
        <v>3.6080839253516794</v>
      </c>
      <c r="Q88" s="18">
        <f t="shared" si="216"/>
        <v>2.4336520255162863</v>
      </c>
      <c r="S88" s="18">
        <f t="shared" si="217"/>
        <v>2.8767097037709188</v>
      </c>
      <c r="T88" s="18">
        <f t="shared" si="218"/>
        <v>2.7384654323179936</v>
      </c>
      <c r="U88" s="18">
        <f t="shared" si="219"/>
        <v>4.8330674401431573</v>
      </c>
      <c r="W88" t="str">
        <f t="shared" si="256"/>
        <v>31 Science, engineering and technology associate professionals</v>
      </c>
      <c r="X88" s="18">
        <f t="shared" si="220"/>
        <v>1.6616641003581512</v>
      </c>
      <c r="Y88" s="18">
        <f t="shared" si="220"/>
        <v>9.9718641348707671</v>
      </c>
      <c r="Z88" s="18">
        <f t="shared" si="220"/>
        <v>-1.696064537841524</v>
      </c>
      <c r="AA88" s="18">
        <f t="shared" si="220"/>
        <v>1.0878705919537879</v>
      </c>
      <c r="AB88" s="18">
        <f t="shared" si="221"/>
        <v>0.73848425172269305</v>
      </c>
      <c r="AD88" s="18">
        <f t="shared" si="222"/>
        <v>0.15124067154268506</v>
      </c>
      <c r="AE88" s="18">
        <f t="shared" si="223"/>
        <v>2.3858177742181352</v>
      </c>
      <c r="AF88" s="18">
        <f t="shared" si="224"/>
        <v>2.4948798545111561</v>
      </c>
      <c r="AH88" t="str">
        <f t="shared" si="257"/>
        <v>31 Science, engineering and technology associate professionals</v>
      </c>
      <c r="AI88" s="18">
        <f t="shared" si="225"/>
        <v>3.1273313457532259</v>
      </c>
      <c r="AJ88" s="18">
        <f t="shared" si="225"/>
        <v>18.590001546217859</v>
      </c>
      <c r="AK88" s="18">
        <f t="shared" si="225"/>
        <v>-9.7347578666817647E-2</v>
      </c>
      <c r="AL88" s="18">
        <f t="shared" si="225"/>
        <v>2.7558111898293491</v>
      </c>
      <c r="AM88" s="18">
        <f t="shared" si="226"/>
        <v>2.7720023442286745</v>
      </c>
      <c r="AO88" s="18">
        <f t="shared" si="227"/>
        <v>1.7958174786981695</v>
      </c>
      <c r="AP88" s="18">
        <f t="shared" si="228"/>
        <v>2.7577598092292321</v>
      </c>
      <c r="AQ88" s="18">
        <f t="shared" si="229"/>
        <v>4.0344745943586169</v>
      </c>
      <c r="AS88" t="str">
        <f t="shared" si="258"/>
        <v>31 Science, engineering and technology associate professionals</v>
      </c>
      <c r="AT88" s="18">
        <f t="shared" si="230"/>
        <v>-0.96257475301398943</v>
      </c>
      <c r="AU88" s="18">
        <f t="shared" si="230"/>
        <v>7.6839978835959055</v>
      </c>
      <c r="AV88" s="18">
        <f t="shared" si="230"/>
        <v>-3.9676653083218327</v>
      </c>
      <c r="AW88" s="18">
        <f t="shared" si="230"/>
        <v>-0.10851616994114188</v>
      </c>
      <c r="AX88" s="18">
        <f t="shared" si="231"/>
        <v>-0.86655396451047473</v>
      </c>
      <c r="AZ88" s="18">
        <f t="shared" si="232"/>
        <v>-1.4118299826692216</v>
      </c>
      <c r="BA88" s="18">
        <f t="shared" si="233"/>
        <v>1.8158260395581216</v>
      </c>
      <c r="BB88" s="18">
        <f t="shared" si="234"/>
        <v>0.74518137527102013</v>
      </c>
      <c r="BD88" t="str">
        <f t="shared" si="259"/>
        <v>31 Science, engineering and technology associate professionals</v>
      </c>
      <c r="BE88" s="18">
        <f t="shared" si="235"/>
        <v>1.7274713207844572</v>
      </c>
      <c r="BF88" s="18">
        <f t="shared" si="235"/>
        <v>8.3877478036138662</v>
      </c>
      <c r="BG88" s="18">
        <f t="shared" si="235"/>
        <v>-4.4291166304778251</v>
      </c>
      <c r="BH88" s="18">
        <f t="shared" si="235"/>
        <v>-1.4163070779945497</v>
      </c>
      <c r="BI88" s="18">
        <f t="shared" si="236"/>
        <v>-1.7876305709685125</v>
      </c>
      <c r="BK88" s="18">
        <f t="shared" si="237"/>
        <v>-2.4309847192217404</v>
      </c>
      <c r="BL88" s="18">
        <f t="shared" si="238"/>
        <v>1.6312191995270897</v>
      </c>
      <c r="BM88" s="18">
        <f t="shared" si="239"/>
        <v>-0.23022869074975638</v>
      </c>
      <c r="BO88" t="str">
        <f t="shared" si="260"/>
        <v>31 Science, engineering and technology associate professionals</v>
      </c>
      <c r="BP88" s="18">
        <f t="shared" si="240"/>
        <v>3.7437651551323725</v>
      </c>
      <c r="BQ88" s="18">
        <f t="shared" si="240"/>
        <v>2.8961480496157987</v>
      </c>
      <c r="BR88" s="18">
        <f t="shared" si="240"/>
        <v>-2.6818480477092344</v>
      </c>
      <c r="BS88" s="18">
        <f t="shared" si="240"/>
        <v>-0.53347755180221945</v>
      </c>
      <c r="BT88" s="18">
        <f t="shared" si="241"/>
        <v>-1.0003616883810684</v>
      </c>
      <c r="BV88" s="18">
        <f t="shared" si="242"/>
        <v>-1.2548196564412306</v>
      </c>
      <c r="BW88" s="18">
        <f t="shared" si="243"/>
        <v>1.9303424390438417</v>
      </c>
      <c r="BX88" s="18">
        <f t="shared" si="244"/>
        <v>0.9920054927362365</v>
      </c>
      <c r="BZ88" t="str">
        <f t="shared" si="261"/>
        <v>31 Science, engineering and technology associate professionals</v>
      </c>
      <c r="CA88" s="18">
        <f t="shared" si="245"/>
        <v>2.0206424522154043</v>
      </c>
      <c r="CB88" s="18">
        <f t="shared" si="245"/>
        <v>14.630558995852883</v>
      </c>
      <c r="CC88" s="18">
        <f t="shared" si="245"/>
        <v>-5.8974537662780264</v>
      </c>
      <c r="CD88" s="18">
        <f t="shared" si="245"/>
        <v>-2.6472526078330727</v>
      </c>
      <c r="CE88" s="18">
        <f t="shared" si="246"/>
        <v>-2.6862209982970175</v>
      </c>
      <c r="CG88" s="18">
        <f t="shared" si="247"/>
        <v>-3.742938457028544</v>
      </c>
      <c r="CH88" s="18">
        <f t="shared" si="248"/>
        <v>1.5181618409089825</v>
      </c>
      <c r="CI88" s="18">
        <f t="shared" si="249"/>
        <v>-1.33144697750055</v>
      </c>
      <c r="CK88" t="str">
        <f t="shared" si="262"/>
        <v>31 Science, engineering and technology associate professionals</v>
      </c>
      <c r="CL88" s="18">
        <f t="shared" si="250"/>
        <v>5.1496351288348396</v>
      </c>
      <c r="CM88" s="18">
        <f t="shared" si="250"/>
        <v>31.604509595661632</v>
      </c>
      <c r="CN88" s="18">
        <f t="shared" si="250"/>
        <v>-4.7458118250360499</v>
      </c>
      <c r="CO88" s="18">
        <f t="shared" si="250"/>
        <v>1.432073692625857</v>
      </c>
      <c r="CP88" s="18">
        <f t="shared" si="251"/>
        <v>1.0916449591898525</v>
      </c>
      <c r="CR88" s="18">
        <f t="shared" si="252"/>
        <v>-0.67050452244694636</v>
      </c>
      <c r="CS88" s="18">
        <f t="shared" si="253"/>
        <v>1.8971623911558044</v>
      </c>
      <c r="CT88" s="18">
        <f t="shared" si="254"/>
        <v>1.3878369689260595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10.966902205040974</v>
      </c>
      <c r="C89" s="18">
        <f t="shared" si="210"/>
        <v>-10.321454063797763</v>
      </c>
      <c r="D89" s="18">
        <f t="shared" si="210"/>
        <v>7.4737699031061533</v>
      </c>
      <c r="E89" s="18">
        <f t="shared" si="210"/>
        <v>6.946026135151917</v>
      </c>
      <c r="F89" s="18">
        <f t="shared" si="211"/>
        <v>5.9382923724541348</v>
      </c>
      <c r="H89" s="18">
        <f t="shared" si="212"/>
        <v>7.1216521547672329</v>
      </c>
      <c r="I89" s="18">
        <f t="shared" si="213"/>
        <v>4.7970303287325544</v>
      </c>
      <c r="J89" s="18">
        <f t="shared" si="214"/>
        <v>9.3576177875320568</v>
      </c>
      <c r="L89" t="str">
        <f t="shared" si="255"/>
        <v>32 Health and social care associate professionals</v>
      </c>
      <c r="M89" s="18">
        <f t="shared" si="215"/>
        <v>13.68898133652503</v>
      </c>
      <c r="N89" s="18">
        <f t="shared" si="215"/>
        <v>1.4585273544715616</v>
      </c>
      <c r="O89" s="18">
        <f t="shared" si="215"/>
        <v>5.5630944516462888</v>
      </c>
      <c r="P89" s="18">
        <f t="shared" si="215"/>
        <v>5.8669404704507544</v>
      </c>
      <c r="Q89" s="18">
        <f t="shared" si="216"/>
        <v>5.49109400045249</v>
      </c>
      <c r="S89" s="18">
        <f t="shared" si="217"/>
        <v>5.7655614137491096</v>
      </c>
      <c r="T89" s="18">
        <f t="shared" si="218"/>
        <v>4.241454376772924</v>
      </c>
      <c r="U89" s="18">
        <f t="shared" si="219"/>
        <v>8.0244585689249739</v>
      </c>
      <c r="W89" t="str">
        <f t="shared" si="256"/>
        <v>32 Health and social care associate professionals</v>
      </c>
      <c r="X89" s="18">
        <f t="shared" si="220"/>
        <v>4.4345731124060483</v>
      </c>
      <c r="Y89" s="18">
        <f t="shared" si="220"/>
        <v>10.553890346652572</v>
      </c>
      <c r="Z89" s="18">
        <f t="shared" si="220"/>
        <v>2.0214714224560337</v>
      </c>
      <c r="AA89" s="18">
        <f t="shared" si="220"/>
        <v>1.8527329700837702</v>
      </c>
      <c r="AB89" s="18">
        <f t="shared" si="221"/>
        <v>2.4288804122057917</v>
      </c>
      <c r="AD89" s="18">
        <f t="shared" si="222"/>
        <v>1.9089480886101295</v>
      </c>
      <c r="AE89" s="18">
        <f t="shared" si="223"/>
        <v>3.8186347766601569</v>
      </c>
      <c r="AF89" s="18">
        <f t="shared" si="224"/>
        <v>5.0115590160193513</v>
      </c>
      <c r="AH89" t="str">
        <f t="shared" si="257"/>
        <v>32 Health and social care associate professionals</v>
      </c>
      <c r="AI89" s="18">
        <f t="shared" si="225"/>
        <v>-2.3437657496417463</v>
      </c>
      <c r="AJ89" s="18">
        <f t="shared" si="225"/>
        <v>4.9233375362847998</v>
      </c>
      <c r="AK89" s="18">
        <f t="shared" si="225"/>
        <v>-5.3559244687344743</v>
      </c>
      <c r="AL89" s="18">
        <f t="shared" si="225"/>
        <v>-4.588466390959633</v>
      </c>
      <c r="AM89" s="18">
        <f t="shared" si="226"/>
        <v>-4.2620217811403567</v>
      </c>
      <c r="AO89" s="18">
        <f t="shared" si="227"/>
        <v>-4.8449747399788805</v>
      </c>
      <c r="AP89" s="18">
        <f t="shared" si="228"/>
        <v>1.7989922719700457</v>
      </c>
      <c r="AQ89" s="18">
        <f t="shared" si="229"/>
        <v>-1.6310851168023999</v>
      </c>
      <c r="AS89" t="str">
        <f t="shared" si="258"/>
        <v>32 Health and social care associate professionals</v>
      </c>
      <c r="AT89" s="18">
        <f t="shared" si="230"/>
        <v>1.8951807533821752</v>
      </c>
      <c r="AU89" s="18">
        <f t="shared" si="230"/>
        <v>16.567663257615763</v>
      </c>
      <c r="AV89" s="18">
        <f t="shared" si="230"/>
        <v>-1.0383014446950889</v>
      </c>
      <c r="AW89" s="18">
        <f t="shared" si="230"/>
        <v>1.0501682271036872</v>
      </c>
      <c r="AX89" s="18">
        <f t="shared" si="231"/>
        <v>1.293193319461361</v>
      </c>
      <c r="AZ89" s="18">
        <f t="shared" si="232"/>
        <v>0.34915985816781347</v>
      </c>
      <c r="BA89" s="18">
        <f t="shared" si="233"/>
        <v>3.0245831621266595</v>
      </c>
      <c r="BB89" s="18">
        <f t="shared" si="234"/>
        <v>3.2566625480240363</v>
      </c>
      <c r="BD89" t="str">
        <f t="shared" si="259"/>
        <v>32 Health and social care associate professionals</v>
      </c>
      <c r="BE89" s="18">
        <f t="shared" si="235"/>
        <v>7.9083761544080033</v>
      </c>
      <c r="BF89" s="18">
        <f t="shared" si="235"/>
        <v>-5.615870207162466</v>
      </c>
      <c r="BG89" s="18">
        <f t="shared" si="235"/>
        <v>0.87883423499541813</v>
      </c>
      <c r="BH89" s="18">
        <f t="shared" si="235"/>
        <v>0.41739691026094761</v>
      </c>
      <c r="BI89" s="18">
        <f t="shared" si="236"/>
        <v>0.17268221948669726</v>
      </c>
      <c r="BK89" s="18">
        <f t="shared" si="237"/>
        <v>0.57097435217294823</v>
      </c>
      <c r="BL89" s="18">
        <f t="shared" si="238"/>
        <v>3.1918624080386149</v>
      </c>
      <c r="BM89" s="18">
        <f t="shared" si="239"/>
        <v>3.5651052137592343</v>
      </c>
      <c r="BO89" t="str">
        <f t="shared" si="260"/>
        <v>32 Health and social care associate professionals</v>
      </c>
      <c r="BP89" s="18">
        <f t="shared" si="240"/>
        <v>4.9361148510233432</v>
      </c>
      <c r="BQ89" s="18">
        <f t="shared" si="240"/>
        <v>-17.822209363987252</v>
      </c>
      <c r="BR89" s="18">
        <f t="shared" si="240"/>
        <v>0.14052056368749621</v>
      </c>
      <c r="BS89" s="18">
        <f t="shared" si="240"/>
        <v>-2.1451821794121417</v>
      </c>
      <c r="BT89" s="18">
        <f t="shared" si="241"/>
        <v>-2.506286407864422</v>
      </c>
      <c r="BV89" s="18">
        <f t="shared" si="242"/>
        <v>-1.3891376495191343</v>
      </c>
      <c r="BW89" s="18">
        <f t="shared" si="243"/>
        <v>2.8113491331602347</v>
      </c>
      <c r="BX89" s="18">
        <f t="shared" si="244"/>
        <v>1.9011196964284327</v>
      </c>
      <c r="BZ89" t="str">
        <f t="shared" si="261"/>
        <v>32 Health and social care associate professionals</v>
      </c>
      <c r="CA89" s="18">
        <f t="shared" si="245"/>
        <v>0.30097020813442121</v>
      </c>
      <c r="CB89" s="18">
        <f t="shared" si="245"/>
        <v>-17.151406174485405</v>
      </c>
      <c r="CC89" s="18">
        <f t="shared" si="245"/>
        <v>-4.5500896115849176</v>
      </c>
      <c r="CD89" s="18">
        <f t="shared" si="245"/>
        <v>-5.6069502838891889</v>
      </c>
      <c r="CE89" s="18">
        <f t="shared" si="246"/>
        <v>-6.0471012474766379</v>
      </c>
      <c r="CG89" s="18">
        <f t="shared" si="247"/>
        <v>-5.2559700550312112</v>
      </c>
      <c r="CH89" s="18">
        <f t="shared" si="248"/>
        <v>1.7888696933301196</v>
      </c>
      <c r="CI89" s="18">
        <f t="shared" si="249"/>
        <v>-1.9031221717987212</v>
      </c>
      <c r="CK89" t="str">
        <f t="shared" si="262"/>
        <v>32 Health and social care associate professionals</v>
      </c>
      <c r="CL89" s="18">
        <f t="shared" si="250"/>
        <v>2.4223949872627992</v>
      </c>
      <c r="CM89" s="18">
        <f t="shared" si="250"/>
        <v>15.969281711873663</v>
      </c>
      <c r="CN89" s="18">
        <f t="shared" si="250"/>
        <v>-5.4602106815744396</v>
      </c>
      <c r="CO89" s="18">
        <f t="shared" si="250"/>
        <v>-0.42504048757472379</v>
      </c>
      <c r="CP89" s="18">
        <f t="shared" si="251"/>
        <v>-1.0889427690061848</v>
      </c>
      <c r="CR89" s="18">
        <f t="shared" si="252"/>
        <v>-2.1325432987994386</v>
      </c>
      <c r="CS89" s="18">
        <f t="shared" si="253"/>
        <v>1.87151971464945</v>
      </c>
      <c r="CT89" s="18">
        <f t="shared" si="254"/>
        <v>0.2899656842328513</v>
      </c>
    </row>
    <row r="90" spans="1:98" x14ac:dyDescent="0.2">
      <c r="A90" t="str">
        <f t="shared" si="209"/>
        <v>33 Protective service occupations</v>
      </c>
      <c r="B90" s="18">
        <f t="shared" si="210"/>
        <v>8.3126012288697648</v>
      </c>
      <c r="C90" s="18">
        <f t="shared" si="210"/>
        <v>-8.603125093377761</v>
      </c>
      <c r="D90" s="18">
        <f t="shared" si="210"/>
        <v>10.203606576105461</v>
      </c>
      <c r="E90" s="18">
        <f t="shared" si="210"/>
        <v>6.486300746560536</v>
      </c>
      <c r="F90" s="18">
        <f t="shared" si="211"/>
        <v>6.6112380400338511</v>
      </c>
      <c r="H90" s="18">
        <f t="shared" si="212"/>
        <v>7.7112574649418786</v>
      </c>
      <c r="I90" s="18">
        <f t="shared" si="213"/>
        <v>3.801177844722492</v>
      </c>
      <c r="J90" s="18">
        <f t="shared" si="214"/>
        <v>9.30288090498237</v>
      </c>
      <c r="L90" t="str">
        <f t="shared" si="255"/>
        <v>33 Protective service occupations</v>
      </c>
      <c r="M90" s="18">
        <f t="shared" si="215"/>
        <v>7.555721100402657</v>
      </c>
      <c r="N90" s="18">
        <f t="shared" si="215"/>
        <v>-7.5836440692008678</v>
      </c>
      <c r="O90" s="18">
        <f t="shared" si="215"/>
        <v>9.2621407204301001</v>
      </c>
      <c r="P90" s="18">
        <f t="shared" si="215"/>
        <v>5.945066438839941</v>
      </c>
      <c r="Q90" s="18">
        <f t="shared" si="216"/>
        <v>6.0612024131478481</v>
      </c>
      <c r="S90" s="18">
        <f t="shared" si="217"/>
        <v>7.0394149854993815</v>
      </c>
      <c r="T90" s="18">
        <f t="shared" si="218"/>
        <v>3.2118518095658466</v>
      </c>
      <c r="U90" s="18">
        <f t="shared" si="219"/>
        <v>8.4601226551023636</v>
      </c>
      <c r="W90" t="str">
        <f t="shared" si="256"/>
        <v>33 Protective service occupations</v>
      </c>
      <c r="X90" s="18">
        <f t="shared" si="220"/>
        <v>0.3293737282728193</v>
      </c>
      <c r="Y90" s="18">
        <f t="shared" si="220"/>
        <v>18.271672093732771</v>
      </c>
      <c r="Z90" s="18">
        <f t="shared" si="220"/>
        <v>5.4663367984230327</v>
      </c>
      <c r="AA90" s="18">
        <f t="shared" si="220"/>
        <v>3.9189018379099716</v>
      </c>
      <c r="AB90" s="18">
        <f t="shared" si="221"/>
        <v>5.2476047343619214</v>
      </c>
      <c r="AD90" s="18">
        <f t="shared" si="222"/>
        <v>4.4321741820785077</v>
      </c>
      <c r="AE90" s="18">
        <f t="shared" si="223"/>
        <v>3.3172739746831992</v>
      </c>
      <c r="AF90" s="18">
        <f t="shared" si="224"/>
        <v>6.4340431106704399</v>
      </c>
      <c r="AH90" t="str">
        <f t="shared" si="257"/>
        <v>33 Protective service occupations</v>
      </c>
      <c r="AI90" s="18">
        <f t="shared" si="225"/>
        <v>-3.6751778112165123E-2</v>
      </c>
      <c r="AJ90" s="18">
        <f t="shared" si="225"/>
        <v>17.412038709300216</v>
      </c>
      <c r="AK90" s="18">
        <f t="shared" si="225"/>
        <v>5.3341625529053971</v>
      </c>
      <c r="AL90" s="18">
        <f t="shared" si="225"/>
        <v>3.7093470936060413</v>
      </c>
      <c r="AM90" s="18">
        <f t="shared" si="226"/>
        <v>5.0258285885478315</v>
      </c>
      <c r="AO90" s="18">
        <f t="shared" si="227"/>
        <v>4.2481481663854792</v>
      </c>
      <c r="AP90" s="18">
        <f t="shared" si="228"/>
        <v>2.9781855297712712</v>
      </c>
      <c r="AQ90" s="18">
        <f t="shared" si="229"/>
        <v>6.0673868139801135</v>
      </c>
      <c r="AS90" t="str">
        <f t="shared" si="258"/>
        <v>33 Protective service occupations</v>
      </c>
      <c r="AT90" s="18">
        <f t="shared" si="230"/>
        <v>-3.1180682541947058</v>
      </c>
      <c r="AU90" s="18">
        <f t="shared" si="230"/>
        <v>15.847765219611688</v>
      </c>
      <c r="AV90" s="18">
        <f t="shared" si="230"/>
        <v>2.6273140158195263</v>
      </c>
      <c r="AW90" s="18">
        <f t="shared" si="230"/>
        <v>2.057296555856869</v>
      </c>
      <c r="AX90" s="18">
        <f t="shared" si="231"/>
        <v>3.048148253621652</v>
      </c>
      <c r="AZ90" s="18">
        <f t="shared" si="232"/>
        <v>2.2469497248755799</v>
      </c>
      <c r="BA90" s="18">
        <f t="shared" si="233"/>
        <v>2.6368106899478105</v>
      </c>
      <c r="BB90" s="18">
        <f t="shared" si="234"/>
        <v>4.2729098612175553</v>
      </c>
      <c r="BD90" t="str">
        <f t="shared" si="259"/>
        <v>33 Protective service occupations</v>
      </c>
      <c r="BE90" s="18">
        <f t="shared" si="235"/>
        <v>0.55312684794814881</v>
      </c>
      <c r="BF90" s="18">
        <f t="shared" si="235"/>
        <v>4.7732137754161297</v>
      </c>
      <c r="BG90" s="18">
        <f t="shared" si="235"/>
        <v>2.9688307393647362</v>
      </c>
      <c r="BH90" s="18">
        <f t="shared" si="235"/>
        <v>0.38556588979024031</v>
      </c>
      <c r="BI90" s="18">
        <f t="shared" si="236"/>
        <v>1.4567024853676447</v>
      </c>
      <c r="BK90" s="18">
        <f t="shared" si="237"/>
        <v>1.2393717399098669</v>
      </c>
      <c r="BL90" s="18">
        <f t="shared" si="238"/>
        <v>1.7658070220164968</v>
      </c>
      <c r="BM90" s="18">
        <f t="shared" si="239"/>
        <v>2.7545065615954822</v>
      </c>
      <c r="BO90" t="str">
        <f t="shared" si="260"/>
        <v>33 Protective service occupations</v>
      </c>
      <c r="BP90" s="18">
        <f t="shared" si="240"/>
        <v>1.3649267498789586</v>
      </c>
      <c r="BQ90" s="18">
        <f t="shared" si="240"/>
        <v>-3.5181607482024702</v>
      </c>
      <c r="BR90" s="18">
        <f t="shared" si="240"/>
        <v>3.312569245619712</v>
      </c>
      <c r="BS90" s="18">
        <f t="shared" si="240"/>
        <v>-1.1064233313240246</v>
      </c>
      <c r="BT90" s="18">
        <f t="shared" si="241"/>
        <v>9.9236316238315858E-2</v>
      </c>
      <c r="BV90" s="18">
        <f t="shared" si="242"/>
        <v>0.34516316863950625</v>
      </c>
      <c r="BW90" s="18">
        <f t="shared" si="243"/>
        <v>2.0285528460166846</v>
      </c>
      <c r="BX90" s="18">
        <f t="shared" si="244"/>
        <v>2.2907419202376156</v>
      </c>
      <c r="BZ90" t="str">
        <f t="shared" si="261"/>
        <v>33 Protective service occupations</v>
      </c>
      <c r="CA90" s="18">
        <f t="shared" si="245"/>
        <v>-0.35020102143235032</v>
      </c>
      <c r="CB90" s="18">
        <f t="shared" si="245"/>
        <v>1.7968276870771405</v>
      </c>
      <c r="CC90" s="18">
        <f t="shared" si="245"/>
        <v>0.5753803429448201</v>
      </c>
      <c r="CD90" s="18">
        <f t="shared" si="245"/>
        <v>-4.4489931699186691</v>
      </c>
      <c r="CE90" s="18">
        <f t="shared" si="246"/>
        <v>-2.5214447815016139</v>
      </c>
      <c r="CG90" s="18">
        <f t="shared" si="247"/>
        <v>-2.8027286641410742</v>
      </c>
      <c r="CH90" s="18">
        <f t="shared" si="248"/>
        <v>1.8718849016978734</v>
      </c>
      <c r="CI90" s="18">
        <f t="shared" si="249"/>
        <v>-0.17834387605464297</v>
      </c>
      <c r="CK90" t="str">
        <f t="shared" si="262"/>
        <v>33 Protective service occupations</v>
      </c>
      <c r="CL90" s="18">
        <f t="shared" si="250"/>
        <v>-4.7714025820931427</v>
      </c>
      <c r="CM90" s="18">
        <f t="shared" si="250"/>
        <v>12.096965030920014</v>
      </c>
      <c r="CN90" s="18">
        <f t="shared" si="250"/>
        <v>-4.8744917449239029</v>
      </c>
      <c r="CO90" s="18">
        <f t="shared" si="250"/>
        <v>-1.7109665204046998</v>
      </c>
      <c r="CP90" s="18">
        <f t="shared" si="251"/>
        <v>-1.9081126662504833</v>
      </c>
      <c r="CR90" s="18">
        <f t="shared" si="252"/>
        <v>-2.7769951202447962</v>
      </c>
      <c r="CS90" s="18">
        <f t="shared" si="253"/>
        <v>1.1199720923930734</v>
      </c>
      <c r="CT90" s="18">
        <f t="shared" si="254"/>
        <v>-1.1770631092387962</v>
      </c>
    </row>
    <row r="91" spans="1:98" x14ac:dyDescent="0.2">
      <c r="A91" t="str">
        <f t="shared" si="209"/>
        <v>34 Culture, media and sports occupations</v>
      </c>
      <c r="B91" s="18">
        <f t="shared" si="210"/>
        <v>11.890000531106759</v>
      </c>
      <c r="C91" s="18">
        <f t="shared" si="210"/>
        <v>0.48706201460249066</v>
      </c>
      <c r="D91" s="18">
        <f t="shared" si="210"/>
        <v>3.8634453352772491</v>
      </c>
      <c r="E91" s="18">
        <f t="shared" si="210"/>
        <v>3.80077643551473</v>
      </c>
      <c r="F91" s="18">
        <f t="shared" si="211"/>
        <v>3.6100449453517314</v>
      </c>
      <c r="H91" s="18">
        <f t="shared" si="212"/>
        <v>3.8216618661946589</v>
      </c>
      <c r="I91" s="18">
        <f t="shared" si="213"/>
        <v>3.5331623451155814</v>
      </c>
      <c r="J91" s="18">
        <f t="shared" si="214"/>
        <v>6.122937086752489</v>
      </c>
      <c r="L91" t="str">
        <f t="shared" si="255"/>
        <v>34 Culture, media and sports occupations</v>
      </c>
      <c r="M91" s="18">
        <f t="shared" si="215"/>
        <v>9.1919321706594346</v>
      </c>
      <c r="N91" s="18">
        <f t="shared" si="215"/>
        <v>-0.87950860971643952</v>
      </c>
      <c r="O91" s="18">
        <f t="shared" si="215"/>
        <v>1.8816466843209811</v>
      </c>
      <c r="P91" s="18">
        <f t="shared" si="215"/>
        <v>3.4763176413774799</v>
      </c>
      <c r="Q91" s="18">
        <f t="shared" si="216"/>
        <v>2.6989030628305155</v>
      </c>
      <c r="S91" s="18">
        <f t="shared" si="217"/>
        <v>2.9420064304446436</v>
      </c>
      <c r="T91" s="18">
        <f t="shared" si="218"/>
        <v>3.2141799066939702</v>
      </c>
      <c r="U91" s="18">
        <f t="shared" si="219"/>
        <v>5.2425422294996693</v>
      </c>
      <c r="W91" t="str">
        <f t="shared" si="256"/>
        <v>34 Culture, media and sports occupations</v>
      </c>
      <c r="X91" s="18">
        <f t="shared" si="220"/>
        <v>-0.20491948459382403</v>
      </c>
      <c r="Y91" s="18">
        <f t="shared" si="220"/>
        <v>4.04738201187409</v>
      </c>
      <c r="Z91" s="18">
        <f t="shared" si="220"/>
        <v>-1.2606808889615184</v>
      </c>
      <c r="AA91" s="18">
        <f t="shared" si="220"/>
        <v>1.0934650820772163</v>
      </c>
      <c r="AB91" s="18">
        <f t="shared" si="221"/>
        <v>0.53262881791107386</v>
      </c>
      <c r="AD91" s="18">
        <f t="shared" si="222"/>
        <v>0.30257853492932085</v>
      </c>
      <c r="AE91" s="18">
        <f t="shared" si="223"/>
        <v>2.6345529814803648</v>
      </c>
      <c r="AF91" s="18">
        <f t="shared" si="224"/>
        <v>2.8462276366543193</v>
      </c>
      <c r="AH91" t="str">
        <f t="shared" si="257"/>
        <v>34 Culture, media and sports occupations</v>
      </c>
      <c r="AI91" s="18">
        <f t="shared" si="225"/>
        <v>-2.8063441191807814</v>
      </c>
      <c r="AJ91" s="18">
        <f t="shared" si="225"/>
        <v>20.303696937512616</v>
      </c>
      <c r="AK91" s="18">
        <f t="shared" si="225"/>
        <v>-0.35505216767554026</v>
      </c>
      <c r="AL91" s="18">
        <f t="shared" si="225"/>
        <v>2.8604066662003547</v>
      </c>
      <c r="AM91" s="18">
        <f t="shared" si="226"/>
        <v>2.8465813642306381</v>
      </c>
      <c r="AO91" s="18">
        <f t="shared" si="227"/>
        <v>1.7772204473390785</v>
      </c>
      <c r="AP91" s="18">
        <f t="shared" si="228"/>
        <v>3.0129716486392732</v>
      </c>
      <c r="AQ91" s="18">
        <f t="shared" si="229"/>
        <v>4.2364776820185579</v>
      </c>
      <c r="AS91" t="str">
        <f t="shared" si="258"/>
        <v>34 Culture, media and sports occupations</v>
      </c>
      <c r="AT91" s="18">
        <f t="shared" si="230"/>
        <v>-1.6042115024473502</v>
      </c>
      <c r="AU91" s="18">
        <f t="shared" si="230"/>
        <v>3.4458534794610252</v>
      </c>
      <c r="AV91" s="18">
        <f t="shared" si="230"/>
        <v>-2.7675491669566288</v>
      </c>
      <c r="AW91" s="18">
        <f t="shared" si="230"/>
        <v>0.53436188654663042</v>
      </c>
      <c r="AX91" s="18">
        <f t="shared" si="231"/>
        <v>-0.33167567883782834</v>
      </c>
      <c r="AZ91" s="18">
        <f t="shared" si="232"/>
        <v>-0.57854955710807676</v>
      </c>
      <c r="BA91" s="18">
        <f t="shared" si="233"/>
        <v>2.3701979623362623</v>
      </c>
      <c r="BB91" s="18">
        <f t="shared" si="234"/>
        <v>1.9584860725476272</v>
      </c>
      <c r="BD91" t="str">
        <f t="shared" si="259"/>
        <v>34 Culture, media and sports occupations</v>
      </c>
      <c r="BE91" s="18">
        <f t="shared" si="235"/>
        <v>1.5884142373286503</v>
      </c>
      <c r="BF91" s="18">
        <f t="shared" si="235"/>
        <v>2.5495644862429945</v>
      </c>
      <c r="BG91" s="18">
        <f t="shared" si="235"/>
        <v>-1.4887975263645381</v>
      </c>
      <c r="BH91" s="18">
        <f t="shared" si="235"/>
        <v>1.2475374894822755</v>
      </c>
      <c r="BI91" s="18">
        <f t="shared" si="236"/>
        <v>0.46456621514110452</v>
      </c>
      <c r="BK91" s="18">
        <f t="shared" si="237"/>
        <v>0.32708320831149607</v>
      </c>
      <c r="BL91" s="18">
        <f t="shared" si="238"/>
        <v>2.2040489274524955</v>
      </c>
      <c r="BM91" s="18">
        <f t="shared" si="239"/>
        <v>2.4466237573033123</v>
      </c>
      <c r="BO91" t="str">
        <f t="shared" si="260"/>
        <v>34 Culture, media and sports occupations</v>
      </c>
      <c r="BP91" s="18">
        <f t="shared" si="240"/>
        <v>-0.86892460131189342</v>
      </c>
      <c r="BQ91" s="18">
        <f t="shared" si="240"/>
        <v>-12.107701181597196</v>
      </c>
      <c r="BR91" s="18">
        <f t="shared" si="240"/>
        <v>-3.4499060145052773</v>
      </c>
      <c r="BS91" s="18">
        <f t="shared" si="240"/>
        <v>-2.8486832223586278</v>
      </c>
      <c r="BT91" s="18">
        <f t="shared" si="241"/>
        <v>-3.6420442950349075</v>
      </c>
      <c r="BV91" s="18">
        <f t="shared" si="242"/>
        <v>-3.0495056557149902</v>
      </c>
      <c r="BW91" s="18">
        <f t="shared" si="243"/>
        <v>1.7633379016854134</v>
      </c>
      <c r="BX91" s="18">
        <f t="shared" si="244"/>
        <v>-0.49547787101680285</v>
      </c>
      <c r="BZ91" t="str">
        <f t="shared" si="261"/>
        <v>34 Culture, media and sports occupations</v>
      </c>
      <c r="CA91" s="18">
        <f t="shared" si="245"/>
        <v>-3.1076037029441061</v>
      </c>
      <c r="CB91" s="18">
        <f t="shared" si="245"/>
        <v>-3.1697628571975667</v>
      </c>
      <c r="CC91" s="18">
        <f t="shared" si="245"/>
        <v>-6.7363547680868496</v>
      </c>
      <c r="CD91" s="18">
        <f t="shared" si="245"/>
        <v>-5.6439328870806493</v>
      </c>
      <c r="CE91" s="18">
        <f t="shared" si="246"/>
        <v>-5.8344706855115174</v>
      </c>
      <c r="CG91" s="18">
        <f t="shared" si="247"/>
        <v>-6.0094879214063752</v>
      </c>
      <c r="CH91" s="18">
        <f t="shared" si="248"/>
        <v>1.3635407162317037</v>
      </c>
      <c r="CI91" s="18">
        <f t="shared" si="249"/>
        <v>-3.137189611095581</v>
      </c>
      <c r="CK91" t="str">
        <f t="shared" si="262"/>
        <v>34 Culture, media and sports occupations</v>
      </c>
      <c r="CL91" s="18">
        <f t="shared" si="250"/>
        <v>0.59702254879907546</v>
      </c>
      <c r="CM91" s="18">
        <f t="shared" si="250"/>
        <v>7.4488914850974197</v>
      </c>
      <c r="CN91" s="18">
        <f t="shared" si="250"/>
        <v>-8.9900298787167205</v>
      </c>
      <c r="CO91" s="18">
        <f t="shared" si="250"/>
        <v>-2.2038119886805707</v>
      </c>
      <c r="CP91" s="18">
        <f t="shared" si="251"/>
        <v>-3.8129447384636972</v>
      </c>
      <c r="CR91" s="18">
        <f t="shared" si="252"/>
        <v>-4.5203228600017127</v>
      </c>
      <c r="CS91" s="18">
        <f t="shared" si="253"/>
        <v>1.3906793005630025</v>
      </c>
      <c r="CT91" s="18">
        <f t="shared" si="254"/>
        <v>-2.0777074847491361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8.2059762601409467</v>
      </c>
      <c r="C92" s="18">
        <f t="shared" si="210"/>
        <v>-6.4316484319472123</v>
      </c>
      <c r="D92" s="18">
        <f t="shared" si="210"/>
        <v>4.8597906349701292</v>
      </c>
      <c r="E92" s="18">
        <f t="shared" si="210"/>
        <v>4.8942611159477512</v>
      </c>
      <c r="F92" s="18">
        <f t="shared" si="211"/>
        <v>4.1371527768414795</v>
      </c>
      <c r="H92" s="18">
        <f t="shared" si="212"/>
        <v>4.8827696967551626</v>
      </c>
      <c r="I92" s="18">
        <f t="shared" si="213"/>
        <v>3.5472445804495045</v>
      </c>
      <c r="J92" s="18">
        <f t="shared" si="214"/>
        <v>6.9278051578194999</v>
      </c>
      <c r="L92" t="str">
        <f t="shared" si="255"/>
        <v>35 Business and public service associate professionals</v>
      </c>
      <c r="M92" s="18">
        <f t="shared" si="215"/>
        <v>8.0662673324843226</v>
      </c>
      <c r="N92" s="18">
        <f t="shared" si="215"/>
        <v>-2.6723529779140609</v>
      </c>
      <c r="O92" s="18">
        <f t="shared" si="215"/>
        <v>3.8404523234487176</v>
      </c>
      <c r="P92" s="18">
        <f t="shared" si="215"/>
        <v>4.0601517661655873</v>
      </c>
      <c r="Q92" s="18">
        <f t="shared" si="216"/>
        <v>3.5576298002786277</v>
      </c>
      <c r="S92" s="18">
        <f t="shared" si="217"/>
        <v>3.986867019655449</v>
      </c>
      <c r="T92" s="18">
        <f t="shared" si="218"/>
        <v>3.4076493861487256</v>
      </c>
      <c r="U92" s="18">
        <f t="shared" si="219"/>
        <v>6.1576999659397336</v>
      </c>
      <c r="W92" t="str">
        <f t="shared" si="256"/>
        <v>35 Business and public service associate professionals</v>
      </c>
      <c r="X92" s="18">
        <f t="shared" si="220"/>
        <v>-1.7066763988489497</v>
      </c>
      <c r="Y92" s="18">
        <f t="shared" si="220"/>
        <v>10.322739750463583</v>
      </c>
      <c r="Z92" s="18">
        <f t="shared" si="220"/>
        <v>-0.76294282390655388</v>
      </c>
      <c r="AA92" s="18">
        <f t="shared" si="220"/>
        <v>0.55616144454655458</v>
      </c>
      <c r="AB92" s="18">
        <f t="shared" si="221"/>
        <v>0.72391099243778179</v>
      </c>
      <c r="AD92" s="18">
        <f t="shared" si="222"/>
        <v>0.11452320563298812</v>
      </c>
      <c r="AE92" s="18">
        <f t="shared" si="223"/>
        <v>2.777244418107605</v>
      </c>
      <c r="AF92" s="18">
        <f t="shared" si="224"/>
        <v>2.8554980807288244</v>
      </c>
      <c r="AH92" t="str">
        <f t="shared" si="257"/>
        <v>35 Business and public service associate professionals</v>
      </c>
      <c r="AI92" s="18">
        <f t="shared" si="225"/>
        <v>-0.28877171793404433</v>
      </c>
      <c r="AJ92" s="18">
        <f t="shared" si="225"/>
        <v>15.721223093918745</v>
      </c>
      <c r="AK92" s="18">
        <f t="shared" si="225"/>
        <v>-0.48841115389037792</v>
      </c>
      <c r="AL92" s="18">
        <f t="shared" si="225"/>
        <v>1.0534217060284012</v>
      </c>
      <c r="AM92" s="18">
        <f t="shared" si="226"/>
        <v>1.4245809437779977</v>
      </c>
      <c r="AO92" s="18">
        <f t="shared" si="227"/>
        <v>0.53684118288388483</v>
      </c>
      <c r="AP92" s="18">
        <f t="shared" si="228"/>
        <v>2.7437460328151753</v>
      </c>
      <c r="AQ92" s="18">
        <f t="shared" si="229"/>
        <v>3.1158129352714337</v>
      </c>
      <c r="AS92" t="str">
        <f t="shared" si="258"/>
        <v>35 Business and public service associate professionals</v>
      </c>
      <c r="AT92" s="18">
        <f t="shared" si="230"/>
        <v>-1.4730457056696733</v>
      </c>
      <c r="AU92" s="18">
        <f t="shared" si="230"/>
        <v>11.24409524505403</v>
      </c>
      <c r="AV92" s="18">
        <f t="shared" si="230"/>
        <v>-0.82018347748675779</v>
      </c>
      <c r="AW92" s="18">
        <f t="shared" si="230"/>
        <v>0.99013065318349636</v>
      </c>
      <c r="AX92" s="18">
        <f t="shared" si="231"/>
        <v>1.0296679739423276</v>
      </c>
      <c r="AZ92" s="18">
        <f t="shared" si="232"/>
        <v>0.38305059313799017</v>
      </c>
      <c r="BA92" s="18">
        <f t="shared" si="233"/>
        <v>2.6323303955434474</v>
      </c>
      <c r="BB92" s="18">
        <f t="shared" si="234"/>
        <v>2.9008575119723767</v>
      </c>
      <c r="BD92" t="str">
        <f t="shared" si="259"/>
        <v>35 Business and public service associate professionals</v>
      </c>
      <c r="BE92" s="18">
        <f t="shared" si="235"/>
        <v>2.021368386825384</v>
      </c>
      <c r="BF92" s="18">
        <f t="shared" si="235"/>
        <v>0.81428283585207595</v>
      </c>
      <c r="BG92" s="18">
        <f t="shared" si="235"/>
        <v>-1.3118028315765695</v>
      </c>
      <c r="BH92" s="18">
        <f t="shared" si="235"/>
        <v>-0.19410887012898392</v>
      </c>
      <c r="BI92" s="18">
        <f t="shared" si="236"/>
        <v>-0.48223377690490565</v>
      </c>
      <c r="BK92" s="18">
        <f t="shared" si="237"/>
        <v>-0.56807298534219397</v>
      </c>
      <c r="BL92" s="18">
        <f t="shared" si="238"/>
        <v>2.240594478449065</v>
      </c>
      <c r="BM92" s="18">
        <f t="shared" si="239"/>
        <v>1.8287881046040289</v>
      </c>
      <c r="BO92" t="str">
        <f t="shared" si="260"/>
        <v>35 Business and public service associate professionals</v>
      </c>
      <c r="BP92" s="18">
        <f t="shared" si="240"/>
        <v>0.30537936548642453</v>
      </c>
      <c r="BQ92" s="18">
        <f t="shared" si="240"/>
        <v>-7.9132413281210567</v>
      </c>
      <c r="BR92" s="18">
        <f t="shared" si="240"/>
        <v>-1.6115405161273078</v>
      </c>
      <c r="BS92" s="18">
        <f t="shared" si="240"/>
        <v>-1.7401651691598574</v>
      </c>
      <c r="BT92" s="18">
        <f t="shared" si="241"/>
        <v>-2.0978131056422766</v>
      </c>
      <c r="BV92" s="18">
        <f t="shared" si="242"/>
        <v>-1.6973089793313911</v>
      </c>
      <c r="BW92" s="18">
        <f t="shared" si="243"/>
        <v>2.1053117584412639</v>
      </c>
      <c r="BX92" s="18">
        <f t="shared" si="244"/>
        <v>0.87970838592181799</v>
      </c>
      <c r="BZ92" t="str">
        <f t="shared" si="261"/>
        <v>35 Business and public service associate professionals</v>
      </c>
      <c r="CA92" s="18">
        <f t="shared" si="245"/>
        <v>-0.83470695807239537</v>
      </c>
      <c r="CB92" s="18">
        <f t="shared" si="245"/>
        <v>-1.9868678347127577</v>
      </c>
      <c r="CC92" s="18">
        <f t="shared" si="245"/>
        <v>-4.9667896430567904</v>
      </c>
      <c r="CD92" s="18">
        <f t="shared" si="245"/>
        <v>-4.5610955022996169</v>
      </c>
      <c r="CE92" s="18">
        <f t="shared" si="246"/>
        <v>-4.5293821988797056</v>
      </c>
      <c r="CG92" s="18">
        <f t="shared" si="247"/>
        <v>-4.6965189513560324</v>
      </c>
      <c r="CH92" s="18">
        <f t="shared" si="248"/>
        <v>1.5457845465310927</v>
      </c>
      <c r="CI92" s="18">
        <f t="shared" si="249"/>
        <v>-1.9458635138086988</v>
      </c>
      <c r="CK92" t="str">
        <f t="shared" si="262"/>
        <v>35 Business and public service associate professionals</v>
      </c>
      <c r="CL92" s="18">
        <f t="shared" si="250"/>
        <v>-0.74456425209001864</v>
      </c>
      <c r="CM92" s="18">
        <f t="shared" si="250"/>
        <v>17.121940888650599</v>
      </c>
      <c r="CN92" s="18">
        <f t="shared" si="250"/>
        <v>-7.7303897428238955</v>
      </c>
      <c r="CO92" s="18">
        <f t="shared" si="250"/>
        <v>-0.3297395160609784</v>
      </c>
      <c r="CP92" s="18">
        <f t="shared" si="251"/>
        <v>-1.7179454840499653</v>
      </c>
      <c r="CR92" s="18">
        <f t="shared" si="252"/>
        <v>-2.8603298943405742</v>
      </c>
      <c r="CS92" s="18">
        <f t="shared" si="253"/>
        <v>1.4128327416669473</v>
      </c>
      <c r="CT92" s="18">
        <f t="shared" si="254"/>
        <v>-0.83891535934389472</v>
      </c>
    </row>
    <row r="93" spans="1:98" x14ac:dyDescent="0.2">
      <c r="A93" t="str">
        <f t="shared" si="209"/>
        <v>41 Administrative occupations</v>
      </c>
      <c r="B93" s="18">
        <f t="shared" si="210"/>
        <v>7.0805852973493177</v>
      </c>
      <c r="C93" s="18">
        <f t="shared" si="210"/>
        <v>5.5577607337883306</v>
      </c>
      <c r="D93" s="18">
        <f t="shared" si="210"/>
        <v>4.7843117417302405</v>
      </c>
      <c r="E93" s="18">
        <f t="shared" si="210"/>
        <v>5.152252083919806</v>
      </c>
      <c r="F93" s="18">
        <f t="shared" si="211"/>
        <v>5.062403045152486</v>
      </c>
      <c r="H93" s="18">
        <f t="shared" si="212"/>
        <v>5.0294619725208989</v>
      </c>
      <c r="I93" s="18">
        <f t="shared" si="213"/>
        <v>3.7819867939701712</v>
      </c>
      <c r="J93" s="18">
        <f t="shared" si="214"/>
        <v>7.1884683173948805</v>
      </c>
      <c r="L93" t="str">
        <f t="shared" si="255"/>
        <v>41 Administrative occupations</v>
      </c>
      <c r="M93" s="18">
        <f t="shared" si="215"/>
        <v>7.4393897065351489</v>
      </c>
      <c r="N93" s="18">
        <f t="shared" si="215"/>
        <v>7.6875324528690614</v>
      </c>
      <c r="O93" s="18">
        <f t="shared" si="215"/>
        <v>3.9315756723770967</v>
      </c>
      <c r="P93" s="18">
        <f t="shared" si="215"/>
        <v>3.9198495466258754</v>
      </c>
      <c r="Q93" s="18">
        <f t="shared" si="216"/>
        <v>4.1550914976697273</v>
      </c>
      <c r="S93" s="18">
        <f t="shared" si="217"/>
        <v>3.9237581082016471</v>
      </c>
      <c r="T93" s="18">
        <f t="shared" si="218"/>
        <v>3.5850497652094582</v>
      </c>
      <c r="U93" s="18">
        <f t="shared" si="219"/>
        <v>6.2345869731753822</v>
      </c>
      <c r="W93" t="str">
        <f t="shared" si="256"/>
        <v>41 Administrative occupations</v>
      </c>
      <c r="X93" s="18">
        <f t="shared" si="220"/>
        <v>-2.1008014389130025</v>
      </c>
      <c r="Y93" s="18">
        <f t="shared" si="220"/>
        <v>19.520561018470396</v>
      </c>
      <c r="Z93" s="18">
        <f t="shared" si="220"/>
        <v>0.29673880977032496</v>
      </c>
      <c r="AA93" s="18">
        <f t="shared" si="220"/>
        <v>1.5450027484529949</v>
      </c>
      <c r="AB93" s="18">
        <f t="shared" si="221"/>
        <v>2.1889389937664427</v>
      </c>
      <c r="AD93" s="18">
        <f t="shared" si="222"/>
        <v>1.1271980784714364</v>
      </c>
      <c r="AE93" s="18">
        <f t="shared" si="223"/>
        <v>3.2050139029565106</v>
      </c>
      <c r="AF93" s="18">
        <f t="shared" si="224"/>
        <v>3.9508986365692778</v>
      </c>
      <c r="AH93" t="str">
        <f t="shared" si="257"/>
        <v>41 Administrative occupations</v>
      </c>
      <c r="AI93" s="18">
        <f t="shared" si="225"/>
        <v>-0.65515028769570494</v>
      </c>
      <c r="AJ93" s="18">
        <f t="shared" si="225"/>
        <v>21.298856271240773</v>
      </c>
      <c r="AK93" s="18">
        <f t="shared" si="225"/>
        <v>-1.5699279843595093E-2</v>
      </c>
      <c r="AL93" s="18">
        <f t="shared" si="225"/>
        <v>1.4439347476621789</v>
      </c>
      <c r="AM93" s="18">
        <f t="shared" si="226"/>
        <v>2.1200549013890457</v>
      </c>
      <c r="AO93" s="18">
        <f t="shared" si="227"/>
        <v>0.95503767519249383</v>
      </c>
      <c r="AP93" s="18">
        <f t="shared" si="228"/>
        <v>3.3073774584533977</v>
      </c>
      <c r="AQ93" s="18">
        <f t="shared" si="229"/>
        <v>3.928359695812933</v>
      </c>
      <c r="AS93" t="str">
        <f t="shared" si="258"/>
        <v>41 Administrative occupations</v>
      </c>
      <c r="AT93" s="18">
        <f t="shared" si="230"/>
        <v>-2.5347121999966027</v>
      </c>
      <c r="AU93" s="18">
        <f t="shared" si="230"/>
        <v>20.797968818761305</v>
      </c>
      <c r="AV93" s="18">
        <f t="shared" si="230"/>
        <v>-0.46623835737946706</v>
      </c>
      <c r="AW93" s="18">
        <f t="shared" si="230"/>
        <v>1.4173955614672717</v>
      </c>
      <c r="AX93" s="18">
        <f t="shared" si="231"/>
        <v>1.932990549732172</v>
      </c>
      <c r="AZ93" s="18">
        <f t="shared" si="232"/>
        <v>0.78558976495586297</v>
      </c>
      <c r="BA93" s="18">
        <f t="shared" si="233"/>
        <v>3.0510464182417874</v>
      </c>
      <c r="BB93" s="18">
        <f t="shared" si="234"/>
        <v>3.5769654975941201</v>
      </c>
      <c r="BD93" t="str">
        <f t="shared" si="259"/>
        <v>41 Administrative occupations</v>
      </c>
      <c r="BE93" s="18">
        <f t="shared" si="235"/>
        <v>-0.42284239361692899</v>
      </c>
      <c r="BF93" s="18">
        <f t="shared" si="235"/>
        <v>0.63716753944254023</v>
      </c>
      <c r="BG93" s="18">
        <f t="shared" si="235"/>
        <v>-2.0606782173604787</v>
      </c>
      <c r="BH93" s="18">
        <f t="shared" si="235"/>
        <v>-1.2916755989423101</v>
      </c>
      <c r="BI93" s="18">
        <f t="shared" si="236"/>
        <v>-1.4134647429310254</v>
      </c>
      <c r="BK93" s="18">
        <f t="shared" si="237"/>
        <v>-1.5486783718050012</v>
      </c>
      <c r="BL93" s="18">
        <f t="shared" si="238"/>
        <v>2.2907905230822756</v>
      </c>
      <c r="BM93" s="18">
        <f t="shared" si="239"/>
        <v>1.199532086814159</v>
      </c>
      <c r="BO93" t="str">
        <f t="shared" si="260"/>
        <v>41 Administrative occupations</v>
      </c>
      <c r="BP93" s="18">
        <f t="shared" si="240"/>
        <v>-1.6095734686016328</v>
      </c>
      <c r="BQ93" s="18">
        <f t="shared" si="240"/>
        <v>-9.1248224963597853</v>
      </c>
      <c r="BR93" s="18">
        <f t="shared" si="240"/>
        <v>-2.1302734258334843</v>
      </c>
      <c r="BS93" s="18">
        <f t="shared" si="240"/>
        <v>-3.1331452250891068</v>
      </c>
      <c r="BT93" s="18">
        <f t="shared" si="241"/>
        <v>-3.2078925511626277</v>
      </c>
      <c r="BV93" s="18">
        <f t="shared" si="242"/>
        <v>-2.8000016828360064</v>
      </c>
      <c r="BW93" s="18">
        <f t="shared" si="243"/>
        <v>2.1528608899598733</v>
      </c>
      <c r="BX93" s="18">
        <f t="shared" si="244"/>
        <v>0.1944223559763758</v>
      </c>
      <c r="BZ93" t="str">
        <f t="shared" si="261"/>
        <v>41 Administrative occupations</v>
      </c>
      <c r="CA93" s="18">
        <f t="shared" si="245"/>
        <v>-4.776714659754278</v>
      </c>
      <c r="CB93" s="18">
        <f t="shared" si="245"/>
        <v>-9.6051513264409305</v>
      </c>
      <c r="CC93" s="18">
        <f t="shared" si="245"/>
        <v>-6.620514670970767</v>
      </c>
      <c r="CD93" s="18">
        <f t="shared" si="245"/>
        <v>-9.5478646026240668</v>
      </c>
      <c r="CE93" s="18">
        <f t="shared" si="246"/>
        <v>-8.6466808047058858</v>
      </c>
      <c r="CG93" s="18">
        <f t="shared" si="247"/>
        <v>-8.582422611457897</v>
      </c>
      <c r="CH93" s="18">
        <f t="shared" si="248"/>
        <v>1.3405130138771204</v>
      </c>
      <c r="CI93" s="18">
        <f t="shared" si="249"/>
        <v>-4.7572544925571725</v>
      </c>
      <c r="CK93" t="str">
        <f t="shared" si="262"/>
        <v>41 Administrative occupations</v>
      </c>
      <c r="CL93" s="18">
        <f t="shared" si="250"/>
        <v>-5.9982921439942549</v>
      </c>
      <c r="CM93" s="18">
        <f t="shared" si="250"/>
        <v>13.130686137819714</v>
      </c>
      <c r="CN93" s="18">
        <f t="shared" si="250"/>
        <v>-7.7497169881429295</v>
      </c>
      <c r="CO93" s="18">
        <f t="shared" si="250"/>
        <v>-2.7132341470823884</v>
      </c>
      <c r="CP93" s="18">
        <f t="shared" si="251"/>
        <v>-3.4094167102985518</v>
      </c>
      <c r="CR93" s="18">
        <f t="shared" si="252"/>
        <v>-4.4218955384727199</v>
      </c>
      <c r="CS93" s="18">
        <f t="shared" si="253"/>
        <v>1.3030393206658664</v>
      </c>
      <c r="CT93" s="18">
        <f t="shared" si="254"/>
        <v>-2.1502841259765648</v>
      </c>
    </row>
    <row r="94" spans="1:98" x14ac:dyDescent="0.2">
      <c r="A94" t="str">
        <f t="shared" si="209"/>
        <v>42 Secretarial and related occupations</v>
      </c>
      <c r="B94" s="18">
        <f t="shared" si="210"/>
        <v>5.8707588873551542</v>
      </c>
      <c r="C94" s="18">
        <f t="shared" si="210"/>
        <v>17.050911526202619</v>
      </c>
      <c r="D94" s="18">
        <f t="shared" si="210"/>
        <v>9.232854565148374</v>
      </c>
      <c r="E94" s="18">
        <f t="shared" si="210"/>
        <v>5.617657792701336</v>
      </c>
      <c r="F94" s="18">
        <f t="shared" si="211"/>
        <v>7.4222287354382965</v>
      </c>
      <c r="H94" s="18">
        <f t="shared" si="212"/>
        <v>6.8092295899073507</v>
      </c>
      <c r="I94" s="18">
        <f t="shared" si="213"/>
        <v>5.046510270508664</v>
      </c>
      <c r="J94" s="18">
        <f t="shared" si="214"/>
        <v>9.2675884855863533</v>
      </c>
      <c r="L94" t="str">
        <f t="shared" si="255"/>
        <v>42 Secretarial and related occupations</v>
      </c>
      <c r="M94" s="18">
        <f t="shared" si="215"/>
        <v>5.9294128253578382</v>
      </c>
      <c r="N94" s="18">
        <f t="shared" si="215"/>
        <v>13.779650601539739</v>
      </c>
      <c r="O94" s="18">
        <f t="shared" si="215"/>
        <v>7.1808560414650335</v>
      </c>
      <c r="P94" s="18">
        <f t="shared" si="215"/>
        <v>-6.7828659188273743E-2</v>
      </c>
      <c r="Q94" s="18">
        <f t="shared" si="216"/>
        <v>2.9749278584954464</v>
      </c>
      <c r="S94" s="18">
        <f t="shared" si="217"/>
        <v>2.2922244938292202</v>
      </c>
      <c r="T94" s="18">
        <f t="shared" si="218"/>
        <v>3.7378053812154866</v>
      </c>
      <c r="U94" s="18">
        <f t="shared" si="219"/>
        <v>5.1992873425128261</v>
      </c>
      <c r="W94" t="str">
        <f t="shared" si="256"/>
        <v>42 Secretarial and related occupations</v>
      </c>
      <c r="X94" s="18">
        <f t="shared" si="220"/>
        <v>-2.4735961992129352</v>
      </c>
      <c r="Y94" s="18">
        <f t="shared" si="220"/>
        <v>20.811308799466708</v>
      </c>
      <c r="Z94" s="18">
        <f t="shared" si="220"/>
        <v>6.7811607199415258</v>
      </c>
      <c r="AA94" s="18">
        <f t="shared" si="220"/>
        <v>3.1088489243922712</v>
      </c>
      <c r="AB94" s="18">
        <f t="shared" si="221"/>
        <v>5.280093046671297</v>
      </c>
      <c r="AD94" s="18">
        <f t="shared" si="222"/>
        <v>4.3187012405921488</v>
      </c>
      <c r="AE94" s="18">
        <f t="shared" si="223"/>
        <v>4.5815925712200833</v>
      </c>
      <c r="AF94" s="18">
        <f t="shared" si="224"/>
        <v>7.2155769667306524</v>
      </c>
      <c r="AH94" t="str">
        <f t="shared" si="257"/>
        <v>42 Secretarial and related occupations</v>
      </c>
      <c r="AI94" s="18">
        <f t="shared" si="225"/>
        <v>-3.1928056738653621</v>
      </c>
      <c r="AJ94" s="18">
        <f t="shared" si="225"/>
        <v>24.633049281438634</v>
      </c>
      <c r="AK94" s="18">
        <f t="shared" si="225"/>
        <v>4.545836269351522</v>
      </c>
      <c r="AL94" s="18">
        <f t="shared" si="225"/>
        <v>0.76274951906440958</v>
      </c>
      <c r="AM94" s="18">
        <f t="shared" si="226"/>
        <v>3.2934870401148508</v>
      </c>
      <c r="AO94" s="18">
        <f t="shared" si="227"/>
        <v>2.0083180244271803</v>
      </c>
      <c r="AP94" s="18">
        <f t="shared" si="228"/>
        <v>3.8817393189026994</v>
      </c>
      <c r="AQ94" s="18">
        <f t="shared" si="229"/>
        <v>5.1303665755049854</v>
      </c>
      <c r="AS94" t="str">
        <f t="shared" si="258"/>
        <v>42 Secretarial and related occupations</v>
      </c>
      <c r="AT94" s="18">
        <f t="shared" si="230"/>
        <v>-5.1464252034969515</v>
      </c>
      <c r="AU94" s="18">
        <f t="shared" si="230"/>
        <v>23.59669802608877</v>
      </c>
      <c r="AV94" s="18">
        <f t="shared" si="230"/>
        <v>3.2671141515820734</v>
      </c>
      <c r="AW94" s="18">
        <f t="shared" si="230"/>
        <v>0.43397899709858301</v>
      </c>
      <c r="AX94" s="18">
        <f t="shared" si="231"/>
        <v>2.6334635157261532</v>
      </c>
      <c r="AZ94" s="18">
        <f t="shared" si="232"/>
        <v>1.369614013218734</v>
      </c>
      <c r="BA94" s="18">
        <f t="shared" si="233"/>
        <v>3.4864458175702273</v>
      </c>
      <c r="BB94" s="18">
        <f t="shared" si="234"/>
        <v>4.366099487075048</v>
      </c>
      <c r="BD94" t="str">
        <f t="shared" si="259"/>
        <v>42 Secretarial and related occupations</v>
      </c>
      <c r="BE94" s="18">
        <f t="shared" si="235"/>
        <v>-1.6412183725104001</v>
      </c>
      <c r="BF94" s="18">
        <f t="shared" si="235"/>
        <v>-7.1870662625552413</v>
      </c>
      <c r="BG94" s="18">
        <f t="shared" si="235"/>
        <v>2.0128693732599068</v>
      </c>
      <c r="BH94" s="18">
        <f t="shared" si="235"/>
        <v>-10.244978332047271</v>
      </c>
      <c r="BI94" s="18">
        <f t="shared" si="236"/>
        <v>-6.3857569737069237</v>
      </c>
      <c r="BK94" s="18">
        <f t="shared" si="237"/>
        <v>-6.3320910326793651</v>
      </c>
      <c r="BL94" s="18">
        <f t="shared" si="238"/>
        <v>2.3094651114913933</v>
      </c>
      <c r="BM94" s="18">
        <f t="shared" si="239"/>
        <v>-1.6151583958852411</v>
      </c>
      <c r="BO94" t="str">
        <f t="shared" si="260"/>
        <v>42 Secretarial and related occupations</v>
      </c>
      <c r="BP94" s="18">
        <f t="shared" si="240"/>
        <v>-4.840354471356334</v>
      </c>
      <c r="BQ94" s="18">
        <f t="shared" si="240"/>
        <v>-16.865581233432071</v>
      </c>
      <c r="BR94" s="18">
        <f t="shared" si="240"/>
        <v>-2.8809237892079675</v>
      </c>
      <c r="BS94" s="18">
        <f t="shared" si="240"/>
        <v>-11.27966909543594</v>
      </c>
      <c r="BT94" s="18">
        <f t="shared" si="241"/>
        <v>-9.1063708029916146</v>
      </c>
      <c r="BV94" s="18">
        <f t="shared" si="242"/>
        <v>-8.5640567196905053</v>
      </c>
      <c r="BW94" s="18">
        <f t="shared" si="243"/>
        <v>1.8168936197687335</v>
      </c>
      <c r="BX94" s="18">
        <f t="shared" si="244"/>
        <v>-3.6651921097149764</v>
      </c>
      <c r="BZ94" t="str">
        <f t="shared" si="261"/>
        <v>42 Secretarial and related occupations</v>
      </c>
      <c r="CA94" s="18">
        <f t="shared" si="245"/>
        <v>-2.8521545846224794</v>
      </c>
      <c r="CB94" s="18">
        <f t="shared" si="245"/>
        <v>-17.25842652077575</v>
      </c>
      <c r="CC94" s="18">
        <f t="shared" si="245"/>
        <v>-4.0752867247625169</v>
      </c>
      <c r="CD94" s="18">
        <f t="shared" si="245"/>
        <v>-14.438116881413364</v>
      </c>
      <c r="CE94" s="18">
        <f t="shared" si="246"/>
        <v>-11.511623079872102</v>
      </c>
      <c r="CG94" s="18">
        <f t="shared" si="247"/>
        <v>-11.114607851420299</v>
      </c>
      <c r="CH94" s="18">
        <f t="shared" si="248"/>
        <v>1.5539423256164753</v>
      </c>
      <c r="CI94" s="18">
        <f t="shared" si="249"/>
        <v>-5.4561294893381351</v>
      </c>
      <c r="CK94" t="str">
        <f t="shared" si="262"/>
        <v>42 Secretarial and related occupations</v>
      </c>
      <c r="CL94" s="18">
        <f t="shared" si="250"/>
        <v>-4.4682818324650375</v>
      </c>
      <c r="CM94" s="18">
        <f t="shared" si="250"/>
        <v>15.016567767150057</v>
      </c>
      <c r="CN94" s="18">
        <f t="shared" si="250"/>
        <v>-2.0174780201224207</v>
      </c>
      <c r="CO94" s="18">
        <f t="shared" si="250"/>
        <v>-1.9494463117406102</v>
      </c>
      <c r="CP94" s="18">
        <f t="shared" si="251"/>
        <v>-0.9880192991564396</v>
      </c>
      <c r="CR94" s="18">
        <f t="shared" si="252"/>
        <v>-1.9721287947057742</v>
      </c>
      <c r="CS94" s="18">
        <f t="shared" si="253"/>
        <v>2.0504624874149391</v>
      </c>
      <c r="CT94" s="18">
        <f t="shared" si="254"/>
        <v>0.62287341116586958</v>
      </c>
    </row>
    <row r="95" spans="1:98" x14ac:dyDescent="0.2">
      <c r="A95" t="str">
        <f t="shared" si="209"/>
        <v>51 Skilled agricultural and related trades</v>
      </c>
      <c r="B95" s="18">
        <f t="shared" si="210"/>
        <v>10.671857079746783</v>
      </c>
      <c r="C95" s="18">
        <f t="shared" si="210"/>
        <v>-12.858472192461489</v>
      </c>
      <c r="D95" s="18">
        <f t="shared" si="210"/>
        <v>3.4461563235264059</v>
      </c>
      <c r="E95" s="18">
        <f t="shared" si="210"/>
        <v>4.075489814233646</v>
      </c>
      <c r="F95" s="18">
        <f t="shared" si="211"/>
        <v>2.7318478395291557</v>
      </c>
      <c r="H95" s="18">
        <f t="shared" si="212"/>
        <v>3.8652877229892191</v>
      </c>
      <c r="I95" s="18">
        <f t="shared" si="213"/>
        <v>4.2063031278228413</v>
      </c>
      <c r="J95" s="18">
        <f t="shared" si="214"/>
        <v>6.6360044225400427</v>
      </c>
      <c r="L95" t="str">
        <f t="shared" si="255"/>
        <v>51 Skilled agricultural and related trades</v>
      </c>
      <c r="M95" s="18">
        <f t="shared" si="215"/>
        <v>-1.960271089783383</v>
      </c>
      <c r="N95" s="18">
        <f t="shared" si="215"/>
        <v>-14.553032418705946</v>
      </c>
      <c r="O95" s="18">
        <f t="shared" si="215"/>
        <v>3.5726213728688228</v>
      </c>
      <c r="P95" s="18">
        <f t="shared" si="215"/>
        <v>3.8521836409181942</v>
      </c>
      <c r="Q95" s="18">
        <f t="shared" si="216"/>
        <v>2.507316365019463</v>
      </c>
      <c r="S95" s="18">
        <f t="shared" si="217"/>
        <v>3.7589124751140401</v>
      </c>
      <c r="T95" s="18">
        <f t="shared" si="218"/>
        <v>3.4753314083441733</v>
      </c>
      <c r="U95" s="18">
        <f t="shared" si="219"/>
        <v>6.0357057856517349</v>
      </c>
      <c r="W95" t="str">
        <f t="shared" si="256"/>
        <v>51 Skilled agricultural and related trades</v>
      </c>
      <c r="X95" s="18">
        <f t="shared" si="220"/>
        <v>-3.9217546441647433</v>
      </c>
      <c r="Y95" s="18">
        <f t="shared" si="220"/>
        <v>-2.6680341731030954</v>
      </c>
      <c r="Z95" s="18">
        <f t="shared" si="220"/>
        <v>2.9499196905515168</v>
      </c>
      <c r="AA95" s="18">
        <f t="shared" si="220"/>
        <v>3.0425372094854408</v>
      </c>
      <c r="AB95" s="18">
        <f t="shared" si="221"/>
        <v>2.6471597857600671</v>
      </c>
      <c r="AD95" s="18">
        <f t="shared" si="222"/>
        <v>3.0116554488613723</v>
      </c>
      <c r="AE95" s="18">
        <f t="shared" si="223"/>
        <v>4.2129062668892603</v>
      </c>
      <c r="AF95" s="18">
        <f t="shared" si="224"/>
        <v>6.0619674970040727</v>
      </c>
      <c r="AH95" t="str">
        <f t="shared" si="257"/>
        <v>51 Skilled agricultural and related trades</v>
      </c>
      <c r="AI95" s="18">
        <f t="shared" si="225"/>
        <v>-3.0721647226410242</v>
      </c>
      <c r="AJ95" s="18">
        <f t="shared" si="225"/>
        <v>-6.0338588706688734</v>
      </c>
      <c r="AK95" s="18">
        <f t="shared" si="225"/>
        <v>3.293925201201553</v>
      </c>
      <c r="AL95" s="18">
        <f t="shared" si="225"/>
        <v>2.6513869326839634</v>
      </c>
      <c r="AM95" s="18">
        <f t="shared" si="226"/>
        <v>2.2850341641487359</v>
      </c>
      <c r="AO95" s="18">
        <f t="shared" si="227"/>
        <v>2.8651210233321178</v>
      </c>
      <c r="AP95" s="18">
        <f t="shared" si="228"/>
        <v>4.3385904615028448</v>
      </c>
      <c r="AQ95" s="18">
        <f t="shared" si="229"/>
        <v>6.0646280061590119</v>
      </c>
      <c r="AS95" t="str">
        <f t="shared" si="258"/>
        <v>51 Skilled agricultural and related trades</v>
      </c>
      <c r="AT95" s="18">
        <f t="shared" si="230"/>
        <v>-5.426418995777393</v>
      </c>
      <c r="AU95" s="18">
        <f t="shared" si="230"/>
        <v>-15.336238710896065</v>
      </c>
      <c r="AV95" s="18">
        <f t="shared" si="230"/>
        <v>2.9152254623770579</v>
      </c>
      <c r="AW95" s="18">
        <f t="shared" si="230"/>
        <v>3.2568703124239873</v>
      </c>
      <c r="AX95" s="18">
        <f t="shared" si="231"/>
        <v>1.8779811416775871</v>
      </c>
      <c r="AZ95" s="18">
        <f t="shared" si="232"/>
        <v>3.142862864749163</v>
      </c>
      <c r="BA95" s="18">
        <f t="shared" si="233"/>
        <v>4.0041024770927747</v>
      </c>
      <c r="BB95" s="18">
        <f t="shared" si="234"/>
        <v>5.9886367070142388</v>
      </c>
      <c r="BD95" t="str">
        <f t="shared" si="259"/>
        <v>51 Skilled agricultural and related trades</v>
      </c>
      <c r="BE95" s="18">
        <f t="shared" si="235"/>
        <v>-2.0270689402530961</v>
      </c>
      <c r="BF95" s="18">
        <f t="shared" si="235"/>
        <v>-24.060574885308217</v>
      </c>
      <c r="BG95" s="18">
        <f t="shared" si="235"/>
        <v>1.0137759784983214</v>
      </c>
      <c r="BH95" s="18">
        <f t="shared" si="235"/>
        <v>0.35354025926126464</v>
      </c>
      <c r="BI95" s="18">
        <f t="shared" si="236"/>
        <v>-1.1774440862903246</v>
      </c>
      <c r="BK95" s="18">
        <f t="shared" si="237"/>
        <v>0.57313794925493156</v>
      </c>
      <c r="BL95" s="18">
        <f t="shared" si="238"/>
        <v>3.0736591759657372</v>
      </c>
      <c r="BM95" s="18">
        <f t="shared" si="239"/>
        <v>3.4542328877919637</v>
      </c>
      <c r="BO95" t="str">
        <f t="shared" si="260"/>
        <v>51 Skilled agricultural and related trades</v>
      </c>
      <c r="BP95" s="18">
        <f t="shared" si="240"/>
        <v>-1.5050634322289813</v>
      </c>
      <c r="BQ95" s="18">
        <f t="shared" si="240"/>
        <v>-28.284816739289951</v>
      </c>
      <c r="BR95" s="18">
        <f t="shared" si="240"/>
        <v>1.4282135947634611</v>
      </c>
      <c r="BS95" s="18">
        <f t="shared" si="240"/>
        <v>-0.76406354494999995</v>
      </c>
      <c r="BT95" s="18">
        <f t="shared" si="241"/>
        <v>-2.0919457284905518</v>
      </c>
      <c r="BV95" s="18">
        <f t="shared" si="242"/>
        <v>-3.862061521512361E-2</v>
      </c>
      <c r="BW95" s="18">
        <f t="shared" si="243"/>
        <v>3.1753674789510411</v>
      </c>
      <c r="BX95" s="18">
        <f t="shared" si="244"/>
        <v>3.150460855219106</v>
      </c>
      <c r="BZ95" t="str">
        <f t="shared" si="261"/>
        <v>51 Skilled agricultural and related trades</v>
      </c>
      <c r="CA95" s="18">
        <f t="shared" si="245"/>
        <v>-5.7566622295238794</v>
      </c>
      <c r="CB95" s="18">
        <f t="shared" si="245"/>
        <v>-8.3088639373468336</v>
      </c>
      <c r="CC95" s="18">
        <f t="shared" si="245"/>
        <v>-0.75543941829308014</v>
      </c>
      <c r="CD95" s="18">
        <f t="shared" si="245"/>
        <v>0.14049652798622247</v>
      </c>
      <c r="CE95" s="18">
        <f t="shared" si="246"/>
        <v>-0.68899079367163996</v>
      </c>
      <c r="CG95" s="18">
        <f t="shared" si="247"/>
        <v>-0.15904387981244827</v>
      </c>
      <c r="CH95" s="18">
        <f t="shared" si="248"/>
        <v>2.528616995516586</v>
      </c>
      <c r="CI95" s="18">
        <f t="shared" si="249"/>
        <v>2.4168877627995577</v>
      </c>
      <c r="CK95" t="str">
        <f t="shared" si="262"/>
        <v>51 Skilled agricultural and related trades</v>
      </c>
      <c r="CL95" s="18">
        <f t="shared" si="250"/>
        <v>-6.9295138837798369</v>
      </c>
      <c r="CM95" s="18">
        <f t="shared" si="250"/>
        <v>-20.588477397586182</v>
      </c>
      <c r="CN95" s="18">
        <f t="shared" si="250"/>
        <v>-6.6406041495467356</v>
      </c>
      <c r="CO95" s="18">
        <f t="shared" si="250"/>
        <v>-8.2516867220849157</v>
      </c>
      <c r="CP95" s="18">
        <f t="shared" si="251"/>
        <v>-8.580064423546375</v>
      </c>
      <c r="CR95" s="18">
        <f t="shared" si="252"/>
        <v>-7.7177722537412174</v>
      </c>
      <c r="CS95" s="18">
        <f t="shared" si="253"/>
        <v>1.3401990722020418</v>
      </c>
      <c r="CT95" s="18">
        <f t="shared" si="254"/>
        <v>-4.2561834040765412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3.3232095549820873</v>
      </c>
      <c r="C96" s="18">
        <f t="shared" si="210"/>
        <v>-26.45983219860123</v>
      </c>
      <c r="D96" s="18">
        <f t="shared" si="210"/>
        <v>4.8420742030022224</v>
      </c>
      <c r="E96" s="18">
        <f t="shared" si="210"/>
        <v>4.198638134924404</v>
      </c>
      <c r="F96" s="18">
        <f t="shared" si="211"/>
        <v>2.1501342388831279</v>
      </c>
      <c r="H96" s="18">
        <f t="shared" si="212"/>
        <v>4.4126768574658026</v>
      </c>
      <c r="I96" s="18">
        <f t="shared" si="213"/>
        <v>3.133989396032244</v>
      </c>
      <c r="J96" s="18">
        <f t="shared" si="214"/>
        <v>6.2985068035528169</v>
      </c>
      <c r="L96" t="str">
        <f t="shared" si="255"/>
        <v>52 Skilled metal, electrical and electronic trades</v>
      </c>
      <c r="M96" s="18">
        <f t="shared" si="215"/>
        <v>6.3590329491227227</v>
      </c>
      <c r="N96" s="18">
        <f t="shared" si="215"/>
        <v>-26.469041713289055</v>
      </c>
      <c r="O96" s="18">
        <f t="shared" si="215"/>
        <v>11.286543367645718</v>
      </c>
      <c r="P96" s="18">
        <f t="shared" si="215"/>
        <v>5.0739846396157695</v>
      </c>
      <c r="Q96" s="18">
        <f t="shared" si="216"/>
        <v>4.6169897480136779</v>
      </c>
      <c r="S96" s="18">
        <f t="shared" si="217"/>
        <v>7.1053140679968818</v>
      </c>
      <c r="T96" s="18">
        <f t="shared" si="218"/>
        <v>4.3765388433775421</v>
      </c>
      <c r="U96" s="18">
        <f t="shared" si="219"/>
        <v>9.1164937901291978</v>
      </c>
      <c r="W96" t="str">
        <f t="shared" si="256"/>
        <v>52 Skilled metal, electrical and electronic trades</v>
      </c>
      <c r="X96" s="18">
        <f t="shared" si="220"/>
        <v>-1.1608470352141742</v>
      </c>
      <c r="Y96" s="18">
        <f t="shared" si="220"/>
        <v>-18.842193629757777</v>
      </c>
      <c r="Z96" s="18">
        <f t="shared" si="220"/>
        <v>4.5590567078350075</v>
      </c>
      <c r="AA96" s="18">
        <f t="shared" si="220"/>
        <v>2.1622028943894867</v>
      </c>
      <c r="AB96" s="18">
        <f t="shared" si="221"/>
        <v>1.4355216528256998</v>
      </c>
      <c r="AD96" s="18">
        <f t="shared" si="222"/>
        <v>2.9549862176739161</v>
      </c>
      <c r="AE96" s="18">
        <f t="shared" si="223"/>
        <v>3.367004461181522</v>
      </c>
      <c r="AF96" s="18">
        <f t="shared" si="224"/>
        <v>5.3686041537349238</v>
      </c>
      <c r="AH96" t="str">
        <f t="shared" si="257"/>
        <v>52 Skilled metal, electrical and electronic trades</v>
      </c>
      <c r="AI96" s="18">
        <f t="shared" si="225"/>
        <v>-1.9368268823188983</v>
      </c>
      <c r="AJ96" s="18">
        <f t="shared" si="225"/>
        <v>-14.948165631172049</v>
      </c>
      <c r="AK96" s="18">
        <f t="shared" si="225"/>
        <v>2.4739434385147252</v>
      </c>
      <c r="AL96" s="18">
        <f t="shared" si="225"/>
        <v>2.1074796704143361</v>
      </c>
      <c r="AM96" s="18">
        <f t="shared" si="226"/>
        <v>1.0608405455119208</v>
      </c>
      <c r="AO96" s="18">
        <f t="shared" si="227"/>
        <v>2.229488412851488</v>
      </c>
      <c r="AP96" s="18">
        <f t="shared" si="228"/>
        <v>2.8456415193030216</v>
      </c>
      <c r="AQ96" s="18">
        <f t="shared" si="229"/>
        <v>4.4277969200745781</v>
      </c>
      <c r="AS96" t="str">
        <f t="shared" si="258"/>
        <v>52 Skilled metal, electrical and electronic trades</v>
      </c>
      <c r="AT96" s="18">
        <f t="shared" si="230"/>
        <v>-2.8455406411304174</v>
      </c>
      <c r="AU96" s="18">
        <f t="shared" si="230"/>
        <v>-11.364690994312109</v>
      </c>
      <c r="AV96" s="18">
        <f t="shared" si="230"/>
        <v>1.1305553529650902</v>
      </c>
      <c r="AW96" s="18">
        <f t="shared" si="230"/>
        <v>1.1757472719617024</v>
      </c>
      <c r="AX96" s="18">
        <f t="shared" si="231"/>
        <v>0.32841082489847295</v>
      </c>
      <c r="AZ96" s="18">
        <f t="shared" si="232"/>
        <v>1.1606810555436775</v>
      </c>
      <c r="BA96" s="18">
        <f t="shared" si="233"/>
        <v>2.6087557851903087</v>
      </c>
      <c r="BB96" s="18">
        <f t="shared" si="234"/>
        <v>3.43861057108239</v>
      </c>
      <c r="BD96" t="str">
        <f t="shared" si="259"/>
        <v>52 Skilled metal, electrical and electronic trades</v>
      </c>
      <c r="BE96" s="18">
        <f t="shared" si="235"/>
        <v>1.7892120506369569</v>
      </c>
      <c r="BF96" s="18">
        <f t="shared" si="235"/>
        <v>-15.304516023461023</v>
      </c>
      <c r="BG96" s="18">
        <f t="shared" si="235"/>
        <v>0.20478408229034351</v>
      </c>
      <c r="BH96" s="18">
        <f t="shared" si="235"/>
        <v>-0.24581819811841932</v>
      </c>
      <c r="BI96" s="18">
        <f t="shared" si="236"/>
        <v>-1.1217314700153413</v>
      </c>
      <c r="BK96" s="18">
        <f t="shared" si="237"/>
        <v>-9.584303075973466E-2</v>
      </c>
      <c r="BL96" s="18">
        <f t="shared" si="238"/>
        <v>2.0268456973842497</v>
      </c>
      <c r="BM96" s="18">
        <f t="shared" si="239"/>
        <v>1.954602313078424</v>
      </c>
      <c r="BO96" t="str">
        <f t="shared" si="260"/>
        <v>52 Skilled metal, electrical and electronic trades</v>
      </c>
      <c r="BP96" s="18">
        <f t="shared" si="240"/>
        <v>0.89237671178559186</v>
      </c>
      <c r="BQ96" s="18">
        <f t="shared" si="240"/>
        <v>-19.25740378376123</v>
      </c>
      <c r="BR96" s="18">
        <f t="shared" si="240"/>
        <v>-0.28566547393594766</v>
      </c>
      <c r="BS96" s="18">
        <f t="shared" si="240"/>
        <v>-1.4912047945279339</v>
      </c>
      <c r="BT96" s="18">
        <f t="shared" si="241"/>
        <v>-2.3375651573180556</v>
      </c>
      <c r="BV96" s="18">
        <f t="shared" si="242"/>
        <v>-1.0909865496667059</v>
      </c>
      <c r="BW96" s="18">
        <f t="shared" si="243"/>
        <v>2.0570087792000757</v>
      </c>
      <c r="BX96" s="18">
        <f t="shared" si="244"/>
        <v>1.2536092661307396</v>
      </c>
      <c r="BZ96" t="str">
        <f t="shared" si="261"/>
        <v>52 Skilled metal, electrical and electronic trades</v>
      </c>
      <c r="CA96" s="18">
        <f t="shared" si="245"/>
        <v>-2.7579204493477061</v>
      </c>
      <c r="CB96" s="18">
        <f t="shared" si="245"/>
        <v>-11.297669704635215</v>
      </c>
      <c r="CC96" s="18">
        <f t="shared" si="245"/>
        <v>-3.7574958331764274</v>
      </c>
      <c r="CD96" s="18">
        <f t="shared" si="245"/>
        <v>-5.7352105667144766</v>
      </c>
      <c r="CE96" s="18">
        <f t="shared" si="246"/>
        <v>-5.4815613920155881</v>
      </c>
      <c r="CG96" s="18">
        <f t="shared" si="247"/>
        <v>-5.0805296897682206</v>
      </c>
      <c r="CH96" s="18">
        <f t="shared" si="248"/>
        <v>1.5312407792171356</v>
      </c>
      <c r="CI96" s="18">
        <f t="shared" si="249"/>
        <v>-2.2257907057209647</v>
      </c>
      <c r="CK96" t="str">
        <f t="shared" si="262"/>
        <v>52 Skilled metal, electrical and electronic trades</v>
      </c>
      <c r="CL96" s="18">
        <f t="shared" si="250"/>
        <v>-4.8799585767251852</v>
      </c>
      <c r="CM96" s="18">
        <f t="shared" si="250"/>
        <v>-19.616187499670122</v>
      </c>
      <c r="CN96" s="18">
        <f t="shared" si="250"/>
        <v>-8.4992835379856579</v>
      </c>
      <c r="CO96" s="18">
        <f t="shared" si="250"/>
        <v>-4.0260723522911217</v>
      </c>
      <c r="CP96" s="18">
        <f t="shared" si="251"/>
        <v>-6.4887236518901599</v>
      </c>
      <c r="CR96" s="18">
        <f t="shared" si="252"/>
        <v>-5.540927460730094</v>
      </c>
      <c r="CS96" s="18">
        <f t="shared" si="253"/>
        <v>1.308566295984126</v>
      </c>
      <c r="CT96" s="18">
        <f t="shared" si="254"/>
        <v>-2.9255007746475936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-4.2019406547935905</v>
      </c>
      <c r="C97" s="18">
        <f t="shared" si="210"/>
        <v>-39.242625438005462</v>
      </c>
      <c r="D97" s="18">
        <f t="shared" si="210"/>
        <v>9.3232000370501389</v>
      </c>
      <c r="E97" s="18">
        <f t="shared" si="210"/>
        <v>0.84153954331991354</v>
      </c>
      <c r="F97" s="18">
        <f t="shared" si="211"/>
        <v>0.19526758116392706</v>
      </c>
      <c r="H97" s="18">
        <f t="shared" si="212"/>
        <v>3.5930031662057438</v>
      </c>
      <c r="I97" s="18">
        <f t="shared" si="213"/>
        <v>3.2697274415141919</v>
      </c>
      <c r="J97" s="18">
        <f t="shared" si="214"/>
        <v>5.7658722071668445</v>
      </c>
      <c r="L97" t="str">
        <f t="shared" si="255"/>
        <v>53 Skilled construction and building trades</v>
      </c>
      <c r="M97" s="18">
        <f t="shared" si="215"/>
        <v>9.1190659259818183</v>
      </c>
      <c r="N97" s="18">
        <f t="shared" si="215"/>
        <v>-29.982905904726785</v>
      </c>
      <c r="O97" s="18">
        <f t="shared" si="215"/>
        <v>7.5509940642146445</v>
      </c>
      <c r="P97" s="18">
        <f t="shared" si="215"/>
        <v>3.8687772542053578</v>
      </c>
      <c r="Q97" s="18">
        <f t="shared" si="216"/>
        <v>2.4490418657594049</v>
      </c>
      <c r="S97" s="18">
        <f t="shared" si="217"/>
        <v>5.081957819689098</v>
      </c>
      <c r="T97" s="18">
        <f t="shared" si="218"/>
        <v>3.6822361556873462</v>
      </c>
      <c r="U97" s="18">
        <f t="shared" si="219"/>
        <v>7.1650115356767241</v>
      </c>
      <c r="W97" t="str">
        <f t="shared" si="256"/>
        <v>53 Skilled construction and building trades</v>
      </c>
      <c r="X97" s="18">
        <f t="shared" si="220"/>
        <v>-2.1211783478011226</v>
      </c>
      <c r="Y97" s="18">
        <f t="shared" si="220"/>
        <v>-20.134244875185946</v>
      </c>
      <c r="Z97" s="18">
        <f t="shared" si="220"/>
        <v>4.7201088480016917</v>
      </c>
      <c r="AA97" s="18">
        <f t="shared" si="220"/>
        <v>1.4359941826897593</v>
      </c>
      <c r="AB97" s="18">
        <f t="shared" si="221"/>
        <v>0.93156226438377843</v>
      </c>
      <c r="AD97" s="18">
        <f t="shared" si="222"/>
        <v>2.5190929515929827</v>
      </c>
      <c r="AE97" s="18">
        <f t="shared" si="223"/>
        <v>3.3693206712991364</v>
      </c>
      <c r="AF97" s="18">
        <f t="shared" si="224"/>
        <v>5.0580936251458652</v>
      </c>
      <c r="AH97" t="str">
        <f t="shared" si="257"/>
        <v>53 Skilled construction and building trades</v>
      </c>
      <c r="AI97" s="18">
        <f t="shared" si="225"/>
        <v>4.0369679115371371</v>
      </c>
      <c r="AJ97" s="18">
        <f t="shared" si="225"/>
        <v>-11.076929758471099</v>
      </c>
      <c r="AK97" s="18">
        <f t="shared" si="225"/>
        <v>3.64465547352677</v>
      </c>
      <c r="AL97" s="18">
        <f t="shared" si="225"/>
        <v>1.7572389397330745</v>
      </c>
      <c r="AM97" s="18">
        <f t="shared" si="226"/>
        <v>1.4845977461705351</v>
      </c>
      <c r="AO97" s="18">
        <f t="shared" si="227"/>
        <v>2.3825275743821539</v>
      </c>
      <c r="AP97" s="18">
        <f t="shared" si="228"/>
        <v>3.4469683391510131</v>
      </c>
      <c r="AQ97" s="18">
        <f t="shared" si="229"/>
        <v>5.0241690091582969</v>
      </c>
      <c r="AS97" t="str">
        <f t="shared" si="258"/>
        <v>53 Skilled construction and building trades</v>
      </c>
      <c r="AT97" s="18">
        <f t="shared" si="230"/>
        <v>2.8070996969953299</v>
      </c>
      <c r="AU97" s="18">
        <f t="shared" si="230"/>
        <v>-14.657110388495088</v>
      </c>
      <c r="AV97" s="18">
        <f t="shared" si="230"/>
        <v>4.2014961359706948</v>
      </c>
      <c r="AW97" s="18">
        <f t="shared" si="230"/>
        <v>0.81994882694400584</v>
      </c>
      <c r="AX97" s="18">
        <f t="shared" si="231"/>
        <v>0.80918768016982057</v>
      </c>
      <c r="AZ97" s="18">
        <f t="shared" si="232"/>
        <v>1.9347588883755318</v>
      </c>
      <c r="BA97" s="18">
        <f t="shared" si="233"/>
        <v>3.297407222641513</v>
      </c>
      <c r="BB97" s="18">
        <f t="shared" si="234"/>
        <v>4.5878839720202347</v>
      </c>
      <c r="BD97" t="str">
        <f t="shared" si="259"/>
        <v>53 Skilled construction and building trades</v>
      </c>
      <c r="BE97" s="18">
        <f t="shared" si="235"/>
        <v>5.0974078810763546</v>
      </c>
      <c r="BF97" s="18">
        <f t="shared" si="235"/>
        <v>-17.035654086649721</v>
      </c>
      <c r="BG97" s="18">
        <f t="shared" si="235"/>
        <v>0.78481731154929069</v>
      </c>
      <c r="BH97" s="18">
        <f t="shared" si="235"/>
        <v>-0.9013883925570898</v>
      </c>
      <c r="BI97" s="18">
        <f t="shared" si="236"/>
        <v>-1.4778405392508187</v>
      </c>
      <c r="BK97" s="18">
        <f t="shared" si="237"/>
        <v>-0.34247797297607407</v>
      </c>
      <c r="BL97" s="18">
        <f t="shared" si="238"/>
        <v>2.1978551239405952</v>
      </c>
      <c r="BM97" s="18">
        <f t="shared" si="239"/>
        <v>1.9469471854267173</v>
      </c>
      <c r="BO97" t="str">
        <f t="shared" si="260"/>
        <v>53 Skilled construction and building trades</v>
      </c>
      <c r="BP97" s="18">
        <f t="shared" si="240"/>
        <v>7.0140620114408803</v>
      </c>
      <c r="BQ97" s="18">
        <f t="shared" si="240"/>
        <v>-20.669050298041071</v>
      </c>
      <c r="BR97" s="18">
        <f t="shared" si="240"/>
        <v>2.7154321996244013</v>
      </c>
      <c r="BS97" s="18">
        <f t="shared" si="240"/>
        <v>-0.5168433592426247</v>
      </c>
      <c r="BT97" s="18">
        <f t="shared" si="241"/>
        <v>-0.92939967173504279</v>
      </c>
      <c r="BV97" s="18">
        <f t="shared" si="242"/>
        <v>0.54911923682576802</v>
      </c>
      <c r="BW97" s="18">
        <f t="shared" si="243"/>
        <v>2.7951975987764666</v>
      </c>
      <c r="BX97" s="18">
        <f t="shared" si="244"/>
        <v>3.1732923605660046</v>
      </c>
      <c r="BZ97" t="str">
        <f t="shared" si="261"/>
        <v>53 Skilled construction and building trades</v>
      </c>
      <c r="CA97" s="18">
        <f t="shared" si="245"/>
        <v>0.69960268635467227</v>
      </c>
      <c r="CB97" s="18">
        <f t="shared" si="245"/>
        <v>-12.796845801897227</v>
      </c>
      <c r="CC97" s="18">
        <f t="shared" si="245"/>
        <v>-2.3185117840117564</v>
      </c>
      <c r="CD97" s="18">
        <f t="shared" si="245"/>
        <v>-3.3723864092334854</v>
      </c>
      <c r="CE97" s="18">
        <f t="shared" si="246"/>
        <v>-3.6641620205549619</v>
      </c>
      <c r="CG97" s="18">
        <f t="shared" si="247"/>
        <v>-3.0223643120805721</v>
      </c>
      <c r="CH97" s="18">
        <f t="shared" si="248"/>
        <v>1.8785295767056454</v>
      </c>
      <c r="CI97" s="18">
        <f t="shared" si="249"/>
        <v>-0.31978852614193976</v>
      </c>
      <c r="CK97" t="str">
        <f t="shared" si="262"/>
        <v>53 Skilled construction and building trades</v>
      </c>
      <c r="CL97" s="18">
        <f t="shared" si="250"/>
        <v>0.99495459256448981</v>
      </c>
      <c r="CM97" s="18">
        <f t="shared" si="250"/>
        <v>-17.853751880335277</v>
      </c>
      <c r="CN97" s="18">
        <f t="shared" si="250"/>
        <v>-11.8812282628868</v>
      </c>
      <c r="CO97" s="18">
        <f t="shared" si="250"/>
        <v>-14.94978248983303</v>
      </c>
      <c r="CP97" s="18">
        <f t="shared" si="251"/>
        <v>-14.189039702573458</v>
      </c>
      <c r="CR97" s="18">
        <f t="shared" si="252"/>
        <v>-13.938991553492352</v>
      </c>
      <c r="CS97" s="18">
        <f t="shared" si="253"/>
        <v>0.79966170529968128</v>
      </c>
      <c r="CT97" s="18">
        <f t="shared" si="254"/>
        <v>-9.2776367571560385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-3.9756024053216876E-2</v>
      </c>
      <c r="C98" s="18">
        <f t="shared" si="210"/>
        <v>-7.0325247747969444</v>
      </c>
      <c r="D98" s="18">
        <f t="shared" si="210"/>
        <v>4.9764400014216559</v>
      </c>
      <c r="E98" s="18">
        <f t="shared" si="210"/>
        <v>3.1309451515981968</v>
      </c>
      <c r="F98" s="18">
        <f t="shared" si="211"/>
        <v>3.033870301908248</v>
      </c>
      <c r="H98" s="18">
        <f t="shared" si="212"/>
        <v>3.7424767587091345</v>
      </c>
      <c r="I98" s="18">
        <f t="shared" si="213"/>
        <v>3.4544004710839182</v>
      </c>
      <c r="J98" s="18">
        <f t="shared" si="214"/>
        <v>6.008698122576428</v>
      </c>
      <c r="L98" t="str">
        <f t="shared" si="255"/>
        <v>54 Textiles, printing and other skilled trades</v>
      </c>
      <c r="M98" s="18">
        <f t="shared" si="215"/>
        <v>6.0277546213597155</v>
      </c>
      <c r="N98" s="18">
        <f t="shared" si="215"/>
        <v>9.422275969919669</v>
      </c>
      <c r="O98" s="18">
        <f t="shared" si="215"/>
        <v>5.703666134622476</v>
      </c>
      <c r="P98" s="18">
        <f t="shared" si="215"/>
        <v>5.208803751738933</v>
      </c>
      <c r="Q98" s="18">
        <f t="shared" si="216"/>
        <v>5.6221008151595697</v>
      </c>
      <c r="S98" s="18">
        <f t="shared" si="217"/>
        <v>5.3734999258236771</v>
      </c>
      <c r="T98" s="18">
        <f t="shared" si="218"/>
        <v>4.0919291649434308</v>
      </c>
      <c r="U98" s="18">
        <f t="shared" si="219"/>
        <v>7.6410009117440669</v>
      </c>
      <c r="W98" t="str">
        <f t="shared" si="256"/>
        <v>54 Textiles, printing and other skilled trades</v>
      </c>
      <c r="X98" s="18">
        <f t="shared" si="220"/>
        <v>-3.8042536406077465</v>
      </c>
      <c r="Y98" s="18">
        <f t="shared" si="220"/>
        <v>12.961835124856913</v>
      </c>
      <c r="Z98" s="18">
        <f t="shared" si="220"/>
        <v>3.2656229721587327</v>
      </c>
      <c r="AA98" s="18">
        <f t="shared" si="220"/>
        <v>2.6850943292803908</v>
      </c>
      <c r="AB98" s="18">
        <f t="shared" si="221"/>
        <v>3.4812200938403315</v>
      </c>
      <c r="AD98" s="18">
        <f t="shared" si="222"/>
        <v>2.8782403501887099</v>
      </c>
      <c r="AE98" s="18">
        <f t="shared" si="223"/>
        <v>3.6851988930957091</v>
      </c>
      <c r="AF98" s="18">
        <f t="shared" si="224"/>
        <v>5.5595473990724065</v>
      </c>
      <c r="AH98" t="str">
        <f t="shared" si="257"/>
        <v>54 Textiles, printing and other skilled trades</v>
      </c>
      <c r="AI98" s="18">
        <f t="shared" si="225"/>
        <v>-5.3834701361476061</v>
      </c>
      <c r="AJ98" s="18">
        <f t="shared" si="225"/>
        <v>26.19604894090104</v>
      </c>
      <c r="AK98" s="18">
        <f t="shared" si="225"/>
        <v>0.89834863914537433</v>
      </c>
      <c r="AL98" s="18">
        <f t="shared" si="225"/>
        <v>2.3680852705648903</v>
      </c>
      <c r="AM98" s="18">
        <f t="shared" si="226"/>
        <v>3.2480815314171352</v>
      </c>
      <c r="AO98" s="18">
        <f t="shared" si="227"/>
        <v>1.8758095605674097</v>
      </c>
      <c r="AP98" s="18">
        <f t="shared" si="228"/>
        <v>3.4498053822525687</v>
      </c>
      <c r="AQ98" s="18">
        <f t="shared" si="229"/>
        <v>4.6758065009882666</v>
      </c>
      <c r="AS98" t="str">
        <f t="shared" si="258"/>
        <v>54 Textiles, printing and other skilled trades</v>
      </c>
      <c r="AT98" s="18">
        <f t="shared" si="230"/>
        <v>-5.4320240703659151</v>
      </c>
      <c r="AU98" s="18">
        <f t="shared" si="230"/>
        <v>18.064631993253101</v>
      </c>
      <c r="AV98" s="18">
        <f t="shared" si="230"/>
        <v>1.3523605230185476</v>
      </c>
      <c r="AW98" s="18">
        <f t="shared" si="230"/>
        <v>1.7488333681615398</v>
      </c>
      <c r="AX98" s="18">
        <f t="shared" si="231"/>
        <v>2.5738062458596112</v>
      </c>
      <c r="AZ98" s="18">
        <f t="shared" si="232"/>
        <v>1.6165037261510529</v>
      </c>
      <c r="BA98" s="18">
        <f t="shared" si="233"/>
        <v>3.2451804486104185</v>
      </c>
      <c r="BB98" s="18">
        <f t="shared" si="234"/>
        <v>4.3221597346453144</v>
      </c>
      <c r="BD98" t="str">
        <f t="shared" si="259"/>
        <v>54 Textiles, printing and other skilled trades</v>
      </c>
      <c r="BE98" s="18">
        <f t="shared" si="235"/>
        <v>-0.55739315983766025</v>
      </c>
      <c r="BF98" s="18">
        <f t="shared" si="235"/>
        <v>-2.7634777845226499</v>
      </c>
      <c r="BG98" s="18">
        <f t="shared" si="235"/>
        <v>1.2438098217535387</v>
      </c>
      <c r="BH98" s="18">
        <f t="shared" si="235"/>
        <v>-7.9956740642295188E-2</v>
      </c>
      <c r="BI98" s="18">
        <f t="shared" si="236"/>
        <v>0.16128134610515765</v>
      </c>
      <c r="BK98" s="18">
        <f t="shared" si="237"/>
        <v>0.3593643744415953</v>
      </c>
      <c r="BL98" s="18">
        <f t="shared" si="238"/>
        <v>2.4500840444649175</v>
      </c>
      <c r="BM98" s="18">
        <f t="shared" si="239"/>
        <v>2.7081006924039475</v>
      </c>
      <c r="BO98" t="str">
        <f t="shared" si="260"/>
        <v>54 Textiles, printing and other skilled trades</v>
      </c>
      <c r="BP98" s="18">
        <f t="shared" si="240"/>
        <v>-2.6978463217172899</v>
      </c>
      <c r="BQ98" s="18">
        <f t="shared" si="240"/>
        <v>-4.3910321635332261</v>
      </c>
      <c r="BR98" s="18">
        <f t="shared" si="240"/>
        <v>-0.48086313448051365</v>
      </c>
      <c r="BS98" s="18">
        <f t="shared" si="240"/>
        <v>0.11503160525418998</v>
      </c>
      <c r="BT98" s="18">
        <f t="shared" si="241"/>
        <v>-0.35878086970059231</v>
      </c>
      <c r="BV98" s="18">
        <f t="shared" si="242"/>
        <v>-8.3995374718359717E-2</v>
      </c>
      <c r="BW98" s="18">
        <f t="shared" si="243"/>
        <v>2.2419033262483845</v>
      </c>
      <c r="BX98" s="18">
        <f t="shared" si="244"/>
        <v>2.1804244689531904</v>
      </c>
      <c r="BZ98" t="str">
        <f t="shared" si="261"/>
        <v>54 Textiles, printing and other skilled trades</v>
      </c>
      <c r="CA98" s="18">
        <f t="shared" si="245"/>
        <v>-4.1225823065324736</v>
      </c>
      <c r="CB98" s="18">
        <f t="shared" si="245"/>
        <v>-1.0591428374980838</v>
      </c>
      <c r="CC98" s="18">
        <f t="shared" si="245"/>
        <v>-2.4492861644196617</v>
      </c>
      <c r="CD98" s="18">
        <f t="shared" si="245"/>
        <v>-4.2873273065766497</v>
      </c>
      <c r="CE98" s="18">
        <f t="shared" si="246"/>
        <v>-3.516866928351714</v>
      </c>
      <c r="CG98" s="18">
        <f t="shared" si="247"/>
        <v>-3.6785275301169928</v>
      </c>
      <c r="CH98" s="18">
        <f t="shared" si="248"/>
        <v>1.7285294368676762</v>
      </c>
      <c r="CI98" s="18">
        <f t="shared" si="249"/>
        <v>-0.97676609264900627</v>
      </c>
      <c r="CK98" t="str">
        <f t="shared" si="262"/>
        <v>54 Textiles, printing and other skilled trades</v>
      </c>
      <c r="CL98" s="18">
        <f t="shared" si="250"/>
        <v>-6.8332465225686478</v>
      </c>
      <c r="CM98" s="18">
        <f t="shared" si="250"/>
        <v>6.9791380175874052</v>
      </c>
      <c r="CN98" s="18">
        <f t="shared" si="250"/>
        <v>-11.12686927858344</v>
      </c>
      <c r="CO98" s="18">
        <f t="shared" si="250"/>
        <v>-2.9981920778660576</v>
      </c>
      <c r="CP98" s="18">
        <f t="shared" si="251"/>
        <v>-5.0359208936464501</v>
      </c>
      <c r="CR98" s="18">
        <f t="shared" si="252"/>
        <v>-5.7871708483519519</v>
      </c>
      <c r="CS98" s="18">
        <f t="shared" si="253"/>
        <v>1.1363700155854639</v>
      </c>
      <c r="CT98" s="18">
        <f t="shared" si="254"/>
        <v>-3.4168409992299975</v>
      </c>
    </row>
    <row r="99" spans="1:98" x14ac:dyDescent="0.2">
      <c r="A99" t="str">
        <f t="shared" si="209"/>
        <v>61 Caring personal service occupations</v>
      </c>
      <c r="B99" s="18">
        <f t="shared" si="210"/>
        <v>8.564361883368111</v>
      </c>
      <c r="C99" s="18">
        <f t="shared" si="210"/>
        <v>-9.4565488433473455E-2</v>
      </c>
      <c r="D99" s="18">
        <f t="shared" si="210"/>
        <v>6.9947683759639778</v>
      </c>
      <c r="E99" s="18">
        <f t="shared" si="210"/>
        <v>6.2077711049024709</v>
      </c>
      <c r="F99" s="18">
        <f t="shared" si="211"/>
        <v>6.0468562553539495</v>
      </c>
      <c r="H99" s="18">
        <f t="shared" si="212"/>
        <v>6.4694582237256437</v>
      </c>
      <c r="I99" s="18">
        <f t="shared" si="213"/>
        <v>4.3799585317877865</v>
      </c>
      <c r="J99" s="18">
        <f t="shared" si="214"/>
        <v>8.6334375231337681</v>
      </c>
      <c r="L99" t="str">
        <f t="shared" si="255"/>
        <v>61 Caring personal service occupations</v>
      </c>
      <c r="M99" s="18">
        <f t="shared" si="215"/>
        <v>10.737678195320877</v>
      </c>
      <c r="N99" s="18">
        <f t="shared" si="215"/>
        <v>2.6597314989537768</v>
      </c>
      <c r="O99" s="18">
        <f t="shared" si="215"/>
        <v>7.4432167587176856</v>
      </c>
      <c r="P99" s="18">
        <f t="shared" si="215"/>
        <v>6.7817653668608591</v>
      </c>
      <c r="Q99" s="18">
        <f t="shared" si="216"/>
        <v>6.7251149648534403</v>
      </c>
      <c r="S99" s="18">
        <f t="shared" si="217"/>
        <v>7.0017954677880523</v>
      </c>
      <c r="T99" s="18">
        <f t="shared" si="218"/>
        <v>4.7299388367730177</v>
      </c>
      <c r="U99" s="18">
        <f t="shared" si="219"/>
        <v>9.2307482107322425</v>
      </c>
      <c r="W99" t="str">
        <f t="shared" si="256"/>
        <v>61 Caring personal service occupations</v>
      </c>
      <c r="X99" s="18">
        <f t="shared" si="220"/>
        <v>0.48380397861507163</v>
      </c>
      <c r="Y99" s="18">
        <f t="shared" si="220"/>
        <v>16.776710561282314</v>
      </c>
      <c r="Z99" s="18">
        <f t="shared" si="220"/>
        <v>3.1711413043248315</v>
      </c>
      <c r="AA99" s="18">
        <f t="shared" si="220"/>
        <v>2.7498995862559994</v>
      </c>
      <c r="AB99" s="18">
        <f t="shared" si="221"/>
        <v>3.7074825430613023</v>
      </c>
      <c r="AD99" s="18">
        <f t="shared" si="222"/>
        <v>2.8901220440912923</v>
      </c>
      <c r="AE99" s="18">
        <f t="shared" si="223"/>
        <v>4.1966754783241633</v>
      </c>
      <c r="AF99" s="18">
        <f t="shared" si="224"/>
        <v>5.9686100418121946</v>
      </c>
      <c r="AH99" t="str">
        <f t="shared" si="257"/>
        <v>61 Caring personal service occupations</v>
      </c>
      <c r="AI99" s="18">
        <f t="shared" si="225"/>
        <v>-2.1334787709826553</v>
      </c>
      <c r="AJ99" s="18">
        <f t="shared" si="225"/>
        <v>18.336544690908351</v>
      </c>
      <c r="AK99" s="18">
        <f t="shared" si="225"/>
        <v>0.55340464497157793</v>
      </c>
      <c r="AL99" s="18">
        <f t="shared" si="225"/>
        <v>1.192218764012476</v>
      </c>
      <c r="AM99" s="18">
        <f t="shared" si="226"/>
        <v>1.9848996836675958</v>
      </c>
      <c r="AO99" s="18">
        <f t="shared" si="227"/>
        <v>0.97883106224150307</v>
      </c>
      <c r="AP99" s="18">
        <f t="shared" si="228"/>
        <v>3.356216400934664</v>
      </c>
      <c r="AQ99" s="18">
        <f t="shared" si="229"/>
        <v>3.9890424521432211</v>
      </c>
      <c r="AS99" t="str">
        <f t="shared" si="258"/>
        <v>61 Caring personal service occupations</v>
      </c>
      <c r="AT99" s="18">
        <f t="shared" si="230"/>
        <v>-0.33200172273127881</v>
      </c>
      <c r="AU99" s="18">
        <f t="shared" si="230"/>
        <v>16.072219665095268</v>
      </c>
      <c r="AV99" s="18">
        <f t="shared" si="230"/>
        <v>0.82931314251646349</v>
      </c>
      <c r="AW99" s="18">
        <f t="shared" si="230"/>
        <v>1.667507597980622</v>
      </c>
      <c r="AX99" s="18">
        <f t="shared" si="231"/>
        <v>2.2481023041101666</v>
      </c>
      <c r="AZ99" s="18">
        <f t="shared" si="232"/>
        <v>1.3873380801980639</v>
      </c>
      <c r="BA99" s="18">
        <f t="shared" si="233"/>
        <v>3.4860279695113183</v>
      </c>
      <c r="BB99" s="18">
        <f t="shared" si="234"/>
        <v>4.3775220268371884</v>
      </c>
      <c r="BD99" t="str">
        <f t="shared" si="259"/>
        <v>61 Caring personal service occupations</v>
      </c>
      <c r="BE99" s="18">
        <f t="shared" si="235"/>
        <v>4.0976670752682631</v>
      </c>
      <c r="BF99" s="18">
        <f t="shared" si="235"/>
        <v>-5.5209154035752555</v>
      </c>
      <c r="BG99" s="18">
        <f t="shared" si="235"/>
        <v>2.2328827674659157</v>
      </c>
      <c r="BH99" s="18">
        <f t="shared" si="235"/>
        <v>0.98844834465072751</v>
      </c>
      <c r="BI99" s="18">
        <f t="shared" si="236"/>
        <v>0.95442434205132987</v>
      </c>
      <c r="BK99" s="18">
        <f t="shared" si="237"/>
        <v>1.4015675442553777</v>
      </c>
      <c r="BL99" s="18">
        <f t="shared" si="238"/>
        <v>3.3623942819934749</v>
      </c>
      <c r="BM99" s="18">
        <f t="shared" si="239"/>
        <v>4.2776056906812521</v>
      </c>
      <c r="BO99" t="str">
        <f t="shared" si="260"/>
        <v>61 Caring personal service occupations</v>
      </c>
      <c r="BP99" s="18">
        <f t="shared" si="240"/>
        <v>1.2151081967776145</v>
      </c>
      <c r="BQ99" s="18">
        <f t="shared" si="240"/>
        <v>-18.27277255374603</v>
      </c>
      <c r="BR99" s="18">
        <f t="shared" si="240"/>
        <v>1.1880806610504058</v>
      </c>
      <c r="BS99" s="18">
        <f t="shared" si="240"/>
        <v>-1.8339357612646046</v>
      </c>
      <c r="BT99" s="18">
        <f t="shared" si="241"/>
        <v>-2.0280596633070247</v>
      </c>
      <c r="BV99" s="18">
        <f t="shared" si="242"/>
        <v>-0.83676060070597691</v>
      </c>
      <c r="BW99" s="18">
        <f t="shared" si="243"/>
        <v>2.8363661757202063</v>
      </c>
      <c r="BX99" s="18">
        <f t="shared" si="244"/>
        <v>2.2822576706489572</v>
      </c>
      <c r="BZ99" t="str">
        <f t="shared" si="261"/>
        <v>61 Caring personal service occupations</v>
      </c>
      <c r="CA99" s="18">
        <f t="shared" si="245"/>
        <v>-12.748111433586018</v>
      </c>
      <c r="CB99" s="18">
        <f t="shared" si="245"/>
        <v>-19.231755062564616</v>
      </c>
      <c r="CC99" s="18">
        <f t="shared" si="245"/>
        <v>-6.5076398085593397</v>
      </c>
      <c r="CD99" s="18">
        <f t="shared" si="245"/>
        <v>-2.7597299773252648</v>
      </c>
      <c r="CE99" s="18">
        <f t="shared" si="246"/>
        <v>-5.0546004181788229</v>
      </c>
      <c r="CG99" s="18">
        <f t="shared" si="247"/>
        <v>-4.0254365656726465</v>
      </c>
      <c r="CH99" s="18">
        <f t="shared" si="248"/>
        <v>1.3932876709473518</v>
      </c>
      <c r="CI99" s="18">
        <f t="shared" si="249"/>
        <v>-1.722271260403696</v>
      </c>
      <c r="CK99" t="str">
        <f t="shared" si="262"/>
        <v>61 Caring personal service occupations</v>
      </c>
      <c r="CL99" s="18">
        <f t="shared" si="250"/>
        <v>-6.4152372427402904</v>
      </c>
      <c r="CM99" s="18">
        <f t="shared" si="250"/>
        <v>5.6023824977588399</v>
      </c>
      <c r="CN99" s="18">
        <f t="shared" si="250"/>
        <v>-4.3662714648802226</v>
      </c>
      <c r="CO99" s="18">
        <f t="shared" si="250"/>
        <v>-2.4829627667941501</v>
      </c>
      <c r="CP99" s="18">
        <f t="shared" si="251"/>
        <v>-2.591718018170186</v>
      </c>
      <c r="CR99" s="18">
        <f t="shared" si="252"/>
        <v>-3.1148175490440355</v>
      </c>
      <c r="CS99" s="18">
        <f t="shared" si="253"/>
        <v>1.3881333892846071</v>
      </c>
      <c r="CT99" s="18">
        <f t="shared" si="254"/>
        <v>-1.0634873737003114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16.19026231087226</v>
      </c>
      <c r="C100" s="18">
        <f t="shared" si="210"/>
        <v>4.3895057606413657</v>
      </c>
      <c r="D100" s="18">
        <f t="shared" si="210"/>
        <v>7.9567642468378885</v>
      </c>
      <c r="E100" s="18">
        <f t="shared" si="210"/>
        <v>6.6106108486121196</v>
      </c>
      <c r="F100" s="18">
        <f t="shared" si="211"/>
        <v>6.8887266461045371</v>
      </c>
      <c r="H100" s="18">
        <f t="shared" si="212"/>
        <v>7.0574531591885536</v>
      </c>
      <c r="I100" s="18">
        <f t="shared" si="213"/>
        <v>4.7451844413757716</v>
      </c>
      <c r="J100" s="18">
        <f t="shared" si="214"/>
        <v>9.2809096298110525</v>
      </c>
      <c r="L100" t="str">
        <f t="shared" si="255"/>
        <v>62 Leisure, travel and related personal service occupations</v>
      </c>
      <c r="M100" s="18">
        <f t="shared" si="215"/>
        <v>6.7774616403961652</v>
      </c>
      <c r="N100" s="18">
        <f t="shared" si="215"/>
        <v>-0.43510139999123343</v>
      </c>
      <c r="O100" s="18">
        <f t="shared" si="215"/>
        <v>5.1036076741134195</v>
      </c>
      <c r="P100" s="18">
        <f t="shared" si="215"/>
        <v>6.4365126375733439</v>
      </c>
      <c r="Q100" s="18">
        <f t="shared" si="216"/>
        <v>5.5768733258870329</v>
      </c>
      <c r="S100" s="18">
        <f t="shared" si="217"/>
        <v>5.9903433071241574</v>
      </c>
      <c r="T100" s="18">
        <f t="shared" si="218"/>
        <v>4.1827447489948044</v>
      </c>
      <c r="U100" s="18">
        <f t="shared" si="219"/>
        <v>8.157527200081649</v>
      </c>
      <c r="W100" t="str">
        <f t="shared" si="256"/>
        <v>62 Leisure, travel and related personal service occupations</v>
      </c>
      <c r="X100" s="18">
        <f t="shared" si="220"/>
        <v>1.0073371090423722</v>
      </c>
      <c r="Y100" s="18">
        <f t="shared" si="220"/>
        <v>6.4802228924991434</v>
      </c>
      <c r="Z100" s="18">
        <f t="shared" si="220"/>
        <v>3.996747374963916</v>
      </c>
      <c r="AA100" s="18">
        <f t="shared" si="220"/>
        <v>3.8630754073334161</v>
      </c>
      <c r="AB100" s="18">
        <f t="shared" si="221"/>
        <v>4.0665649704505258</v>
      </c>
      <c r="AD100" s="18">
        <f t="shared" si="222"/>
        <v>3.9076136284140528</v>
      </c>
      <c r="AE100" s="18">
        <f t="shared" si="223"/>
        <v>4.24306894185702</v>
      </c>
      <c r="AF100" s="18">
        <f t="shared" si="224"/>
        <v>6.6918525185012845</v>
      </c>
      <c r="AH100" t="str">
        <f t="shared" si="257"/>
        <v>62 Leisure, travel and related personal service occupations</v>
      </c>
      <c r="AI100" s="18">
        <f t="shared" si="225"/>
        <v>0.80802790136762503</v>
      </c>
      <c r="AJ100" s="18">
        <f t="shared" si="225"/>
        <v>8.4911495119810443</v>
      </c>
      <c r="AK100" s="18">
        <f t="shared" si="225"/>
        <v>2.4190159921015031</v>
      </c>
      <c r="AL100" s="18">
        <f t="shared" si="225"/>
        <v>3.3566080248892849</v>
      </c>
      <c r="AM100" s="18">
        <f t="shared" si="226"/>
        <v>3.3754675202316342</v>
      </c>
      <c r="AO100" s="18">
        <f t="shared" si="227"/>
        <v>3.0431275224459542</v>
      </c>
      <c r="AP100" s="18">
        <f t="shared" si="228"/>
        <v>3.9913907261447612</v>
      </c>
      <c r="AQ100" s="18">
        <f t="shared" si="229"/>
        <v>5.9108148300599739</v>
      </c>
      <c r="AS100" t="str">
        <f t="shared" si="258"/>
        <v>62 Leisure, travel and related personal service occupations</v>
      </c>
      <c r="AT100" s="18">
        <f t="shared" si="230"/>
        <v>0.65216917484489656</v>
      </c>
      <c r="AU100" s="18">
        <f t="shared" si="230"/>
        <v>11.959934329997623</v>
      </c>
      <c r="AV100" s="18">
        <f t="shared" si="230"/>
        <v>3.3520882879509939</v>
      </c>
      <c r="AW100" s="18">
        <f t="shared" si="230"/>
        <v>3.6789814188594505</v>
      </c>
      <c r="AX100" s="18">
        <f t="shared" si="231"/>
        <v>4.0753508054989895</v>
      </c>
      <c r="AZ100" s="18">
        <f t="shared" si="232"/>
        <v>3.5699023216580805</v>
      </c>
      <c r="BA100" s="18">
        <f t="shared" si="233"/>
        <v>4.1423158999483789</v>
      </c>
      <c r="BB100" s="18">
        <f t="shared" si="234"/>
        <v>6.3854779544826101</v>
      </c>
      <c r="BD100" t="str">
        <f t="shared" si="259"/>
        <v>62 Leisure, travel and related personal service occupations</v>
      </c>
      <c r="BE100" s="18">
        <f t="shared" si="235"/>
        <v>-2.0862880143955653</v>
      </c>
      <c r="BF100" s="18">
        <f t="shared" si="235"/>
        <v>-11.27240036813274</v>
      </c>
      <c r="BG100" s="18">
        <f t="shared" si="235"/>
        <v>-0.77785401929083564</v>
      </c>
      <c r="BH100" s="18">
        <f t="shared" si="235"/>
        <v>-0.94006249307964085</v>
      </c>
      <c r="BI100" s="18">
        <f t="shared" si="236"/>
        <v>-1.5693973207512091</v>
      </c>
      <c r="BK100" s="18">
        <f t="shared" si="237"/>
        <v>-0.88602248753325563</v>
      </c>
      <c r="BL100" s="18">
        <f t="shared" si="238"/>
        <v>2.3769035616374889</v>
      </c>
      <c r="BM100" s="18">
        <f t="shared" si="239"/>
        <v>1.7512023815579258</v>
      </c>
      <c r="BO100" t="str">
        <f t="shared" si="260"/>
        <v>62 Leisure, travel and related personal service occupations</v>
      </c>
      <c r="BP100" s="18">
        <f t="shared" si="240"/>
        <v>-1.3756842606460151</v>
      </c>
      <c r="BQ100" s="18">
        <f t="shared" si="240"/>
        <v>-19.724670907716902</v>
      </c>
      <c r="BR100" s="18">
        <f t="shared" si="240"/>
        <v>-0.18200934736666285</v>
      </c>
      <c r="BS100" s="18">
        <f t="shared" si="240"/>
        <v>-1.6912000186397047</v>
      </c>
      <c r="BT100" s="18">
        <f t="shared" si="241"/>
        <v>-2.465247791487768</v>
      </c>
      <c r="BV100" s="18">
        <f t="shared" si="242"/>
        <v>-1.1906889941914023</v>
      </c>
      <c r="BW100" s="18">
        <f t="shared" si="243"/>
        <v>2.5797526261920556</v>
      </c>
      <c r="BX100" s="18">
        <f t="shared" si="244"/>
        <v>1.768839587999893</v>
      </c>
      <c r="BZ100" t="str">
        <f t="shared" si="261"/>
        <v>62 Leisure, travel and related personal service occupations</v>
      </c>
      <c r="CA100" s="18">
        <f t="shared" si="245"/>
        <v>-1.090810881525095</v>
      </c>
      <c r="CB100" s="18">
        <f t="shared" si="245"/>
        <v>-16.070744870961605</v>
      </c>
      <c r="CC100" s="18">
        <f t="shared" si="245"/>
        <v>-1.5003154459660051</v>
      </c>
      <c r="CD100" s="18">
        <f t="shared" si="245"/>
        <v>-4.102570451092924</v>
      </c>
      <c r="CE100" s="18">
        <f t="shared" si="246"/>
        <v>-4.0991786005525448</v>
      </c>
      <c r="CG100" s="18">
        <f t="shared" si="247"/>
        <v>-3.2428819663972708</v>
      </c>
      <c r="CH100" s="18">
        <f t="shared" si="248"/>
        <v>2.0535381119265006</v>
      </c>
      <c r="CI100" s="18">
        <f t="shared" si="249"/>
        <v>-0.22770746233942152</v>
      </c>
      <c r="CK100" t="str">
        <f t="shared" si="262"/>
        <v>62 Leisure, travel and related personal service occupations</v>
      </c>
      <c r="CL100" s="18">
        <f t="shared" si="250"/>
        <v>-6.3433041440663978</v>
      </c>
      <c r="CM100" s="18">
        <f t="shared" si="250"/>
        <v>-0.92718407479187581</v>
      </c>
      <c r="CN100" s="18">
        <f t="shared" si="250"/>
        <v>-9.4531538134287825</v>
      </c>
      <c r="CO100" s="18">
        <f t="shared" si="250"/>
        <v>-4.4771616466163122</v>
      </c>
      <c r="CP100" s="18">
        <f t="shared" si="251"/>
        <v>-5.8463667808969717</v>
      </c>
      <c r="CR100" s="18">
        <f t="shared" si="252"/>
        <v>-6.16549044660829</v>
      </c>
      <c r="CS100" s="18">
        <f t="shared" si="253"/>
        <v>1.1345929043607317</v>
      </c>
      <c r="CT100" s="18">
        <f t="shared" si="254"/>
        <v>-3.6851678872044213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9.9238673253852383</v>
      </c>
      <c r="C101" s="18">
        <f t="shared" si="210"/>
        <v>-19.519320387383519</v>
      </c>
      <c r="D101" s="18">
        <f t="shared" si="210"/>
        <v>8.9932650660672344</v>
      </c>
      <c r="E101" s="18">
        <f t="shared" si="210"/>
        <v>4.9529762231756536</v>
      </c>
      <c r="F101" s="18">
        <f t="shared" si="211"/>
        <v>4.4515396432209364</v>
      </c>
      <c r="H101" s="18">
        <f t="shared" si="212"/>
        <v>6.2828178022578118</v>
      </c>
      <c r="I101" s="18">
        <f t="shared" si="213"/>
        <v>4.5918463555745914</v>
      </c>
      <c r="J101" s="18">
        <f t="shared" si="214"/>
        <v>8.617182369822519</v>
      </c>
      <c r="L101" t="str">
        <f t="shared" si="255"/>
        <v>63 Community and civil enforcement occupations</v>
      </c>
      <c r="M101" s="18">
        <f t="shared" si="215"/>
        <v>4.1673887967823342</v>
      </c>
      <c r="N101" s="18">
        <f t="shared" si="215"/>
        <v>5.1016059880303111</v>
      </c>
      <c r="O101" s="18">
        <f t="shared" si="215"/>
        <v>3.1070529951487069</v>
      </c>
      <c r="P101" s="18">
        <f t="shared" si="215"/>
        <v>5.3333969745042564</v>
      </c>
      <c r="Q101" s="18">
        <f t="shared" si="216"/>
        <v>4.6181432211382711</v>
      </c>
      <c r="S101" s="18">
        <f t="shared" si="217"/>
        <v>4.5859915556902386</v>
      </c>
      <c r="T101" s="18">
        <f t="shared" si="218"/>
        <v>3.7249271729931754</v>
      </c>
      <c r="U101" s="18">
        <f t="shared" si="219"/>
        <v>6.8196930366284603</v>
      </c>
      <c r="W101" t="str">
        <f t="shared" si="256"/>
        <v>63 Community and civil enforcement occupations</v>
      </c>
      <c r="X101" s="18">
        <f t="shared" si="220"/>
        <v>-0.78243693816451021</v>
      </c>
      <c r="Y101" s="18">
        <f t="shared" si="220"/>
        <v>17.130740942463763</v>
      </c>
      <c r="Z101" s="18">
        <f t="shared" si="220"/>
        <v>2.7420188676334778</v>
      </c>
      <c r="AA101" s="18">
        <f t="shared" si="220"/>
        <v>2.5264489408546531</v>
      </c>
      <c r="AB101" s="18">
        <f t="shared" si="221"/>
        <v>3.4512297739211384</v>
      </c>
      <c r="AD101" s="18">
        <f t="shared" si="222"/>
        <v>2.5982552804441283</v>
      </c>
      <c r="AE101" s="18">
        <f t="shared" si="223"/>
        <v>4.1079615583251572</v>
      </c>
      <c r="AF101" s="18">
        <f t="shared" si="224"/>
        <v>5.7050484756083319</v>
      </c>
      <c r="AH101" t="str">
        <f t="shared" si="257"/>
        <v>63 Community and civil enforcement occupations</v>
      </c>
      <c r="AI101" s="18">
        <f t="shared" si="225"/>
        <v>-2.8224810925738364</v>
      </c>
      <c r="AJ101" s="18">
        <f t="shared" si="225"/>
        <v>33.510086185418373</v>
      </c>
      <c r="AK101" s="18">
        <f t="shared" si="225"/>
        <v>-0.87845395791629199</v>
      </c>
      <c r="AL101" s="18">
        <f t="shared" si="225"/>
        <v>2.6766716544819102</v>
      </c>
      <c r="AM101" s="18">
        <f t="shared" si="226"/>
        <v>3.2326354508275257</v>
      </c>
      <c r="AO101" s="18">
        <f t="shared" si="227"/>
        <v>1.4776833111530774</v>
      </c>
      <c r="AP101" s="18">
        <f t="shared" si="228"/>
        <v>3.3136889922669832</v>
      </c>
      <c r="AQ101" s="18">
        <f t="shared" si="229"/>
        <v>4.2864177539966075</v>
      </c>
      <c r="AS101" t="str">
        <f t="shared" si="258"/>
        <v>63 Community and civil enforcement occupations</v>
      </c>
      <c r="AT101" s="18">
        <f t="shared" si="230"/>
        <v>-4.0160569125256789</v>
      </c>
      <c r="AU101" s="18">
        <f t="shared" si="230"/>
        <v>30.449830540113808</v>
      </c>
      <c r="AV101" s="18">
        <f t="shared" si="230"/>
        <v>-3.1010659406559782</v>
      </c>
      <c r="AW101" s="18">
        <f t="shared" si="230"/>
        <v>1.1525438257198095</v>
      </c>
      <c r="AX101" s="18">
        <f t="shared" si="231"/>
        <v>1.4029087610408331</v>
      </c>
      <c r="AZ101" s="18">
        <f t="shared" si="232"/>
        <v>-0.28567832285590899</v>
      </c>
      <c r="BA101" s="18">
        <f t="shared" si="233"/>
        <v>3.1015207462091965</v>
      </c>
      <c r="BB101" s="18">
        <f t="shared" si="234"/>
        <v>2.9166168039654883</v>
      </c>
      <c r="BD101" t="str">
        <f t="shared" si="259"/>
        <v>63 Community and civil enforcement occupations</v>
      </c>
      <c r="BE101" s="18">
        <f t="shared" si="235"/>
        <v>-6.4491822489469275</v>
      </c>
      <c r="BF101" s="18">
        <f t="shared" si="235"/>
        <v>39.789019786244893</v>
      </c>
      <c r="BG101" s="18">
        <f t="shared" si="235"/>
        <v>-7.0320703859405249</v>
      </c>
      <c r="BH101" s="18">
        <f t="shared" si="235"/>
        <v>1.0810979202883209</v>
      </c>
      <c r="BI101" s="18">
        <f t="shared" si="236"/>
        <v>0.48816080553029106</v>
      </c>
      <c r="BK101" s="18">
        <f t="shared" si="237"/>
        <v>-1.6990563786057455</v>
      </c>
      <c r="BL101" s="18">
        <f t="shared" si="238"/>
        <v>1.6358523539252268</v>
      </c>
      <c r="BM101" s="18">
        <f t="shared" si="239"/>
        <v>0.31878659644273277</v>
      </c>
      <c r="BO101" t="str">
        <f t="shared" si="260"/>
        <v>63 Community and civil enforcement occupations</v>
      </c>
      <c r="BP101" s="18">
        <f t="shared" si="240"/>
        <v>-1.9323085653441763</v>
      </c>
      <c r="BQ101" s="18">
        <f t="shared" si="240"/>
        <v>16.22494843642319</v>
      </c>
      <c r="BR101" s="18">
        <f t="shared" si="240"/>
        <v>-3.8442896962306738</v>
      </c>
      <c r="BS101" s="18">
        <f t="shared" si="240"/>
        <v>0.19680047095860242</v>
      </c>
      <c r="BT101" s="18">
        <f t="shared" si="241"/>
        <v>-0.16229681680518526</v>
      </c>
      <c r="BV101" s="18">
        <f t="shared" si="242"/>
        <v>-1.168755851983061</v>
      </c>
      <c r="BW101" s="18">
        <f t="shared" si="243"/>
        <v>2.1930345712047217</v>
      </c>
      <c r="BX101" s="18">
        <f t="shared" si="244"/>
        <v>1.3506072001121305</v>
      </c>
      <c r="BZ101" t="str">
        <f t="shared" si="261"/>
        <v>63 Community and civil enforcement occupations</v>
      </c>
      <c r="CA101" s="18">
        <f t="shared" si="245"/>
        <v>-2.7097269188390616</v>
      </c>
      <c r="CB101" s="18">
        <f t="shared" si="245"/>
        <v>19.664694558604157</v>
      </c>
      <c r="CC101" s="18">
        <f t="shared" si="245"/>
        <v>-4.8978816452173835</v>
      </c>
      <c r="CD101" s="18">
        <f t="shared" si="245"/>
        <v>-2.4898807987719485</v>
      </c>
      <c r="CE101" s="18">
        <f t="shared" si="246"/>
        <v>-2.0028678327580041</v>
      </c>
      <c r="CG101" s="18">
        <f t="shared" si="247"/>
        <v>-3.2992471700115988</v>
      </c>
      <c r="CH101" s="18">
        <f t="shared" si="248"/>
        <v>1.7900816499700101</v>
      </c>
      <c r="CI101" s="18">
        <f t="shared" si="249"/>
        <v>-0.63050934446533535</v>
      </c>
      <c r="CK101" t="str">
        <f t="shared" si="262"/>
        <v>63 Community and civil enforcement occupations</v>
      </c>
      <c r="CL101" s="18">
        <f t="shared" si="250"/>
        <v>-10.59028256562028</v>
      </c>
      <c r="CM101" s="18">
        <f t="shared" si="250"/>
        <v>49.537997442649349</v>
      </c>
      <c r="CN101" s="18">
        <f t="shared" si="250"/>
        <v>-17.071035916810484</v>
      </c>
      <c r="CO101" s="18">
        <f t="shared" si="250"/>
        <v>-5.4959406902832182</v>
      </c>
      <c r="CP101" s="18">
        <f t="shared" si="251"/>
        <v>-6.6371259652667547</v>
      </c>
      <c r="CR101" s="18">
        <f t="shared" si="252"/>
        <v>-9.5235144773833884</v>
      </c>
      <c r="CS101" s="18">
        <f t="shared" si="253"/>
        <v>0.68011649906076777</v>
      </c>
      <c r="CT101" s="18">
        <f t="shared" si="254"/>
        <v>-7.1267582057482626</v>
      </c>
    </row>
    <row r="102" spans="1:98" x14ac:dyDescent="0.2">
      <c r="A102" t="str">
        <f t="shared" si="209"/>
        <v>71 Sales occupations</v>
      </c>
      <c r="B102" s="18">
        <f t="shared" si="210"/>
        <v>4.4453867056425844</v>
      </c>
      <c r="C102" s="18">
        <f t="shared" si="210"/>
        <v>-12.922898182805387</v>
      </c>
      <c r="D102" s="18">
        <f t="shared" si="210"/>
        <v>3.7981746713639408</v>
      </c>
      <c r="E102" s="18">
        <f t="shared" si="210"/>
        <v>4.1163781350958439</v>
      </c>
      <c r="F102" s="18">
        <f t="shared" si="211"/>
        <v>2.861461756289807</v>
      </c>
      <c r="H102" s="18">
        <f t="shared" si="212"/>
        <v>4.0102020741686228</v>
      </c>
      <c r="I102" s="18">
        <f t="shared" si="213"/>
        <v>3.2159148750811273</v>
      </c>
      <c r="J102" s="18">
        <f t="shared" si="214"/>
        <v>6.043276347243931</v>
      </c>
      <c r="L102" t="str">
        <f t="shared" si="255"/>
        <v>71 Sales occupations</v>
      </c>
      <c r="M102" s="18">
        <f t="shared" si="215"/>
        <v>6.0684032848451031</v>
      </c>
      <c r="N102" s="18">
        <f t="shared" si="215"/>
        <v>-1.362215831825242</v>
      </c>
      <c r="O102" s="18">
        <f t="shared" si="215"/>
        <v>5.2185884127138094</v>
      </c>
      <c r="P102" s="18">
        <f t="shared" si="215"/>
        <v>5.4438952484428205</v>
      </c>
      <c r="Q102" s="18">
        <f t="shared" si="216"/>
        <v>4.9349124647944054</v>
      </c>
      <c r="S102" s="18">
        <f t="shared" si="217"/>
        <v>5.3687394147759582</v>
      </c>
      <c r="T102" s="18">
        <f t="shared" si="218"/>
        <v>3.5672404605863406</v>
      </c>
      <c r="U102" s="18">
        <f t="shared" si="219"/>
        <v>7.3137908731313539</v>
      </c>
      <c r="W102" t="str">
        <f t="shared" si="256"/>
        <v>71 Sales occupations</v>
      </c>
      <c r="X102" s="18">
        <f t="shared" si="220"/>
        <v>-2.4227667249837159</v>
      </c>
      <c r="Y102" s="18">
        <f t="shared" si="220"/>
        <v>13.175861808668653</v>
      </c>
      <c r="Z102" s="18">
        <f t="shared" si="220"/>
        <v>1.4021567159109072</v>
      </c>
      <c r="AA102" s="18">
        <f t="shared" si="220"/>
        <v>2.7274223592977265</v>
      </c>
      <c r="AB102" s="18">
        <f t="shared" si="221"/>
        <v>2.9326976770394531</v>
      </c>
      <c r="AD102" s="18">
        <f t="shared" si="222"/>
        <v>2.2837537467012226</v>
      </c>
      <c r="AE102" s="18">
        <f t="shared" si="223"/>
        <v>3.3249788815465475</v>
      </c>
      <c r="AF102" s="18">
        <f t="shared" si="224"/>
        <v>4.8557215550534494</v>
      </c>
      <c r="AH102" t="str">
        <f t="shared" si="257"/>
        <v>71 Sales occupations</v>
      </c>
      <c r="AI102" s="18">
        <f t="shared" si="225"/>
        <v>-2.2655270006530115</v>
      </c>
      <c r="AJ102" s="18">
        <f t="shared" si="225"/>
        <v>16.11719593224197</v>
      </c>
      <c r="AK102" s="18">
        <f t="shared" si="225"/>
        <v>0.17893283628394041</v>
      </c>
      <c r="AL102" s="18">
        <f t="shared" si="225"/>
        <v>2.4028551664408759</v>
      </c>
      <c r="AM102" s="18">
        <f t="shared" si="226"/>
        <v>2.5046813950165614</v>
      </c>
      <c r="AO102" s="18">
        <f t="shared" si="227"/>
        <v>1.6561156034807123</v>
      </c>
      <c r="AP102" s="18">
        <f t="shared" si="228"/>
        <v>3.1180009377907547</v>
      </c>
      <c r="AQ102" s="18">
        <f t="shared" si="229"/>
        <v>4.2401653328620892</v>
      </c>
      <c r="AS102" t="str">
        <f t="shared" si="258"/>
        <v>71 Sales occupations</v>
      </c>
      <c r="AT102" s="18">
        <f t="shared" si="230"/>
        <v>-2.7807380372498525</v>
      </c>
      <c r="AU102" s="18">
        <f t="shared" si="230"/>
        <v>12.199639420051312</v>
      </c>
      <c r="AV102" s="18">
        <f t="shared" si="230"/>
        <v>-0.39583545577844825</v>
      </c>
      <c r="AW102" s="18">
        <f t="shared" si="230"/>
        <v>2.1604546954842041</v>
      </c>
      <c r="AX102" s="18">
        <f t="shared" si="231"/>
        <v>1.9501677996031974</v>
      </c>
      <c r="AZ102" s="18">
        <f t="shared" si="232"/>
        <v>1.3011503594934304</v>
      </c>
      <c r="BA102" s="18">
        <f t="shared" si="233"/>
        <v>2.7348715536866131</v>
      </c>
      <c r="BB102" s="18">
        <f t="shared" si="234"/>
        <v>3.6529657230453205</v>
      </c>
      <c r="BD102" t="str">
        <f t="shared" si="259"/>
        <v>71 Sales occupations</v>
      </c>
      <c r="BE102" s="18">
        <f t="shared" si="235"/>
        <v>-0.4649413580626427</v>
      </c>
      <c r="BF102" s="18">
        <f t="shared" si="235"/>
        <v>-8.9395061280983512E-2</v>
      </c>
      <c r="BG102" s="18">
        <f t="shared" si="235"/>
        <v>-0.44524145574755813</v>
      </c>
      <c r="BH102" s="18">
        <f t="shared" si="235"/>
        <v>6.1898064414611653E-2</v>
      </c>
      <c r="BI102" s="18">
        <f t="shared" si="236"/>
        <v>-0.10630744889713606</v>
      </c>
      <c r="BK102" s="18">
        <f t="shared" si="237"/>
        <v>-0.10743483960937716</v>
      </c>
      <c r="BL102" s="18">
        <f t="shared" si="238"/>
        <v>2.4093745395953547</v>
      </c>
      <c r="BM102" s="18">
        <f t="shared" si="239"/>
        <v>2.3325668627507179</v>
      </c>
      <c r="BO102" t="str">
        <f t="shared" si="260"/>
        <v>71 Sales occupations</v>
      </c>
      <c r="BP102" s="18">
        <f t="shared" si="240"/>
        <v>-2.2376187467573305</v>
      </c>
      <c r="BQ102" s="18">
        <f t="shared" si="240"/>
        <v>-11.930404503647374</v>
      </c>
      <c r="BR102" s="18">
        <f t="shared" si="240"/>
        <v>-0.9898498594293037</v>
      </c>
      <c r="BS102" s="18">
        <f t="shared" si="240"/>
        <v>-1.8285874431423821</v>
      </c>
      <c r="BT102" s="18">
        <f t="shared" si="241"/>
        <v>-2.2330228906671246</v>
      </c>
      <c r="BV102" s="18">
        <f t="shared" si="242"/>
        <v>-1.5498006953772347</v>
      </c>
      <c r="BW102" s="18">
        <f t="shared" si="243"/>
        <v>2.4137523715435538</v>
      </c>
      <c r="BX102" s="18">
        <f t="shared" si="244"/>
        <v>1.3414593100573136</v>
      </c>
      <c r="BZ102" t="str">
        <f t="shared" si="261"/>
        <v>71 Sales occupations</v>
      </c>
      <c r="CA102" s="18">
        <f t="shared" si="245"/>
        <v>-3.6052979383740746</v>
      </c>
      <c r="CB102" s="18">
        <f t="shared" si="245"/>
        <v>-8.5578971183636003</v>
      </c>
      <c r="CC102" s="18">
        <f t="shared" si="245"/>
        <v>-5.0952624590194446</v>
      </c>
      <c r="CD102" s="18">
        <f t="shared" si="245"/>
        <v>-8.3004226900317395</v>
      </c>
      <c r="CE102" s="18">
        <f t="shared" si="246"/>
        <v>-7.3269006374764416</v>
      </c>
      <c r="CG102" s="18">
        <f t="shared" si="247"/>
        <v>-7.2442474407533819</v>
      </c>
      <c r="CH102" s="18">
        <f t="shared" si="248"/>
        <v>1.4283987189520619</v>
      </c>
      <c r="CI102" s="18">
        <f t="shared" si="249"/>
        <v>-3.7831667251510215</v>
      </c>
      <c r="CK102" t="str">
        <f t="shared" si="262"/>
        <v>71 Sales occupations</v>
      </c>
      <c r="CL102" s="18">
        <f t="shared" si="250"/>
        <v>-7.7865877350669184</v>
      </c>
      <c r="CM102" s="18">
        <f t="shared" si="250"/>
        <v>3.3635395090743314</v>
      </c>
      <c r="CN102" s="18">
        <f t="shared" si="250"/>
        <v>-11.727459769132887</v>
      </c>
      <c r="CO102" s="18">
        <f t="shared" si="250"/>
        <v>-6.1340771456976135</v>
      </c>
      <c r="CP102" s="18">
        <f t="shared" si="251"/>
        <v>-7.3626890679426849</v>
      </c>
      <c r="CR102" s="18">
        <f t="shared" si="252"/>
        <v>-8.0368487897524599</v>
      </c>
      <c r="CS102" s="18">
        <f t="shared" si="253"/>
        <v>0.85066053157403232</v>
      </c>
      <c r="CT102" s="18">
        <f t="shared" si="254"/>
        <v>-5.6182817055796308</v>
      </c>
    </row>
    <row r="103" spans="1:98" x14ac:dyDescent="0.2">
      <c r="A103" t="str">
        <f t="shared" si="209"/>
        <v>72 Customer service occupations</v>
      </c>
      <c r="B103" s="18">
        <f t="shared" si="210"/>
        <v>5.1606267186489418</v>
      </c>
      <c r="C103" s="18">
        <f t="shared" si="210"/>
        <v>3.3638314345312059</v>
      </c>
      <c r="D103" s="18">
        <f t="shared" si="210"/>
        <v>12.829999576308172</v>
      </c>
      <c r="E103" s="18">
        <f t="shared" si="210"/>
        <v>6.5354974854531012</v>
      </c>
      <c r="F103" s="18">
        <f t="shared" si="211"/>
        <v>8.2591672579559905</v>
      </c>
      <c r="H103" s="18">
        <f t="shared" si="212"/>
        <v>8.5936475769976752</v>
      </c>
      <c r="I103" s="18">
        <f t="shared" si="213"/>
        <v>4.5741257544356539</v>
      </c>
      <c r="J103" s="18">
        <f t="shared" si="214"/>
        <v>10.381643513594208</v>
      </c>
      <c r="L103" t="str">
        <f t="shared" si="255"/>
        <v>72 Customer service occupations</v>
      </c>
      <c r="M103" s="18">
        <f t="shared" si="215"/>
        <v>8.0092904492122372</v>
      </c>
      <c r="N103" s="18">
        <f t="shared" si="215"/>
        <v>4.693905642087226</v>
      </c>
      <c r="O103" s="18">
        <f t="shared" si="215"/>
        <v>10.764251514814905</v>
      </c>
      <c r="P103" s="18">
        <f t="shared" si="215"/>
        <v>6.0793309562304776</v>
      </c>
      <c r="Q103" s="18">
        <f t="shared" si="216"/>
        <v>7.4333703497398318</v>
      </c>
      <c r="S103" s="18">
        <f t="shared" si="217"/>
        <v>7.6185295334106229</v>
      </c>
      <c r="T103" s="18">
        <f t="shared" si="218"/>
        <v>4.488240792888587</v>
      </c>
      <c r="U103" s="18">
        <f t="shared" si="219"/>
        <v>9.5724335245814132</v>
      </c>
      <c r="W103" t="str">
        <f t="shared" si="256"/>
        <v>72 Customer service occupations</v>
      </c>
      <c r="X103" s="18">
        <f t="shared" si="220"/>
        <v>0.4585931686967859</v>
      </c>
      <c r="Y103" s="18">
        <f t="shared" si="220"/>
        <v>19.004415732658806</v>
      </c>
      <c r="Z103" s="18">
        <f t="shared" si="220"/>
        <v>6.8562099910870922</v>
      </c>
      <c r="AA103" s="18">
        <f t="shared" si="220"/>
        <v>3.3411498228310688</v>
      </c>
      <c r="AB103" s="18">
        <f t="shared" si="221"/>
        <v>5.3521553753463458</v>
      </c>
      <c r="AD103" s="18">
        <f t="shared" si="222"/>
        <v>4.4997973896939936</v>
      </c>
      <c r="AE103" s="18">
        <f t="shared" si="223"/>
        <v>3.9572370877147822</v>
      </c>
      <c r="AF103" s="18">
        <f t="shared" si="224"/>
        <v>6.9117481542128489</v>
      </c>
      <c r="AH103" t="str">
        <f t="shared" si="257"/>
        <v>72 Customer service occupations</v>
      </c>
      <c r="AI103" s="18">
        <f t="shared" si="225"/>
        <v>0.38760756589879541</v>
      </c>
      <c r="AJ103" s="18">
        <f t="shared" si="225"/>
        <v>25.458696211154553</v>
      </c>
      <c r="AK103" s="18">
        <f t="shared" si="225"/>
        <v>6.7845313634149917</v>
      </c>
      <c r="AL103" s="18">
        <f t="shared" si="225"/>
        <v>3.5143654133007241</v>
      </c>
      <c r="AM103" s="18">
        <f t="shared" si="226"/>
        <v>5.7890083888349375</v>
      </c>
      <c r="AO103" s="18">
        <f t="shared" si="227"/>
        <v>4.5931392459616971</v>
      </c>
      <c r="AP103" s="18">
        <f t="shared" si="228"/>
        <v>4.0917695746591987</v>
      </c>
      <c r="AQ103" s="18">
        <f t="shared" si="229"/>
        <v>7.0700407502409357</v>
      </c>
      <c r="AS103" t="str">
        <f t="shared" si="258"/>
        <v>72 Customer service occupations</v>
      </c>
      <c r="AT103" s="18">
        <f t="shared" si="230"/>
        <v>-0.72350425584084554</v>
      </c>
      <c r="AU103" s="18">
        <f t="shared" si="230"/>
        <v>9.5082901690711985</v>
      </c>
      <c r="AV103" s="18">
        <f t="shared" si="230"/>
        <v>6.323974962210821</v>
      </c>
      <c r="AW103" s="18">
        <f t="shared" si="230"/>
        <v>2.1123524633374746</v>
      </c>
      <c r="AX103" s="18">
        <f t="shared" si="231"/>
        <v>3.8631798633371295</v>
      </c>
      <c r="AZ103" s="18">
        <f t="shared" si="232"/>
        <v>3.4973561612136272</v>
      </c>
      <c r="BA103" s="18">
        <f t="shared" si="233"/>
        <v>3.4465536297887622</v>
      </c>
      <c r="BB103" s="18">
        <f t="shared" si="234"/>
        <v>5.8226917013234125</v>
      </c>
      <c r="BD103" t="str">
        <f t="shared" si="259"/>
        <v>72 Customer service occupations</v>
      </c>
      <c r="BE103" s="18">
        <f t="shared" si="235"/>
        <v>2.5075384493409292</v>
      </c>
      <c r="BF103" s="18">
        <f t="shared" si="235"/>
        <v>-0.35749267520175376</v>
      </c>
      <c r="BG103" s="18">
        <f t="shared" si="235"/>
        <v>5.5805281978381638</v>
      </c>
      <c r="BH103" s="18">
        <f t="shared" si="235"/>
        <v>1.4148036665329045</v>
      </c>
      <c r="BI103" s="18">
        <f t="shared" si="236"/>
        <v>2.5855246346357941</v>
      </c>
      <c r="BK103" s="18">
        <f t="shared" si="237"/>
        <v>2.7847884277986346</v>
      </c>
      <c r="BL103" s="18">
        <f t="shared" si="238"/>
        <v>3.0231163109374348</v>
      </c>
      <c r="BM103" s="18">
        <f t="shared" si="239"/>
        <v>4.9802374519885673</v>
      </c>
      <c r="BO103" t="str">
        <f t="shared" si="260"/>
        <v>72 Customer service occupations</v>
      </c>
      <c r="BP103" s="18">
        <f t="shared" si="240"/>
        <v>2.1579180095778083</v>
      </c>
      <c r="BQ103" s="18">
        <f t="shared" si="240"/>
        <v>-11.764254166833876</v>
      </c>
      <c r="BR103" s="18">
        <f t="shared" si="240"/>
        <v>5.5663687970784581</v>
      </c>
      <c r="BS103" s="18">
        <f t="shared" si="240"/>
        <v>-0.14793128584696946</v>
      </c>
      <c r="BT103" s="18">
        <f t="shared" si="241"/>
        <v>0.82139371310059328</v>
      </c>
      <c r="BV103" s="18">
        <f t="shared" si="242"/>
        <v>1.7216132010363649</v>
      </c>
      <c r="BW103" s="18">
        <f t="shared" si="243"/>
        <v>3.2367399984767786</v>
      </c>
      <c r="BX103" s="18">
        <f t="shared" si="244"/>
        <v>4.3878596214651955</v>
      </c>
      <c r="BZ103" t="str">
        <f t="shared" si="261"/>
        <v>72 Customer service occupations</v>
      </c>
      <c r="CA103" s="18">
        <f t="shared" si="245"/>
        <v>-1.6611197375118958</v>
      </c>
      <c r="CB103" s="18">
        <f t="shared" si="245"/>
        <v>-2.0997936465070977</v>
      </c>
      <c r="CC103" s="18">
        <f t="shared" si="245"/>
        <v>1.5520521803434661</v>
      </c>
      <c r="CD103" s="18">
        <f t="shared" si="245"/>
        <v>-1.8187805890886755</v>
      </c>
      <c r="CE103" s="18">
        <f t="shared" si="246"/>
        <v>-0.79536602583691884</v>
      </c>
      <c r="CG103" s="18">
        <f t="shared" si="247"/>
        <v>-0.7077887647791048</v>
      </c>
      <c r="CH103" s="18">
        <f t="shared" si="248"/>
        <v>1.9886942609337321</v>
      </c>
      <c r="CI103" s="18">
        <f t="shared" si="249"/>
        <v>1.4583910484117446</v>
      </c>
      <c r="CK103" t="str">
        <f t="shared" si="262"/>
        <v>72 Customer service occupations</v>
      </c>
      <c r="CL103" s="18">
        <f t="shared" si="250"/>
        <v>4.5757890286424185E-2</v>
      </c>
      <c r="CM103" s="18">
        <f t="shared" si="250"/>
        <v>18.85185460336427</v>
      </c>
      <c r="CN103" s="18">
        <f t="shared" si="250"/>
        <v>0.97820908861705469</v>
      </c>
      <c r="CO103" s="18">
        <f t="shared" si="250"/>
        <v>5.8053968041416049E-2</v>
      </c>
      <c r="CP103" s="18">
        <f t="shared" si="251"/>
        <v>1.4300291236230001</v>
      </c>
      <c r="CR103" s="18">
        <f t="shared" si="252"/>
        <v>0.3638369001089492</v>
      </c>
      <c r="CS103" s="18">
        <f t="shared" si="253"/>
        <v>2.0810154389691915</v>
      </c>
      <c r="CT103" s="18">
        <f t="shared" si="254"/>
        <v>2.3555376472244927</v>
      </c>
    </row>
    <row r="104" spans="1:98" x14ac:dyDescent="0.2">
      <c r="A104" t="str">
        <f t="shared" si="209"/>
        <v>81 Process, plant and machine operatives</v>
      </c>
      <c r="B104" s="18">
        <f t="shared" si="210"/>
        <v>7.5249965129720264</v>
      </c>
      <c r="C104" s="18">
        <f t="shared" si="210"/>
        <v>-13.190451089783551</v>
      </c>
      <c r="D104" s="18">
        <f t="shared" si="210"/>
        <v>10.878606745206532</v>
      </c>
      <c r="E104" s="18">
        <f t="shared" si="210"/>
        <v>8.2532096591392268</v>
      </c>
      <c r="F104" s="18">
        <f t="shared" si="211"/>
        <v>7.5724060276524341</v>
      </c>
      <c r="H104" s="18">
        <f t="shared" si="212"/>
        <v>9.1213611493896618</v>
      </c>
      <c r="I104" s="18">
        <f t="shared" si="213"/>
        <v>5.3534227015501479</v>
      </c>
      <c r="J104" s="18">
        <f t="shared" si="214"/>
        <v>11.161670836764293</v>
      </c>
      <c r="L104" t="str">
        <f t="shared" si="255"/>
        <v>81 Process, plant and machine operatives</v>
      </c>
      <c r="M104" s="18">
        <f t="shared" si="215"/>
        <v>6.7701879112113561</v>
      </c>
      <c r="N104" s="18">
        <f t="shared" si="215"/>
        <v>-13.083666766675538</v>
      </c>
      <c r="O104" s="18">
        <f t="shared" si="215"/>
        <v>12.393040187244742</v>
      </c>
      <c r="P104" s="18">
        <f t="shared" si="215"/>
        <v>6.8944643881303724</v>
      </c>
      <c r="Q104" s="18">
        <f t="shared" si="216"/>
        <v>7.1881845601434291</v>
      </c>
      <c r="S104" s="18">
        <f t="shared" si="217"/>
        <v>8.6967644233570951</v>
      </c>
      <c r="T104" s="18">
        <f t="shared" si="218"/>
        <v>4.9417665758780815</v>
      </c>
      <c r="U104" s="18">
        <f t="shared" si="219"/>
        <v>10.63687783563676</v>
      </c>
      <c r="W104" t="str">
        <f t="shared" si="256"/>
        <v>81 Process, plant and machine operatives</v>
      </c>
      <c r="X104" s="18">
        <f t="shared" si="220"/>
        <v>-2.4112443406023809</v>
      </c>
      <c r="Y104" s="18">
        <f t="shared" si="220"/>
        <v>-3.4251149134789216</v>
      </c>
      <c r="Z104" s="18">
        <f t="shared" si="220"/>
        <v>10.522719868909313</v>
      </c>
      <c r="AA104" s="18">
        <f t="shared" si="220"/>
        <v>5.4039555577289011</v>
      </c>
      <c r="AB104" s="18">
        <f t="shared" si="221"/>
        <v>6.3942590753040207</v>
      </c>
      <c r="AD104" s="18">
        <f t="shared" si="222"/>
        <v>7.0833117631833531</v>
      </c>
      <c r="AE104" s="18">
        <f t="shared" si="223"/>
        <v>4.8728041684162227</v>
      </c>
      <c r="AF104" s="18">
        <f t="shared" si="224"/>
        <v>9.3709156995237066</v>
      </c>
      <c r="AH104" t="str">
        <f t="shared" si="257"/>
        <v>81 Process, plant and machine operatives</v>
      </c>
      <c r="AI104" s="18">
        <f t="shared" si="225"/>
        <v>-1.7673441756532182</v>
      </c>
      <c r="AJ104" s="18">
        <f t="shared" si="225"/>
        <v>-4.2121425760734628</v>
      </c>
      <c r="AK104" s="18">
        <f t="shared" si="225"/>
        <v>9.0199269430677464</v>
      </c>
      <c r="AL104" s="18">
        <f t="shared" si="225"/>
        <v>3.5595771430285472</v>
      </c>
      <c r="AM104" s="18">
        <f t="shared" si="226"/>
        <v>4.7240455840238837</v>
      </c>
      <c r="AO104" s="18">
        <f t="shared" si="227"/>
        <v>5.3486095330188554</v>
      </c>
      <c r="AP104" s="18">
        <f t="shared" si="228"/>
        <v>3.95751631915644</v>
      </c>
      <c r="AQ104" s="18">
        <f t="shared" si="229"/>
        <v>7.5385722032498048</v>
      </c>
      <c r="AS104" t="str">
        <f t="shared" si="258"/>
        <v>81 Process, plant and machine operatives</v>
      </c>
      <c r="AT104" s="18">
        <f t="shared" si="230"/>
        <v>-3.9841815671410541</v>
      </c>
      <c r="AU104" s="18">
        <f t="shared" si="230"/>
        <v>-7.0395325270765525</v>
      </c>
      <c r="AV104" s="18">
        <f t="shared" si="230"/>
        <v>8.1364107506899366</v>
      </c>
      <c r="AW104" s="18">
        <f t="shared" si="230"/>
        <v>3.2441648078667784</v>
      </c>
      <c r="AX104" s="18">
        <f t="shared" si="231"/>
        <v>4.0640743012755332</v>
      </c>
      <c r="AZ104" s="18">
        <f t="shared" si="232"/>
        <v>4.8498130430582265</v>
      </c>
      <c r="BA104" s="18">
        <f t="shared" si="233"/>
        <v>3.8787669994204688</v>
      </c>
      <c r="BB104" s="18">
        <f t="shared" si="234"/>
        <v>7.1166025691690171</v>
      </c>
      <c r="BD104" t="str">
        <f t="shared" si="259"/>
        <v>81 Process, plant and machine operatives</v>
      </c>
      <c r="BE104" s="18">
        <f t="shared" si="235"/>
        <v>0.49841621167343586</v>
      </c>
      <c r="BF104" s="18">
        <f t="shared" si="235"/>
        <v>-13.158234353413256</v>
      </c>
      <c r="BG104" s="18">
        <f t="shared" si="235"/>
        <v>6.8784562223462631</v>
      </c>
      <c r="BH104" s="18">
        <f t="shared" si="235"/>
        <v>1.6030453833880909</v>
      </c>
      <c r="BI104" s="18">
        <f t="shared" si="236"/>
        <v>2.2151858148156789</v>
      </c>
      <c r="BK104" s="18">
        <f t="shared" si="237"/>
        <v>3.331929976498138</v>
      </c>
      <c r="BL104" s="18">
        <f t="shared" si="238"/>
        <v>2.9030733720566859</v>
      </c>
      <c r="BM104" s="18">
        <f t="shared" si="239"/>
        <v>5.3041795037152228</v>
      </c>
      <c r="BO104" t="str">
        <f t="shared" si="260"/>
        <v>81 Process, plant and machine operatives</v>
      </c>
      <c r="BP104" s="18">
        <f t="shared" si="240"/>
        <v>-0.19188272937431528</v>
      </c>
      <c r="BQ104" s="18">
        <f t="shared" si="240"/>
        <v>-18.19824296974587</v>
      </c>
      <c r="BR104" s="18">
        <f t="shared" si="240"/>
        <v>6.9282860392328116</v>
      </c>
      <c r="BS104" s="18">
        <f t="shared" si="240"/>
        <v>0.10299505368163153</v>
      </c>
      <c r="BT104" s="18">
        <f t="shared" si="241"/>
        <v>0.9063561387458563</v>
      </c>
      <c r="BV104" s="18">
        <f t="shared" si="242"/>
        <v>2.3282584780331295</v>
      </c>
      <c r="BW104" s="18">
        <f t="shared" si="243"/>
        <v>3.0438703927804012</v>
      </c>
      <c r="BX104" s="18">
        <f t="shared" si="244"/>
        <v>4.6602263344716732</v>
      </c>
      <c r="BZ104" t="str">
        <f t="shared" si="261"/>
        <v>81 Process, plant and machine operatives</v>
      </c>
      <c r="CA104" s="18">
        <f t="shared" si="245"/>
        <v>-4.1285720172881231</v>
      </c>
      <c r="CB104" s="18">
        <f t="shared" si="245"/>
        <v>-13.225302749455658</v>
      </c>
      <c r="CC104" s="18">
        <f t="shared" si="245"/>
        <v>1.4316969963867443</v>
      </c>
      <c r="CD104" s="18">
        <f t="shared" si="245"/>
        <v>-6.6533476696934102</v>
      </c>
      <c r="CE104" s="18">
        <f t="shared" si="246"/>
        <v>-4.6346592245542713</v>
      </c>
      <c r="CG104" s="18">
        <f t="shared" si="247"/>
        <v>-4.032599990677344</v>
      </c>
      <c r="CH104" s="18">
        <f t="shared" si="248"/>
        <v>1.9250345772558353</v>
      </c>
      <c r="CI104" s="18">
        <f t="shared" si="249"/>
        <v>-0.92078659089990245</v>
      </c>
      <c r="CK104" t="str">
        <f t="shared" si="262"/>
        <v>81 Process, plant and machine operatives</v>
      </c>
      <c r="CL104" s="18">
        <f t="shared" si="250"/>
        <v>-9.8079247892331463</v>
      </c>
      <c r="CM104" s="18">
        <f t="shared" si="250"/>
        <v>-10.271452155362882</v>
      </c>
      <c r="CN104" s="18">
        <f t="shared" si="250"/>
        <v>-13.707581750063259</v>
      </c>
      <c r="CO104" s="18">
        <f t="shared" si="250"/>
        <v>-9.1361219600868182</v>
      </c>
      <c r="CP104" s="18">
        <f t="shared" si="251"/>
        <v>-10.660368326201407</v>
      </c>
      <c r="CR104" s="18">
        <f t="shared" si="252"/>
        <v>-10.68623605378367</v>
      </c>
      <c r="CS104" s="18">
        <f t="shared" si="253"/>
        <v>0.7092669118729189</v>
      </c>
      <c r="CT104" s="18">
        <f t="shared" si="254"/>
        <v>-7.8078913113713622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12.378457466083903</v>
      </c>
      <c r="C105" s="18">
        <f t="shared" si="210"/>
        <v>-24.818897449884325</v>
      </c>
      <c r="D105" s="18">
        <f t="shared" si="210"/>
        <v>11.094430698973046</v>
      </c>
      <c r="E105" s="18">
        <f t="shared" si="210"/>
        <v>6.0179294452280097</v>
      </c>
      <c r="F105" s="18">
        <f t="shared" si="211"/>
        <v>5.2925653307501763</v>
      </c>
      <c r="H105" s="18">
        <f t="shared" si="212"/>
        <v>7.6837839421937337</v>
      </c>
      <c r="I105" s="18">
        <f t="shared" si="213"/>
        <v>5.4598935421882766</v>
      </c>
      <c r="J105" s="18">
        <f t="shared" si="214"/>
        <v>10.136102146456039</v>
      </c>
      <c r="L105" t="str">
        <f t="shared" si="255"/>
        <v>82 Transport and mobile machine drivers and operatives</v>
      </c>
      <c r="M105" s="18">
        <f t="shared" si="215"/>
        <v>9.489274806102177</v>
      </c>
      <c r="N105" s="18">
        <f t="shared" si="215"/>
        <v>-19.828386924160533</v>
      </c>
      <c r="O105" s="18">
        <f t="shared" si="215"/>
        <v>9.6351644400087153</v>
      </c>
      <c r="P105" s="18">
        <f t="shared" si="215"/>
        <v>6.1010393496510718</v>
      </c>
      <c r="Q105" s="18">
        <f t="shared" si="216"/>
        <v>5.3320163419744437</v>
      </c>
      <c r="S105" s="18">
        <f t="shared" si="217"/>
        <v>7.266238024440419</v>
      </c>
      <c r="T105" s="18">
        <f t="shared" si="218"/>
        <v>5.1693446959698575</v>
      </c>
      <c r="U105" s="18">
        <f t="shared" si="219"/>
        <v>9.6708149732173343</v>
      </c>
      <c r="W105" t="str">
        <f t="shared" si="256"/>
        <v>82 Transport and mobile machine drivers and operatives</v>
      </c>
      <c r="X105" s="18">
        <f t="shared" si="220"/>
        <v>3.8986416875300689</v>
      </c>
      <c r="Y105" s="18">
        <f t="shared" si="220"/>
        <v>-2.3893520044375727</v>
      </c>
      <c r="Z105" s="18">
        <f t="shared" si="220"/>
        <v>5.4202714864987733</v>
      </c>
      <c r="AA105" s="18">
        <f t="shared" si="220"/>
        <v>4.1484380280698785</v>
      </c>
      <c r="AB105" s="18">
        <f t="shared" si="221"/>
        <v>4.121482028254686</v>
      </c>
      <c r="AD105" s="18">
        <f t="shared" si="222"/>
        <v>4.5706684277160514</v>
      </c>
      <c r="AE105" s="18">
        <f t="shared" si="223"/>
        <v>4.6108991930393417</v>
      </c>
      <c r="AF105" s="18">
        <f t="shared" si="224"/>
        <v>7.4085040935471191</v>
      </c>
      <c r="AH105" t="str">
        <f t="shared" si="257"/>
        <v>82 Transport and mobile machine drivers and operatives</v>
      </c>
      <c r="AI105" s="18">
        <f t="shared" si="225"/>
        <v>2.4869719024846804</v>
      </c>
      <c r="AJ105" s="18">
        <f t="shared" si="225"/>
        <v>-6.461421368197251</v>
      </c>
      <c r="AK105" s="18">
        <f t="shared" si="225"/>
        <v>4.9581816426041758</v>
      </c>
      <c r="AL105" s="18">
        <f t="shared" si="225"/>
        <v>2.5229523555476918</v>
      </c>
      <c r="AM105" s="18">
        <f t="shared" si="226"/>
        <v>2.6875296331497767</v>
      </c>
      <c r="AO105" s="18">
        <f t="shared" si="227"/>
        <v>3.3283518286735481</v>
      </c>
      <c r="AP105" s="18">
        <f t="shared" si="228"/>
        <v>4.2184150092453576</v>
      </c>
      <c r="AQ105" s="18">
        <f t="shared" si="229"/>
        <v>6.2782346861901761</v>
      </c>
      <c r="AS105" t="str">
        <f t="shared" si="258"/>
        <v>82 Transport and mobile machine drivers and operatives</v>
      </c>
      <c r="AT105" s="18">
        <f t="shared" si="230"/>
        <v>0.64376992291681479</v>
      </c>
      <c r="AU105" s="18">
        <f t="shared" si="230"/>
        <v>-6.2440772460780058</v>
      </c>
      <c r="AV105" s="18">
        <f t="shared" si="230"/>
        <v>4.2834364329399355</v>
      </c>
      <c r="AW105" s="18">
        <f t="shared" si="230"/>
        <v>2.2503823272206347</v>
      </c>
      <c r="AX105" s="18">
        <f t="shared" si="231"/>
        <v>2.325246434322592</v>
      </c>
      <c r="AZ105" s="18">
        <f t="shared" si="232"/>
        <v>2.9236245047966181</v>
      </c>
      <c r="BA105" s="18">
        <f t="shared" si="233"/>
        <v>4.1646075434307539</v>
      </c>
      <c r="BB105" s="18">
        <f t="shared" si="234"/>
        <v>5.9655629840307922</v>
      </c>
      <c r="BD105" t="str">
        <f t="shared" si="259"/>
        <v>82 Transport and mobile machine drivers and operatives</v>
      </c>
      <c r="BE105" s="18">
        <f t="shared" si="235"/>
        <v>4.1799648481955165</v>
      </c>
      <c r="BF105" s="18">
        <f t="shared" si="235"/>
        <v>-9.6782942459695214</v>
      </c>
      <c r="BG105" s="18">
        <f t="shared" si="235"/>
        <v>3.9603692478278552</v>
      </c>
      <c r="BH105" s="18">
        <f t="shared" si="235"/>
        <v>1.6218347620911677</v>
      </c>
      <c r="BI105" s="18">
        <f t="shared" si="236"/>
        <v>1.5956456588880785</v>
      </c>
      <c r="BK105" s="18">
        <f t="shared" si="237"/>
        <v>2.3954421421889416</v>
      </c>
      <c r="BL105" s="18">
        <f t="shared" si="238"/>
        <v>3.3713665190686637</v>
      </c>
      <c r="BM105" s="18">
        <f t="shared" si="239"/>
        <v>4.9721806620834919</v>
      </c>
      <c r="BO105" t="str">
        <f t="shared" si="260"/>
        <v>82 Transport and mobile machine drivers and operatives</v>
      </c>
      <c r="BP105" s="18">
        <f t="shared" si="240"/>
        <v>3.393009640401079</v>
      </c>
      <c r="BQ105" s="18">
        <f t="shared" si="240"/>
        <v>-16.884464089497421</v>
      </c>
      <c r="BR105" s="18">
        <f t="shared" si="240"/>
        <v>4.2212509957969768</v>
      </c>
      <c r="BS105" s="18">
        <f t="shared" si="240"/>
        <v>0.48877355895304841</v>
      </c>
      <c r="BT105" s="18">
        <f t="shared" si="241"/>
        <v>0.4419052898890552</v>
      </c>
      <c r="BV105" s="18">
        <f t="shared" si="242"/>
        <v>1.7178388770632713</v>
      </c>
      <c r="BW105" s="18">
        <f t="shared" si="243"/>
        <v>3.6014625357566388</v>
      </c>
      <c r="BX105" s="18">
        <f t="shared" si="244"/>
        <v>4.6987867393392113</v>
      </c>
      <c r="BZ105" t="str">
        <f t="shared" si="261"/>
        <v>82 Transport and mobile machine drivers and operatives</v>
      </c>
      <c r="CA105" s="18">
        <f t="shared" si="245"/>
        <v>-1.8543263749524419</v>
      </c>
      <c r="CB105" s="18">
        <f t="shared" si="245"/>
        <v>-10.781659292026379</v>
      </c>
      <c r="CC105" s="18">
        <f t="shared" si="245"/>
        <v>-1.7731745927393905</v>
      </c>
      <c r="CD105" s="18">
        <f t="shared" si="245"/>
        <v>-2.7679256020204601</v>
      </c>
      <c r="CE105" s="18">
        <f t="shared" si="246"/>
        <v>-2.981118765955737</v>
      </c>
      <c r="CG105" s="18">
        <f t="shared" si="247"/>
        <v>-2.4374663251064854</v>
      </c>
      <c r="CH105" s="18">
        <f t="shared" si="248"/>
        <v>2.2427092105741453</v>
      </c>
      <c r="CI105" s="18">
        <f t="shared" si="249"/>
        <v>0.54748057431066588</v>
      </c>
      <c r="CK105" t="str">
        <f t="shared" si="262"/>
        <v>82 Transport and mobile machine drivers and operatives</v>
      </c>
      <c r="CL105" s="18">
        <f t="shared" si="250"/>
        <v>0.21866730116784083</v>
      </c>
      <c r="CM105" s="18">
        <f t="shared" si="250"/>
        <v>-8.2505677443011187</v>
      </c>
      <c r="CN105" s="18">
        <f t="shared" si="250"/>
        <v>-8.1361073684473091</v>
      </c>
      <c r="CO105" s="18">
        <f t="shared" si="250"/>
        <v>-7.0772602144535508</v>
      </c>
      <c r="CP105" s="18">
        <f t="shared" si="251"/>
        <v>-7.482960022782315</v>
      </c>
      <c r="CR105" s="18">
        <f t="shared" si="252"/>
        <v>-7.4315584262308887</v>
      </c>
      <c r="CS105" s="18">
        <f t="shared" si="253"/>
        <v>1.4287753337653086</v>
      </c>
      <c r="CT105" s="18">
        <f t="shared" si="254"/>
        <v>-3.8938492028761207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0.38869024209995384</v>
      </c>
      <c r="C106" s="18">
        <f t="shared" si="210"/>
        <v>-21.254215812374213</v>
      </c>
      <c r="D106" s="18">
        <f t="shared" si="210"/>
        <v>4.2764599759519628</v>
      </c>
      <c r="E106" s="18">
        <f t="shared" si="210"/>
        <v>5.5466396785221805</v>
      </c>
      <c r="F106" s="18">
        <f t="shared" si="211"/>
        <v>3.2405183008112459</v>
      </c>
      <c r="H106" s="18">
        <f t="shared" si="212"/>
        <v>5.1215365838673588</v>
      </c>
      <c r="I106" s="18">
        <f t="shared" si="213"/>
        <v>4.333100912999277</v>
      </c>
      <c r="J106" s="18">
        <f t="shared" si="214"/>
        <v>7.6103147344394051</v>
      </c>
      <c r="L106" t="str">
        <f t="shared" si="255"/>
        <v>91 Elementary trades and related occupations</v>
      </c>
      <c r="M106" s="18">
        <f t="shared" si="215"/>
        <v>5.6297223488615655</v>
      </c>
      <c r="N106" s="18">
        <f t="shared" si="215"/>
        <v>-33.618966574158492</v>
      </c>
      <c r="O106" s="18">
        <f t="shared" si="215"/>
        <v>6.8145619509454969</v>
      </c>
      <c r="P106" s="18">
        <f t="shared" si="215"/>
        <v>6.5469499106380002</v>
      </c>
      <c r="Q106" s="18">
        <f t="shared" si="216"/>
        <v>3.5232527159511084</v>
      </c>
      <c r="S106" s="18">
        <f t="shared" si="217"/>
        <v>6.6360793440783272</v>
      </c>
      <c r="T106" s="18">
        <f t="shared" si="218"/>
        <v>4.3214418944610866</v>
      </c>
      <c r="U106" s="18">
        <f t="shared" si="219"/>
        <v>8.7266566692477898</v>
      </c>
      <c r="W106" t="str">
        <f t="shared" si="256"/>
        <v>91 Elementary trades and related occupations</v>
      </c>
      <c r="X106" s="18">
        <f t="shared" si="220"/>
        <v>-5.5151363694554423</v>
      </c>
      <c r="Y106" s="18">
        <f t="shared" si="220"/>
        <v>-11.052527358158205</v>
      </c>
      <c r="Z106" s="18">
        <f t="shared" si="220"/>
        <v>0.8240857112910227</v>
      </c>
      <c r="AA106" s="18">
        <f t="shared" si="220"/>
        <v>2.057972538421482</v>
      </c>
      <c r="AB106" s="18">
        <f t="shared" si="221"/>
        <v>0.80081127932776219</v>
      </c>
      <c r="AD106" s="18">
        <f t="shared" si="222"/>
        <v>1.645008176433449</v>
      </c>
      <c r="AE106" s="18">
        <f t="shared" si="223"/>
        <v>3.638478780623311</v>
      </c>
      <c r="AF106" s="18">
        <f t="shared" si="224"/>
        <v>4.6824253443775499</v>
      </c>
      <c r="AH106" t="str">
        <f t="shared" si="257"/>
        <v>91 Elementary trades and related occupations</v>
      </c>
      <c r="AI106" s="18">
        <f t="shared" si="225"/>
        <v>-4.8936691720578462</v>
      </c>
      <c r="AJ106" s="18">
        <f t="shared" si="225"/>
        <v>-17.565973902890075</v>
      </c>
      <c r="AK106" s="18">
        <f t="shared" si="225"/>
        <v>1.083417393178987</v>
      </c>
      <c r="AL106" s="18">
        <f t="shared" si="225"/>
        <v>2.559850715868639</v>
      </c>
      <c r="AM106" s="18">
        <f t="shared" si="226"/>
        <v>0.71171538818119995</v>
      </c>
      <c r="AO106" s="18">
        <f t="shared" si="227"/>
        <v>2.0653255965184858</v>
      </c>
      <c r="AP106" s="18">
        <f t="shared" si="228"/>
        <v>3.6150554570155036</v>
      </c>
      <c r="AQ106" s="18">
        <f t="shared" si="229"/>
        <v>4.9440011337711587</v>
      </c>
      <c r="AS106" t="str">
        <f t="shared" si="258"/>
        <v>91 Elementary trades and related occupations</v>
      </c>
      <c r="AT106" s="18">
        <f t="shared" si="230"/>
        <v>-4.7095852470687376</v>
      </c>
      <c r="AU106" s="18">
        <f t="shared" si="230"/>
        <v>-10.550626608444579</v>
      </c>
      <c r="AV106" s="18">
        <f t="shared" si="230"/>
        <v>0.54690172935236703</v>
      </c>
      <c r="AW106" s="18">
        <f t="shared" si="230"/>
        <v>1.5342476513373837</v>
      </c>
      <c r="AX106" s="18">
        <f t="shared" si="231"/>
        <v>0.42611097009039867</v>
      </c>
      <c r="AZ106" s="18">
        <f t="shared" si="232"/>
        <v>1.2040597416441035</v>
      </c>
      <c r="BA106" s="18">
        <f t="shared" si="233"/>
        <v>3.1224656586392507</v>
      </c>
      <c r="BB106" s="18">
        <f t="shared" si="234"/>
        <v>3.929202286863509</v>
      </c>
      <c r="BD106" t="str">
        <f t="shared" si="259"/>
        <v>91 Elementary trades and related occupations</v>
      </c>
      <c r="BE106" s="18">
        <f t="shared" si="235"/>
        <v>-0.4939676603003762</v>
      </c>
      <c r="BF106" s="18">
        <f t="shared" si="235"/>
        <v>-18.786574730220597</v>
      </c>
      <c r="BG106" s="18">
        <f t="shared" si="235"/>
        <v>0.4281662143524434</v>
      </c>
      <c r="BH106" s="18">
        <f t="shared" si="235"/>
        <v>1.9793850939433089</v>
      </c>
      <c r="BI106" s="18">
        <f t="shared" si="236"/>
        <v>5.8004268289058025E-2</v>
      </c>
      <c r="BK106" s="18">
        <f t="shared" si="237"/>
        <v>1.4596680015478869</v>
      </c>
      <c r="BL106" s="18">
        <f t="shared" si="238"/>
        <v>2.1877818598285526</v>
      </c>
      <c r="BM106" s="18">
        <f t="shared" si="239"/>
        <v>3.2952538443347335</v>
      </c>
      <c r="BO106" t="str">
        <f t="shared" si="260"/>
        <v>91 Elementary trades and related occupations</v>
      </c>
      <c r="BP106" s="18">
        <f t="shared" si="240"/>
        <v>-2.1901708462949365</v>
      </c>
      <c r="BQ106" s="18">
        <f t="shared" si="240"/>
        <v>-18.198943554052395</v>
      </c>
      <c r="BR106" s="18">
        <f t="shared" si="240"/>
        <v>-0.70154031415531337</v>
      </c>
      <c r="BS106" s="18">
        <f t="shared" si="240"/>
        <v>0.17135712537454939</v>
      </c>
      <c r="BT106" s="18">
        <f t="shared" si="241"/>
        <v>-1.3591762268702512</v>
      </c>
      <c r="BV106" s="18">
        <f t="shared" si="242"/>
        <v>-0.12045796606883208</v>
      </c>
      <c r="BW106" s="18">
        <f t="shared" si="243"/>
        <v>2.1776065888953866</v>
      </c>
      <c r="BX106" s="18">
        <f t="shared" si="244"/>
        <v>2.0887192768614282</v>
      </c>
      <c r="BZ106" t="str">
        <f t="shared" si="261"/>
        <v>91 Elementary trades and related occupations</v>
      </c>
      <c r="CA106" s="18">
        <f t="shared" si="245"/>
        <v>-4.4517045818111551</v>
      </c>
      <c r="CB106" s="18">
        <f t="shared" si="245"/>
        <v>-14.919910006986271</v>
      </c>
      <c r="CC106" s="18">
        <f t="shared" si="245"/>
        <v>-5.0056882347725651</v>
      </c>
      <c r="CD106" s="18">
        <f t="shared" si="245"/>
        <v>-2.7318131921260203</v>
      </c>
      <c r="CE106" s="18">
        <f t="shared" si="246"/>
        <v>-4.2527059388215545</v>
      </c>
      <c r="CG106" s="18">
        <f t="shared" si="247"/>
        <v>-3.4957558237484476</v>
      </c>
      <c r="CH106" s="18">
        <f t="shared" si="248"/>
        <v>1.7266198395036847</v>
      </c>
      <c r="CI106" s="18">
        <f t="shared" si="249"/>
        <v>-0.85486182604429528</v>
      </c>
      <c r="CK106" t="str">
        <f t="shared" si="262"/>
        <v>91 Elementary trades and related occupations</v>
      </c>
      <c r="CL106" s="18">
        <f t="shared" si="250"/>
        <v>-7.4964931324198902</v>
      </c>
      <c r="CM106" s="18">
        <f t="shared" si="250"/>
        <v>-5.0252981383092425</v>
      </c>
      <c r="CN106" s="18">
        <f t="shared" si="250"/>
        <v>-9.6031557815476454</v>
      </c>
      <c r="CO106" s="18">
        <f t="shared" si="250"/>
        <v>-3.9574157389628328</v>
      </c>
      <c r="CP106" s="18">
        <f t="shared" si="251"/>
        <v>-5.8244226887033008</v>
      </c>
      <c r="CR106" s="18">
        <f t="shared" si="252"/>
        <v>-5.8774579584816022</v>
      </c>
      <c r="CS106" s="18">
        <f t="shared" si="253"/>
        <v>1.1570981290514037</v>
      </c>
      <c r="CT106" s="18">
        <f t="shared" si="254"/>
        <v>-3.4406549566368017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10.925420565610233</v>
      </c>
      <c r="C107" s="18">
        <f t="shared" si="210"/>
        <v>-11.600392997766541</v>
      </c>
      <c r="D107" s="18">
        <f t="shared" si="210"/>
        <v>8.5300085028520378</v>
      </c>
      <c r="E107" s="18">
        <f t="shared" si="210"/>
        <v>5.2934972806481184</v>
      </c>
      <c r="F107" s="18">
        <f t="shared" si="211"/>
        <v>5.1389024876872025</v>
      </c>
      <c r="H107" s="18">
        <f t="shared" si="212"/>
        <v>6.3614655695490852</v>
      </c>
      <c r="I107" s="18">
        <f t="shared" si="213"/>
        <v>4.5393841605187113</v>
      </c>
      <c r="J107" s="18">
        <f t="shared" si="214"/>
        <v>8.6446453648156627</v>
      </c>
      <c r="L107" t="str">
        <f t="shared" ref="L107" si="263">A107</f>
        <v>92 Elementary administration and service occupations</v>
      </c>
      <c r="M107" s="18">
        <f t="shared" si="215"/>
        <v>12.164913782796871</v>
      </c>
      <c r="N107" s="18">
        <f t="shared" si="215"/>
        <v>-4.5232784668027044</v>
      </c>
      <c r="O107" s="18">
        <f t="shared" si="215"/>
        <v>8.7992607879583407</v>
      </c>
      <c r="P107" s="18">
        <f t="shared" si="215"/>
        <v>7.5567173085369976</v>
      </c>
      <c r="Q107" s="18">
        <f t="shared" si="216"/>
        <v>7.1427189185494955</v>
      </c>
      <c r="S107" s="18">
        <f t="shared" si="217"/>
        <v>7.9693136909493978</v>
      </c>
      <c r="T107" s="18">
        <f t="shared" si="218"/>
        <v>5.0063645957239</v>
      </c>
      <c r="U107" s="18">
        <f t="shared" si="219"/>
        <v>10.108524955420229</v>
      </c>
      <c r="W107" t="str">
        <f t="shared" ref="W107" si="264">A107</f>
        <v>92 Elementary administration and service occupations</v>
      </c>
      <c r="X107" s="18">
        <f t="shared" si="220"/>
        <v>3.1700830976127747</v>
      </c>
      <c r="Y107" s="18">
        <f t="shared" si="220"/>
        <v>9.8509147059689042</v>
      </c>
      <c r="Z107" s="18">
        <f t="shared" si="220"/>
        <v>4.2733253841046981</v>
      </c>
      <c r="AA107" s="18">
        <f t="shared" si="220"/>
        <v>3.3386657478693404</v>
      </c>
      <c r="AB107" s="18">
        <f t="shared" si="221"/>
        <v>4.0264177688930758</v>
      </c>
      <c r="AD107" s="18">
        <f t="shared" si="222"/>
        <v>3.649284357286886</v>
      </c>
      <c r="AE107" s="18">
        <f t="shared" si="223"/>
        <v>4.3715579089373513</v>
      </c>
      <c r="AF107" s="18">
        <f t="shared" si="224"/>
        <v>6.6097164587443968</v>
      </c>
      <c r="AH107" t="str">
        <f t="shared" ref="AH107" si="265">L107</f>
        <v>92 Elementary administration and service occupations</v>
      </c>
      <c r="AI107" s="18">
        <f t="shared" si="225"/>
        <v>2.8216654205425629</v>
      </c>
      <c r="AJ107" s="18">
        <f t="shared" si="225"/>
        <v>9.8472571240577622</v>
      </c>
      <c r="AK107" s="18">
        <f t="shared" si="225"/>
        <v>3.9890910562221382</v>
      </c>
      <c r="AL107" s="18">
        <f t="shared" si="225"/>
        <v>3.8029259549187566</v>
      </c>
      <c r="AM107" s="18">
        <f t="shared" si="226"/>
        <v>4.2291041744269009</v>
      </c>
      <c r="AO107" s="18">
        <f t="shared" si="227"/>
        <v>3.8649439281224662</v>
      </c>
      <c r="AP107" s="18">
        <f t="shared" si="228"/>
        <v>4.1296152871559633</v>
      </c>
      <c r="AQ107" s="18">
        <f t="shared" si="229"/>
        <v>6.5803109086573386</v>
      </c>
      <c r="AS107" t="str">
        <f t="shared" ref="AS107" si="266">W107</f>
        <v>92 Elementary administration and service occupations</v>
      </c>
      <c r="AT107" s="18">
        <f t="shared" si="230"/>
        <v>2.0849743082674843</v>
      </c>
      <c r="AU107" s="18">
        <f t="shared" si="230"/>
        <v>9.5743160074482248</v>
      </c>
      <c r="AV107" s="18">
        <f t="shared" si="230"/>
        <v>3.9269885678600014</v>
      </c>
      <c r="AW107" s="18">
        <f t="shared" si="230"/>
        <v>3.7665773280749937</v>
      </c>
      <c r="AX107" s="18">
        <f t="shared" si="231"/>
        <v>4.1706413007141174</v>
      </c>
      <c r="AZ107" s="18">
        <f t="shared" si="232"/>
        <v>3.8200202119313298</v>
      </c>
      <c r="BA107" s="18">
        <f t="shared" si="233"/>
        <v>4.2003234000776546</v>
      </c>
      <c r="BB107" s="18">
        <f t="shared" si="234"/>
        <v>6.6003751923426224</v>
      </c>
      <c r="BD107" t="str">
        <f t="shared" ref="BD107" si="267">AH107</f>
        <v>92 Elementary administration and service occupations</v>
      </c>
      <c r="BE107" s="18">
        <f t="shared" si="235"/>
        <v>1.6336308008561007</v>
      </c>
      <c r="BF107" s="18">
        <f t="shared" si="235"/>
        <v>-8.3510439545681603</v>
      </c>
      <c r="BG107" s="18">
        <f t="shared" si="235"/>
        <v>0.50110606985416251</v>
      </c>
      <c r="BH107" s="18">
        <f t="shared" si="235"/>
        <v>-0.65307434249058938</v>
      </c>
      <c r="BI107" s="18">
        <f t="shared" si="236"/>
        <v>-0.7951560698035709</v>
      </c>
      <c r="BK107" s="18">
        <f t="shared" si="237"/>
        <v>-0.26982787330653846</v>
      </c>
      <c r="BL107" s="18">
        <f t="shared" si="238"/>
        <v>2.7329808856545679</v>
      </c>
      <c r="BM107" s="18">
        <f t="shared" si="239"/>
        <v>2.5491597653325204</v>
      </c>
      <c r="BO107" t="str">
        <f t="shared" ref="BO107" si="268">AS107</f>
        <v>92 Elementary administration and service occupations</v>
      </c>
      <c r="BP107" s="18">
        <f t="shared" si="240"/>
        <v>3.5210252623531391</v>
      </c>
      <c r="BQ107" s="18">
        <f t="shared" si="240"/>
        <v>-18.835309876071694</v>
      </c>
      <c r="BR107" s="18">
        <f t="shared" si="240"/>
        <v>2.5098686536335624</v>
      </c>
      <c r="BS107" s="18">
        <f t="shared" si="240"/>
        <v>-0.63693828983941714</v>
      </c>
      <c r="BT107" s="18">
        <f t="shared" si="241"/>
        <v>-0.92471661802211447</v>
      </c>
      <c r="BV107" s="18">
        <f t="shared" si="242"/>
        <v>0.40111497382309125</v>
      </c>
      <c r="BW107" s="18">
        <f t="shared" si="243"/>
        <v>3.0223084521106669</v>
      </c>
      <c r="BX107" s="18">
        <f t="shared" si="244"/>
        <v>3.2893438578903256</v>
      </c>
      <c r="BZ107" t="str">
        <f t="shared" ref="BZ107" si="269">BD107</f>
        <v>92 Elementary administration and service occupations</v>
      </c>
      <c r="CA107" s="18">
        <f t="shared" si="245"/>
        <v>0.67613210950709934</v>
      </c>
      <c r="CB107" s="18">
        <f t="shared" si="245"/>
        <v>-15.930044184109471</v>
      </c>
      <c r="CC107" s="18">
        <f t="shared" si="245"/>
        <v>-1.648352441267209</v>
      </c>
      <c r="CD107" s="18">
        <f t="shared" si="245"/>
        <v>-4.341727509183146</v>
      </c>
      <c r="CE107" s="18">
        <f t="shared" si="246"/>
        <v>-4.2837011407157677</v>
      </c>
      <c r="CG107" s="18">
        <f t="shared" si="247"/>
        <v>-3.4522325785852348</v>
      </c>
      <c r="CH107" s="18">
        <f t="shared" si="248"/>
        <v>1.971942647761904</v>
      </c>
      <c r="CI107" s="18">
        <f t="shared" si="249"/>
        <v>-0.47758408993709978</v>
      </c>
      <c r="CK107" t="str">
        <f t="shared" ref="CK107" si="270">BO107</f>
        <v>92 Elementary administration and service occupations</v>
      </c>
      <c r="CL107" s="18">
        <f t="shared" si="250"/>
        <v>-7.4392351027520949</v>
      </c>
      <c r="CM107" s="18">
        <f t="shared" si="250"/>
        <v>-2.4390130826801637</v>
      </c>
      <c r="CN107" s="18">
        <f t="shared" si="250"/>
        <v>-9.0331298894672614</v>
      </c>
      <c r="CO107" s="18">
        <f t="shared" si="250"/>
        <v>-5.4387585008556343</v>
      </c>
      <c r="CP107" s="18">
        <f t="shared" si="251"/>
        <v>-6.3944700712723623</v>
      </c>
      <c r="CR107" s="18">
        <f t="shared" si="252"/>
        <v>-6.6523918723013331</v>
      </c>
      <c r="CS107" s="18">
        <f t="shared" si="253"/>
        <v>1.0606383222369287</v>
      </c>
      <c r="CT107" s="18">
        <f t="shared" si="254"/>
        <v>-4.1738222455446561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8.6325050525626104</v>
      </c>
      <c r="C109" s="26">
        <f>IF(AND(D$6-C$6 &lt;&gt; 0,C35&lt;&gt;0,D35&lt;&gt;0),(EXP(LN(D35/C35)/(D$6-C$6))-1)*100,0)</f>
        <v>-3.2321288415539828</v>
      </c>
      <c r="D109" s="26">
        <f>IF(AND(E$6-D$6 &lt;&gt; 0,D35&lt;&gt;0,E35&lt;&gt;0),(EXP(LN(E35/D35)/(E$6-D$6))-1)*100,0)</f>
        <v>5.3041029033115583</v>
      </c>
      <c r="E109" s="26">
        <f>IF(AND(F$6-E$6 &lt;&gt; 0,E35&lt;&gt;0,F35&lt;&gt;0),(EXP(LN(F35/E35)/(F$6-E$6))-1)*100,0)</f>
        <v>4.0147065318297814</v>
      </c>
      <c r="F109" s="26">
        <f>IF(AND(F$6-C$6 &lt;&gt; 0,C35&lt;&gt;0,F35&lt;&gt;0),(EXP(LN(F35/C35)/(F$6-C$6))-1)*100,0)</f>
        <v>3.9457101595209432</v>
      </c>
      <c r="H109" s="26">
        <f t="shared" ref="H109" si="271">IF($F$6-$D$6 &lt;&gt; 0,(EXP(LN(1+(H72/100))/($F$6-$D$6))-1)*100,0)</f>
        <v>4.4427414829361078</v>
      </c>
      <c r="I109" s="26">
        <f t="shared" ref="I109" si="272">IF(D35&gt;0,((1+(I35/D35))^(1/($F$6-$D$6))-1)*100,0)</f>
        <v>3.5332670783623454</v>
      </c>
      <c r="J109" s="26">
        <f t="shared" ref="J109" si="273">IF($F$6-$D$6 &lt;&gt; 0,(EXP(LN(1+(J72/100))/($F$6-$D$6))-1)*100,0)</f>
        <v>6.5852143353916759</v>
      </c>
      <c r="L109" s="24" t="str">
        <f>L35</f>
        <v>All occupations</v>
      </c>
      <c r="M109" s="26">
        <f>IF(AND(N$6-M$6 &lt;&gt; 0,M35&lt;&gt;0,N35&lt;&gt;0),(EXP(LN(N35/M35)/(N$6-M$6))-1)*100,0)</f>
        <v>9.0514315831998093</v>
      </c>
      <c r="N109" s="26">
        <f>IF(AND(O$6-N$6 &lt;&gt; 0,N35&lt;&gt;0,O35&lt;&gt;0),(EXP(LN(O35/N35)/(O$6-N$6))-1)*100,0)</f>
        <v>-0.66920576216397132</v>
      </c>
      <c r="O109" s="26">
        <f>IF(AND(P$6-O$6 &lt;&gt; 0,O35&lt;&gt;0,P35&lt;&gt;0),(EXP(LN(P35/O35)/(P$6-O$6))-1)*100,0)</f>
        <v>4.9234300737676095</v>
      </c>
      <c r="P109" s="26">
        <f>IF(AND(Q$6-P$6 &lt;&gt; 0,P35&lt;&gt;0,Q35&lt;&gt;0),(EXP(LN(Q35/P35)/(Q$6-P$6))-1)*100,0)</f>
        <v>4.0743246260723343</v>
      </c>
      <c r="Q109" s="26">
        <f>IF(AND(Q$6-N$6 &lt;&gt; 0,N35&lt;&gt;0,Q35&lt;&gt;0),(EXP(LN(Q35/N35)/(Q$6-N$6))-1)*100,0)</f>
        <v>4.0351613302445299</v>
      </c>
      <c r="S109" s="26">
        <f t="shared" ref="S109" si="274">IF($F$6-$D$6 &lt;&gt; 0,(EXP(LN(1+(S72/100))/($F$6-$D$6))-1)*100,0)</f>
        <v>4.3565935175439163</v>
      </c>
      <c r="T109" s="26">
        <f t="shared" ref="T109" si="275">IF(O35&gt;0,((1+(T35/O35))^(1/($F$6-$D$6))-1)*100,0)</f>
        <v>3.6198002312685773</v>
      </c>
      <c r="U109" s="26">
        <f t="shared" ref="U109" si="276">IF($F$6-$D$6 &lt;&gt; 0,(EXP(LN(1+(U72/100))/($F$6-$D$6))-1)*100,0)</f>
        <v>6.5787078899223195</v>
      </c>
      <c r="W109" s="24" t="str">
        <f>W35</f>
        <v>All occupations</v>
      </c>
      <c r="X109" s="26">
        <f>IF(AND(Y$6-X$6 &lt;&gt; 0,X35&lt;&gt;0,Y35&lt;&gt;0),(EXP(LN(Y35/X35)/(Y$6-X$6))-1)*100,0)</f>
        <v>-4.8428824564461515E-3</v>
      </c>
      <c r="Y109" s="26">
        <f>IF(AND(Z$6-Y$6 &lt;&gt; 0,Y35&lt;&gt;0,Z35&lt;&gt;0),(EXP(LN(Z35/Y35)/(Z$6-Y$6))-1)*100,0)</f>
        <v>10.729203402004451</v>
      </c>
      <c r="Z109" s="26">
        <f>IF(AND(AA$6-Z$6 &lt;&gt; 0,Z35&lt;&gt;0,AA35&lt;&gt;0),(EXP(LN(AA35/Z35)/(AA$6-Z$6))-1)*100,0)</f>
        <v>1.3437797752471559</v>
      </c>
      <c r="AA109" s="26">
        <f>IF(AND(AB$6-AA$6 &lt;&gt; 0,AA35&lt;&gt;0,AB35&lt;&gt;0),(EXP(LN(AB35/AA35)/(AB$6-AA$6))-1)*100,0)</f>
        <v>1.554775811852771</v>
      </c>
      <c r="AB109" s="26">
        <f>IF(AND(AB$6-Y$6 &lt;&gt; 0,Y35&lt;&gt;0,AB35&lt;&gt;0),(EXP(LN(AB35/Y35)/(AB$6-Y$6))-1)*100,0)</f>
        <v>2.0388837311007713</v>
      </c>
      <c r="AD109" s="26">
        <f t="shared" ref="AD109" si="277">IF($F$6-$D$6 &lt;&gt; 0,(EXP(LN(1+(AD72/100))/($F$6-$D$6))-1)*100,0)</f>
        <v>1.4843950347410706</v>
      </c>
      <c r="AE109" s="26">
        <f t="shared" ref="AE109" si="278">IF(Z35&gt;0,((1+(AE35/Z35))^(1/($F$6-$D$6))-1)*100,0)</f>
        <v>3.276888488233376</v>
      </c>
      <c r="AF109" s="26">
        <f t="shared" ref="AF109" si="279">IF($F$6-$D$6 &lt;&gt; 0,(EXP(LN(1+(AF72/100))/($F$6-$D$6))-1)*100,0)</f>
        <v>4.2587528909114658</v>
      </c>
      <c r="AH109" s="24" t="str">
        <f>AH35</f>
        <v>All occupations</v>
      </c>
      <c r="AI109" s="26">
        <f>IF(AND(AJ$6-AI$6 &lt;&gt; 0,AI35&lt;&gt;0,AJ35&lt;&gt;0),(EXP(LN(AJ35/AI35)/(AJ$6-AI$6))-1)*100,0)</f>
        <v>-1.705468106683472</v>
      </c>
      <c r="AJ109" s="26">
        <f>IF(AND(AK$6-AJ$6 &lt;&gt; 0,AJ35&lt;&gt;0,AK35&lt;&gt;0),(EXP(LN(AK35/AJ35)/(AK$6-AJ$6))-1)*100,0)</f>
        <v>11.196870763695422</v>
      </c>
      <c r="AK109" s="26">
        <f>IF(AND(AL$6-AK$6 &lt;&gt; 0,AK35&lt;&gt;0,AL35&lt;&gt;0),(EXP(LN(AL35/AK35)/(AL$6-AK$6))-1)*100,0)</f>
        <v>-0.25221061297938663</v>
      </c>
      <c r="AL109" s="26">
        <f>IF(AND(AM$6-AL$6 &lt;&gt; 0,AL35&lt;&gt;0,AM35&lt;&gt;0),(EXP(LN(AM35/AL35)/(AM$6-AL$6))-1)*100,0)</f>
        <v>1.165310899026939</v>
      </c>
      <c r="AM109" s="26">
        <f>IF(AND(AM$6-AJ$6 &lt;&gt; 0,AJ35&lt;&gt;0,AM35&lt;&gt;0),(EXP(LN(AM35/AJ35)/(AM$6-AJ$6))-1)*100,0)</f>
        <v>1.3171169346056111</v>
      </c>
      <c r="AO109" s="26">
        <f t="shared" ref="AO109" si="280">IF($F$6-$D$6 &lt;&gt; 0,(EXP(LN(1+(AO72/100))/($F$6-$D$6))-1)*100,0)</f>
        <v>0.69057947383719398</v>
      </c>
      <c r="AP109" s="26">
        <f t="shared" ref="AP109" si="281">IF(AK35&gt;0,((1+(AP35/AK35))^(1/($F$6-$D$6))-1)*100,0)</f>
        <v>2.9829996317973784</v>
      </c>
      <c r="AQ109" s="26">
        <f t="shared" ref="AQ109" si="282">IF($F$6-$D$6 &lt;&gt; 0,(EXP(LN(1+(AQ72/100))/($F$6-$D$6))-1)*100,0)</f>
        <v>3.4483929088949372</v>
      </c>
      <c r="AS109" s="24" t="str">
        <f>AS35</f>
        <v>All occupations</v>
      </c>
      <c r="AT109" s="26">
        <f>IF(AND(AU$6-AT$6 &lt;&gt; 0,AT35&lt;&gt;0,AU35&lt;&gt;0),(EXP(LN(AU35/AT35)/(AU$6-AT$6))-1)*100,0)</f>
        <v>-1.0366649949502316</v>
      </c>
      <c r="AU109" s="26">
        <f>IF(AND(AV$6-AU$6 &lt;&gt; 0,AU35&lt;&gt;0,AV35&lt;&gt;0),(EXP(LN(AV35/AU35)/(AV$6-AU$6))-1)*100,0)</f>
        <v>8.7789909013052956</v>
      </c>
      <c r="AV109" s="26">
        <f>IF(AND(AW$6-AV$6 &lt;&gt; 0,AV35&lt;&gt;0,AW35&lt;&gt;0),(EXP(LN(AW35/AV35)/(AW$6-AV$6))-1)*100,0)</f>
        <v>0.84147132020362392</v>
      </c>
      <c r="AW109" s="26">
        <f>IF(AND(AX$6-AW$6 &lt;&gt; 0,AW35&lt;&gt;0,AX35&lt;&gt;0),(EXP(LN(AX35/AW35)/(AX$6-AW$6))-1)*100,0)</f>
        <v>1.5660417760130052</v>
      </c>
      <c r="AX109" s="26">
        <f>IF(AND(AX$6-AU$6 &lt;&gt; 0,AU35&lt;&gt;0,AX35&lt;&gt;0),(EXP(LN(AX35/AU35)/(AX$6-AU$6))-1)*100,0)</f>
        <v>1.7745370479671729</v>
      </c>
      <c r="AZ109" s="26">
        <f t="shared" ref="AZ109" si="283">IF($F$6-$D$6 &lt;&gt; 0,(EXP(LN(1+(AZ72/100))/($F$6-$D$6))-1)*100,0)</f>
        <v>1.3239416620472788</v>
      </c>
      <c r="BA109" s="26">
        <f t="shared" ref="BA109" si="284">IF(AV35&gt;0,((1+(BA35/AV35))^(1/($F$6-$D$6))-1)*100,0)</f>
        <v>3.0503443515305984</v>
      </c>
      <c r="BB109" s="26">
        <f t="shared" ref="BB109" si="285">IF($F$6-$D$6 &lt;&gt; 0,(EXP(LN(1+(BB72/100))/($F$6-$D$6))-1)*100,0)</f>
        <v>3.9481569440271924</v>
      </c>
      <c r="BD109" s="24" t="str">
        <f>BD35</f>
        <v>All occupations</v>
      </c>
      <c r="BE109" s="26">
        <f>IF(AND(BF$6-BE$6 &lt;&gt; 0,BE35&lt;&gt;0,BF35&lt;&gt;0),(EXP(LN(BF35/BE35)/(BF$6-BE$6))-1)*100,0)</f>
        <v>2.2989889013650178</v>
      </c>
      <c r="BF109" s="26">
        <f>IF(AND(BG$6-BF$6 &lt;&gt; 0,BF35&lt;&gt;0,BG35&lt;&gt;0),(EXP(LN(BG35/BF35)/(BG$6-BF$6))-1)*100,0)</f>
        <v>-4.954735353670281</v>
      </c>
      <c r="BG109" s="26">
        <f>IF(AND(BH$6-BG$6 &lt;&gt; 0,BG35&lt;&gt;0,BH35&lt;&gt;0),(EXP(LN(BH35/BG35)/(BH$6-BG$6))-1)*100,0)</f>
        <v>0.78769381440053632</v>
      </c>
      <c r="BH109" s="26">
        <f>IF(AND(BI$6-BH$6 &lt;&gt; 0,BH35&lt;&gt;0,BI35&lt;&gt;0),(EXP(LN(BI35/BH35)/(BI$6-BH$6))-1)*100,0)</f>
        <v>0.14236859119001188</v>
      </c>
      <c r="BI109" s="26">
        <f>IF(AND(BI$6-BF$6 &lt;&gt; 0,BF35&lt;&gt;0,BI35&lt;&gt;0),(EXP(LN(BI35/BF35)/(BI$6-BF$6))-1)*100,0)</f>
        <v>1.6502496047121618E-2</v>
      </c>
      <c r="BK109" s="26">
        <f t="shared" ref="BK109" si="286">IF($F$6-$D$6 &lt;&gt; 0,(EXP(LN(1+(BK72/100))/($F$6-$D$6))-1)*100,0)</f>
        <v>0.35701658759832444</v>
      </c>
      <c r="BL109" s="26">
        <f t="shared" ref="BL109" si="287">IF(BG35&gt;0,((1+(BL35/BG35))^(1/($F$6-$D$6))-1)*100,0)</f>
        <v>2.5880924739495326</v>
      </c>
      <c r="BM109" s="26">
        <f t="shared" ref="BM109" si="288">IF($F$6-$D$6 &lt;&gt; 0,(EXP(LN(1+(BM72/100))/($F$6-$D$6))-1)*100,0)</f>
        <v>2.8397124331910772</v>
      </c>
      <c r="BO109" s="24" t="str">
        <f>BO35</f>
        <v>All occupations</v>
      </c>
      <c r="BP109" s="26">
        <f>IF(AND(BQ$6-BP$6 &lt;&gt; 0,BP35&lt;&gt;0,BQ35&lt;&gt;0),(EXP(LN(BQ35/BP35)/(BQ$6-BP$6))-1)*100,0)</f>
        <v>1.1070615710316867</v>
      </c>
      <c r="BQ109" s="26">
        <f>IF(AND(BR$6-BQ$6 &lt;&gt; 0,BQ35&lt;&gt;0,BR35&lt;&gt;0),(EXP(LN(BR35/BQ35)/(BR$6-BQ$6))-1)*100,0)</f>
        <v>-14.006190734105772</v>
      </c>
      <c r="BR109" s="26">
        <f>IF(AND(BS$6-BR$6 &lt;&gt; 0,BR35&lt;&gt;0,BS35&lt;&gt;0),(EXP(LN(BS35/BR35)/(BS$6-BR$6))-1)*100,0)</f>
        <v>1.0285747087427799</v>
      </c>
      <c r="BS109" s="26">
        <f>IF(AND(BT$6-BS$6 &lt;&gt; 0,BS35&lt;&gt;0,BT35&lt;&gt;0),(EXP(LN(BT35/BS35)/(BT$6-BS$6))-1)*100,0)</f>
        <v>-1.1825932963345775</v>
      </c>
      <c r="BT109" s="26">
        <f>IF(AND(BT$6-BQ$6 &lt;&gt; 0,BQ35&lt;&gt;0,BT35&lt;&gt;0),(EXP(LN(BT35/BQ35)/(BT$6-BQ$6))-1)*100,0)</f>
        <v>-1.3575324597393634</v>
      </c>
      <c r="BV109" s="26">
        <f t="shared" ref="BV109" si="289">IF($F$6-$D$6 &lt;&gt; 0,(EXP(LN(1+(BV72/100))/($F$6-$D$6))-1)*100,0)</f>
        <v>-0.45096748527652109</v>
      </c>
      <c r="BW109" s="26">
        <f t="shared" ref="BW109" si="290">IF(BR35&gt;0,((1+(BW35/BR35))^(1/($F$6-$D$6))-1)*100,0)</f>
        <v>2.6392898003927856</v>
      </c>
      <c r="BX109" s="26">
        <f t="shared" ref="BX109" si="291">IF($F$6-$D$6 &lt;&gt; 0,(EXP(LN(1+(BX72/100))/($F$6-$D$6))-1)*100,0)</f>
        <v>2.3293675373305955</v>
      </c>
      <c r="BZ109" s="24" t="str">
        <f>BZ35</f>
        <v>All occupations</v>
      </c>
      <c r="CA109" s="26">
        <f>IF(AND(CB$6-CA$6 &lt;&gt; 0,CA35&lt;&gt;0,CB35&lt;&gt;0),(EXP(LN(CB35/CA35)/(CB$6-CA$6))-1)*100,0)</f>
        <v>-2.0130562504980354</v>
      </c>
      <c r="CB109" s="26">
        <f>IF(AND(CC$6-CB$6 &lt;&gt; 0,CB35&lt;&gt;0,CC35&lt;&gt;0),(EXP(LN(CC35/CB35)/(CC$6-CB$6))-1)*100,0)</f>
        <v>-9.3667346993876919</v>
      </c>
      <c r="CC109" s="26">
        <f>IF(AND(CD$6-CC$6 &lt;&gt; 0,CC35&lt;&gt;0,CD35&lt;&gt;0),(EXP(LN(CD35/CC35)/(CD$6-CC$6))-1)*100,0)</f>
        <v>-2.7998143169663092</v>
      </c>
      <c r="CD109" s="26">
        <f>IF(AND(CE$6-CD$6 &lt;&gt; 0,CD35&lt;&gt;0,CE35&lt;&gt;0),(EXP(LN(CE35/CD35)/(CE$6-CD$6))-1)*100,0)</f>
        <v>-4.6341259622993514</v>
      </c>
      <c r="CE109" s="26">
        <f>IF(AND(CE$6-CB$6 &lt;&gt; 0,CB35&lt;&gt;0,CE35&lt;&gt;0),(EXP(LN(CE35/CB35)/(CE$6-CB$6))-1)*100,0)</f>
        <v>-4.3693594731021417</v>
      </c>
      <c r="CG109" s="26">
        <f t="shared" ref="CG109" si="292">IF($F$6-$D$6 &lt;&gt; 0,(EXP(LN(1+(CG72/100))/($F$6-$D$6))-1)*100,0)</f>
        <v>-4.0265676088551139</v>
      </c>
      <c r="CH109" s="26">
        <f t="shared" ref="CH109" si="293">IF(CC35&gt;0,((1+(CH35/CC35))^(1/($F$6-$D$6))-1)*100,0)</f>
        <v>1.8191205728657733</v>
      </c>
      <c r="CI109" s="26">
        <f t="shared" ref="CI109" si="294">IF($F$6-$D$6 &lt;&gt; 0,(EXP(LN(1+(CI72/100))/($F$6-$D$6))-1)*100,0)</f>
        <v>-1.0748979291711258</v>
      </c>
      <c r="CK109" s="24" t="str">
        <f>CK35</f>
        <v>All occupations</v>
      </c>
      <c r="CL109" s="26">
        <f>IF(AND(CM$6-CL$6 &lt;&gt; 0,CL35&lt;&gt;0,CM35&lt;&gt;0),(EXP(LN(CM35/CL35)/(CM$6-CL$6))-1)*100,0)</f>
        <v>-4.8394198349516966</v>
      </c>
      <c r="CM109" s="26">
        <f>IF(AND(CN$6-CM$6 &lt;&gt; 0,CM35&lt;&gt;0,CN35&lt;&gt;0),(EXP(LN(CN35/CM35)/(CN$6-CM$6))-1)*100,0)</f>
        <v>-1.1420696748864145</v>
      </c>
      <c r="CN109" s="26">
        <f>IF(AND(CO$6-CN$6 &lt;&gt; 0,CN35&lt;&gt;0,CO35&lt;&gt;0),(EXP(LN(CO35/CN35)/(CO$6-CN$6))-1)*100,0)</f>
        <v>-8.3795227038319773</v>
      </c>
      <c r="CO109" s="26">
        <f>IF(AND(CP$6-CO$6 &lt;&gt; 0,CO35&lt;&gt;0,CP35&lt;&gt;0),(EXP(LN(CP35/CO35)/(CP$6-CO$6))-1)*100,0)</f>
        <v>-4.3330576007352795</v>
      </c>
      <c r="CP109" s="26">
        <f>IF(AND(CP$6-CM$6 &lt;&gt; 0,CM35&lt;&gt;0,CP35&lt;&gt;0),(EXP(LN(CP35/CM35)/(CP$6-CM$6))-1)*100,0)</f>
        <v>-5.4226644009859104</v>
      </c>
      <c r="CR109" s="26">
        <f t="shared" ref="CR109" si="295">IF($F$6-$D$6 &lt;&gt; 0,(EXP(LN(1+(CR72/100))/($F$6-$D$6))-1)*100,0)</f>
        <v>-5.7013564119599236</v>
      </c>
      <c r="CS109" s="26">
        <f t="shared" ref="CS109" si="296">IF(CN35&gt;0,((1+(CS35/CN35))^(1/($F$6-$D$6))-1)*100,0)</f>
        <v>1.2360470581608496</v>
      </c>
      <c r="CT109" s="26">
        <f t="shared" ref="CT109" si="297">IF($F$6-$D$6 &lt;&gt; 0,(EXP(LN(1+(CT72/100))/($F$6-$D$6))-1)*100,0)</f>
        <v>-3.1690677955577784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Worcestershire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Worcestershire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Worcestershire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Worcestershire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Worcestershire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Worcestershire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Worcestershire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Worcestershire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Worcestershire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4.1207013629417588E-2</v>
      </c>
      <c r="C119" s="27">
        <f t="shared" si="299"/>
        <v>-1.1157642822606784E-2</v>
      </c>
      <c r="D119" s="27">
        <f t="shared" si="299"/>
        <v>2.8478619233154201E-2</v>
      </c>
      <c r="E119" s="27">
        <f t="shared" si="299"/>
        <v>9.2473316112502701E-2</v>
      </c>
      <c r="F119" s="27">
        <f t="shared" ref="F119:F144" si="300">F8-D8</f>
        <v>0.1209519353456569</v>
      </c>
      <c r="L119" t="str">
        <f>A119</f>
        <v>11 Corporate managers and directors</v>
      </c>
      <c r="M119" s="27">
        <f t="shared" ref="M119:P144" si="301">N8-M8</f>
        <v>0.44758855617621907</v>
      </c>
      <c r="N119" s="27">
        <f t="shared" si="301"/>
        <v>-4.7332227983669428E-2</v>
      </c>
      <c r="O119" s="27">
        <f t="shared" si="301"/>
        <v>0.20730784633758437</v>
      </c>
      <c r="P119" s="27">
        <f t="shared" si="301"/>
        <v>0.77094107715086491</v>
      </c>
      <c r="Q119" s="27">
        <f t="shared" ref="Q119:Q144" si="302">Q8-O8</f>
        <v>0.97824892348844927</v>
      </c>
      <c r="W119" t="str">
        <f>A119</f>
        <v>11 Corporate managers and directors</v>
      </c>
      <c r="X119" s="27">
        <f t="shared" ref="X119:AA144" si="303">Y8-X8</f>
        <v>0.18637388726783888</v>
      </c>
      <c r="Y119" s="27">
        <f t="shared" si="303"/>
        <v>0.18898191677499332</v>
      </c>
      <c r="Z119" s="27">
        <f t="shared" si="303"/>
        <v>-0.10338637966659592</v>
      </c>
      <c r="AA119" s="27">
        <f t="shared" si="303"/>
        <v>0.44276307767700462</v>
      </c>
      <c r="AB119" s="27">
        <f t="shared" ref="AB119:AB144" si="304">AB8-Z8</f>
        <v>0.33937669801040871</v>
      </c>
      <c r="AH119" t="str">
        <f>L119</f>
        <v>11 Corporate managers and directors</v>
      </c>
      <c r="AI119" s="27">
        <f t="shared" ref="AI119:AL144" si="305">AJ8-AI8</f>
        <v>3.1292992744219705E-2</v>
      </c>
      <c r="AJ119" s="27">
        <f t="shared" si="305"/>
        <v>5.5150533216914432E-2</v>
      </c>
      <c r="AK119" s="27">
        <f t="shared" si="305"/>
        <v>-4.6934865443878038E-2</v>
      </c>
      <c r="AL119" s="27">
        <f t="shared" si="305"/>
        <v>5.0128388089000997E-2</v>
      </c>
      <c r="AM119" s="27">
        <f t="shared" ref="AM119:AM144" si="306">AM8-AK8</f>
        <v>3.1935226451229592E-3</v>
      </c>
      <c r="AS119" t="str">
        <f>W119</f>
        <v>11 Corporate managers and directors</v>
      </c>
      <c r="AT119" s="27">
        <f t="shared" ref="AT119:AW144" si="307">AU8-AT8</f>
        <v>2.6207300062745853E-2</v>
      </c>
      <c r="AU119" s="27">
        <f t="shared" si="307"/>
        <v>5.115087497217996E-2</v>
      </c>
      <c r="AV119" s="27">
        <f t="shared" si="307"/>
        <v>-8.4732291059341436E-2</v>
      </c>
      <c r="AW119" s="27">
        <f t="shared" si="307"/>
        <v>6.8976831511706638E-2</v>
      </c>
      <c r="AX119" s="27">
        <f t="shared" ref="AX119:AX144" si="308">AX8-AV8</f>
        <v>-1.5755459547634798E-2</v>
      </c>
      <c r="BD119" t="str">
        <f>AH119</f>
        <v>11 Corporate managers and directors</v>
      </c>
      <c r="BE119" s="27">
        <f t="shared" ref="BE119:BH144" si="309">BF8-BE8</f>
        <v>0.37782213007523002</v>
      </c>
      <c r="BF119" s="27">
        <f t="shared" si="309"/>
        <v>4.0360922428109847E-2</v>
      </c>
      <c r="BG119" s="27">
        <f t="shared" si="309"/>
        <v>-0.18254359999694847</v>
      </c>
      <c r="BH119" s="27">
        <f t="shared" si="309"/>
        <v>0.15414286423164003</v>
      </c>
      <c r="BI119" s="27">
        <f t="shared" ref="BI119:BI144" si="310">BI8-BG8</f>
        <v>-2.8400735765308438E-2</v>
      </c>
      <c r="BO119" t="str">
        <f>AS119</f>
        <v>11 Corporate managers and directors</v>
      </c>
      <c r="BP119" s="27">
        <f t="shared" ref="BP119:BS144" si="311">BQ8-BP8</f>
        <v>0.20546439738381062</v>
      </c>
      <c r="BQ119" s="27">
        <f t="shared" si="311"/>
        <v>-0.11146924376943912</v>
      </c>
      <c r="BR119" s="27">
        <f t="shared" si="311"/>
        <v>-0.13356130463614435</v>
      </c>
      <c r="BS119" s="27">
        <f t="shared" si="311"/>
        <v>-0.14640601827742361</v>
      </c>
      <c r="BT119" s="27">
        <f t="shared" ref="BT119:BT144" si="312">BT8-BR8</f>
        <v>-0.27996732291356796</v>
      </c>
      <c r="BZ119" t="str">
        <f>BD119</f>
        <v>11 Corporate managers and directors</v>
      </c>
      <c r="CA119" s="68">
        <f t="shared" ref="CA119:CD144" si="313">CB8-CA8</f>
        <v>5.0726728459753456E-2</v>
      </c>
      <c r="CB119" s="68">
        <f t="shared" si="313"/>
        <v>4.3421851917306631E-2</v>
      </c>
      <c r="CC119" s="68">
        <f t="shared" si="313"/>
        <v>-0.21291213013263477</v>
      </c>
      <c r="CD119" s="68">
        <f t="shared" si="313"/>
        <v>-0.23620678453057198</v>
      </c>
      <c r="CE119" s="68">
        <f t="shared" ref="CE119:CE144" si="314">CE8-CC8</f>
        <v>-0.44911891466320675</v>
      </c>
      <c r="CK119" t="str">
        <f>BO119</f>
        <v>11 Corporate managers and directors</v>
      </c>
      <c r="CL119" s="68">
        <f t="shared" ref="CL119:CO144" si="315">CM8-CL8</f>
        <v>2.1260116742157997E-2</v>
      </c>
      <c r="CM119" s="68">
        <f t="shared" si="315"/>
        <v>3.2938070167451483E-2</v>
      </c>
      <c r="CN119" s="68">
        <f t="shared" si="315"/>
        <v>-0.14016397449534607</v>
      </c>
      <c r="CO119" s="68">
        <f t="shared" si="315"/>
        <v>-4.0962287978350498E-2</v>
      </c>
      <c r="CP119" s="68">
        <f t="shared" ref="CP119:CP144" si="316">CP8-CN8</f>
        <v>-0.18112626247369656</v>
      </c>
    </row>
    <row r="120" spans="1:94" x14ac:dyDescent="0.2">
      <c r="A120" t="str">
        <f t="shared" si="298"/>
        <v>12 Other managers and proprietors</v>
      </c>
      <c r="B120" s="27">
        <f t="shared" si="299"/>
        <v>1.3383821773047692E-2</v>
      </c>
      <c r="C120" s="27">
        <f t="shared" si="299"/>
        <v>-5.7298793676862914E-3</v>
      </c>
      <c r="D120" s="27">
        <f t="shared" si="299"/>
        <v>2.8658137820511381E-2</v>
      </c>
      <c r="E120" s="27">
        <f t="shared" si="299"/>
        <v>5.9519360529743243E-2</v>
      </c>
      <c r="F120" s="27">
        <f t="shared" si="300"/>
        <v>8.8177498350254624E-2</v>
      </c>
      <c r="L120" t="str">
        <f t="shared" ref="L120:L143" si="317">A120</f>
        <v>12 Other managers and proprietors</v>
      </c>
      <c r="M120" s="27">
        <f t="shared" si="301"/>
        <v>0.13385823934453023</v>
      </c>
      <c r="N120" s="27">
        <f t="shared" si="301"/>
        <v>4.9595365332767982E-3</v>
      </c>
      <c r="O120" s="27">
        <f t="shared" si="301"/>
        <v>0.27406464460657148</v>
      </c>
      <c r="P120" s="27">
        <f t="shared" si="301"/>
        <v>0.59265649285315114</v>
      </c>
      <c r="Q120" s="27">
        <f t="shared" si="302"/>
        <v>0.86672113745972257</v>
      </c>
      <c r="W120" t="str">
        <f t="shared" ref="W120:W143" si="318">A120</f>
        <v>12 Other managers and proprietors</v>
      </c>
      <c r="X120" s="27">
        <f t="shared" si="303"/>
        <v>1.8969211892629012E-2</v>
      </c>
      <c r="Y120" s="27">
        <f t="shared" si="303"/>
        <v>0.11913250452176716</v>
      </c>
      <c r="Z120" s="27">
        <f t="shared" si="303"/>
        <v>0.29484669458814228</v>
      </c>
      <c r="AA120" s="27">
        <f t="shared" si="303"/>
        <v>0.40895108713507078</v>
      </c>
      <c r="AB120" s="27">
        <f t="shared" si="304"/>
        <v>0.70379778172321306</v>
      </c>
      <c r="AH120" t="str">
        <f t="shared" ref="AH120:AH143" si="319">L120</f>
        <v>12 Other managers and proprietors</v>
      </c>
      <c r="AI120" s="27">
        <f t="shared" si="305"/>
        <v>3.4143093409120251E-3</v>
      </c>
      <c r="AJ120" s="27">
        <f t="shared" si="305"/>
        <v>5.0020904401037347E-2</v>
      </c>
      <c r="AK120" s="27">
        <f t="shared" si="305"/>
        <v>6.4589506366518501E-2</v>
      </c>
      <c r="AL120" s="27">
        <f t="shared" si="305"/>
        <v>0.11589603798665016</v>
      </c>
      <c r="AM120" s="27">
        <f t="shared" si="306"/>
        <v>0.18048554435316866</v>
      </c>
      <c r="AS120" t="str">
        <f t="shared" ref="AS120:AS143" si="320">W120</f>
        <v>12 Other managers and proprietors</v>
      </c>
      <c r="AT120" s="27">
        <f t="shared" si="307"/>
        <v>-3.4118702935775902E-4</v>
      </c>
      <c r="AU120" s="27">
        <f t="shared" si="307"/>
        <v>4.1714507677474255E-2</v>
      </c>
      <c r="AV120" s="27">
        <f t="shared" si="307"/>
        <v>8.2174906319805563E-2</v>
      </c>
      <c r="AW120" s="27">
        <f t="shared" si="307"/>
        <v>0.10311020029111106</v>
      </c>
      <c r="AX120" s="27">
        <f t="shared" si="308"/>
        <v>0.18528510661091663</v>
      </c>
      <c r="BD120" t="str">
        <f t="shared" ref="BD120:BD143" si="321">AH120</f>
        <v>12 Other managers and proprietors</v>
      </c>
      <c r="BE120" s="27">
        <f t="shared" si="309"/>
        <v>4.6642688596020165E-2</v>
      </c>
      <c r="BF120" s="27">
        <f t="shared" si="309"/>
        <v>-9.2567397517600014E-3</v>
      </c>
      <c r="BG120" s="27">
        <f t="shared" si="309"/>
        <v>0.14009501676393066</v>
      </c>
      <c r="BH120" s="27">
        <f t="shared" si="309"/>
        <v>8.3949376412997379E-2</v>
      </c>
      <c r="BI120" s="27">
        <f t="shared" si="310"/>
        <v>0.22404439317692804</v>
      </c>
      <c r="BO120" t="str">
        <f t="shared" ref="BO120:BO143" si="322">AS120</f>
        <v>12 Other managers and proprietors</v>
      </c>
      <c r="BP120" s="27">
        <f t="shared" si="311"/>
        <v>6.6341196881001263E-2</v>
      </c>
      <c r="BQ120" s="27">
        <f t="shared" si="311"/>
        <v>-2.8335117811920996E-2</v>
      </c>
      <c r="BR120" s="27">
        <f t="shared" si="311"/>
        <v>0.21948900311928454</v>
      </c>
      <c r="BS120" s="27">
        <f t="shared" si="311"/>
        <v>-1.146167059553016E-2</v>
      </c>
      <c r="BT120" s="27">
        <f t="shared" si="312"/>
        <v>0.20802733252375438</v>
      </c>
      <c r="BZ120" t="str">
        <f t="shared" ref="BZ120:BZ143" si="323">BD120</f>
        <v>12 Other managers and proprietors</v>
      </c>
      <c r="CA120" s="68">
        <f t="shared" si="313"/>
        <v>2.0999332040474328E-2</v>
      </c>
      <c r="CB120" s="68">
        <f t="shared" si="313"/>
        <v>3.4246092499722325E-3</v>
      </c>
      <c r="CC120" s="68">
        <f t="shared" si="313"/>
        <v>2.1242762039548002E-2</v>
      </c>
      <c r="CD120" s="68">
        <f t="shared" si="313"/>
        <v>-0.16540537451073606</v>
      </c>
      <c r="CE120" s="68">
        <f t="shared" si="314"/>
        <v>-0.14416261247118806</v>
      </c>
      <c r="CK120" t="str">
        <f t="shared" ref="CK120:CK143" si="324">BO120</f>
        <v>12 Other managers and proprietors</v>
      </c>
      <c r="CL120" s="68">
        <f t="shared" si="315"/>
        <v>-2.0754958594309869E-2</v>
      </c>
      <c r="CM120" s="68">
        <f t="shared" si="315"/>
        <v>1.0603451192785163E-2</v>
      </c>
      <c r="CN120" s="68">
        <f t="shared" si="315"/>
        <v>-2.3985213944232475E-2</v>
      </c>
      <c r="CO120" s="68">
        <f t="shared" si="315"/>
        <v>-6.9036385615480839E-2</v>
      </c>
      <c r="CP120" s="68">
        <f t="shared" si="316"/>
        <v>-9.3021599559713314E-2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0.12989453054388889</v>
      </c>
      <c r="C121" s="27">
        <f t="shared" si="299"/>
        <v>-4.1005597040496389E-2</v>
      </c>
      <c r="D121" s="27">
        <f t="shared" si="299"/>
        <v>0.11155513481891904</v>
      </c>
      <c r="E121" s="27">
        <f t="shared" si="299"/>
        <v>0.21030199913880232</v>
      </c>
      <c r="F121" s="27">
        <f t="shared" si="300"/>
        <v>0.32185713395772136</v>
      </c>
      <c r="L121" t="str">
        <f t="shared" si="317"/>
        <v>21 Science, research, engineering and technology professionals</v>
      </c>
      <c r="M121" s="27">
        <f t="shared" si="301"/>
        <v>0.52967591699004135</v>
      </c>
      <c r="N121" s="27">
        <f t="shared" si="301"/>
        <v>-9.1178599306480423E-2</v>
      </c>
      <c r="O121" s="27">
        <f t="shared" si="301"/>
        <v>0.49679076581693504</v>
      </c>
      <c r="P121" s="27">
        <f t="shared" si="301"/>
        <v>0.95213884431937412</v>
      </c>
      <c r="Q121" s="27">
        <f t="shared" si="302"/>
        <v>1.4489296101363092</v>
      </c>
      <c r="W121" t="str">
        <f t="shared" si="318"/>
        <v>21 Science, research, engineering and technology professionals</v>
      </c>
      <c r="X121" s="27">
        <f t="shared" si="303"/>
        <v>7.4689672488772452E-3</v>
      </c>
      <c r="Y121" s="27">
        <f t="shared" si="303"/>
        <v>0.27936496361537522</v>
      </c>
      <c r="Z121" s="27">
        <f t="shared" si="303"/>
        <v>3.4977243872907238E-2</v>
      </c>
      <c r="AA121" s="27">
        <f t="shared" si="303"/>
        <v>0.1326965678220593</v>
      </c>
      <c r="AB121" s="27">
        <f t="shared" si="304"/>
        <v>0.16767381169496653</v>
      </c>
      <c r="AH121" t="str">
        <f t="shared" si="319"/>
        <v>21 Science, research, engineering and technology professionals</v>
      </c>
      <c r="AI121" s="27">
        <f t="shared" si="305"/>
        <v>-1.5163916837943381E-2</v>
      </c>
      <c r="AJ121" s="27">
        <f t="shared" si="305"/>
        <v>3.9729856126137608E-2</v>
      </c>
      <c r="AK121" s="27">
        <f t="shared" si="305"/>
        <v>2.2459429339959369E-3</v>
      </c>
      <c r="AL121" s="27">
        <f t="shared" si="305"/>
        <v>3.1914038570918402E-2</v>
      </c>
      <c r="AM121" s="27">
        <f t="shared" si="306"/>
        <v>3.4159981504914338E-2</v>
      </c>
      <c r="AS121" t="str">
        <f t="shared" si="320"/>
        <v>21 Science, research, engineering and technology professionals</v>
      </c>
      <c r="AT121" s="27">
        <f t="shared" si="307"/>
        <v>-7.5953549801252018E-3</v>
      </c>
      <c r="AU121" s="27">
        <f t="shared" si="307"/>
        <v>8.5319442108970134E-2</v>
      </c>
      <c r="AV121" s="27">
        <f t="shared" si="307"/>
        <v>-5.7464186449249222E-2</v>
      </c>
      <c r="AW121" s="27">
        <f t="shared" si="307"/>
        <v>-2.8812960897673934E-3</v>
      </c>
      <c r="AX121" s="27">
        <f t="shared" si="308"/>
        <v>-6.0345482539016615E-2</v>
      </c>
      <c r="BD121" t="str">
        <f t="shared" si="321"/>
        <v>21 Science, research, engineering and technology professionals</v>
      </c>
      <c r="BE121" s="27">
        <f t="shared" si="309"/>
        <v>0.22294322681271717</v>
      </c>
      <c r="BF121" s="27">
        <f t="shared" si="309"/>
        <v>8.7608485730159336E-2</v>
      </c>
      <c r="BG121" s="27">
        <f t="shared" si="309"/>
        <v>-2.6105325173403582E-2</v>
      </c>
      <c r="BH121" s="27">
        <f t="shared" si="309"/>
        <v>6.0220679784173559E-2</v>
      </c>
      <c r="BI121" s="27">
        <f t="shared" si="310"/>
        <v>3.4115354610769977E-2</v>
      </c>
      <c r="BO121" t="str">
        <f t="shared" si="322"/>
        <v>21 Science, research, engineering and technology professionals</v>
      </c>
      <c r="BP121" s="27">
        <f t="shared" si="311"/>
        <v>0.10710437498931591</v>
      </c>
      <c r="BQ121" s="27">
        <f t="shared" si="311"/>
        <v>7.1910545292335204E-3</v>
      </c>
      <c r="BR121" s="27">
        <f t="shared" si="311"/>
        <v>-1.1593237198920248E-2</v>
      </c>
      <c r="BS121" s="27">
        <f t="shared" si="311"/>
        <v>-9.2669601131264989E-2</v>
      </c>
      <c r="BT121" s="27">
        <f t="shared" si="312"/>
        <v>-0.10426283833018524</v>
      </c>
      <c r="BZ121" t="str">
        <f t="shared" si="323"/>
        <v>21 Science, research, engineering and technology professionals</v>
      </c>
      <c r="CA121" s="68">
        <f t="shared" si="313"/>
        <v>2.2850659660088701E-2</v>
      </c>
      <c r="CB121" s="68">
        <f t="shared" si="313"/>
        <v>3.9815230406374802E-2</v>
      </c>
      <c r="CC121" s="68">
        <f t="shared" si="313"/>
        <v>-6.2911579826820052E-2</v>
      </c>
      <c r="CD121" s="68">
        <f t="shared" si="313"/>
        <v>-0.13589027200458431</v>
      </c>
      <c r="CE121" s="68">
        <f t="shared" si="314"/>
        <v>-0.19880185183140436</v>
      </c>
      <c r="CK121" t="str">
        <f t="shared" si="324"/>
        <v>21 Science, research, engineering and technology professionals</v>
      </c>
      <c r="CL121" s="68">
        <f t="shared" si="315"/>
        <v>3.3329995933284368E-2</v>
      </c>
      <c r="CM121" s="68">
        <f t="shared" si="315"/>
        <v>2.9479426329924729E-2</v>
      </c>
      <c r="CN121" s="68">
        <f t="shared" si="315"/>
        <v>-4.7978230340945671E-2</v>
      </c>
      <c r="CO121" s="68">
        <f t="shared" si="315"/>
        <v>-4.2123058665122698E-2</v>
      </c>
      <c r="CP121" s="68">
        <f t="shared" si="316"/>
        <v>-9.0101289006068369E-2</v>
      </c>
    </row>
    <row r="122" spans="1:94" x14ac:dyDescent="0.2">
      <c r="A122" t="str">
        <f t="shared" si="298"/>
        <v>22 Health professionals</v>
      </c>
      <c r="B122" s="27">
        <f t="shared" si="299"/>
        <v>0.21047764549853637</v>
      </c>
      <c r="C122" s="27">
        <f t="shared" si="299"/>
        <v>-1.719941190842722E-2</v>
      </c>
      <c r="D122" s="27">
        <f t="shared" si="299"/>
        <v>0.17942100887618861</v>
      </c>
      <c r="E122" s="27">
        <f t="shared" si="299"/>
        <v>0.35493585829587648</v>
      </c>
      <c r="F122" s="27">
        <f t="shared" si="300"/>
        <v>0.5343568671720651</v>
      </c>
      <c r="L122" t="str">
        <f t="shared" si="317"/>
        <v>22 Health professionals</v>
      </c>
      <c r="M122" s="27">
        <f t="shared" si="301"/>
        <v>0.63208291562173891</v>
      </c>
      <c r="N122" s="27">
        <f t="shared" si="301"/>
        <v>-3.1748151268015556E-2</v>
      </c>
      <c r="O122" s="27">
        <f t="shared" si="301"/>
        <v>0.47017142869203843</v>
      </c>
      <c r="P122" s="27">
        <f t="shared" si="301"/>
        <v>0.95758231582227316</v>
      </c>
      <c r="Q122" s="27">
        <f t="shared" si="302"/>
        <v>1.4277537445143116</v>
      </c>
      <c r="W122" t="str">
        <f t="shared" si="318"/>
        <v>22 Health professionals</v>
      </c>
      <c r="X122" s="27">
        <f t="shared" si="303"/>
        <v>0.41547749941676493</v>
      </c>
      <c r="Y122" s="27">
        <f t="shared" si="303"/>
        <v>0.14566411828391557</v>
      </c>
      <c r="Z122" s="27">
        <f t="shared" si="303"/>
        <v>0.30569101181074698</v>
      </c>
      <c r="AA122" s="27">
        <f t="shared" si="303"/>
        <v>0.21754489700031332</v>
      </c>
      <c r="AB122" s="27">
        <f t="shared" si="304"/>
        <v>0.5232359088110603</v>
      </c>
      <c r="AH122" t="str">
        <f t="shared" si="319"/>
        <v>22 Health professionals</v>
      </c>
      <c r="AI122" s="27">
        <f t="shared" si="305"/>
        <v>-0.21305859148514306</v>
      </c>
      <c r="AJ122" s="27">
        <f t="shared" si="305"/>
        <v>-3.1114889774277565E-2</v>
      </c>
      <c r="AK122" s="27">
        <f t="shared" si="305"/>
        <v>-0.38290861003276599</v>
      </c>
      <c r="AL122" s="27">
        <f t="shared" si="305"/>
        <v>-0.37500500313761864</v>
      </c>
      <c r="AM122" s="27">
        <f t="shared" si="306"/>
        <v>-0.75791361317038464</v>
      </c>
      <c r="AS122" t="str">
        <f t="shared" si="320"/>
        <v>22 Health professionals</v>
      </c>
      <c r="AT122" s="27">
        <f t="shared" si="307"/>
        <v>1.5353387073869462E-2</v>
      </c>
      <c r="AU122" s="27">
        <f t="shared" si="307"/>
        <v>2.2661552754827535E-2</v>
      </c>
      <c r="AV122" s="27">
        <f t="shared" si="307"/>
        <v>7.7945871172126202E-3</v>
      </c>
      <c r="AW122" s="27">
        <f t="shared" si="307"/>
        <v>1.554128561054971E-2</v>
      </c>
      <c r="AX122" s="27">
        <f t="shared" si="308"/>
        <v>2.333587272776233E-2</v>
      </c>
      <c r="BD122" t="str">
        <f t="shared" si="321"/>
        <v>22 Health professionals</v>
      </c>
      <c r="BE122" s="27">
        <f t="shared" si="309"/>
        <v>0.25679811868864932</v>
      </c>
      <c r="BF122" s="27">
        <f t="shared" si="309"/>
        <v>-8.8143001351586592E-2</v>
      </c>
      <c r="BG122" s="27">
        <f t="shared" si="309"/>
        <v>0.10104225876814332</v>
      </c>
      <c r="BH122" s="27">
        <f t="shared" si="309"/>
        <v>-2.594468321822474E-2</v>
      </c>
      <c r="BI122" s="27">
        <f t="shared" si="310"/>
        <v>7.5097575549918583E-2</v>
      </c>
      <c r="BO122" t="str">
        <f t="shared" si="322"/>
        <v>22 Health professionals</v>
      </c>
      <c r="BP122" s="27">
        <f t="shared" si="311"/>
        <v>0.14828654184201517</v>
      </c>
      <c r="BQ122" s="27">
        <f t="shared" si="311"/>
        <v>-0.13019354614570489</v>
      </c>
      <c r="BR122" s="27">
        <f t="shared" si="311"/>
        <v>5.9247442510662163E-2</v>
      </c>
      <c r="BS122" s="27">
        <f t="shared" si="311"/>
        <v>-0.11178627930001162</v>
      </c>
      <c r="BT122" s="27">
        <f t="shared" si="312"/>
        <v>-5.2538836789349452E-2</v>
      </c>
      <c r="BZ122" t="str">
        <f t="shared" si="323"/>
        <v>22 Health professionals</v>
      </c>
      <c r="CA122" s="68">
        <f t="shared" si="313"/>
        <v>6.8812119038184849E-2</v>
      </c>
      <c r="CB122" s="68">
        <f t="shared" si="313"/>
        <v>-8.8047336649548003E-2</v>
      </c>
      <c r="CC122" s="68">
        <f t="shared" si="313"/>
        <v>-3.184263969890111E-2</v>
      </c>
      <c r="CD122" s="68">
        <f t="shared" si="313"/>
        <v>-0.12649766944742774</v>
      </c>
      <c r="CE122" s="68">
        <f t="shared" si="314"/>
        <v>-0.15834030914632885</v>
      </c>
      <c r="CK122" t="str">
        <f t="shared" si="324"/>
        <v>22 Health professionals</v>
      </c>
      <c r="CL122" s="68">
        <f t="shared" si="315"/>
        <v>1.4163991662120984E-2</v>
      </c>
      <c r="CM122" s="68">
        <f t="shared" si="315"/>
        <v>1.8085082594538657E-2</v>
      </c>
      <c r="CN122" s="68">
        <f t="shared" si="315"/>
        <v>-7.2962528160060575E-3</v>
      </c>
      <c r="CO122" s="68">
        <f t="shared" si="315"/>
        <v>1.3821608008383876E-2</v>
      </c>
      <c r="CP122" s="68">
        <f t="shared" si="316"/>
        <v>6.5253551923778186E-3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9.3550129974505014E-2</v>
      </c>
      <c r="C123" s="27">
        <f t="shared" si="299"/>
        <v>1.903316343671746E-2</v>
      </c>
      <c r="D123" s="27">
        <f t="shared" si="299"/>
        <v>0.11885169692652597</v>
      </c>
      <c r="E123" s="27">
        <f t="shared" si="299"/>
        <v>0.20106367809003101</v>
      </c>
      <c r="F123" s="27">
        <f t="shared" si="300"/>
        <v>0.31991537501655698</v>
      </c>
      <c r="L123" t="str">
        <f t="shared" si="317"/>
        <v>23 Teaching and other educational professionals</v>
      </c>
      <c r="M123" s="27">
        <f t="shared" si="301"/>
        <v>0.6418555773857566</v>
      </c>
      <c r="N123" s="27">
        <f t="shared" si="301"/>
        <v>0.13743824732253307</v>
      </c>
      <c r="O123" s="27">
        <f t="shared" si="301"/>
        <v>0.63230809463233939</v>
      </c>
      <c r="P123" s="27">
        <f t="shared" si="301"/>
        <v>1.0825896250552791</v>
      </c>
      <c r="Q123" s="27">
        <f t="shared" si="302"/>
        <v>1.7148977196876185</v>
      </c>
      <c r="W123" t="str">
        <f t="shared" si="318"/>
        <v>23 Teaching and other educational professionals</v>
      </c>
      <c r="X123" s="27">
        <f t="shared" si="303"/>
        <v>-0.4678223824313148</v>
      </c>
      <c r="Y123" s="27">
        <f t="shared" si="303"/>
        <v>0.18349403073830928</v>
      </c>
      <c r="Z123" s="27">
        <f t="shared" si="303"/>
        <v>-0.25618565397787507</v>
      </c>
      <c r="AA123" s="27">
        <f t="shared" si="303"/>
        <v>-0.35840920505584917</v>
      </c>
      <c r="AB123" s="27">
        <f t="shared" si="304"/>
        <v>-0.61459485903372424</v>
      </c>
      <c r="AH123" t="str">
        <f t="shared" si="319"/>
        <v>23 Teaching and other educational professionals</v>
      </c>
      <c r="AI123" s="27">
        <f t="shared" si="305"/>
        <v>-0.14185605407391041</v>
      </c>
      <c r="AJ123" s="27">
        <f t="shared" si="305"/>
        <v>-1.1315660040213393E-3</v>
      </c>
      <c r="AK123" s="27">
        <f t="shared" si="305"/>
        <v>-4.6345511458250221E-2</v>
      </c>
      <c r="AL123" s="27">
        <f t="shared" si="305"/>
        <v>5.1225303812413026E-3</v>
      </c>
      <c r="AM123" s="27">
        <f t="shared" si="306"/>
        <v>-4.1222981077008919E-2</v>
      </c>
      <c r="AS123" t="str">
        <f t="shared" si="320"/>
        <v>23 Teaching and other educational professionals</v>
      </c>
      <c r="AT123" s="27">
        <f t="shared" si="307"/>
        <v>-1.1794191628330834E-2</v>
      </c>
      <c r="AU123" s="27">
        <f t="shared" si="307"/>
        <v>8.3321598549474171E-3</v>
      </c>
      <c r="AV123" s="27">
        <f t="shared" si="307"/>
        <v>-1.1732538643308053E-2</v>
      </c>
      <c r="AW123" s="27">
        <f t="shared" si="307"/>
        <v>-6.8052551315118115E-3</v>
      </c>
      <c r="AX123" s="27">
        <f t="shared" si="308"/>
        <v>-1.8537793774819865E-2</v>
      </c>
      <c r="BD123" t="str">
        <f t="shared" si="321"/>
        <v>23 Teaching and other educational professionals</v>
      </c>
      <c r="BE123" s="27">
        <f t="shared" si="309"/>
        <v>9.7216785416898155E-4</v>
      </c>
      <c r="BF123" s="27">
        <f t="shared" si="309"/>
        <v>1.9736970274989385E-2</v>
      </c>
      <c r="BG123" s="27">
        <f t="shared" si="309"/>
        <v>5.6671663490565072E-4</v>
      </c>
      <c r="BH123" s="27">
        <f t="shared" si="309"/>
        <v>8.2177494442238763E-3</v>
      </c>
      <c r="BI123" s="27">
        <f t="shared" si="310"/>
        <v>8.784466079129527E-3</v>
      </c>
      <c r="BO123" t="str">
        <f t="shared" si="322"/>
        <v>23 Teaching and other educational professionals</v>
      </c>
      <c r="BP123" s="27">
        <f t="shared" si="311"/>
        <v>-3.065052787628475E-3</v>
      </c>
      <c r="BQ123" s="27">
        <f t="shared" si="311"/>
        <v>-2.3206696534606053E-2</v>
      </c>
      <c r="BR123" s="27">
        <f t="shared" si="311"/>
        <v>-2.4369458390097742E-3</v>
      </c>
      <c r="BS123" s="27">
        <f t="shared" si="311"/>
        <v>-4.247784450712927E-2</v>
      </c>
      <c r="BT123" s="27">
        <f t="shared" si="312"/>
        <v>-4.4914790346139044E-2</v>
      </c>
      <c r="BZ123" t="str">
        <f t="shared" si="323"/>
        <v>23 Teaching and other educational professionals</v>
      </c>
      <c r="CA123" s="68">
        <f t="shared" si="313"/>
        <v>-6.0914795652792786E-3</v>
      </c>
      <c r="CB123" s="68">
        <f t="shared" si="313"/>
        <v>1.4142264206486455E-3</v>
      </c>
      <c r="CC123" s="68">
        <f t="shared" si="313"/>
        <v>-2.0976870045596063E-2</v>
      </c>
      <c r="CD123" s="68">
        <f t="shared" si="313"/>
        <v>-5.2174681677012558E-2</v>
      </c>
      <c r="CE123" s="68">
        <f t="shared" si="314"/>
        <v>-7.3151551722608621E-2</v>
      </c>
      <c r="CK123" t="str">
        <f t="shared" si="324"/>
        <v>23 Teaching and other educational professionals</v>
      </c>
      <c r="CL123" s="68">
        <f t="shared" si="315"/>
        <v>-5.239550766097667E-4</v>
      </c>
      <c r="CM123" s="68">
        <f t="shared" si="315"/>
        <v>2.0169394743391474E-2</v>
      </c>
      <c r="CN123" s="68">
        <f t="shared" si="315"/>
        <v>-1.4864521232269619E-2</v>
      </c>
      <c r="CO123" s="68">
        <f t="shared" si="315"/>
        <v>-8.8072456139752439E-3</v>
      </c>
      <c r="CP123" s="68">
        <f t="shared" si="316"/>
        <v>-2.3671766846244863E-2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5.0983169096647782E-2</v>
      </c>
      <c r="C124" s="27">
        <f t="shared" si="299"/>
        <v>3.1866233035166003E-5</v>
      </c>
      <c r="D124" s="27">
        <f t="shared" si="299"/>
        <v>6.6503816977945746E-2</v>
      </c>
      <c r="E124" s="27">
        <f t="shared" si="299"/>
        <v>0.12817468092478324</v>
      </c>
      <c r="F124" s="27">
        <f t="shared" si="300"/>
        <v>0.19467849790272898</v>
      </c>
      <c r="L124" t="str">
        <f t="shared" si="317"/>
        <v>24 Business, media and public service professionals</v>
      </c>
      <c r="M124" s="27">
        <f t="shared" si="301"/>
        <v>0.73223278378697354</v>
      </c>
      <c r="N124" s="27">
        <f t="shared" si="301"/>
        <v>-1.6618804155860811E-2</v>
      </c>
      <c r="O124" s="27">
        <f t="shared" si="301"/>
        <v>0.6264351945993023</v>
      </c>
      <c r="P124" s="27">
        <f t="shared" si="301"/>
        <v>1.159404179581462</v>
      </c>
      <c r="Q124" s="27">
        <f t="shared" si="302"/>
        <v>1.7858393741807643</v>
      </c>
      <c r="W124" t="str">
        <f t="shared" si="318"/>
        <v>24 Business, media and public service professionals</v>
      </c>
      <c r="X124" s="27">
        <f t="shared" si="303"/>
        <v>0.13295425234095237</v>
      </c>
      <c r="Y124" s="27">
        <f t="shared" si="303"/>
        <v>0.48773160692778994</v>
      </c>
      <c r="Z124" s="27">
        <f t="shared" si="303"/>
        <v>0.28896841763322811</v>
      </c>
      <c r="AA124" s="27">
        <f t="shared" si="303"/>
        <v>0.34091569423567636</v>
      </c>
      <c r="AB124" s="27">
        <f t="shared" si="304"/>
        <v>0.62988411186890447</v>
      </c>
      <c r="AH124" t="str">
        <f t="shared" si="319"/>
        <v>24 Business, media and public service professionals</v>
      </c>
      <c r="AI124" s="27">
        <f t="shared" si="305"/>
        <v>-1.7098691364378027E-2</v>
      </c>
      <c r="AJ124" s="27">
        <f t="shared" si="305"/>
        <v>5.8479890725172401E-2</v>
      </c>
      <c r="AK124" s="27">
        <f t="shared" si="305"/>
        <v>-1.1723921442679919E-2</v>
      </c>
      <c r="AL124" s="27">
        <f t="shared" si="305"/>
        <v>1.741702871188483E-2</v>
      </c>
      <c r="AM124" s="27">
        <f t="shared" si="306"/>
        <v>5.6931072692049112E-3</v>
      </c>
      <c r="AS124" t="str">
        <f t="shared" si="320"/>
        <v>24 Business, media and public service professionals</v>
      </c>
      <c r="AT124" s="27">
        <f t="shared" si="307"/>
        <v>-1.8462021550014196E-4</v>
      </c>
      <c r="AU124" s="27">
        <f t="shared" si="307"/>
        <v>8.5251576166315679E-2</v>
      </c>
      <c r="AV124" s="27">
        <f t="shared" si="307"/>
        <v>5.2114672401206152E-2</v>
      </c>
      <c r="AW124" s="27">
        <f t="shared" si="307"/>
        <v>8.2500917303331089E-2</v>
      </c>
      <c r="AX124" s="27">
        <f t="shared" si="308"/>
        <v>0.13461558970453724</v>
      </c>
      <c r="BD124" t="str">
        <f t="shared" si="321"/>
        <v>24 Business, media and public service professionals</v>
      </c>
      <c r="BE124" s="27">
        <f t="shared" si="309"/>
        <v>0.24299489774637306</v>
      </c>
      <c r="BF124" s="27">
        <f t="shared" si="309"/>
        <v>0.11777439825417502</v>
      </c>
      <c r="BG124" s="27">
        <f t="shared" si="309"/>
        <v>0.14861453160486215</v>
      </c>
      <c r="BH124" s="27">
        <f t="shared" si="309"/>
        <v>0.14720962038009699</v>
      </c>
      <c r="BI124" s="27">
        <f t="shared" si="310"/>
        <v>0.29582415198495915</v>
      </c>
      <c r="BO124" t="str">
        <f t="shared" si="322"/>
        <v>24 Business, media and public service professionals</v>
      </c>
      <c r="BP124" s="27">
        <f t="shared" si="311"/>
        <v>0.10827414412308722</v>
      </c>
      <c r="BQ124" s="27">
        <f t="shared" si="311"/>
        <v>-2.499287716655052E-2</v>
      </c>
      <c r="BR124" s="27">
        <f t="shared" si="311"/>
        <v>5.5018744999776548E-2</v>
      </c>
      <c r="BS124" s="27">
        <f t="shared" si="311"/>
        <v>-9.3355697642415136E-2</v>
      </c>
      <c r="BT124" s="27">
        <f t="shared" si="312"/>
        <v>-3.8336952642638589E-2</v>
      </c>
      <c r="BZ124" t="str">
        <f t="shared" si="323"/>
        <v>24 Business, media and public service professionals</v>
      </c>
      <c r="CA124" s="68">
        <f t="shared" si="313"/>
        <v>3.8971065636949742E-2</v>
      </c>
      <c r="CB124" s="68">
        <f t="shared" si="313"/>
        <v>2.2818520353615646E-2</v>
      </c>
      <c r="CC124" s="68">
        <f t="shared" si="313"/>
        <v>-4.7141231407779038E-2</v>
      </c>
      <c r="CD124" s="68">
        <f t="shared" si="313"/>
        <v>-0.16711995848972416</v>
      </c>
      <c r="CE124" s="68">
        <f t="shared" si="314"/>
        <v>-0.2142611898975032</v>
      </c>
      <c r="CK124" t="str">
        <f t="shared" si="324"/>
        <v>24 Business, media and public service professionals</v>
      </c>
      <c r="CL124" s="68">
        <f t="shared" si="315"/>
        <v>1.8951094537802221E-2</v>
      </c>
      <c r="CM124" s="68">
        <f t="shared" si="315"/>
        <v>3.8776908622988049E-2</v>
      </c>
      <c r="CN124" s="68">
        <f t="shared" si="315"/>
        <v>-5.19730446791562E-2</v>
      </c>
      <c r="CO124" s="68">
        <f t="shared" si="315"/>
        <v>-3.5453319426406005E-2</v>
      </c>
      <c r="CP124" s="68">
        <f t="shared" si="316"/>
        <v>-8.7426364105562204E-2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1.8297645039248266E-2</v>
      </c>
      <c r="C125" s="27">
        <f t="shared" si="299"/>
        <v>-3.0206133055059661E-3</v>
      </c>
      <c r="D125" s="27">
        <f t="shared" si="299"/>
        <v>1.1448489363131815E-2</v>
      </c>
      <c r="E125" s="27">
        <f t="shared" si="299"/>
        <v>4.0926096194584871E-2</v>
      </c>
      <c r="F125" s="27">
        <f t="shared" si="300"/>
        <v>5.2374585557716687E-2</v>
      </c>
      <c r="L125" t="str">
        <f t="shared" si="317"/>
        <v>31 Science, engineering and technology associate professionals</v>
      </c>
      <c r="M125" s="27">
        <f t="shared" si="301"/>
        <v>0.10561242491752157</v>
      </c>
      <c r="N125" s="27">
        <f t="shared" si="301"/>
        <v>-1.3319702703777858E-2</v>
      </c>
      <c r="O125" s="27">
        <f t="shared" si="301"/>
        <v>2.3584853468514744E-2</v>
      </c>
      <c r="P125" s="27">
        <f t="shared" si="301"/>
        <v>0.14645560938595309</v>
      </c>
      <c r="Q125" s="27">
        <f t="shared" si="302"/>
        <v>0.17004046285446783</v>
      </c>
      <c r="W125" t="str">
        <f t="shared" si="318"/>
        <v>31 Science, engineering and technology associate professionals</v>
      </c>
      <c r="X125" s="27">
        <f t="shared" si="303"/>
        <v>4.3029200976200999E-2</v>
      </c>
      <c r="Y125" s="27">
        <f t="shared" si="303"/>
        <v>6.7259823733881396E-2</v>
      </c>
      <c r="Z125" s="27">
        <f t="shared" si="303"/>
        <v>-6.0805410006998017E-2</v>
      </c>
      <c r="AA125" s="27">
        <f t="shared" si="303"/>
        <v>7.7812280658169253E-2</v>
      </c>
      <c r="AB125" s="27">
        <f t="shared" si="304"/>
        <v>1.7006870651171235E-2</v>
      </c>
      <c r="AH125" t="str">
        <f t="shared" si="319"/>
        <v>31 Science, engineering and technology associate professionals</v>
      </c>
      <c r="AI125" s="27">
        <f t="shared" si="305"/>
        <v>1.4153274220330775E-2</v>
      </c>
      <c r="AJ125" s="27">
        <f t="shared" si="305"/>
        <v>2.270280631255818E-2</v>
      </c>
      <c r="AK125" s="27">
        <f t="shared" si="305"/>
        <v>-7.0355459001761322E-4</v>
      </c>
      <c r="AL125" s="27">
        <f t="shared" si="305"/>
        <v>4.5023022406516011E-2</v>
      </c>
      <c r="AM125" s="27">
        <f t="shared" si="306"/>
        <v>4.4319467816498398E-2</v>
      </c>
      <c r="AS125" t="str">
        <f t="shared" si="320"/>
        <v>31 Science, engineering and technology associate professionals</v>
      </c>
      <c r="AT125" s="27">
        <f t="shared" si="307"/>
        <v>-1.1329968942026203E-2</v>
      </c>
      <c r="AU125" s="27">
        <f t="shared" si="307"/>
        <v>2.2069599765331793E-2</v>
      </c>
      <c r="AV125" s="27">
        <f t="shared" si="307"/>
        <v>-5.6677407941781943E-2</v>
      </c>
      <c r="AW125" s="27">
        <f t="shared" si="307"/>
        <v>-2.7278500082178747E-3</v>
      </c>
      <c r="AX125" s="27">
        <f t="shared" si="308"/>
        <v>-5.9405257949999818E-2</v>
      </c>
      <c r="BD125" t="str">
        <f t="shared" si="321"/>
        <v>31 Science, engineering and technology associate professionals</v>
      </c>
      <c r="BE125" s="27">
        <f t="shared" si="309"/>
        <v>3.1962283357577947E-2</v>
      </c>
      <c r="BF125" s="27">
        <f t="shared" si="309"/>
        <v>4.04881867580415E-2</v>
      </c>
      <c r="BG125" s="27">
        <f t="shared" si="309"/>
        <v>-0.10604553083549612</v>
      </c>
      <c r="BH125" s="27">
        <f t="shared" si="309"/>
        <v>-5.5454386279323253E-2</v>
      </c>
      <c r="BI125" s="27">
        <f t="shared" si="310"/>
        <v>-0.16149991711481937</v>
      </c>
      <c r="BO125" t="str">
        <f t="shared" si="322"/>
        <v>31 Science, engineering and technology associate professionals</v>
      </c>
      <c r="BP125" s="27">
        <f t="shared" si="311"/>
        <v>5.7068161562449593E-2</v>
      </c>
      <c r="BQ125" s="27">
        <f t="shared" si="311"/>
        <v>1.2088835569305623E-2</v>
      </c>
      <c r="BR125" s="27">
        <f t="shared" si="311"/>
        <v>-5.4585287391081483E-2</v>
      </c>
      <c r="BS125" s="27">
        <f t="shared" si="311"/>
        <v>-1.9527457693491679E-2</v>
      </c>
      <c r="BT125" s="27">
        <f t="shared" si="312"/>
        <v>-7.4112745084573162E-2</v>
      </c>
      <c r="BZ125" t="str">
        <f t="shared" si="323"/>
        <v>31 Science, engineering and technology associate professionals</v>
      </c>
      <c r="CA125" s="68">
        <f t="shared" si="313"/>
        <v>2.291150768574135E-2</v>
      </c>
      <c r="CB125" s="68">
        <f t="shared" si="313"/>
        <v>4.3588973108143525E-2</v>
      </c>
      <c r="CC125" s="68">
        <f t="shared" si="313"/>
        <v>-8.9506955849292469E-2</v>
      </c>
      <c r="CD125" s="68">
        <f t="shared" si="313"/>
        <v>-5.9302646069475107E-2</v>
      </c>
      <c r="CE125" s="68">
        <f t="shared" si="314"/>
        <v>-0.14880960191876758</v>
      </c>
      <c r="CK125" t="str">
        <f t="shared" si="324"/>
        <v>31 Science, engineering and technology associate professionals</v>
      </c>
      <c r="CL125" s="68">
        <f t="shared" si="315"/>
        <v>1.6913730465470359E-2</v>
      </c>
      <c r="CM125" s="68">
        <f t="shared" si="315"/>
        <v>2.9375635290232724E-2</v>
      </c>
      <c r="CN125" s="68">
        <f t="shared" si="315"/>
        <v>-2.6398777615873975E-2</v>
      </c>
      <c r="CO125" s="68">
        <f t="shared" si="315"/>
        <v>1.4657022832761213E-2</v>
      </c>
      <c r="CP125" s="68">
        <f t="shared" si="316"/>
        <v>-1.1741754783112762E-2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4.4857825559768433E-3</v>
      </c>
      <c r="C126" s="27">
        <f t="shared" si="299"/>
        <v>-1.3598279759210359E-3</v>
      </c>
      <c r="D126" s="27">
        <f t="shared" si="299"/>
        <v>5.1262523604811584E-3</v>
      </c>
      <c r="E126" s="27">
        <f t="shared" si="299"/>
        <v>1.6216976185159684E-2</v>
      </c>
      <c r="F126" s="27">
        <f t="shared" si="300"/>
        <v>2.1343228545640844E-2</v>
      </c>
      <c r="L126" t="str">
        <f t="shared" si="317"/>
        <v>32 Health and social care associate professionals</v>
      </c>
      <c r="M126" s="27">
        <f t="shared" si="301"/>
        <v>0.15132223056382244</v>
      </c>
      <c r="N126" s="27">
        <f t="shared" si="301"/>
        <v>5.4982529326090268E-3</v>
      </c>
      <c r="O126" s="27">
        <f t="shared" si="301"/>
        <v>0.11889989184683203</v>
      </c>
      <c r="P126" s="27">
        <f t="shared" si="301"/>
        <v>0.38530070818337647</v>
      </c>
      <c r="Q126" s="27">
        <f t="shared" si="302"/>
        <v>0.5042006000302085</v>
      </c>
      <c r="W126" t="str">
        <f t="shared" si="318"/>
        <v>32 Health and social care associate professionals</v>
      </c>
      <c r="X126" s="27">
        <f t="shared" si="303"/>
        <v>0.15043292472586522</v>
      </c>
      <c r="Y126" s="27">
        <f t="shared" si="303"/>
        <v>9.964224436010527E-2</v>
      </c>
      <c r="Z126" s="27">
        <f t="shared" si="303"/>
        <v>0.1098498985355052</v>
      </c>
      <c r="AA126" s="27">
        <f t="shared" si="303"/>
        <v>0.23246434760925494</v>
      </c>
      <c r="AB126" s="27">
        <f t="shared" si="304"/>
        <v>0.34231424614476014</v>
      </c>
      <c r="AH126" t="str">
        <f t="shared" si="319"/>
        <v>32 Health and social care associate professionals</v>
      </c>
      <c r="AI126" s="27">
        <f t="shared" si="305"/>
        <v>-5.1244499270334587E-2</v>
      </c>
      <c r="AJ126" s="27">
        <f t="shared" si="305"/>
        <v>2.5353034025349386E-2</v>
      </c>
      <c r="AK126" s="27">
        <f t="shared" si="305"/>
        <v>-0.13000164843760853</v>
      </c>
      <c r="AL126" s="27">
        <f t="shared" si="305"/>
        <v>-0.15378932611874713</v>
      </c>
      <c r="AM126" s="27">
        <f t="shared" si="306"/>
        <v>-0.28379097455635566</v>
      </c>
      <c r="AS126" t="str">
        <f t="shared" si="320"/>
        <v>32 Health and social care associate professionals</v>
      </c>
      <c r="AT126" s="27">
        <f t="shared" si="307"/>
        <v>9.1745654948905131E-3</v>
      </c>
      <c r="AU126" s="27">
        <f t="shared" si="307"/>
        <v>2.1009928543029577E-2</v>
      </c>
      <c r="AV126" s="27">
        <f t="shared" si="307"/>
        <v>-7.5165138324784775E-3</v>
      </c>
      <c r="AW126" s="27">
        <f t="shared" si="307"/>
        <v>1.5450700311751941E-2</v>
      </c>
      <c r="AX126" s="27">
        <f t="shared" si="308"/>
        <v>7.934186479273464E-3</v>
      </c>
      <c r="BD126" t="str">
        <f t="shared" si="321"/>
        <v>32 Health and social care associate professionals</v>
      </c>
      <c r="BE126" s="27">
        <f t="shared" si="309"/>
        <v>0.16703496591671818</v>
      </c>
      <c r="BF126" s="27">
        <f t="shared" si="309"/>
        <v>-3.5739122627557962E-2</v>
      </c>
      <c r="BG126" s="27">
        <f t="shared" si="309"/>
        <v>2.6861863079085779E-2</v>
      </c>
      <c r="BH126" s="27">
        <f t="shared" si="309"/>
        <v>2.6689884942652453E-2</v>
      </c>
      <c r="BI126" s="27">
        <f t="shared" si="310"/>
        <v>5.3551748021738232E-2</v>
      </c>
      <c r="BO126" t="str">
        <f t="shared" si="322"/>
        <v>32 Health and social care associate professionals</v>
      </c>
      <c r="BP126" s="27">
        <f t="shared" si="311"/>
        <v>9.0069815798832664E-2</v>
      </c>
      <c r="BQ126" s="27">
        <f t="shared" si="311"/>
        <v>-9.1575248081282423E-2</v>
      </c>
      <c r="BR126" s="27">
        <f t="shared" si="311"/>
        <v>2.9750992398547838E-3</v>
      </c>
      <c r="BS126" s="27">
        <f t="shared" si="311"/>
        <v>-8.2898464937549377E-2</v>
      </c>
      <c r="BT126" s="27">
        <f t="shared" si="312"/>
        <v>-7.9923365697694593E-2</v>
      </c>
      <c r="BZ126" t="str">
        <f t="shared" si="323"/>
        <v>32 Health and social care associate professionals</v>
      </c>
      <c r="CA126" s="68">
        <f t="shared" si="313"/>
        <v>1.9977706216779967E-3</v>
      </c>
      <c r="CB126" s="68">
        <f t="shared" si="313"/>
        <v>-2.8676242068550406E-2</v>
      </c>
      <c r="CC126" s="68">
        <f t="shared" si="313"/>
        <v>-2.8773323903008366E-2</v>
      </c>
      <c r="CD126" s="68">
        <f t="shared" si="313"/>
        <v>-4.811608706485257E-2</v>
      </c>
      <c r="CE126" s="68">
        <f t="shared" si="314"/>
        <v>-7.6889410967860936E-2</v>
      </c>
      <c r="CK126" t="str">
        <f t="shared" si="324"/>
        <v>32 Health and social care associate professionals</v>
      </c>
      <c r="CL126" s="68">
        <f t="shared" si="315"/>
        <v>3.1335419169477192E-3</v>
      </c>
      <c r="CM126" s="68">
        <f t="shared" si="315"/>
        <v>5.48084811861798E-3</v>
      </c>
      <c r="CN126" s="68">
        <f t="shared" si="315"/>
        <v>-9.7427667806746603E-3</v>
      </c>
      <c r="CO126" s="68">
        <f t="shared" si="315"/>
        <v>-1.2534786161948232E-3</v>
      </c>
      <c r="CP126" s="68">
        <f t="shared" si="316"/>
        <v>-1.0996245396869483E-2</v>
      </c>
    </row>
    <row r="127" spans="1:94" x14ac:dyDescent="0.2">
      <c r="A127" t="str">
        <f t="shared" si="298"/>
        <v>33 Protective service occupations</v>
      </c>
      <c r="B127" s="27">
        <f t="shared" si="299"/>
        <v>2.2308102726886084E-3</v>
      </c>
      <c r="C127" s="27">
        <f t="shared" si="299"/>
        <v>-7.0192422979759462E-4</v>
      </c>
      <c r="D127" s="27">
        <f t="shared" si="299"/>
        <v>4.6641449034343909E-3</v>
      </c>
      <c r="E127" s="27">
        <f t="shared" si="299"/>
        <v>1.06026776760181E-2</v>
      </c>
      <c r="F127" s="27">
        <f t="shared" si="300"/>
        <v>1.5266822579452492E-2</v>
      </c>
      <c r="L127" t="str">
        <f t="shared" si="317"/>
        <v>33 Protective service occupations</v>
      </c>
      <c r="M127" s="27">
        <f t="shared" si="301"/>
        <v>2.6732797485018639E-2</v>
      </c>
      <c r="N127" s="27">
        <f t="shared" si="301"/>
        <v>-8.0210499037318E-3</v>
      </c>
      <c r="O127" s="27">
        <f t="shared" si="301"/>
        <v>5.4465910583072888E-2</v>
      </c>
      <c r="P127" s="27">
        <f t="shared" si="301"/>
        <v>0.1189676130861454</v>
      </c>
      <c r="Q127" s="27">
        <f t="shared" si="302"/>
        <v>0.17343352366921827</v>
      </c>
      <c r="W127" t="str">
        <f t="shared" si="318"/>
        <v>33 Protective service occupations</v>
      </c>
      <c r="X127" s="27">
        <f t="shared" si="303"/>
        <v>4.9308842214041415E-3</v>
      </c>
      <c r="Y127" s="27">
        <f t="shared" si="303"/>
        <v>6.8947967655372699E-2</v>
      </c>
      <c r="Z127" s="27">
        <f t="shared" si="303"/>
        <v>0.13606531485584206</v>
      </c>
      <c r="AA127" s="27">
        <f t="shared" si="303"/>
        <v>0.27297759643638975</v>
      </c>
      <c r="AB127" s="27">
        <f t="shared" si="304"/>
        <v>0.4090429112922318</v>
      </c>
      <c r="AH127" t="str">
        <f t="shared" si="319"/>
        <v>33 Protective service occupations</v>
      </c>
      <c r="AI127" s="27">
        <f t="shared" si="305"/>
        <v>-1.4466915021706106E-4</v>
      </c>
      <c r="AJ127" s="27">
        <f t="shared" si="305"/>
        <v>1.7119381489613186E-2</v>
      </c>
      <c r="AK127" s="27">
        <f t="shared" si="305"/>
        <v>3.4252951800407841E-2</v>
      </c>
      <c r="AL127" s="27">
        <f t="shared" si="305"/>
        <v>6.577323190112877E-2</v>
      </c>
      <c r="AM127" s="27">
        <f t="shared" si="306"/>
        <v>0.10002618370153661</v>
      </c>
      <c r="AS127" t="str">
        <f t="shared" si="320"/>
        <v>33 Protective service occupations</v>
      </c>
      <c r="AT127" s="27">
        <f t="shared" si="307"/>
        <v>-1.1766368873337027E-2</v>
      </c>
      <c r="AU127" s="27">
        <f t="shared" si="307"/>
        <v>1.3803827506943214E-2</v>
      </c>
      <c r="AV127" s="27">
        <f t="shared" si="307"/>
        <v>1.3970730593814609E-2</v>
      </c>
      <c r="AW127" s="27">
        <f t="shared" si="307"/>
        <v>2.5946082794886985E-2</v>
      </c>
      <c r="AX127" s="27">
        <f t="shared" si="308"/>
        <v>3.9916813388701594E-2</v>
      </c>
      <c r="BD127" t="str">
        <f t="shared" si="321"/>
        <v>33 Protective service occupations</v>
      </c>
      <c r="BE127" s="27">
        <f t="shared" si="309"/>
        <v>6.7788255919963292E-3</v>
      </c>
      <c r="BF127" s="27">
        <f t="shared" si="309"/>
        <v>1.4827273791051032E-2</v>
      </c>
      <c r="BG127" s="27">
        <f t="shared" si="309"/>
        <v>5.1267170064011935E-2</v>
      </c>
      <c r="BH127" s="27">
        <f t="shared" si="309"/>
        <v>1.4780034577146717E-2</v>
      </c>
      <c r="BI127" s="27">
        <f t="shared" si="310"/>
        <v>6.6047204641158652E-2</v>
      </c>
      <c r="BO127" t="str">
        <f t="shared" si="322"/>
        <v>33 Protective service occupations</v>
      </c>
      <c r="BP127" s="27">
        <f t="shared" si="311"/>
        <v>2.1764078396228903E-2</v>
      </c>
      <c r="BQ127" s="27">
        <f t="shared" si="311"/>
        <v>-1.4506278644407733E-2</v>
      </c>
      <c r="BR127" s="27">
        <f t="shared" si="311"/>
        <v>7.0402540894145271E-2</v>
      </c>
      <c r="BS127" s="27">
        <f t="shared" si="311"/>
        <v>-4.9300481296270626E-2</v>
      </c>
      <c r="BT127" s="27">
        <f t="shared" si="312"/>
        <v>2.1102059597874645E-2</v>
      </c>
      <c r="BZ127" t="str">
        <f t="shared" si="323"/>
        <v>33 Protective service occupations</v>
      </c>
      <c r="CA127" s="68">
        <f t="shared" si="313"/>
        <v>-3.0637414435025212E-3</v>
      </c>
      <c r="CB127" s="68">
        <f t="shared" si="313"/>
        <v>3.8955507745138673E-3</v>
      </c>
      <c r="CC127" s="68">
        <f t="shared" si="313"/>
        <v>6.4227256356659546E-3</v>
      </c>
      <c r="CD127" s="68">
        <f t="shared" si="313"/>
        <v>-8.3038501568965584E-2</v>
      </c>
      <c r="CE127" s="68">
        <f t="shared" si="314"/>
        <v>-7.6615775933299629E-2</v>
      </c>
      <c r="CK127" t="str">
        <f t="shared" si="324"/>
        <v>33 Protective service occupations</v>
      </c>
      <c r="CL127" s="68">
        <f t="shared" si="315"/>
        <v>-9.8987600973715686E-3</v>
      </c>
      <c r="CM127" s="68">
        <f t="shared" si="315"/>
        <v>5.5439725738468254E-3</v>
      </c>
      <c r="CN127" s="68">
        <f t="shared" si="315"/>
        <v>-1.1358364598029864E-2</v>
      </c>
      <c r="CO127" s="68">
        <f t="shared" si="315"/>
        <v>-6.3426562066671785E-3</v>
      </c>
      <c r="CP127" s="68">
        <f t="shared" si="316"/>
        <v>-1.7701020804697043E-2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9.5561172524380109E-3</v>
      </c>
      <c r="C128" s="27">
        <f t="shared" si="299"/>
        <v>1.2858260464321952E-4</v>
      </c>
      <c r="D128" s="27">
        <f t="shared" si="299"/>
        <v>5.5360778405056585E-3</v>
      </c>
      <c r="E128" s="27">
        <f t="shared" si="299"/>
        <v>1.4497286949315194E-2</v>
      </c>
      <c r="F128" s="27">
        <f t="shared" si="300"/>
        <v>2.0033364789820853E-2</v>
      </c>
      <c r="L128" t="str">
        <f t="shared" si="317"/>
        <v>34 Culture, media and sports occupations</v>
      </c>
      <c r="M128" s="27">
        <f t="shared" si="301"/>
        <v>0.15209110260898956</v>
      </c>
      <c r="N128" s="27">
        <f t="shared" si="301"/>
        <v>-4.5108335022180368E-3</v>
      </c>
      <c r="O128" s="27">
        <f t="shared" si="301"/>
        <v>4.9662783153907375E-2</v>
      </c>
      <c r="P128" s="27">
        <f t="shared" si="301"/>
        <v>0.22732839298103791</v>
      </c>
      <c r="Q128" s="27">
        <f t="shared" si="302"/>
        <v>0.27699117613494528</v>
      </c>
      <c r="W128" t="str">
        <f t="shared" si="318"/>
        <v>34 Culture, media and sports occupations</v>
      </c>
      <c r="X128" s="27">
        <f t="shared" si="303"/>
        <v>-8.4293056334674432E-3</v>
      </c>
      <c r="Y128" s="27">
        <f t="shared" si="303"/>
        <v>4.1408971330584743E-2</v>
      </c>
      <c r="Z128" s="27">
        <f t="shared" si="303"/>
        <v>-6.5429971755194716E-2</v>
      </c>
      <c r="AA128" s="27">
        <f t="shared" si="303"/>
        <v>0.11478171064136133</v>
      </c>
      <c r="AB128" s="27">
        <f t="shared" si="304"/>
        <v>4.9351738886166618E-2</v>
      </c>
      <c r="AH128" t="str">
        <f t="shared" si="319"/>
        <v>34 Culture, media and sports occupations</v>
      </c>
      <c r="AI128" s="27">
        <f t="shared" si="305"/>
        <v>-1.4811561264439846E-2</v>
      </c>
      <c r="AJ128" s="27">
        <f t="shared" si="305"/>
        <v>2.4937329271475614E-2</v>
      </c>
      <c r="AK128" s="27">
        <f t="shared" si="305"/>
        <v>-2.6045459645820945E-3</v>
      </c>
      <c r="AL128" s="27">
        <f t="shared" si="305"/>
        <v>4.7293234199280193E-2</v>
      </c>
      <c r="AM128" s="27">
        <f t="shared" si="306"/>
        <v>4.4688688234698098E-2</v>
      </c>
      <c r="AS128" t="str">
        <f t="shared" si="320"/>
        <v>34 Culture, media and sports occupations</v>
      </c>
      <c r="AT128" s="27">
        <f t="shared" si="307"/>
        <v>-1.1002750814457674E-2</v>
      </c>
      <c r="AU128" s="27">
        <f t="shared" si="307"/>
        <v>5.6734437671727977E-3</v>
      </c>
      <c r="AV128" s="27">
        <f t="shared" si="307"/>
        <v>-2.2299384564517716E-2</v>
      </c>
      <c r="AW128" s="27">
        <f t="shared" si="307"/>
        <v>8.1025350631313553E-3</v>
      </c>
      <c r="AX128" s="27">
        <f t="shared" si="308"/>
        <v>-1.419684950138636E-2</v>
      </c>
      <c r="BD128" t="str">
        <f t="shared" si="321"/>
        <v>34 Culture, media and sports occupations</v>
      </c>
      <c r="BE128" s="27">
        <f t="shared" si="309"/>
        <v>3.0180973489469409E-2</v>
      </c>
      <c r="BF128" s="27">
        <f t="shared" si="309"/>
        <v>1.2595590294731285E-2</v>
      </c>
      <c r="BG128" s="27">
        <f t="shared" si="309"/>
        <v>-3.6606730225962392E-2</v>
      </c>
      <c r="BH128" s="27">
        <f t="shared" si="309"/>
        <v>6.2040244874164707E-2</v>
      </c>
      <c r="BI128" s="27">
        <f t="shared" si="310"/>
        <v>2.5433514648202316E-2</v>
      </c>
      <c r="BO128" t="str">
        <f t="shared" si="322"/>
        <v>34 Culture, media and sports occupations</v>
      </c>
      <c r="BP128" s="27">
        <f t="shared" si="311"/>
        <v>-9.1308212871030192E-3</v>
      </c>
      <c r="BQ128" s="27">
        <f t="shared" si="311"/>
        <v>-3.1119551017425195E-2</v>
      </c>
      <c r="BR128" s="27">
        <f t="shared" si="311"/>
        <v>-3.6369747364764504E-2</v>
      </c>
      <c r="BS128" s="27">
        <f t="shared" si="311"/>
        <v>-4.757123992601725E-2</v>
      </c>
      <c r="BT128" s="27">
        <f t="shared" si="312"/>
        <v>-8.3940987290781754E-2</v>
      </c>
      <c r="BZ128" t="str">
        <f t="shared" si="323"/>
        <v>34 Culture, media and sports occupations</v>
      </c>
      <c r="CA128" s="68">
        <f t="shared" si="313"/>
        <v>-2.2150909111770756E-2</v>
      </c>
      <c r="CB128" s="68">
        <f t="shared" si="313"/>
        <v>-5.2165872044472872E-3</v>
      </c>
      <c r="CC128" s="68">
        <f t="shared" si="313"/>
        <v>-4.6913782849889618E-2</v>
      </c>
      <c r="CD128" s="68">
        <f t="shared" si="313"/>
        <v>-4.9545907199075256E-2</v>
      </c>
      <c r="CE128" s="68">
        <f t="shared" si="314"/>
        <v>-9.6459690048964875E-2</v>
      </c>
      <c r="CK128" t="str">
        <f t="shared" si="324"/>
        <v>34 Culture, media and sports occupations</v>
      </c>
      <c r="CL128" s="68">
        <f t="shared" si="315"/>
        <v>2.2762398783988946E-3</v>
      </c>
      <c r="CM128" s="68">
        <f t="shared" si="315"/>
        <v>7.2062968673784894E-3</v>
      </c>
      <c r="CN128" s="68">
        <f t="shared" si="315"/>
        <v>-3.9046130835394988E-2</v>
      </c>
      <c r="CO128" s="68">
        <f t="shared" si="315"/>
        <v>-1.2965216900623279E-2</v>
      </c>
      <c r="CP128" s="68">
        <f t="shared" si="316"/>
        <v>-5.2011347736018267E-2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3.3551682607524974E-2</v>
      </c>
      <c r="C129" s="27">
        <f t="shared" si="299"/>
        <v>-7.9760462393553694E-3</v>
      </c>
      <c r="D129" s="27">
        <f t="shared" si="299"/>
        <v>3.1072584815418636E-2</v>
      </c>
      <c r="E129" s="27">
        <f t="shared" si="299"/>
        <v>9.0113859519263928E-2</v>
      </c>
      <c r="F129" s="27">
        <f t="shared" si="300"/>
        <v>0.12118644433468256</v>
      </c>
      <c r="L129" t="str">
        <f t="shared" si="317"/>
        <v>35 Business and public service associate professionals</v>
      </c>
      <c r="M129" s="27">
        <f t="shared" si="301"/>
        <v>0.33464855619806322</v>
      </c>
      <c r="N129" s="27">
        <f t="shared" si="301"/>
        <v>-3.3523048709499959E-2</v>
      </c>
      <c r="O129" s="27">
        <f t="shared" si="301"/>
        <v>0.25315588461740801</v>
      </c>
      <c r="P129" s="27">
        <f t="shared" si="301"/>
        <v>0.7205678934347417</v>
      </c>
      <c r="Q129" s="27">
        <f t="shared" si="302"/>
        <v>0.97372377805214971</v>
      </c>
      <c r="W129" t="str">
        <f t="shared" si="318"/>
        <v>35 Business and public service associate professionals</v>
      </c>
      <c r="X129" s="27">
        <f t="shared" si="303"/>
        <v>-0.15010851945480264</v>
      </c>
      <c r="Y129" s="27">
        <f t="shared" si="303"/>
        <v>0.2173795907974001</v>
      </c>
      <c r="Z129" s="27">
        <f t="shared" si="303"/>
        <v>-8.7281871799460564E-2</v>
      </c>
      <c r="AA129" s="27">
        <f t="shared" si="303"/>
        <v>0.12751265393706834</v>
      </c>
      <c r="AB129" s="27">
        <f t="shared" si="304"/>
        <v>4.0230782137607779E-2</v>
      </c>
      <c r="AH129" t="str">
        <f t="shared" si="319"/>
        <v>35 Business and public service associate professionals</v>
      </c>
      <c r="AI129" s="27">
        <f t="shared" si="305"/>
        <v>-7.1723456332077884E-3</v>
      </c>
      <c r="AJ129" s="27">
        <f t="shared" si="305"/>
        <v>9.6914952656089182E-2</v>
      </c>
      <c r="AK129" s="27">
        <f t="shared" si="305"/>
        <v>-1.7251655685509903E-2</v>
      </c>
      <c r="AL129" s="27">
        <f t="shared" si="305"/>
        <v>7.6906730564379244E-2</v>
      </c>
      <c r="AM129" s="27">
        <f t="shared" si="306"/>
        <v>5.9655074878869341E-2</v>
      </c>
      <c r="AS129" t="str">
        <f t="shared" si="320"/>
        <v>35 Business and public service associate professionals</v>
      </c>
      <c r="AT129" s="27">
        <f t="shared" si="307"/>
        <v>-3.3794919622837094E-2</v>
      </c>
      <c r="AU129" s="27">
        <f t="shared" si="307"/>
        <v>6.2133753422809468E-2</v>
      </c>
      <c r="AV129" s="27">
        <f t="shared" si="307"/>
        <v>-2.4799168517450454E-2</v>
      </c>
      <c r="AW129" s="27">
        <f t="shared" si="307"/>
        <v>6.1082688551573949E-2</v>
      </c>
      <c r="AX129" s="27">
        <f t="shared" si="308"/>
        <v>3.6283520034123495E-2</v>
      </c>
      <c r="BD129" t="str">
        <f t="shared" si="321"/>
        <v>35 Business and public service associate professionals</v>
      </c>
      <c r="BE129" s="27">
        <f t="shared" si="309"/>
        <v>0.13433653395582312</v>
      </c>
      <c r="BF129" s="27">
        <f t="shared" si="309"/>
        <v>1.4219460546510687E-2</v>
      </c>
      <c r="BG129" s="27">
        <f t="shared" si="309"/>
        <v>-0.11247982402490719</v>
      </c>
      <c r="BH129" s="27">
        <f t="shared" si="309"/>
        <v>-3.1711071849300776E-2</v>
      </c>
      <c r="BI129" s="27">
        <f t="shared" si="310"/>
        <v>-0.14419089587420797</v>
      </c>
      <c r="BO129" t="str">
        <f t="shared" si="322"/>
        <v>35 Business and public service associate professionals</v>
      </c>
      <c r="BP129" s="27">
        <f t="shared" si="311"/>
        <v>1.7766810020233947E-2</v>
      </c>
      <c r="BQ129" s="27">
        <f t="shared" si="311"/>
        <v>-0.11597709536411127</v>
      </c>
      <c r="BR129" s="27">
        <f t="shared" si="311"/>
        <v>-0.10530019745063468</v>
      </c>
      <c r="BS129" s="27">
        <f t="shared" si="311"/>
        <v>-0.2003412364009971</v>
      </c>
      <c r="BT129" s="27">
        <f t="shared" si="312"/>
        <v>-0.30564143385163178</v>
      </c>
      <c r="BZ129" t="str">
        <f t="shared" si="323"/>
        <v>35 Business and public service associate professionals</v>
      </c>
      <c r="CA129" s="68">
        <f t="shared" si="313"/>
        <v>-2.8067511178111793E-2</v>
      </c>
      <c r="CB129" s="68">
        <f t="shared" si="313"/>
        <v>-1.6355319654564271E-2</v>
      </c>
      <c r="CC129" s="68">
        <f t="shared" si="313"/>
        <v>-0.18142510173979898</v>
      </c>
      <c r="CD129" s="68">
        <f t="shared" si="313"/>
        <v>-0.2332824965264903</v>
      </c>
      <c r="CE129" s="68">
        <f t="shared" si="314"/>
        <v>-0.41470759826628928</v>
      </c>
      <c r="CK129" t="str">
        <f t="shared" si="324"/>
        <v>35 Business and public service associate professionals</v>
      </c>
      <c r="CL129" s="68">
        <f t="shared" si="315"/>
        <v>-8.4456655730050789E-3</v>
      </c>
      <c r="CM129" s="68">
        <f t="shared" si="315"/>
        <v>4.7653553565985607E-2</v>
      </c>
      <c r="CN129" s="68">
        <f t="shared" si="315"/>
        <v>-0.10796341396571035</v>
      </c>
      <c r="CO129" s="68">
        <f t="shared" si="315"/>
        <v>-7.0828769763544297E-3</v>
      </c>
      <c r="CP129" s="68">
        <f t="shared" si="316"/>
        <v>-0.11504629094206478</v>
      </c>
    </row>
    <row r="130" spans="1:94" x14ac:dyDescent="0.2">
      <c r="A130" t="str">
        <f t="shared" si="298"/>
        <v>41 Administrative occupations</v>
      </c>
      <c r="B130" s="27">
        <f t="shared" si="299"/>
        <v>2.1827968199429643E-2</v>
      </c>
      <c r="C130" s="27">
        <f t="shared" si="299"/>
        <v>5.0674718269918817E-3</v>
      </c>
      <c r="D130" s="27">
        <f t="shared" si="299"/>
        <v>2.5334465433265271E-2</v>
      </c>
      <c r="E130" s="27">
        <f t="shared" si="299"/>
        <v>7.9351608656519551E-2</v>
      </c>
      <c r="F130" s="27">
        <f t="shared" si="300"/>
        <v>0.10468607408978482</v>
      </c>
      <c r="L130" t="str">
        <f t="shared" si="317"/>
        <v>41 Administrative occupations</v>
      </c>
      <c r="M130" s="27">
        <f t="shared" si="301"/>
        <v>0.23340203733800757</v>
      </c>
      <c r="N130" s="27">
        <f t="shared" si="301"/>
        <v>7.1912855513433849E-2</v>
      </c>
      <c r="O130" s="27">
        <f t="shared" si="301"/>
        <v>0.21422111882094419</v>
      </c>
      <c r="P130" s="27">
        <f t="shared" si="301"/>
        <v>0.57277021687741136</v>
      </c>
      <c r="Q130" s="27">
        <f t="shared" si="302"/>
        <v>0.78699133569835555</v>
      </c>
      <c r="W130" t="str">
        <f t="shared" si="318"/>
        <v>41 Administrative occupations</v>
      </c>
      <c r="X130" s="27">
        <f t="shared" si="303"/>
        <v>-0.22705710213708574</v>
      </c>
      <c r="Y130" s="27">
        <f t="shared" si="303"/>
        <v>0.5000436051153252</v>
      </c>
      <c r="Z130" s="27">
        <f t="shared" si="303"/>
        <v>4.5696190581280494E-2</v>
      </c>
      <c r="AA130" s="27">
        <f t="shared" si="303"/>
        <v>0.51488003641896318</v>
      </c>
      <c r="AB130" s="27">
        <f t="shared" si="304"/>
        <v>0.56057622700024368</v>
      </c>
      <c r="AH130" t="str">
        <f t="shared" si="319"/>
        <v>41 Administrative occupations</v>
      </c>
      <c r="AI130" s="27">
        <f t="shared" si="305"/>
        <v>-2.5825509047001982E-2</v>
      </c>
      <c r="AJ130" s="27">
        <f t="shared" si="305"/>
        <v>0.20646950264439612</v>
      </c>
      <c r="AK130" s="27">
        <f t="shared" si="305"/>
        <v>-9.2271951915656736E-4</v>
      </c>
      <c r="AL130" s="27">
        <f t="shared" si="305"/>
        <v>0.18111252345302575</v>
      </c>
      <c r="AM130" s="27">
        <f t="shared" si="306"/>
        <v>0.18018980393386919</v>
      </c>
      <c r="AS130" t="str">
        <f t="shared" si="320"/>
        <v>41 Administrative occupations</v>
      </c>
      <c r="AT130" s="27">
        <f t="shared" si="307"/>
        <v>-9.7336220708221455E-2</v>
      </c>
      <c r="AU130" s="27">
        <f t="shared" si="307"/>
        <v>0.18717712880945292</v>
      </c>
      <c r="AV130" s="27">
        <f t="shared" si="307"/>
        <v>-2.5108444841972499E-2</v>
      </c>
      <c r="AW130" s="27">
        <f t="shared" si="307"/>
        <v>0.16050756232971941</v>
      </c>
      <c r="AX130" s="27">
        <f t="shared" si="308"/>
        <v>0.13539911748774691</v>
      </c>
      <c r="BD130" t="str">
        <f t="shared" si="321"/>
        <v>41 Administrative occupations</v>
      </c>
      <c r="BE130" s="27">
        <f t="shared" si="309"/>
        <v>-5.2925863786363436E-2</v>
      </c>
      <c r="BF130" s="27">
        <f t="shared" si="309"/>
        <v>1.972774851310799E-2</v>
      </c>
      <c r="BG130" s="27">
        <f t="shared" si="309"/>
        <v>-0.30808100965729102</v>
      </c>
      <c r="BH130" s="27">
        <f t="shared" si="309"/>
        <v>-0.34230714735443124</v>
      </c>
      <c r="BI130" s="27">
        <f t="shared" si="310"/>
        <v>-0.65038815701172226</v>
      </c>
      <c r="BO130" t="str">
        <f t="shared" si="322"/>
        <v>41 Administrative occupations</v>
      </c>
      <c r="BP130" s="27">
        <f t="shared" si="311"/>
        <v>-0.25438384492249488</v>
      </c>
      <c r="BQ130" s="27">
        <f t="shared" si="311"/>
        <v>-0.34614160016381712</v>
      </c>
      <c r="BR130" s="27">
        <f t="shared" si="311"/>
        <v>-0.35186664156814684</v>
      </c>
      <c r="BS130" s="27">
        <f t="shared" si="311"/>
        <v>-0.84391601854369025</v>
      </c>
      <c r="BT130" s="27">
        <f t="shared" si="312"/>
        <v>-1.1957826601118371</v>
      </c>
      <c r="BZ130" t="str">
        <f t="shared" si="323"/>
        <v>41 Administrative occupations</v>
      </c>
      <c r="CA130" s="68">
        <f t="shared" si="313"/>
        <v>-0.3788741244449243</v>
      </c>
      <c r="CB130" s="68">
        <f t="shared" si="313"/>
        <v>-0.16827427231164815</v>
      </c>
      <c r="CC130" s="68">
        <f t="shared" si="313"/>
        <v>-0.45925887971405466</v>
      </c>
      <c r="CD130" s="68">
        <f t="shared" si="313"/>
        <v>-0.71218868982572259</v>
      </c>
      <c r="CE130" s="68">
        <f t="shared" si="314"/>
        <v>-1.1714475695397772</v>
      </c>
      <c r="CK130" t="str">
        <f t="shared" si="324"/>
        <v>41 Administrative occupations</v>
      </c>
      <c r="CL130" s="68">
        <f t="shared" si="315"/>
        <v>-0.17217287434220685</v>
      </c>
      <c r="CM130" s="68">
        <f t="shared" si="315"/>
        <v>8.0531516012231519E-2</v>
      </c>
      <c r="CN130" s="68">
        <f t="shared" si="315"/>
        <v>-0.23028838672450991</v>
      </c>
      <c r="CO130" s="68">
        <f t="shared" si="315"/>
        <v>-0.11147597457900849</v>
      </c>
      <c r="CP130" s="68">
        <f t="shared" si="316"/>
        <v>-0.34176436130351839</v>
      </c>
    </row>
    <row r="131" spans="1:94" x14ac:dyDescent="0.2">
      <c r="A131" t="str">
        <f t="shared" si="298"/>
        <v>42 Secretarial and related occupations</v>
      </c>
      <c r="B131" s="27">
        <f t="shared" si="299"/>
        <v>1.4502639519885854E-3</v>
      </c>
      <c r="C131" s="27">
        <f t="shared" si="299"/>
        <v>1.2119856746698474E-3</v>
      </c>
      <c r="D131" s="27">
        <f t="shared" si="299"/>
        <v>4.6186876069262851E-3</v>
      </c>
      <c r="E131" s="27">
        <f t="shared" si="299"/>
        <v>9.4102003187120347E-3</v>
      </c>
      <c r="F131" s="27">
        <f t="shared" si="300"/>
        <v>1.402888792563832E-2</v>
      </c>
      <c r="L131" t="str">
        <f t="shared" si="317"/>
        <v>42 Secretarial and related occupations</v>
      </c>
      <c r="M131" s="27">
        <f t="shared" si="301"/>
        <v>2.9474924905144459E-2</v>
      </c>
      <c r="N131" s="27">
        <f t="shared" si="301"/>
        <v>1.973605873701556E-2</v>
      </c>
      <c r="O131" s="27">
        <f t="shared" si="301"/>
        <v>6.7538882013187612E-2</v>
      </c>
      <c r="P131" s="27">
        <f t="shared" si="301"/>
        <v>-1.5586942762805811E-3</v>
      </c>
      <c r="Q131" s="27">
        <f t="shared" si="302"/>
        <v>6.5980187736907031E-2</v>
      </c>
      <c r="W131" t="str">
        <f t="shared" si="318"/>
        <v>42 Secretarial and related occupations</v>
      </c>
      <c r="X131" s="27">
        <f t="shared" si="303"/>
        <v>-4.3121853645727182E-2</v>
      </c>
      <c r="Y131" s="27">
        <f t="shared" si="303"/>
        <v>8.5161494440511909E-2</v>
      </c>
      <c r="Z131" s="27">
        <f t="shared" si="303"/>
        <v>0.19194756926653678</v>
      </c>
      <c r="AA131" s="27">
        <f t="shared" si="303"/>
        <v>0.24582937645291247</v>
      </c>
      <c r="AB131" s="27">
        <f t="shared" si="304"/>
        <v>0.43777694571944925</v>
      </c>
      <c r="AH131" t="str">
        <f t="shared" si="319"/>
        <v>42 Secretarial and related occupations</v>
      </c>
      <c r="AI131" s="27">
        <f t="shared" si="305"/>
        <v>-2.5422069972623751E-2</v>
      </c>
      <c r="AJ131" s="27">
        <f t="shared" si="305"/>
        <v>4.5183506661580414E-2</v>
      </c>
      <c r="AK131" s="27">
        <f t="shared" si="305"/>
        <v>5.6904966970431209E-2</v>
      </c>
      <c r="AL131" s="27">
        <f t="shared" si="305"/>
        <v>2.2540528729469766E-2</v>
      </c>
      <c r="AM131" s="27">
        <f t="shared" si="306"/>
        <v>7.9445495699900975E-2</v>
      </c>
      <c r="AS131" t="str">
        <f t="shared" si="320"/>
        <v>42 Secretarial and related occupations</v>
      </c>
      <c r="AT131" s="27">
        <f t="shared" si="307"/>
        <v>-3.5161889522218298E-2</v>
      </c>
      <c r="AU131" s="27">
        <f t="shared" si="307"/>
        <v>3.5256126762593765E-2</v>
      </c>
      <c r="AV131" s="27">
        <f t="shared" si="307"/>
        <v>3.2203078391493362E-2</v>
      </c>
      <c r="AW131" s="27">
        <f t="shared" si="307"/>
        <v>9.5976686324409921E-3</v>
      </c>
      <c r="AX131" s="27">
        <f t="shared" si="308"/>
        <v>4.1800747023934354E-2</v>
      </c>
      <c r="BD131" t="str">
        <f t="shared" si="321"/>
        <v>42 Secretarial and related occupations</v>
      </c>
      <c r="BE131" s="27">
        <f t="shared" si="309"/>
        <v>-4.3151183660071313E-2</v>
      </c>
      <c r="BF131" s="27">
        <f t="shared" si="309"/>
        <v>-4.5318603981049588E-2</v>
      </c>
      <c r="BG131" s="27">
        <f t="shared" si="309"/>
        <v>6.1319889829636098E-2</v>
      </c>
      <c r="BH131" s="27">
        <f t="shared" si="309"/>
        <v>-0.427179691408897</v>
      </c>
      <c r="BI131" s="27">
        <f t="shared" si="310"/>
        <v>-0.3658598015792609</v>
      </c>
      <c r="BO131" t="str">
        <f t="shared" si="322"/>
        <v>42 Secretarial and related occupations</v>
      </c>
      <c r="BP131" s="27">
        <f t="shared" si="311"/>
        <v>-0.18052075780162002</v>
      </c>
      <c r="BQ131" s="27">
        <f t="shared" si="311"/>
        <v>-0.13869328020490879</v>
      </c>
      <c r="BR131" s="27">
        <f t="shared" si="311"/>
        <v>-9.2964445023102749E-2</v>
      </c>
      <c r="BS131" s="27">
        <f t="shared" si="311"/>
        <v>-0.41220751150448209</v>
      </c>
      <c r="BT131" s="27">
        <f t="shared" si="312"/>
        <v>-0.50517195652758484</v>
      </c>
      <c r="BZ131" t="str">
        <f t="shared" si="323"/>
        <v>42 Secretarial and related occupations</v>
      </c>
      <c r="CA131" s="68">
        <f t="shared" si="313"/>
        <v>-8.779672694091023E-2</v>
      </c>
      <c r="CB131" s="68">
        <f t="shared" si="313"/>
        <v>-0.12348157467416176</v>
      </c>
      <c r="CC131" s="68">
        <f t="shared" si="313"/>
        <v>-0.11118993018696344</v>
      </c>
      <c r="CD131" s="68">
        <f t="shared" si="313"/>
        <v>-0.37970733886816166</v>
      </c>
      <c r="CE131" s="68">
        <f t="shared" si="314"/>
        <v>-0.4908972690551251</v>
      </c>
      <c r="CK131" t="str">
        <f t="shared" si="324"/>
        <v>42 Secretarial and related occupations</v>
      </c>
      <c r="CL131" s="68">
        <f t="shared" si="315"/>
        <v>-4.2300046767659388E-2</v>
      </c>
      <c r="CM131" s="68">
        <f t="shared" si="315"/>
        <v>3.1660147690499157E-2</v>
      </c>
      <c r="CN131" s="68">
        <f t="shared" si="315"/>
        <v>-2.3494114860845322E-2</v>
      </c>
      <c r="CO131" s="68">
        <f t="shared" si="315"/>
        <v>-3.9135991302723216E-2</v>
      </c>
      <c r="CP131" s="68">
        <f t="shared" si="316"/>
        <v>-6.2630106163568539E-2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2.4450514688203698E-3</v>
      </c>
      <c r="C132" s="27">
        <f t="shared" si="299"/>
        <v>-9.4293898424932521E-4</v>
      </c>
      <c r="D132" s="27">
        <f t="shared" si="299"/>
        <v>1.1796454601518784E-3</v>
      </c>
      <c r="E132" s="27">
        <f t="shared" si="299"/>
        <v>3.7170115153886511E-3</v>
      </c>
      <c r="F132" s="27">
        <f t="shared" si="300"/>
        <v>4.8966569755405295E-3</v>
      </c>
      <c r="L132" t="str">
        <f t="shared" si="317"/>
        <v>51 Skilled agricultural and related trades</v>
      </c>
      <c r="M132" s="27">
        <f t="shared" si="301"/>
        <v>-3.1568673107058784E-3</v>
      </c>
      <c r="N132" s="27">
        <f t="shared" si="301"/>
        <v>-5.5748421342759757E-3</v>
      </c>
      <c r="O132" s="27">
        <f t="shared" si="301"/>
        <v>6.2799713606947749E-3</v>
      </c>
      <c r="P132" s="27">
        <f t="shared" si="301"/>
        <v>1.7919848333474618E-2</v>
      </c>
      <c r="Q132" s="27">
        <f t="shared" si="302"/>
        <v>2.4199819694169393E-2</v>
      </c>
      <c r="W132" t="str">
        <f t="shared" si="318"/>
        <v>51 Skilled agricultural and related trades</v>
      </c>
      <c r="X132" s="27">
        <f t="shared" si="303"/>
        <v>-4.9678977423145865E-2</v>
      </c>
      <c r="Y132" s="27">
        <f t="shared" si="303"/>
        <v>-7.6375124067210032E-3</v>
      </c>
      <c r="Z132" s="27">
        <f t="shared" si="303"/>
        <v>4.3592849628728447E-2</v>
      </c>
      <c r="AA132" s="27">
        <f t="shared" si="303"/>
        <v>0.11260677081997994</v>
      </c>
      <c r="AB132" s="27">
        <f t="shared" si="304"/>
        <v>0.15619962044870839</v>
      </c>
      <c r="AH132" t="str">
        <f t="shared" si="319"/>
        <v>51 Skilled agricultural and related trades</v>
      </c>
      <c r="AI132" s="27">
        <f t="shared" si="305"/>
        <v>-1.4715404851770239E-2</v>
      </c>
      <c r="AJ132" s="27">
        <f t="shared" si="305"/>
        <v>-6.6791302227042632E-3</v>
      </c>
      <c r="AK132" s="27">
        <f t="shared" si="305"/>
        <v>1.8297236084435342E-2</v>
      </c>
      <c r="AL132" s="27">
        <f t="shared" si="305"/>
        <v>3.6585663666657969E-2</v>
      </c>
      <c r="AM132" s="27">
        <f t="shared" si="306"/>
        <v>5.4882899751093311E-2</v>
      </c>
      <c r="AS132" t="str">
        <f t="shared" si="320"/>
        <v>51 Skilled agricultural and related trades</v>
      </c>
      <c r="AT132" s="27">
        <f t="shared" si="307"/>
        <v>-4.9914252745096921E-2</v>
      </c>
      <c r="AU132" s="27">
        <f t="shared" si="307"/>
        <v>-3.0616121199789292E-2</v>
      </c>
      <c r="AV132" s="27">
        <f t="shared" si="307"/>
        <v>2.6114927407960342E-2</v>
      </c>
      <c r="AW132" s="27">
        <f t="shared" si="307"/>
        <v>7.3722720293830701E-2</v>
      </c>
      <c r="AX132" s="27">
        <f t="shared" si="308"/>
        <v>9.9837647701791044E-2</v>
      </c>
      <c r="BD132" t="str">
        <f t="shared" si="321"/>
        <v>51 Skilled agricultural and related trades</v>
      </c>
      <c r="BE132" s="27">
        <f t="shared" si="309"/>
        <v>-3.1081316849523866E-2</v>
      </c>
      <c r="BF132" s="27">
        <f t="shared" si="309"/>
        <v>-8.7604884867628963E-2</v>
      </c>
      <c r="BG132" s="27">
        <f t="shared" si="309"/>
        <v>1.4302337611476923E-2</v>
      </c>
      <c r="BH132" s="27">
        <f t="shared" si="309"/>
        <v>1.0446023219378819E-2</v>
      </c>
      <c r="BI132" s="27">
        <f t="shared" si="310"/>
        <v>2.4748360830855742E-2</v>
      </c>
      <c r="BO132" t="str">
        <f t="shared" si="322"/>
        <v>51 Skilled agricultural and related trades</v>
      </c>
      <c r="BP132" s="27">
        <f t="shared" si="311"/>
        <v>-3.8417634813264323E-2</v>
      </c>
      <c r="BQ132" s="27">
        <f t="shared" si="311"/>
        <v>-0.17375669124113552</v>
      </c>
      <c r="BR132" s="27">
        <f t="shared" si="311"/>
        <v>3.2371836318875968E-2</v>
      </c>
      <c r="BS132" s="27">
        <f t="shared" si="311"/>
        <v>-3.491711896004529E-2</v>
      </c>
      <c r="BT132" s="27">
        <f t="shared" si="312"/>
        <v>-2.5452826411693219E-3</v>
      </c>
      <c r="BZ132" t="str">
        <f t="shared" si="323"/>
        <v>51 Skilled agricultural and related trades</v>
      </c>
      <c r="CA132" s="68">
        <f t="shared" si="313"/>
        <v>-0.10822085067884391</v>
      </c>
      <c r="CB132" s="68">
        <f t="shared" si="313"/>
        <v>-3.3596558977180169E-2</v>
      </c>
      <c r="CC132" s="68">
        <f t="shared" si="313"/>
        <v>-1.3793946930949874E-2</v>
      </c>
      <c r="CD132" s="68">
        <f t="shared" si="313"/>
        <v>5.0469270336138683E-3</v>
      </c>
      <c r="CE132" s="68">
        <f t="shared" si="314"/>
        <v>-8.7470198973360058E-3</v>
      </c>
      <c r="CK132" t="str">
        <f t="shared" si="324"/>
        <v>51 Skilled agricultural and related trades</v>
      </c>
      <c r="CL132" s="68">
        <f t="shared" si="315"/>
        <v>-0.14891181991296898</v>
      </c>
      <c r="CM132" s="68">
        <f t="shared" si="315"/>
        <v>-9.2134397636463861E-2</v>
      </c>
      <c r="CN132" s="68">
        <f t="shared" si="315"/>
        <v>-0.10332923480574446</v>
      </c>
      <c r="CO132" s="68">
        <f t="shared" si="315"/>
        <v>-0.14551588880291372</v>
      </c>
      <c r="CP132" s="68">
        <f t="shared" si="316"/>
        <v>-0.24884512360865818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6.2868582429720463E-4</v>
      </c>
      <c r="C133" s="27">
        <f t="shared" si="299"/>
        <v>-1.3570870369478032E-3</v>
      </c>
      <c r="D133" s="27">
        <f t="shared" si="299"/>
        <v>1.0059779055207755E-3</v>
      </c>
      <c r="E133" s="27">
        <f t="shared" si="299"/>
        <v>2.4307315861651175E-3</v>
      </c>
      <c r="F133" s="27">
        <f t="shared" si="300"/>
        <v>3.436709491685893E-3</v>
      </c>
      <c r="L133" t="str">
        <f t="shared" si="317"/>
        <v>52 Skilled metal, electrical and electronic trades</v>
      </c>
      <c r="M133" s="27">
        <f t="shared" si="301"/>
        <v>3.1686102885985001E-2</v>
      </c>
      <c r="N133" s="27">
        <f t="shared" si="301"/>
        <v>-3.8376099319317611E-2</v>
      </c>
      <c r="O133" s="27">
        <f t="shared" si="301"/>
        <v>7.5363896438652364E-2</v>
      </c>
      <c r="P133" s="27">
        <f t="shared" si="301"/>
        <v>0.11653683340222445</v>
      </c>
      <c r="Q133" s="27">
        <f t="shared" si="302"/>
        <v>0.1919007298408768</v>
      </c>
      <c r="W133" t="str">
        <f t="shared" si="318"/>
        <v>52 Skilled metal, electrical and electronic trades</v>
      </c>
      <c r="X133" s="27">
        <f t="shared" si="303"/>
        <v>-1.7004885536674896E-2</v>
      </c>
      <c r="Y133" s="27">
        <f t="shared" si="303"/>
        <v>-6.7012484356528568E-2</v>
      </c>
      <c r="Z133" s="27">
        <f t="shared" si="303"/>
        <v>7.2075169965370112E-2</v>
      </c>
      <c r="AA133" s="27">
        <f t="shared" si="303"/>
        <v>8.6036921500757368E-2</v>
      </c>
      <c r="AB133" s="27">
        <f t="shared" si="304"/>
        <v>0.15811209146612748</v>
      </c>
      <c r="AH133" t="str">
        <f t="shared" si="319"/>
        <v>52 Skilled metal, electrical and electronic trades</v>
      </c>
      <c r="AI133" s="27">
        <f t="shared" si="305"/>
        <v>-1.2027125676036671E-2</v>
      </c>
      <c r="AJ133" s="27">
        <f t="shared" si="305"/>
        <v>-2.209326921550811E-2</v>
      </c>
      <c r="AK133" s="27">
        <f t="shared" si="305"/>
        <v>1.633810861209653E-2</v>
      </c>
      <c r="AL133" s="27">
        <f t="shared" si="305"/>
        <v>3.2940057320510835E-2</v>
      </c>
      <c r="AM133" s="27">
        <f t="shared" si="306"/>
        <v>4.9278165932607365E-2</v>
      </c>
      <c r="AS133" t="str">
        <f t="shared" si="320"/>
        <v>52 Skilled metal, electrical and electronic trades</v>
      </c>
      <c r="AT133" s="27">
        <f t="shared" si="307"/>
        <v>-7.0607057201920176E-2</v>
      </c>
      <c r="AU133" s="27">
        <f t="shared" si="307"/>
        <v>-6.5555876673513813E-2</v>
      </c>
      <c r="AV133" s="27">
        <f t="shared" si="307"/>
        <v>2.9562575492003584E-2</v>
      </c>
      <c r="AW133" s="27">
        <f t="shared" si="307"/>
        <v>6.7061819844296267E-2</v>
      </c>
      <c r="AX133" s="27">
        <f t="shared" si="308"/>
        <v>9.6624395336299851E-2</v>
      </c>
      <c r="BD133" t="str">
        <f t="shared" si="321"/>
        <v>52 Skilled metal, electrical and electronic trades</v>
      </c>
      <c r="BE133" s="27">
        <f t="shared" si="309"/>
        <v>0.2151822123158742</v>
      </c>
      <c r="BF133" s="27">
        <f t="shared" si="309"/>
        <v>-0.48092038246392699</v>
      </c>
      <c r="BG133" s="27">
        <f t="shared" si="309"/>
        <v>2.7362688646666022E-2</v>
      </c>
      <c r="BH133" s="27">
        <f t="shared" si="309"/>
        <v>-6.5368873642291714E-2</v>
      </c>
      <c r="BI133" s="27">
        <f t="shared" si="310"/>
        <v>-3.8006184995625691E-2</v>
      </c>
      <c r="BO133" t="str">
        <f t="shared" si="322"/>
        <v>52 Skilled metal, electrical and electronic trades</v>
      </c>
      <c r="BP133" s="27">
        <f t="shared" si="311"/>
        <v>6.7384372857077546E-2</v>
      </c>
      <c r="BQ133" s="27">
        <f t="shared" si="311"/>
        <v>-0.37168340093974428</v>
      </c>
      <c r="BR133" s="27">
        <f t="shared" si="311"/>
        <v>-2.2132202858523131E-2</v>
      </c>
      <c r="BS133" s="27">
        <f t="shared" si="311"/>
        <v>-0.2143113900389555</v>
      </c>
      <c r="BT133" s="27">
        <f t="shared" si="312"/>
        <v>-0.23644359289747863</v>
      </c>
      <c r="BZ133" t="str">
        <f t="shared" si="323"/>
        <v>52 Skilled metal, electrical and electronic trades</v>
      </c>
      <c r="CA133" s="68">
        <f t="shared" si="313"/>
        <v>-0.10733863379288899</v>
      </c>
      <c r="CB133" s="68">
        <f t="shared" si="313"/>
        <v>-0.10245343668332696</v>
      </c>
      <c r="CC133" s="68">
        <f t="shared" si="313"/>
        <v>-0.14018832843309503</v>
      </c>
      <c r="CD133" s="68">
        <f t="shared" si="313"/>
        <v>-0.29625141650611958</v>
      </c>
      <c r="CE133" s="68">
        <f t="shared" si="314"/>
        <v>-0.43643974493921461</v>
      </c>
      <c r="CK133" t="str">
        <f t="shared" si="324"/>
        <v>52 Skilled metal, electrical and electronic trades</v>
      </c>
      <c r="CL133" s="68">
        <f t="shared" si="315"/>
        <v>-0.10541775788452906</v>
      </c>
      <c r="CM133" s="68">
        <f t="shared" si="315"/>
        <v>-9.3336853587790924E-2</v>
      </c>
      <c r="CN133" s="68">
        <f t="shared" si="315"/>
        <v>-0.1371604913789233</v>
      </c>
      <c r="CO133" s="68">
        <f t="shared" si="315"/>
        <v>-8.2665032536391375E-2</v>
      </c>
      <c r="CP133" s="68">
        <f t="shared" si="316"/>
        <v>-0.21982552391531468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-3.4741595943806416E-4</v>
      </c>
      <c r="C134" s="27">
        <f t="shared" si="299"/>
        <v>-7.2776242126482908E-4</v>
      </c>
      <c r="D134" s="27">
        <f t="shared" si="299"/>
        <v>6.3275426891848006E-4</v>
      </c>
      <c r="E134" s="27">
        <f t="shared" si="299"/>
        <v>1.5380490374343578E-4</v>
      </c>
      <c r="F134" s="27">
        <f t="shared" si="300"/>
        <v>7.8655917266191584E-4</v>
      </c>
      <c r="L134" t="str">
        <f t="shared" si="317"/>
        <v>53 Skilled construction and building trades</v>
      </c>
      <c r="M134" s="27">
        <f t="shared" si="301"/>
        <v>1.8505322874347988E-2</v>
      </c>
      <c r="N134" s="27">
        <f t="shared" si="301"/>
        <v>-1.8829840329448247E-2</v>
      </c>
      <c r="O134" s="27">
        <f t="shared" si="301"/>
        <v>1.9305396315901571E-2</v>
      </c>
      <c r="P134" s="27">
        <f t="shared" si="301"/>
        <v>2.9213494650963012E-2</v>
      </c>
      <c r="Q134" s="27">
        <f t="shared" si="302"/>
        <v>4.8518890966864583E-2</v>
      </c>
      <c r="W134" t="str">
        <f t="shared" si="318"/>
        <v>53 Skilled construction and building trades</v>
      </c>
      <c r="X134" s="27">
        <f t="shared" si="303"/>
        <v>-1.663489457880879E-2</v>
      </c>
      <c r="Y134" s="27">
        <f t="shared" si="303"/>
        <v>-3.7403762480140684E-2</v>
      </c>
      <c r="Z134" s="27">
        <f t="shared" si="303"/>
        <v>3.8480979328784221E-2</v>
      </c>
      <c r="AA134" s="27">
        <f t="shared" si="303"/>
        <v>2.8633350761197496E-2</v>
      </c>
      <c r="AB134" s="27">
        <f t="shared" si="304"/>
        <v>6.7114330089981716E-2</v>
      </c>
      <c r="AH134" t="str">
        <f t="shared" si="319"/>
        <v>53 Skilled construction and building trades</v>
      </c>
      <c r="AI134" s="27">
        <f t="shared" si="305"/>
        <v>1.8782832010846365E-2</v>
      </c>
      <c r="AJ134" s="27">
        <f t="shared" si="305"/>
        <v>-1.4210500009407781E-2</v>
      </c>
      <c r="AK134" s="27">
        <f t="shared" si="305"/>
        <v>2.2360479471168274E-2</v>
      </c>
      <c r="AL134" s="27">
        <f t="shared" si="305"/>
        <v>2.5963137902081102E-2</v>
      </c>
      <c r="AM134" s="27">
        <f t="shared" si="306"/>
        <v>4.8323617373249375E-2</v>
      </c>
      <c r="AS134" t="str">
        <f t="shared" si="320"/>
        <v>53 Skilled construction and building trades</v>
      </c>
      <c r="AT134" s="27">
        <f t="shared" si="307"/>
        <v>2.0995083238426165E-2</v>
      </c>
      <c r="AU134" s="27">
        <f t="shared" si="307"/>
        <v>-2.935606836353824E-2</v>
      </c>
      <c r="AV134" s="27">
        <f t="shared" si="307"/>
        <v>3.905477259386203E-2</v>
      </c>
      <c r="AW134" s="27">
        <f t="shared" si="307"/>
        <v>1.7867014114180707E-2</v>
      </c>
      <c r="AX134" s="27">
        <f t="shared" si="308"/>
        <v>5.6921786708042738E-2</v>
      </c>
      <c r="BD134" t="str">
        <f t="shared" si="321"/>
        <v>53 Skilled construction and building trades</v>
      </c>
      <c r="BE134" s="27">
        <f t="shared" si="309"/>
        <v>0.37727551535061399</v>
      </c>
      <c r="BF134" s="27">
        <f t="shared" si="309"/>
        <v>-0.35638331763460429</v>
      </c>
      <c r="BG134" s="27">
        <f t="shared" si="309"/>
        <v>6.9183956107338629E-2</v>
      </c>
      <c r="BH134" s="27">
        <f t="shared" si="309"/>
        <v>-0.1562386606085604</v>
      </c>
      <c r="BI134" s="27">
        <f t="shared" si="310"/>
        <v>-8.7054704501221769E-2</v>
      </c>
      <c r="BO134" t="str">
        <f t="shared" si="322"/>
        <v>53 Skilled construction and building trades</v>
      </c>
      <c r="BP134" s="27">
        <f t="shared" si="311"/>
        <v>0.50758255835432609</v>
      </c>
      <c r="BQ134" s="27">
        <f t="shared" si="311"/>
        <v>-0.44172622218333313</v>
      </c>
      <c r="BR134" s="27">
        <f t="shared" si="311"/>
        <v>0.24303418942111166</v>
      </c>
      <c r="BS134" s="27">
        <f t="shared" si="311"/>
        <v>-9.7888990959401845E-2</v>
      </c>
      <c r="BT134" s="27">
        <f t="shared" si="312"/>
        <v>0.14514519846170981</v>
      </c>
      <c r="BZ134" t="str">
        <f t="shared" si="323"/>
        <v>53 Skilled construction and building trades</v>
      </c>
      <c r="CA134" s="68">
        <f t="shared" si="313"/>
        <v>2.5540147350965769E-2</v>
      </c>
      <c r="CB134" s="68">
        <f t="shared" si="313"/>
        <v>-0.11884230745116908</v>
      </c>
      <c r="CC134" s="68">
        <f t="shared" si="313"/>
        <v>-8.9627882541207793E-2</v>
      </c>
      <c r="CD134" s="68">
        <f t="shared" si="313"/>
        <v>-0.2091514557299109</v>
      </c>
      <c r="CE134" s="68">
        <f t="shared" si="314"/>
        <v>-0.29877933827111869</v>
      </c>
      <c r="CK134" t="str">
        <f t="shared" si="324"/>
        <v>53 Skilled construction and building trades</v>
      </c>
      <c r="CL134" s="68">
        <f t="shared" si="315"/>
        <v>2.8747607919917373E-2</v>
      </c>
      <c r="CM134" s="68">
        <f t="shared" si="315"/>
        <v>-0.13218754788858011</v>
      </c>
      <c r="CN134" s="68">
        <f t="shared" si="315"/>
        <v>-0.28506313914719161</v>
      </c>
      <c r="CO134" s="68">
        <f t="shared" si="315"/>
        <v>-0.25914529502962691</v>
      </c>
      <c r="CP134" s="68">
        <f t="shared" si="316"/>
        <v>-0.54420843417681852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-1.4753989240751109E-5</v>
      </c>
      <c r="C135" s="27">
        <f t="shared" si="299"/>
        <v>-6.5181751004882854E-4</v>
      </c>
      <c r="D135" s="27">
        <f t="shared" si="299"/>
        <v>2.3683291762210765E-3</v>
      </c>
      <c r="E135" s="27">
        <f t="shared" si="299"/>
        <v>3.9667266450430332E-3</v>
      </c>
      <c r="F135" s="27">
        <f t="shared" si="300"/>
        <v>6.3350558212641097E-3</v>
      </c>
      <c r="L135" t="str">
        <f t="shared" si="317"/>
        <v>54 Textiles, printing and other skilled trades</v>
      </c>
      <c r="M135" s="27">
        <f t="shared" si="301"/>
        <v>1.8302098278851583E-2</v>
      </c>
      <c r="N135" s="27">
        <f t="shared" si="301"/>
        <v>8.2615325498798936E-3</v>
      </c>
      <c r="O135" s="27">
        <f t="shared" si="301"/>
        <v>3.0665504468243232E-2</v>
      </c>
      <c r="P135" s="27">
        <f t="shared" si="301"/>
        <v>8.3761043826352605E-2</v>
      </c>
      <c r="Q135" s="27">
        <f t="shared" si="302"/>
        <v>0.11442654829459584</v>
      </c>
      <c r="W135" t="str">
        <f t="shared" si="318"/>
        <v>54 Textiles, printing and other skilled trades</v>
      </c>
      <c r="X135" s="27">
        <f t="shared" si="303"/>
        <v>-3.1114171187721418E-2</v>
      </c>
      <c r="Y135" s="27">
        <f t="shared" si="303"/>
        <v>2.4031269792043036E-2</v>
      </c>
      <c r="Z135" s="27">
        <f t="shared" si="303"/>
        <v>3.6503786028320245E-2</v>
      </c>
      <c r="AA135" s="27">
        <f t="shared" si="303"/>
        <v>7.4614064211832726E-2</v>
      </c>
      <c r="AB135" s="27">
        <f t="shared" si="304"/>
        <v>0.11111785024015297</v>
      </c>
      <c r="AH135" t="str">
        <f t="shared" si="319"/>
        <v>54 Textiles, printing and other skilled trades</v>
      </c>
      <c r="AI135" s="27">
        <f t="shared" si="305"/>
        <v>-1.7787749335742384E-2</v>
      </c>
      <c r="AJ135" s="27">
        <f t="shared" si="305"/>
        <v>1.8807071852003546E-2</v>
      </c>
      <c r="AK135" s="27">
        <f t="shared" si="305"/>
        <v>4.1433242308639012E-3</v>
      </c>
      <c r="AL135" s="27">
        <f t="shared" si="305"/>
        <v>2.498447760928886E-2</v>
      </c>
      <c r="AM135" s="27">
        <f t="shared" si="306"/>
        <v>2.9127801840152762E-2</v>
      </c>
      <c r="AS135" t="str">
        <f t="shared" si="320"/>
        <v>54 Textiles, printing and other skilled trades</v>
      </c>
      <c r="AT135" s="27">
        <f t="shared" si="307"/>
        <v>-2.034993742445837E-2</v>
      </c>
      <c r="AU135" s="27">
        <f t="shared" si="307"/>
        <v>1.4685354199503092E-2</v>
      </c>
      <c r="AV135" s="27">
        <f t="shared" si="307"/>
        <v>6.6678176306732562E-3</v>
      </c>
      <c r="AW135" s="27">
        <f t="shared" si="307"/>
        <v>1.9431830189978308E-2</v>
      </c>
      <c r="AX135" s="27">
        <f t="shared" si="308"/>
        <v>2.6099647820651564E-2</v>
      </c>
      <c r="BD135" t="str">
        <f t="shared" si="321"/>
        <v>54 Textiles, printing and other skilled trades</v>
      </c>
      <c r="BE135" s="27">
        <f t="shared" si="309"/>
        <v>-1.4536787172484744E-2</v>
      </c>
      <c r="BF135" s="27">
        <f t="shared" si="309"/>
        <v>-1.7767468526116548E-2</v>
      </c>
      <c r="BG135" s="27">
        <f t="shared" si="309"/>
        <v>3.9858990855721088E-2</v>
      </c>
      <c r="BH135" s="27">
        <f t="shared" si="309"/>
        <v>-5.2982735848789986E-3</v>
      </c>
      <c r="BI135" s="27">
        <f t="shared" si="310"/>
        <v>3.456071727084209E-2</v>
      </c>
      <c r="BO135" t="str">
        <f t="shared" si="322"/>
        <v>54 Textiles, printing and other skilled trades</v>
      </c>
      <c r="BP135" s="27">
        <f t="shared" si="311"/>
        <v>-8.9454188925209621E-2</v>
      </c>
      <c r="BQ135" s="27">
        <f t="shared" si="311"/>
        <v>-3.3977641617304211E-2</v>
      </c>
      <c r="BR135" s="27">
        <f t="shared" si="311"/>
        <v>-1.761732727010934E-2</v>
      </c>
      <c r="BS135" s="27">
        <f t="shared" si="311"/>
        <v>8.3507329213899917E-3</v>
      </c>
      <c r="BT135" s="27">
        <f t="shared" si="312"/>
        <v>-9.2665943487193481E-3</v>
      </c>
      <c r="BZ135" t="str">
        <f t="shared" si="323"/>
        <v>54 Textiles, printing and other skilled trades</v>
      </c>
      <c r="CA135" s="68">
        <f t="shared" si="313"/>
        <v>-0.10884049412614893</v>
      </c>
      <c r="CB135" s="68">
        <f t="shared" si="313"/>
        <v>-6.2852935836679169E-3</v>
      </c>
      <c r="CC135" s="68">
        <f t="shared" si="313"/>
        <v>-6.8467451951725322E-2</v>
      </c>
      <c r="CD135" s="68">
        <f t="shared" si="313"/>
        <v>-0.18402737471031139</v>
      </c>
      <c r="CE135" s="68">
        <f t="shared" si="314"/>
        <v>-0.25249482666203671</v>
      </c>
      <c r="CK135" t="str">
        <f t="shared" si="324"/>
        <v>54 Textiles, printing and other skilled trades</v>
      </c>
      <c r="CL135" s="68">
        <f t="shared" si="315"/>
        <v>-0.12260250243676496</v>
      </c>
      <c r="CM135" s="68">
        <f t="shared" si="315"/>
        <v>2.6146141468398776E-2</v>
      </c>
      <c r="CN135" s="68">
        <f t="shared" si="315"/>
        <v>-0.17857217784506041</v>
      </c>
      <c r="CO135" s="68">
        <f t="shared" si="315"/>
        <v>-5.8315596330269115E-2</v>
      </c>
      <c r="CP135" s="68">
        <f t="shared" si="316"/>
        <v>-0.23688777417532952</v>
      </c>
    </row>
    <row r="136" spans="1:94" x14ac:dyDescent="0.2">
      <c r="A136" t="str">
        <f t="shared" si="298"/>
        <v>61 Caring personal service occupations</v>
      </c>
      <c r="B136" s="27">
        <f t="shared" si="299"/>
        <v>2.2526443736726387E-3</v>
      </c>
      <c r="C136" s="27">
        <f t="shared" si="299"/>
        <v>-7.6042683022619489E-6</v>
      </c>
      <c r="D136" s="27">
        <f t="shared" si="299"/>
        <v>3.2312126055809506E-3</v>
      </c>
      <c r="E136" s="27">
        <f t="shared" si="299"/>
        <v>9.3077362978673996E-3</v>
      </c>
      <c r="F136" s="27">
        <f t="shared" si="300"/>
        <v>1.253894890344835E-2</v>
      </c>
      <c r="L136" t="str">
        <f t="shared" si="317"/>
        <v>61 Caring personal service occupations</v>
      </c>
      <c r="M136" s="27">
        <f t="shared" si="301"/>
        <v>0.16373433393414377</v>
      </c>
      <c r="N136" s="27">
        <f t="shared" si="301"/>
        <v>1.2999486501661384E-2</v>
      </c>
      <c r="O136" s="27">
        <f t="shared" si="301"/>
        <v>0.21667715175197255</v>
      </c>
      <c r="P136" s="27">
        <f t="shared" si="301"/>
        <v>0.66626773076203905</v>
      </c>
      <c r="Q136" s="27">
        <f t="shared" si="302"/>
        <v>0.8829448825140116</v>
      </c>
      <c r="W136" t="str">
        <f t="shared" si="318"/>
        <v>61 Caring personal service occupations</v>
      </c>
      <c r="X136" s="27">
        <f t="shared" si="303"/>
        <v>2.5790394004324257E-2</v>
      </c>
      <c r="Y136" s="27">
        <f t="shared" si="303"/>
        <v>0.22629200398636673</v>
      </c>
      <c r="Z136" s="27">
        <f t="shared" si="303"/>
        <v>0.26609939524276793</v>
      </c>
      <c r="AA136" s="27">
        <f t="shared" si="303"/>
        <v>0.57379996253218946</v>
      </c>
      <c r="AB136" s="27">
        <f t="shared" si="304"/>
        <v>0.83989935777495739</v>
      </c>
      <c r="AH136" t="str">
        <f t="shared" si="319"/>
        <v>61 Caring personal service occupations</v>
      </c>
      <c r="AI136" s="27">
        <f t="shared" si="305"/>
        <v>-9.5662656067276641E-2</v>
      </c>
      <c r="AJ136" s="27">
        <f t="shared" si="305"/>
        <v>0.1947021589385638</v>
      </c>
      <c r="AK136" s="27">
        <f t="shared" si="305"/>
        <v>3.5155375548207246E-2</v>
      </c>
      <c r="AL136" s="27">
        <f t="shared" si="305"/>
        <v>0.16252704501973514</v>
      </c>
      <c r="AM136" s="27">
        <f t="shared" si="306"/>
        <v>0.19768242056794239</v>
      </c>
      <c r="AS136" t="str">
        <f t="shared" si="320"/>
        <v>61 Caring personal service occupations</v>
      </c>
      <c r="AT136" s="27">
        <f t="shared" si="307"/>
        <v>-7.9663947161907611E-3</v>
      </c>
      <c r="AU136" s="27">
        <f t="shared" si="307"/>
        <v>9.5614484955555579E-2</v>
      </c>
      <c r="AV136" s="27">
        <f t="shared" si="307"/>
        <v>2.9111723159329195E-2</v>
      </c>
      <c r="AW136" s="27">
        <f t="shared" si="307"/>
        <v>0.12941589452601598</v>
      </c>
      <c r="AX136" s="27">
        <f t="shared" si="308"/>
        <v>0.15852761768534518</v>
      </c>
      <c r="BD136" t="str">
        <f t="shared" si="321"/>
        <v>61 Caring personal service occupations</v>
      </c>
      <c r="BE136" s="27">
        <f t="shared" si="309"/>
        <v>0.67000334219115887</v>
      </c>
      <c r="BF136" s="27">
        <f t="shared" si="309"/>
        <v>-0.24926208850195763</v>
      </c>
      <c r="BG136" s="27">
        <f t="shared" si="309"/>
        <v>0.49797750320609424</v>
      </c>
      <c r="BH136" s="27">
        <f t="shared" si="309"/>
        <v>0.4923611514791304</v>
      </c>
      <c r="BI136" s="27">
        <f t="shared" si="310"/>
        <v>0.99033865468522464</v>
      </c>
      <c r="BO136" t="str">
        <f t="shared" si="322"/>
        <v>61 Caring personal service occupations</v>
      </c>
      <c r="BP136" s="27">
        <f t="shared" si="311"/>
        <v>0.16941049106758266</v>
      </c>
      <c r="BQ136" s="27">
        <f t="shared" si="311"/>
        <v>-0.65636221621582802</v>
      </c>
      <c r="BR136" s="27">
        <f t="shared" si="311"/>
        <v>0.17858341259366206</v>
      </c>
      <c r="BS136" s="27">
        <f t="shared" si="311"/>
        <v>-0.52623120322193628</v>
      </c>
      <c r="BT136" s="27">
        <f t="shared" si="312"/>
        <v>-0.34764779062827422</v>
      </c>
      <c r="BZ136" t="str">
        <f t="shared" si="323"/>
        <v>61 Caring personal service occupations</v>
      </c>
      <c r="CA136" s="68">
        <f t="shared" si="313"/>
        <v>-0.41581347464194429</v>
      </c>
      <c r="CB136" s="68">
        <f t="shared" si="313"/>
        <v>-0.11023362540699655</v>
      </c>
      <c r="CC136" s="68">
        <f t="shared" si="313"/>
        <v>-0.13226536620076601</v>
      </c>
      <c r="CD136" s="68">
        <f t="shared" si="313"/>
        <v>-8.0722171368563383E-2</v>
      </c>
      <c r="CE136" s="68">
        <f t="shared" si="314"/>
        <v>-0.21298753756932939</v>
      </c>
      <c r="CK136" t="str">
        <f t="shared" si="324"/>
        <v>61 Caring personal service occupations</v>
      </c>
      <c r="CL136" s="68">
        <f t="shared" si="315"/>
        <v>-5.0407936242990919E-2</v>
      </c>
      <c r="CM136" s="68">
        <f t="shared" si="315"/>
        <v>9.2986377408427745E-3</v>
      </c>
      <c r="CN136" s="68">
        <f t="shared" si="315"/>
        <v>-3.5066178569782752E-2</v>
      </c>
      <c r="CO136" s="68">
        <f t="shared" si="315"/>
        <v>-3.1170236295679346E-2</v>
      </c>
      <c r="CP136" s="68">
        <f t="shared" si="316"/>
        <v>-6.6236414865462098E-2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2.5152085408810011E-3</v>
      </c>
      <c r="C137" s="27">
        <f t="shared" si="299"/>
        <v>2.446286975783139E-4</v>
      </c>
      <c r="D137" s="27">
        <f t="shared" si="299"/>
        <v>2.7132964017725705E-3</v>
      </c>
      <c r="E137" s="27">
        <f t="shared" si="299"/>
        <v>7.6499233981259622E-3</v>
      </c>
      <c r="F137" s="27">
        <f t="shared" si="300"/>
        <v>1.0363219799898533E-2</v>
      </c>
      <c r="L137" t="str">
        <f t="shared" si="317"/>
        <v>62 Leisure, travel and related personal service occupations</v>
      </c>
      <c r="M137" s="27">
        <f t="shared" si="301"/>
        <v>2.0671472487697462E-2</v>
      </c>
      <c r="N137" s="27">
        <f t="shared" si="301"/>
        <v>-3.8982283714615595E-4</v>
      </c>
      <c r="O137" s="27">
        <f t="shared" si="301"/>
        <v>2.5208154780084799E-2</v>
      </c>
      <c r="P137" s="27">
        <f t="shared" si="301"/>
        <v>9.9078106644282182E-2</v>
      </c>
      <c r="Q137" s="27">
        <f t="shared" si="302"/>
        <v>0.12428626142436698</v>
      </c>
      <c r="W137" t="str">
        <f t="shared" si="318"/>
        <v>62 Leisure, travel and related personal service occupations</v>
      </c>
      <c r="X137" s="27">
        <f t="shared" si="303"/>
        <v>1.1694641550929585E-2</v>
      </c>
      <c r="Y137" s="27">
        <f t="shared" si="303"/>
        <v>1.9283997706123046E-2</v>
      </c>
      <c r="Z137" s="27">
        <f t="shared" si="303"/>
        <v>6.8589725867319429E-2</v>
      </c>
      <c r="AA137" s="27">
        <f t="shared" si="303"/>
        <v>0.17764539884771424</v>
      </c>
      <c r="AB137" s="27">
        <f t="shared" si="304"/>
        <v>0.24623512471503367</v>
      </c>
      <c r="AH137" t="str">
        <f t="shared" si="319"/>
        <v>62 Leisure, travel and related personal service occupations</v>
      </c>
      <c r="AI137" s="27">
        <f t="shared" si="305"/>
        <v>6.5644106728825202E-3</v>
      </c>
      <c r="AJ137" s="27">
        <f t="shared" si="305"/>
        <v>1.7595276637193402E-2</v>
      </c>
      <c r="AK137" s="27">
        <f t="shared" si="305"/>
        <v>2.8539210345317201E-2</v>
      </c>
      <c r="AL137" s="27">
        <f t="shared" si="305"/>
        <v>9.9106138986513104E-2</v>
      </c>
      <c r="AM137" s="27">
        <f t="shared" si="306"/>
        <v>0.1276453493318303</v>
      </c>
      <c r="AS137" t="str">
        <f t="shared" si="320"/>
        <v>62 Leisure, travel and related personal service occupations</v>
      </c>
      <c r="AT137" s="27">
        <f t="shared" si="307"/>
        <v>5.7278353530212378E-3</v>
      </c>
      <c r="AU137" s="27">
        <f t="shared" si="307"/>
        <v>2.6689807346744809E-2</v>
      </c>
      <c r="AV137" s="27">
        <f t="shared" si="307"/>
        <v>4.4779089405077327E-2</v>
      </c>
      <c r="AW137" s="27">
        <f t="shared" si="307"/>
        <v>0.1282174912686927</v>
      </c>
      <c r="AX137" s="27">
        <f t="shared" si="308"/>
        <v>0.17299658067377002</v>
      </c>
      <c r="BD137" t="str">
        <f t="shared" si="321"/>
        <v>62 Leisure, travel and related personal service occupations</v>
      </c>
      <c r="BE137" s="27">
        <f t="shared" si="309"/>
        <v>-7.3190612367114105E-2</v>
      </c>
      <c r="BF137" s="27">
        <f t="shared" si="309"/>
        <v>-9.3761742660188663E-2</v>
      </c>
      <c r="BG137" s="27">
        <f t="shared" si="309"/>
        <v>-2.8260498380308197E-2</v>
      </c>
      <c r="BH137" s="27">
        <f t="shared" si="309"/>
        <v>-6.3968892147011625E-2</v>
      </c>
      <c r="BI137" s="27">
        <f t="shared" si="310"/>
        <v>-9.2229390527319821E-2</v>
      </c>
      <c r="BO137" t="str">
        <f t="shared" si="322"/>
        <v>62 Leisure, travel and related personal service occupations</v>
      </c>
      <c r="BP137" s="27">
        <f t="shared" si="311"/>
        <v>-5.8713605926570489E-2</v>
      </c>
      <c r="BQ137" s="27">
        <f t="shared" si="311"/>
        <v>-0.20327205799640591</v>
      </c>
      <c r="BR137" s="27">
        <f t="shared" si="311"/>
        <v>-7.5012354479228049E-3</v>
      </c>
      <c r="BS137" s="27">
        <f t="shared" si="311"/>
        <v>-0.12855114285382208</v>
      </c>
      <c r="BT137" s="27">
        <f t="shared" si="312"/>
        <v>-0.13605237830174488</v>
      </c>
      <c r="BZ137" t="str">
        <f t="shared" si="323"/>
        <v>62 Leisure, travel and related personal service occupations</v>
      </c>
      <c r="CA137" s="68">
        <f t="shared" si="313"/>
        <v>-2.6997876011470967E-2</v>
      </c>
      <c r="CB137" s="68">
        <f t="shared" si="313"/>
        <v>-9.6742009292071995E-2</v>
      </c>
      <c r="CC137" s="68">
        <f t="shared" si="313"/>
        <v>-3.6780190062286888E-2</v>
      </c>
      <c r="CD137" s="68">
        <f t="shared" si="313"/>
        <v>-0.16032202641804066</v>
      </c>
      <c r="CE137" s="68">
        <f t="shared" si="314"/>
        <v>-0.19710221648032755</v>
      </c>
      <c r="CK137" t="str">
        <f t="shared" si="324"/>
        <v>62 Leisure, travel and related personal service occupations</v>
      </c>
      <c r="CL137" s="68">
        <f t="shared" si="315"/>
        <v>-7.7281323021363313E-2</v>
      </c>
      <c r="CM137" s="68">
        <f t="shared" si="315"/>
        <v>-2.3908208566873479E-3</v>
      </c>
      <c r="CN137" s="68">
        <f t="shared" si="315"/>
        <v>-9.9977540917616375E-2</v>
      </c>
      <c r="CO137" s="68">
        <f t="shared" si="315"/>
        <v>-5.7139903436675868E-2</v>
      </c>
      <c r="CP137" s="68">
        <f t="shared" si="316"/>
        <v>-0.15711744435429226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1.6996240814515646E-4</v>
      </c>
      <c r="C138" s="27">
        <f t="shared" si="299"/>
        <v>-1.0528819452412119E-4</v>
      </c>
      <c r="D138" s="27">
        <f t="shared" si="299"/>
        <v>2.3361939280666953E-4</v>
      </c>
      <c r="E138" s="27">
        <f t="shared" si="299"/>
        <v>4.1507443658243424E-4</v>
      </c>
      <c r="F138" s="27">
        <f t="shared" si="300"/>
        <v>6.4869382938910372E-4</v>
      </c>
      <c r="L138" t="str">
        <f t="shared" si="317"/>
        <v>63 Community and civil enforcement occupations</v>
      </c>
      <c r="M138" s="27">
        <f t="shared" si="301"/>
        <v>8.8461443489268148E-4</v>
      </c>
      <c r="N138" s="27">
        <f t="shared" si="301"/>
        <v>2.9951183948280936E-4</v>
      </c>
      <c r="O138" s="27">
        <f t="shared" si="301"/>
        <v>1.0200427095507121E-3</v>
      </c>
      <c r="P138" s="27">
        <f t="shared" si="301"/>
        <v>4.8993155328177591E-3</v>
      </c>
      <c r="Q138" s="27">
        <f t="shared" si="302"/>
        <v>5.9193582423684712E-3</v>
      </c>
      <c r="W138" t="str">
        <f t="shared" si="318"/>
        <v>63 Community and civil enforcement occupations</v>
      </c>
      <c r="X138" s="27">
        <f t="shared" si="303"/>
        <v>-7.5953204506502489E-4</v>
      </c>
      <c r="Y138" s="27">
        <f t="shared" si="303"/>
        <v>4.0763132868340997E-3</v>
      </c>
      <c r="Z138" s="27">
        <f t="shared" si="303"/>
        <v>4.0366089469549803E-3</v>
      </c>
      <c r="AA138" s="27">
        <f t="shared" si="303"/>
        <v>9.0425221781890025E-3</v>
      </c>
      <c r="AB138" s="27">
        <f t="shared" si="304"/>
        <v>1.3079131125143983E-2</v>
      </c>
      <c r="AH138" t="str">
        <f t="shared" si="319"/>
        <v>63 Community and civil enforcement occupations</v>
      </c>
      <c r="AI138" s="27">
        <f t="shared" si="305"/>
        <v>-7.2601661917879017E-4</v>
      </c>
      <c r="AJ138" s="27">
        <f t="shared" si="305"/>
        <v>2.0050403475042862E-3</v>
      </c>
      <c r="AK138" s="27">
        <f t="shared" si="305"/>
        <v>-3.4476295987731238E-4</v>
      </c>
      <c r="AL138" s="27">
        <f t="shared" si="305"/>
        <v>2.3108371787746084E-3</v>
      </c>
      <c r="AM138" s="27">
        <f t="shared" si="306"/>
        <v>1.9660742188972961E-3</v>
      </c>
      <c r="AS138" t="str">
        <f t="shared" si="320"/>
        <v>63 Community and civil enforcement occupations</v>
      </c>
      <c r="AT138" s="27">
        <f t="shared" si="307"/>
        <v>-1.1138611432639951E-3</v>
      </c>
      <c r="AU138" s="27">
        <f t="shared" si="307"/>
        <v>1.9036917087573184E-3</v>
      </c>
      <c r="AV138" s="27">
        <f t="shared" si="307"/>
        <v>-1.1885163047271061E-3</v>
      </c>
      <c r="AW138" s="27">
        <f t="shared" si="307"/>
        <v>8.4593808041012655E-4</v>
      </c>
      <c r="AX138" s="27">
        <f t="shared" si="308"/>
        <v>-3.4257822431697955E-4</v>
      </c>
      <c r="BD138" t="str">
        <f t="shared" si="321"/>
        <v>63 Community and civil enforcement occupations</v>
      </c>
      <c r="BE138" s="27">
        <f t="shared" si="309"/>
        <v>-5.6481219600206557E-3</v>
      </c>
      <c r="BF138" s="27">
        <f t="shared" si="309"/>
        <v>7.3538720017949886E-3</v>
      </c>
      <c r="BG138" s="27">
        <f t="shared" si="309"/>
        <v>-7.8931756994429017E-3</v>
      </c>
      <c r="BH138" s="27">
        <f t="shared" si="309"/>
        <v>2.036941758806584E-3</v>
      </c>
      <c r="BI138" s="27">
        <f t="shared" si="310"/>
        <v>-5.8562339406363177E-3</v>
      </c>
      <c r="BO138" t="str">
        <f t="shared" si="322"/>
        <v>63 Community and civil enforcement occupations</v>
      </c>
      <c r="BP138" s="27">
        <f t="shared" si="311"/>
        <v>-2.8396389982135728E-3</v>
      </c>
      <c r="BQ138" s="27">
        <f t="shared" si="311"/>
        <v>5.6757274199912555E-3</v>
      </c>
      <c r="BR138" s="27">
        <f t="shared" si="311"/>
        <v>-7.2367074614666932E-3</v>
      </c>
      <c r="BS138" s="27">
        <f t="shared" si="311"/>
        <v>6.6357248297837373E-4</v>
      </c>
      <c r="BT138" s="27">
        <f t="shared" si="312"/>
        <v>-6.5731349784883195E-3</v>
      </c>
      <c r="BZ138" t="str">
        <f t="shared" si="323"/>
        <v>63 Community and civil enforcement occupations</v>
      </c>
      <c r="CA138" s="68">
        <f t="shared" si="313"/>
        <v>-3.1577695325542242E-3</v>
      </c>
      <c r="CB138" s="68">
        <f t="shared" si="313"/>
        <v>5.3462695865242396E-3</v>
      </c>
      <c r="CC138" s="68">
        <f t="shared" si="313"/>
        <v>-7.2240879677919201E-3</v>
      </c>
      <c r="CD138" s="68">
        <f t="shared" si="313"/>
        <v>-5.6405453910479235E-3</v>
      </c>
      <c r="CE138" s="68">
        <f t="shared" si="314"/>
        <v>-1.2864633358839844E-2</v>
      </c>
      <c r="CK138" t="str">
        <f t="shared" si="324"/>
        <v>63 Community and civil enforcement occupations</v>
      </c>
      <c r="CL138" s="68">
        <f t="shared" si="315"/>
        <v>-5.6805489485285167E-3</v>
      </c>
      <c r="CM138" s="68">
        <f t="shared" si="315"/>
        <v>4.9822758266162229E-3</v>
      </c>
      <c r="CN138" s="68">
        <f t="shared" si="315"/>
        <v>-9.1408448906612969E-3</v>
      </c>
      <c r="CO138" s="68">
        <f t="shared" si="315"/>
        <v>-2.5471248881464583E-3</v>
      </c>
      <c r="CP138" s="68">
        <f t="shared" si="316"/>
        <v>-1.1687969778807754E-2</v>
      </c>
    </row>
    <row r="139" spans="1:94" x14ac:dyDescent="0.2">
      <c r="A139" t="str">
        <f t="shared" si="298"/>
        <v>71 Sales occupations</v>
      </c>
      <c r="B139" s="27">
        <f t="shared" si="299"/>
        <v>3.3770363705824639E-3</v>
      </c>
      <c r="C139" s="27">
        <f t="shared" si="299"/>
        <v>-2.7329767268044931E-3</v>
      </c>
      <c r="D139" s="27">
        <f t="shared" si="299"/>
        <v>3.7731814354670205E-3</v>
      </c>
      <c r="E139" s="27">
        <f t="shared" si="299"/>
        <v>1.1025307798006666E-2</v>
      </c>
      <c r="F139" s="27">
        <f t="shared" si="300"/>
        <v>1.4798489233473686E-2</v>
      </c>
      <c r="L139" t="str">
        <f t="shared" si="317"/>
        <v>71 Sales occupations</v>
      </c>
      <c r="M139" s="27">
        <f t="shared" si="301"/>
        <v>6.5976473668830915E-2</v>
      </c>
      <c r="N139" s="27">
        <f t="shared" si="301"/>
        <v>-4.2807910281429384E-3</v>
      </c>
      <c r="O139" s="27">
        <f t="shared" si="301"/>
        <v>8.9774421266685778E-2</v>
      </c>
      <c r="P139" s="27">
        <f t="shared" si="301"/>
        <v>0.27945511310756393</v>
      </c>
      <c r="Q139" s="27">
        <f t="shared" si="302"/>
        <v>0.36922953437424971</v>
      </c>
      <c r="W139" t="str">
        <f t="shared" si="318"/>
        <v>71 Sales occupations</v>
      </c>
      <c r="X139" s="27">
        <f t="shared" si="303"/>
        <v>-0.10486651436133854</v>
      </c>
      <c r="Y139" s="27">
        <f t="shared" si="303"/>
        <v>0.13404550707107643</v>
      </c>
      <c r="Z139" s="27">
        <f t="shared" si="303"/>
        <v>8.3017984324239569E-2</v>
      </c>
      <c r="AA139" s="27">
        <f t="shared" si="303"/>
        <v>0.38115405804160329</v>
      </c>
      <c r="AB139" s="27">
        <f t="shared" si="304"/>
        <v>0.46417204236584286</v>
      </c>
      <c r="AH139" t="str">
        <f t="shared" si="319"/>
        <v>71 Sales occupations</v>
      </c>
      <c r="AI139" s="27">
        <f t="shared" si="305"/>
        <v>-3.3589210722742624E-2</v>
      </c>
      <c r="AJ139" s="27">
        <f t="shared" si="305"/>
        <v>5.6394527241658776E-2</v>
      </c>
      <c r="AK139" s="27">
        <f t="shared" si="305"/>
        <v>3.6480287711417314E-3</v>
      </c>
      <c r="AL139" s="27">
        <f t="shared" si="305"/>
        <v>0.10986704727814001</v>
      </c>
      <c r="AM139" s="27">
        <f t="shared" si="306"/>
        <v>0.11351507604928174</v>
      </c>
      <c r="AS139" t="str">
        <f t="shared" si="320"/>
        <v>71 Sales occupations</v>
      </c>
      <c r="AT139" s="27">
        <f t="shared" si="307"/>
        <v>-3.6325622229320842E-2</v>
      </c>
      <c r="AU139" s="27">
        <f t="shared" si="307"/>
        <v>3.7111194754261279E-2</v>
      </c>
      <c r="AV139" s="27">
        <f t="shared" si="307"/>
        <v>-6.7018688581144681E-3</v>
      </c>
      <c r="AW139" s="27">
        <f t="shared" si="307"/>
        <v>7.9739384327239538E-2</v>
      </c>
      <c r="AX139" s="27">
        <f t="shared" si="308"/>
        <v>7.3037515469125069E-2</v>
      </c>
      <c r="BD139" t="str">
        <f t="shared" si="321"/>
        <v>71 Sales occupations</v>
      </c>
      <c r="BE139" s="27">
        <f t="shared" si="309"/>
        <v>-4.166910120869094E-2</v>
      </c>
      <c r="BF139" s="27">
        <f t="shared" si="309"/>
        <v>-1.9797200653597358E-3</v>
      </c>
      <c r="BG139" s="27">
        <f t="shared" si="309"/>
        <v>-4.8820265849882194E-2</v>
      </c>
      <c r="BH139" s="27">
        <f t="shared" si="309"/>
        <v>1.3430711914042881E-2</v>
      </c>
      <c r="BI139" s="27">
        <f t="shared" si="310"/>
        <v>-3.5389553935839313E-2</v>
      </c>
      <c r="BO139" t="str">
        <f t="shared" si="322"/>
        <v>71 Sales occupations</v>
      </c>
      <c r="BP139" s="27">
        <f t="shared" si="311"/>
        <v>-0.23142197952117893</v>
      </c>
      <c r="BQ139" s="27">
        <f t="shared" si="311"/>
        <v>-0.29140977673260382</v>
      </c>
      <c r="BR139" s="27">
        <f t="shared" si="311"/>
        <v>-0.10437985655263704</v>
      </c>
      <c r="BS139" s="27">
        <f t="shared" si="311"/>
        <v>-0.34493077378223092</v>
      </c>
      <c r="BT139" s="27">
        <f t="shared" si="312"/>
        <v>-0.44931063033486796</v>
      </c>
      <c r="BZ139" t="str">
        <f t="shared" si="323"/>
        <v>71 Sales occupations</v>
      </c>
      <c r="CA139" s="68">
        <f t="shared" si="313"/>
        <v>-0.23446782009573841</v>
      </c>
      <c r="CB139" s="68">
        <f t="shared" si="313"/>
        <v>-0.12682829942143914</v>
      </c>
      <c r="CC139" s="68">
        <f t="shared" si="313"/>
        <v>-0.31181336346462696</v>
      </c>
      <c r="CD139" s="68">
        <f t="shared" si="313"/>
        <v>-0.60472154426320501</v>
      </c>
      <c r="CE139" s="68">
        <f t="shared" si="314"/>
        <v>-0.91653490772783197</v>
      </c>
      <c r="CK139" t="str">
        <f t="shared" si="324"/>
        <v>71 Sales occupations</v>
      </c>
      <c r="CL139" s="68">
        <f t="shared" si="315"/>
        <v>-0.31010925778554554</v>
      </c>
      <c r="CM139" s="68">
        <f t="shared" si="315"/>
        <v>2.7233738437243193E-2</v>
      </c>
      <c r="CN139" s="68">
        <f t="shared" si="315"/>
        <v>-0.38836352536788638</v>
      </c>
      <c r="CO139" s="68">
        <f t="shared" si="315"/>
        <v>-0.21037591782007312</v>
      </c>
      <c r="CP139" s="68">
        <f t="shared" si="316"/>
        <v>-0.59873944318795946</v>
      </c>
    </row>
    <row r="140" spans="1:94" x14ac:dyDescent="0.2">
      <c r="A140" t="str">
        <f t="shared" si="298"/>
        <v>72 Customer service occupations</v>
      </c>
      <c r="B140" s="27">
        <f t="shared" si="299"/>
        <v>1.7768127581697119E-3</v>
      </c>
      <c r="C140" s="27">
        <f t="shared" si="299"/>
        <v>3.2783804102331539E-4</v>
      </c>
      <c r="D140" s="27">
        <f t="shared" si="299"/>
        <v>8.3473371664659728E-3</v>
      </c>
      <c r="E140" s="27">
        <f t="shared" si="299"/>
        <v>1.6273305893458784E-2</v>
      </c>
      <c r="F140" s="27">
        <f t="shared" si="300"/>
        <v>2.4620643059924757E-2</v>
      </c>
      <c r="L140" t="str">
        <f t="shared" si="317"/>
        <v>72 Customer service occupations</v>
      </c>
      <c r="M140" s="27">
        <f t="shared" si="301"/>
        <v>2.8360529734821394E-2</v>
      </c>
      <c r="N140" s="27">
        <f t="shared" si="301"/>
        <v>5.0192345925063053E-3</v>
      </c>
      <c r="O140" s="27">
        <f t="shared" si="301"/>
        <v>7.4697578901050735E-2</v>
      </c>
      <c r="P140" s="27">
        <f t="shared" si="301"/>
        <v>0.15011994132050863</v>
      </c>
      <c r="Q140" s="27">
        <f t="shared" si="302"/>
        <v>0.22481752022155937</v>
      </c>
      <c r="W140" t="str">
        <f t="shared" si="318"/>
        <v>72 Customer service occupations</v>
      </c>
      <c r="X140" s="27">
        <f t="shared" si="303"/>
        <v>7.2387438674578197E-3</v>
      </c>
      <c r="Y140" s="27">
        <f t="shared" si="303"/>
        <v>7.5856396393488679E-2</v>
      </c>
      <c r="Z140" s="27">
        <f t="shared" si="303"/>
        <v>0.18675077729147127</v>
      </c>
      <c r="AA140" s="27">
        <f t="shared" si="303"/>
        <v>0.25748896456744363</v>
      </c>
      <c r="AB140" s="27">
        <f t="shared" si="304"/>
        <v>0.4442397418589149</v>
      </c>
      <c r="AH140" t="str">
        <f t="shared" si="319"/>
        <v>72 Customer service occupations</v>
      </c>
      <c r="AI140" s="27">
        <f t="shared" si="305"/>
        <v>1.7362175898733012E-3</v>
      </c>
      <c r="AJ140" s="27">
        <f t="shared" si="305"/>
        <v>2.8786195599045203E-2</v>
      </c>
      <c r="AK140" s="27">
        <f t="shared" si="305"/>
        <v>5.5109321009351064E-2</v>
      </c>
      <c r="AL140" s="27">
        <f t="shared" si="305"/>
        <v>8.1259745987294352E-2</v>
      </c>
      <c r="AM140" s="27">
        <f t="shared" si="306"/>
        <v>0.13636906699664542</v>
      </c>
      <c r="AS140" t="str">
        <f t="shared" si="320"/>
        <v>72 Customer service occupations</v>
      </c>
      <c r="AT140" s="27">
        <f t="shared" si="307"/>
        <v>-5.9742415220013778E-3</v>
      </c>
      <c r="AU140" s="27">
        <f t="shared" si="307"/>
        <v>1.9274623661864665E-2</v>
      </c>
      <c r="AV140" s="27">
        <f t="shared" si="307"/>
        <v>7.964981050623049E-2</v>
      </c>
      <c r="AW140" s="27">
        <f t="shared" si="307"/>
        <v>7.012738729130924E-2</v>
      </c>
      <c r="AX140" s="27">
        <f t="shared" si="308"/>
        <v>0.14977719779753973</v>
      </c>
      <c r="BD140" t="str">
        <f t="shared" si="321"/>
        <v>72 Customer service occupations</v>
      </c>
      <c r="BE140" s="27">
        <f t="shared" si="309"/>
        <v>6.510098665762587E-2</v>
      </c>
      <c r="BF140" s="27">
        <f t="shared" si="309"/>
        <v>-2.4675738837426353E-3</v>
      </c>
      <c r="BG140" s="27">
        <f t="shared" si="309"/>
        <v>0.21455592406349155</v>
      </c>
      <c r="BH140" s="27">
        <f t="shared" si="309"/>
        <v>0.13610453993219229</v>
      </c>
      <c r="BI140" s="27">
        <f t="shared" si="310"/>
        <v>0.35066046399568385</v>
      </c>
      <c r="BO140" t="str">
        <f t="shared" si="322"/>
        <v>72 Customer service occupations</v>
      </c>
      <c r="BP140" s="27">
        <f t="shared" si="311"/>
        <v>6.2577730260057085E-2</v>
      </c>
      <c r="BQ140" s="27">
        <f t="shared" si="311"/>
        <v>-8.9938500945034749E-2</v>
      </c>
      <c r="BR140" s="27">
        <f t="shared" si="311"/>
        <v>0.20984204889290059</v>
      </c>
      <c r="BS140" s="27">
        <f t="shared" si="311"/>
        <v>-1.2996442286315468E-2</v>
      </c>
      <c r="BT140" s="27">
        <f t="shared" si="312"/>
        <v>0.19684560660658512</v>
      </c>
      <c r="BZ140" t="str">
        <f t="shared" si="323"/>
        <v>72 Customer service occupations</v>
      </c>
      <c r="CA140" s="68">
        <f t="shared" si="313"/>
        <v>-2.3749097248356832E-2</v>
      </c>
      <c r="CB140" s="68">
        <f t="shared" si="313"/>
        <v>-7.196142964612684E-3</v>
      </c>
      <c r="CC140" s="68">
        <f t="shared" si="313"/>
        <v>2.6857371904670968E-2</v>
      </c>
      <c r="CD140" s="68">
        <f t="shared" si="313"/>
        <v>-6.0766175207075168E-2</v>
      </c>
      <c r="CE140" s="68">
        <f t="shared" si="314"/>
        <v>-3.39088033024042E-2</v>
      </c>
      <c r="CK140" t="str">
        <f t="shared" si="324"/>
        <v>72 Customer service occupations</v>
      </c>
      <c r="CL140" s="68">
        <f t="shared" si="315"/>
        <v>2.9187744274203342E-4</v>
      </c>
      <c r="CM140" s="68">
        <f t="shared" si="315"/>
        <v>3.009714285807033E-2</v>
      </c>
      <c r="CN140" s="68">
        <f t="shared" si="315"/>
        <v>9.4640130503952924E-3</v>
      </c>
      <c r="CO140" s="68">
        <f t="shared" si="315"/>
        <v>1.1595306099344282E-3</v>
      </c>
      <c r="CP140" s="68">
        <f t="shared" si="316"/>
        <v>1.0623543660329721E-2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2.4814190639305218E-3</v>
      </c>
      <c r="C141" s="27">
        <f t="shared" si="299"/>
        <v>-1.2993893612433631E-3</v>
      </c>
      <c r="D141" s="27">
        <f t="shared" si="299"/>
        <v>5.7797166036028767E-3</v>
      </c>
      <c r="E141" s="27">
        <f t="shared" si="299"/>
        <v>1.7342021514118598E-2</v>
      </c>
      <c r="F141" s="27">
        <f t="shared" si="300"/>
        <v>2.3121738117721474E-2</v>
      </c>
      <c r="L141" t="str">
        <f t="shared" si="317"/>
        <v>81 Process, plant and machine operatives</v>
      </c>
      <c r="M141" s="27">
        <f t="shared" si="301"/>
        <v>2.0095680693014234E-2</v>
      </c>
      <c r="N141" s="27">
        <f t="shared" si="301"/>
        <v>-1.1405974127688345E-2</v>
      </c>
      <c r="O141" s="27">
        <f t="shared" si="301"/>
        <v>6.012312507238321E-2</v>
      </c>
      <c r="P141" s="27">
        <f t="shared" si="301"/>
        <v>0.12880541441297219</v>
      </c>
      <c r="Q141" s="27">
        <f t="shared" si="302"/>
        <v>0.1889285394853554</v>
      </c>
      <c r="W141" t="str">
        <f t="shared" si="318"/>
        <v>81 Process, plant and machine operatives</v>
      </c>
      <c r="X141" s="27">
        <f t="shared" si="303"/>
        <v>-1.9317557758290194E-2</v>
      </c>
      <c r="Y141" s="27">
        <f t="shared" si="303"/>
        <v>-6.4515476979172259E-3</v>
      </c>
      <c r="Z141" s="27">
        <f t="shared" si="303"/>
        <v>0.11808427964246773</v>
      </c>
      <c r="AA141" s="27">
        <f t="shared" si="303"/>
        <v>0.20779224357039744</v>
      </c>
      <c r="AB141" s="27">
        <f t="shared" si="304"/>
        <v>0.3258765232128652</v>
      </c>
      <c r="AH141" t="str">
        <f t="shared" si="319"/>
        <v>81 Process, plant and machine operatives</v>
      </c>
      <c r="AI141" s="27">
        <f t="shared" si="305"/>
        <v>-6.2816106425961221E-3</v>
      </c>
      <c r="AJ141" s="27">
        <f t="shared" si="305"/>
        <v>-3.5788736430061446E-3</v>
      </c>
      <c r="AK141" s="27">
        <f t="shared" si="305"/>
        <v>4.3951364977578899E-2</v>
      </c>
      <c r="AL141" s="27">
        <f t="shared" si="305"/>
        <v>5.2484033777325634E-2</v>
      </c>
      <c r="AM141" s="27">
        <f t="shared" si="306"/>
        <v>9.6435398754904533E-2</v>
      </c>
      <c r="AS141" t="str">
        <f t="shared" si="320"/>
        <v>81 Process, plant and machine operatives</v>
      </c>
      <c r="AT141" s="27">
        <f t="shared" si="307"/>
        <v>-3.3939959444123757E-2</v>
      </c>
      <c r="AU141" s="27">
        <f t="shared" si="307"/>
        <v>-1.3528960160880982E-2</v>
      </c>
      <c r="AV141" s="27">
        <f t="shared" si="307"/>
        <v>8.5510520673758555E-2</v>
      </c>
      <c r="AW141" s="27">
        <f t="shared" si="307"/>
        <v>9.9357546586727519E-2</v>
      </c>
      <c r="AX141" s="27">
        <f t="shared" si="308"/>
        <v>0.18486806726048607</v>
      </c>
      <c r="BD141" t="str">
        <f t="shared" si="321"/>
        <v>81 Process, plant and machine operatives</v>
      </c>
      <c r="BE141" s="27">
        <f t="shared" si="309"/>
        <v>2.5895295898251014E-2</v>
      </c>
      <c r="BF141" s="27">
        <f t="shared" si="309"/>
        <v>-0.17304445140479241</v>
      </c>
      <c r="BG141" s="27">
        <f t="shared" si="309"/>
        <v>0.45066105311756166</v>
      </c>
      <c r="BH141" s="27">
        <f t="shared" si="309"/>
        <v>0.2745482260431118</v>
      </c>
      <c r="BI141" s="27">
        <f t="shared" si="310"/>
        <v>0.72520927916067346</v>
      </c>
      <c r="BO141" t="str">
        <f t="shared" si="322"/>
        <v>81 Process, plant and machine operatives</v>
      </c>
      <c r="BP141" s="27">
        <f t="shared" si="311"/>
        <v>-1.4669805942458591E-2</v>
      </c>
      <c r="BQ141" s="27">
        <f t="shared" si="311"/>
        <v>-0.34615579490721227</v>
      </c>
      <c r="BR141" s="27">
        <f t="shared" si="311"/>
        <v>0.61906004382642843</v>
      </c>
      <c r="BS141" s="27">
        <f t="shared" si="311"/>
        <v>2.2505978319797393E-2</v>
      </c>
      <c r="BT141" s="27">
        <f t="shared" si="312"/>
        <v>0.64156602214622582</v>
      </c>
      <c r="BZ141" t="str">
        <f t="shared" si="323"/>
        <v>81 Process, plant and machine operatives</v>
      </c>
      <c r="CA141" s="68">
        <f t="shared" si="313"/>
        <v>-0.2544018634849412</v>
      </c>
      <c r="CB141" s="68">
        <f t="shared" si="313"/>
        <v>-0.18314988565281465</v>
      </c>
      <c r="CC141" s="68">
        <f t="shared" si="313"/>
        <v>8.8521832459785843E-2</v>
      </c>
      <c r="CD141" s="68">
        <f t="shared" si="313"/>
        <v>-0.64210449650945745</v>
      </c>
      <c r="CE141" s="68">
        <f t="shared" si="314"/>
        <v>-0.5535826640496716</v>
      </c>
      <c r="CK141" t="str">
        <f t="shared" si="324"/>
        <v>81 Process, plant and machine operatives</v>
      </c>
      <c r="CL141" s="68">
        <f t="shared" si="315"/>
        <v>-0.42816889096220945</v>
      </c>
      <c r="CM141" s="68">
        <f t="shared" si="315"/>
        <v>-8.6028569543738387E-2</v>
      </c>
      <c r="CN141" s="68">
        <f t="shared" si="315"/>
        <v>-0.39193405710738594</v>
      </c>
      <c r="CO141" s="68">
        <f t="shared" si="315"/>
        <v>-0.2216389625594446</v>
      </c>
      <c r="CP141" s="68">
        <f t="shared" si="316"/>
        <v>-0.61357301966683053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5.9355978720970915E-3</v>
      </c>
      <c r="C142" s="27">
        <f t="shared" si="299"/>
        <v>-3.9494666187305932E-3</v>
      </c>
      <c r="D142" s="27">
        <f t="shared" si="299"/>
        <v>8.2817111461553697E-3</v>
      </c>
      <c r="E142" s="27">
        <f t="shared" si="299"/>
        <v>1.6072390870943164E-2</v>
      </c>
      <c r="F142" s="27">
        <f t="shared" si="300"/>
        <v>2.4354102017098533E-2</v>
      </c>
      <c r="L142" t="str">
        <f t="shared" si="317"/>
        <v>82 Transport and mobile machine drivers and operatives</v>
      </c>
      <c r="M142" s="27">
        <f t="shared" si="301"/>
        <v>2.9606180271912932E-2</v>
      </c>
      <c r="N142" s="27">
        <f t="shared" si="301"/>
        <v>-1.9300896652821212E-2</v>
      </c>
      <c r="O142" s="27">
        <f t="shared" si="301"/>
        <v>4.5573018551487238E-2</v>
      </c>
      <c r="P142" s="27">
        <f t="shared" si="301"/>
        <v>9.9877317743815475E-2</v>
      </c>
      <c r="Q142" s="27">
        <f t="shared" si="302"/>
        <v>0.14545033629530271</v>
      </c>
      <c r="W142" t="str">
        <f t="shared" si="318"/>
        <v>82 Transport and mobile machine drivers and operatives</v>
      </c>
      <c r="X142" s="27">
        <f t="shared" si="303"/>
        <v>3.9284588225360656E-2</v>
      </c>
      <c r="Y142" s="27">
        <f t="shared" si="303"/>
        <v>-6.6169331920283847E-3</v>
      </c>
      <c r="Z142" s="27">
        <f t="shared" si="303"/>
        <v>8.1643653287400753E-2</v>
      </c>
      <c r="AA142" s="27">
        <f t="shared" si="303"/>
        <v>0.17651117461056121</v>
      </c>
      <c r="AB142" s="27">
        <f t="shared" si="304"/>
        <v>0.25815482789796196</v>
      </c>
      <c r="AH142" t="str">
        <f t="shared" si="319"/>
        <v>82 Transport and mobile machine drivers and operatives</v>
      </c>
      <c r="AI142" s="27">
        <f t="shared" si="305"/>
        <v>1.2184377462448992E-2</v>
      </c>
      <c r="AJ142" s="27">
        <f t="shared" si="305"/>
        <v>-8.4121770668370011E-3</v>
      </c>
      <c r="AK142" s="27">
        <f t="shared" si="305"/>
        <v>3.3335935192442268E-2</v>
      </c>
      <c r="AL142" s="27">
        <f t="shared" si="305"/>
        <v>4.3890268287217066E-2</v>
      </c>
      <c r="AM142" s="27">
        <f t="shared" si="306"/>
        <v>7.7226203479659333E-2</v>
      </c>
      <c r="AS142" t="str">
        <f t="shared" si="320"/>
        <v>82 Transport and mobile machine drivers and operatives</v>
      </c>
      <c r="AT142" s="27">
        <f t="shared" si="307"/>
        <v>5.2755545428967987E-3</v>
      </c>
      <c r="AU142" s="27">
        <f t="shared" si="307"/>
        <v>-1.299875547569454E-2</v>
      </c>
      <c r="AV142" s="27">
        <f t="shared" si="307"/>
        <v>4.553956953746896E-2</v>
      </c>
      <c r="AW142" s="27">
        <f t="shared" si="307"/>
        <v>5.9999039030056933E-2</v>
      </c>
      <c r="AX142" s="27">
        <f t="shared" si="308"/>
        <v>0.10553860856752589</v>
      </c>
      <c r="BD142" t="str">
        <f t="shared" si="321"/>
        <v>82 Transport and mobile machine drivers and operatives</v>
      </c>
      <c r="BE142" s="27">
        <f t="shared" si="309"/>
        <v>0.18205355136057366</v>
      </c>
      <c r="BF142" s="27">
        <f t="shared" si="309"/>
        <v>-0.11661940462272224</v>
      </c>
      <c r="BG142" s="27">
        <f t="shared" si="309"/>
        <v>0.23327079224116232</v>
      </c>
      <c r="BH142" s="27">
        <f t="shared" si="309"/>
        <v>0.23068270196675411</v>
      </c>
      <c r="BI142" s="27">
        <f t="shared" si="310"/>
        <v>0.46395349420791643</v>
      </c>
      <c r="BO142" t="str">
        <f t="shared" si="322"/>
        <v>82 Transport and mobile machine drivers and operatives</v>
      </c>
      <c r="BP142" s="27">
        <f t="shared" si="311"/>
        <v>0.25345572337254763</v>
      </c>
      <c r="BQ142" s="27">
        <f t="shared" si="311"/>
        <v>-0.34250749802974778</v>
      </c>
      <c r="BR142" s="27">
        <f t="shared" si="311"/>
        <v>0.38719603320254303</v>
      </c>
      <c r="BS142" s="27">
        <f t="shared" si="311"/>
        <v>0.10359186934074893</v>
      </c>
      <c r="BT142" s="27">
        <f t="shared" si="312"/>
        <v>0.49078790254329197</v>
      </c>
      <c r="BZ142" t="str">
        <f t="shared" si="323"/>
        <v>82 Transport and mobile machine drivers and operatives</v>
      </c>
      <c r="CA142" s="68">
        <f t="shared" si="313"/>
        <v>-0.122327100933179</v>
      </c>
      <c r="CB142" s="68">
        <f t="shared" si="313"/>
        <v>-0.16964651066536418</v>
      </c>
      <c r="CC142" s="68">
        <f t="shared" si="313"/>
        <v>-0.12012521849124291</v>
      </c>
      <c r="CD142" s="68">
        <f t="shared" si="313"/>
        <v>-0.31417524603802061</v>
      </c>
      <c r="CE142" s="68">
        <f t="shared" si="314"/>
        <v>-0.43430046452926352</v>
      </c>
      <c r="CK142" t="str">
        <f t="shared" si="324"/>
        <v>82 Transport and mobile machine drivers and operatives</v>
      </c>
      <c r="CL142" s="68">
        <f t="shared" si="315"/>
        <v>9.4667454399814943E-3</v>
      </c>
      <c r="CM142" s="68">
        <f t="shared" si="315"/>
        <v>-8.978648306649839E-2</v>
      </c>
      <c r="CN142" s="68">
        <f t="shared" si="315"/>
        <v>-0.34524676377708385</v>
      </c>
      <c r="CO142" s="68">
        <f t="shared" si="315"/>
        <v>-0.33968597887654023</v>
      </c>
      <c r="CP142" s="68">
        <f t="shared" si="316"/>
        <v>-0.68493274265362403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1.7394791423774446E-6</v>
      </c>
      <c r="C143" s="27">
        <f t="shared" si="299"/>
        <v>-2.4010907109126185E-5</v>
      </c>
      <c r="D143" s="27">
        <f t="shared" si="299"/>
        <v>2.071948887789352E-5</v>
      </c>
      <c r="E143" s="27">
        <f t="shared" si="299"/>
        <v>7.8498222399550063E-5</v>
      </c>
      <c r="F143" s="27">
        <f t="shared" si="300"/>
        <v>9.9217711277443582E-5</v>
      </c>
      <c r="L143" t="str">
        <f t="shared" si="317"/>
        <v>91 Elementary trades and related occupations</v>
      </c>
      <c r="M143" s="27">
        <f t="shared" si="301"/>
        <v>8.3640504596239063E-3</v>
      </c>
      <c r="N143" s="27">
        <f t="shared" si="301"/>
        <v>-1.4292411236249688E-2</v>
      </c>
      <c r="O143" s="27">
        <f t="shared" si="301"/>
        <v>1.1018429374078934E-2</v>
      </c>
      <c r="P143" s="27">
        <f t="shared" si="301"/>
        <v>3.4743317868093433E-2</v>
      </c>
      <c r="Q143" s="27">
        <f t="shared" si="302"/>
        <v>4.5761747242172371E-2</v>
      </c>
      <c r="W143" t="str">
        <f t="shared" si="318"/>
        <v>91 Elementary trades and related occupations</v>
      </c>
      <c r="X143" s="27">
        <f t="shared" si="303"/>
        <v>-2.6296939014259849E-2</v>
      </c>
      <c r="Y143" s="27">
        <f t="shared" si="303"/>
        <v>-1.1409929988909689E-2</v>
      </c>
      <c r="Z143" s="27">
        <f t="shared" si="303"/>
        <v>3.8464068449454575E-3</v>
      </c>
      <c r="AA143" s="27">
        <f t="shared" si="303"/>
        <v>2.1615754075079846E-2</v>
      </c>
      <c r="AB143" s="27">
        <f t="shared" si="304"/>
        <v>2.5462160920025304E-2</v>
      </c>
      <c r="AH143" t="str">
        <f t="shared" si="319"/>
        <v>91 Elementary trades and related occupations</v>
      </c>
      <c r="AI143" s="27">
        <f t="shared" si="305"/>
        <v>-1.6781088984421738E-2</v>
      </c>
      <c r="AJ143" s="27">
        <f t="shared" si="305"/>
        <v>-1.326289260948179E-2</v>
      </c>
      <c r="AK143" s="27">
        <f t="shared" si="305"/>
        <v>3.4454710100684585E-3</v>
      </c>
      <c r="AL143" s="27">
        <f t="shared" si="305"/>
        <v>1.8889867059944582E-2</v>
      </c>
      <c r="AM143" s="27">
        <f t="shared" si="306"/>
        <v>2.233533807001304E-2</v>
      </c>
      <c r="AS143" t="str">
        <f t="shared" si="320"/>
        <v>91 Elementary trades and related occupations</v>
      </c>
      <c r="AT143" s="27">
        <f t="shared" si="307"/>
        <v>-1.8862114982085579E-2</v>
      </c>
      <c r="AU143" s="27">
        <f t="shared" si="307"/>
        <v>-9.3501280851598784E-3</v>
      </c>
      <c r="AV143" s="27">
        <f t="shared" si="307"/>
        <v>2.1915239179642054E-3</v>
      </c>
      <c r="AW143" s="27">
        <f t="shared" si="307"/>
        <v>1.3397608188309651E-2</v>
      </c>
      <c r="AX143" s="27">
        <f t="shared" si="308"/>
        <v>1.5589132106273856E-2</v>
      </c>
      <c r="BD143" t="str">
        <f t="shared" si="321"/>
        <v>91 Elementary trades and related occupations</v>
      </c>
      <c r="BE143" s="27">
        <f t="shared" si="309"/>
        <v>-9.1060342968115049E-3</v>
      </c>
      <c r="BF143" s="27">
        <f t="shared" si="309"/>
        <v>-8.5513611067027095E-2</v>
      </c>
      <c r="BG143" s="27">
        <f t="shared" si="309"/>
        <v>7.9820944455176734E-3</v>
      </c>
      <c r="BH143" s="27">
        <f t="shared" si="309"/>
        <v>8.1774368798335939E-2</v>
      </c>
      <c r="BI143" s="27">
        <f t="shared" si="310"/>
        <v>8.9756463243853613E-2</v>
      </c>
      <c r="BO143" t="str">
        <f t="shared" si="322"/>
        <v>91 Elementary trades and related occupations</v>
      </c>
      <c r="BP143" s="27">
        <f t="shared" si="311"/>
        <v>-7.1762952915264577E-2</v>
      </c>
      <c r="BQ143" s="27">
        <f t="shared" si="311"/>
        <v>-0.14100406755164574</v>
      </c>
      <c r="BR143" s="27">
        <f t="shared" si="311"/>
        <v>-2.1921666235651727E-2</v>
      </c>
      <c r="BS143" s="27">
        <f t="shared" si="311"/>
        <v>1.0565994083649E-2</v>
      </c>
      <c r="BT143" s="27">
        <f t="shared" si="312"/>
        <v>-1.1355672152002727E-2</v>
      </c>
      <c r="BZ143" t="str">
        <f t="shared" si="323"/>
        <v>91 Elementary trades and related occupations</v>
      </c>
      <c r="CA143" s="68">
        <f t="shared" si="313"/>
        <v>-0.18048939532801234</v>
      </c>
      <c r="CB143" s="68">
        <f t="shared" si="313"/>
        <v>-0.13478023397505157</v>
      </c>
      <c r="CC143" s="68">
        <f t="shared" si="313"/>
        <v>-0.17404501595119626</v>
      </c>
      <c r="CD143" s="68">
        <f t="shared" si="313"/>
        <v>-0.14383651229470401</v>
      </c>
      <c r="CE143" s="68">
        <f t="shared" si="314"/>
        <v>-0.31788152824590027</v>
      </c>
      <c r="CK143" t="str">
        <f t="shared" si="324"/>
        <v>91 Elementary trades and related occupations</v>
      </c>
      <c r="CL143" s="68">
        <f t="shared" si="315"/>
        <v>-0.22342407972987444</v>
      </c>
      <c r="CM143" s="68">
        <f t="shared" si="315"/>
        <v>-3.0698871293381114E-2</v>
      </c>
      <c r="CN143" s="68">
        <f t="shared" si="315"/>
        <v>-0.22997260076104209</v>
      </c>
      <c r="CO143" s="68">
        <f t="shared" si="315"/>
        <v>-0.11634578517977701</v>
      </c>
      <c r="CP143" s="68">
        <f t="shared" si="316"/>
        <v>-0.3463183859408191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3.76311834528416E-3</v>
      </c>
      <c r="C144" s="27">
        <f t="shared" si="299"/>
        <v>-1.2858382179261729E-3</v>
      </c>
      <c r="D144" s="27">
        <f t="shared" si="299"/>
        <v>4.9555159323410192E-3</v>
      </c>
      <c r="E144" s="27">
        <f t="shared" si="299"/>
        <v>9.959066888692799E-3</v>
      </c>
      <c r="F144" s="27">
        <f t="shared" si="300"/>
        <v>1.4914582821033818E-2</v>
      </c>
      <c r="L144" t="str">
        <f t="shared" ref="L144" si="325">A144</f>
        <v>92 Elementary administration and service occupations</v>
      </c>
      <c r="M144" s="27">
        <f t="shared" si="301"/>
        <v>0.11457155253129786</v>
      </c>
      <c r="N144" s="27">
        <f t="shared" si="301"/>
        <v>-1.4074503296072793E-2</v>
      </c>
      <c r="O144" s="27">
        <f t="shared" si="301"/>
        <v>0.15582222871538964</v>
      </c>
      <c r="P144" s="27">
        <f t="shared" si="301"/>
        <v>0.4854829669864677</v>
      </c>
      <c r="Q144" s="27">
        <f t="shared" si="302"/>
        <v>0.6413051957018574</v>
      </c>
      <c r="W144" t="str">
        <f t="shared" ref="W144" si="326">A144</f>
        <v>92 Elementary administration and service occupations</v>
      </c>
      <c r="X144" s="27">
        <f t="shared" si="303"/>
        <v>0.11328327766440238</v>
      </c>
      <c r="Y144" s="27">
        <f t="shared" si="303"/>
        <v>9.5089341878077049E-2</v>
      </c>
      <c r="Z144" s="27">
        <f t="shared" si="303"/>
        <v>0.24677522268145013</v>
      </c>
      <c r="AA144" s="27">
        <f t="shared" si="303"/>
        <v>0.50817265947247781</v>
      </c>
      <c r="AB144" s="27">
        <f t="shared" si="304"/>
        <v>0.75494788215392794</v>
      </c>
      <c r="AH144" t="str">
        <f t="shared" ref="AH144" si="327">L144</f>
        <v>92 Elementary administration and service occupations</v>
      </c>
      <c r="AI144" s="27">
        <f t="shared" si="305"/>
        <v>4.6546922960778836E-2</v>
      </c>
      <c r="AJ144" s="27">
        <f t="shared" si="305"/>
        <v>4.351532077128184E-2</v>
      </c>
      <c r="AK144" s="27">
        <f t="shared" si="305"/>
        <v>0.10485760102111313</v>
      </c>
      <c r="AL144" s="27">
        <f t="shared" si="305"/>
        <v>0.26705998485798543</v>
      </c>
      <c r="AM144" s="27">
        <f t="shared" si="306"/>
        <v>0.37191758587909857</v>
      </c>
      <c r="AS144" t="str">
        <f t="shared" ref="AS144" si="328">W144</f>
        <v>92 Elementary administration and service occupations</v>
      </c>
      <c r="AT144" s="27">
        <f t="shared" si="307"/>
        <v>3.4777301411365868E-2</v>
      </c>
      <c r="AU144" s="27">
        <f t="shared" si="307"/>
        <v>4.2027341868283052E-2</v>
      </c>
      <c r="AV144" s="27">
        <f t="shared" si="307"/>
        <v>0.10215588809890869</v>
      </c>
      <c r="AW144" s="27">
        <f t="shared" si="307"/>
        <v>0.26087140380929352</v>
      </c>
      <c r="AX144" s="27">
        <f t="shared" si="308"/>
        <v>0.36302729190820221</v>
      </c>
      <c r="BD144" t="str">
        <f t="shared" ref="BD144" si="329">AH144</f>
        <v>92 Elementary administration and service occupations</v>
      </c>
      <c r="BE144" s="27">
        <f t="shared" si="309"/>
        <v>0.1543072013764597</v>
      </c>
      <c r="BF144" s="27">
        <f t="shared" si="309"/>
        <v>-0.20532195523949692</v>
      </c>
      <c r="BG144" s="27">
        <f t="shared" si="309"/>
        <v>5.7026188548399581E-2</v>
      </c>
      <c r="BH144" s="27">
        <f t="shared" si="309"/>
        <v>-0.14652469439732752</v>
      </c>
      <c r="BI144" s="27">
        <f t="shared" si="310"/>
        <v>-8.9498505848927934E-2</v>
      </c>
      <c r="BO144" t="str">
        <f t="shared" ref="BO144" si="330">AS144</f>
        <v>92 Elementary administration and service occupations</v>
      </c>
      <c r="BP144" s="27">
        <f t="shared" si="311"/>
        <v>0.61634445381970959</v>
      </c>
      <c r="BQ144" s="27">
        <f t="shared" si="311"/>
        <v>-0.8980769720634818</v>
      </c>
      <c r="BR144" s="27">
        <f t="shared" si="311"/>
        <v>0.51065444037581553</v>
      </c>
      <c r="BS144" s="27">
        <f t="shared" si="311"/>
        <v>-0.27115595888210464</v>
      </c>
      <c r="BT144" s="27">
        <f t="shared" si="312"/>
        <v>0.23949848149371089</v>
      </c>
      <c r="BZ144" t="str">
        <f t="shared" ref="BZ144" si="331">BD144</f>
        <v>92 Elementary administration and service occupations</v>
      </c>
      <c r="CA144" s="68">
        <f t="shared" si="313"/>
        <v>9.8475670429377882E-2</v>
      </c>
      <c r="CB144" s="68">
        <f t="shared" si="313"/>
        <v>-0.58987277724710152</v>
      </c>
      <c r="CC144" s="68">
        <f t="shared" si="313"/>
        <v>-0.24824786378179287</v>
      </c>
      <c r="CD144" s="68">
        <f t="shared" si="313"/>
        <v>-1.0269001887232121</v>
      </c>
      <c r="CE144" s="68">
        <f t="shared" si="314"/>
        <v>-1.275148052505005</v>
      </c>
      <c r="CK144" t="str">
        <f t="shared" ref="CK144" si="332">BO144</f>
        <v>92 Elementary administration and service occupations</v>
      </c>
      <c r="CL144" s="68">
        <f t="shared" si="315"/>
        <v>-0.70659497259823745</v>
      </c>
      <c r="CM144" s="68">
        <f t="shared" si="315"/>
        <v>-4.7560127008845043E-2</v>
      </c>
      <c r="CN144" s="68">
        <f t="shared" si="315"/>
        <v>-0.71740601226066025</v>
      </c>
      <c r="CO144" s="68">
        <f t="shared" si="315"/>
        <v>-0.50759596673755292</v>
      </c>
      <c r="CP144" s="68">
        <f t="shared" si="316"/>
        <v>-1.2250019789982132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0.65588168695168214</v>
      </c>
      <c r="C146" s="29">
        <f>D35-C35</f>
        <v>-7.5189586622289806E-2</v>
      </c>
      <c r="D146" s="29">
        <f>E35-D35</f>
        <v>0.66379213396029169</v>
      </c>
      <c r="E146" s="29">
        <f>F35-E35</f>
        <v>1.4059791985618468</v>
      </c>
      <c r="F146" s="29">
        <f t="shared" ref="F146" si="334">F35-D35</f>
        <v>2.0697713325221385</v>
      </c>
      <c r="L146" s="24" t="str">
        <f t="shared" ref="L146" si="335">L35</f>
        <v>All occupations</v>
      </c>
      <c r="M146" s="29">
        <f>N35-M35</f>
        <v>4.6681796082665432</v>
      </c>
      <c r="N146" s="29">
        <f t="shared" ref="N146" si="336">O35-N35</f>
        <v>-0.10665288197202116</v>
      </c>
      <c r="O146" s="29">
        <f>P35-O35</f>
        <v>4.3001362188948171</v>
      </c>
      <c r="P146" s="29">
        <f>Q35-P35</f>
        <v>9.8813047190463621</v>
      </c>
      <c r="Q146" s="29">
        <f>Q35-O35</f>
        <v>14.181440937941179</v>
      </c>
      <c r="W146" s="24" t="str">
        <f t="shared" ref="W146" si="337">W35</f>
        <v>All occupations</v>
      </c>
      <c r="X146" s="29">
        <f>Y35-X35</f>
        <v>-5.2841618046954864E-3</v>
      </c>
      <c r="Y146" s="29">
        <f t="shared" ref="Y146" si="338">Z35-Y35</f>
        <v>2.9263554982870872</v>
      </c>
      <c r="Z146" s="29">
        <f>AA35-Z35</f>
        <v>2.0844498930183022</v>
      </c>
      <c r="AA146" s="29">
        <f>AB35-AA35</f>
        <v>5.3858339661578043</v>
      </c>
      <c r="AB146" s="29">
        <f>AB35-Z35</f>
        <v>7.4702838591761065</v>
      </c>
      <c r="AH146" s="24" t="str">
        <f t="shared" ref="AH146" si="339">AH35</f>
        <v>All occupations</v>
      </c>
      <c r="AI146" s="29">
        <f>AJ35-AI35</f>
        <v>-0.57469343399667139</v>
      </c>
      <c r="AJ146" s="29">
        <f t="shared" ref="AJ146" si="340">AK35-AJ35</f>
        <v>0.90338399037232797</v>
      </c>
      <c r="AK146" s="29">
        <f>AL35-AK35</f>
        <v>-0.11256697118918702</v>
      </c>
      <c r="AL146" s="29">
        <f>AM35-AL35</f>
        <v>1.0882012706685984</v>
      </c>
      <c r="AM146" s="29">
        <f>AM35-AK35</f>
        <v>0.97563429947941138</v>
      </c>
      <c r="AS146" s="24" t="str">
        <f t="shared" ref="AS146" si="341">AS35</f>
        <v>All occupations</v>
      </c>
      <c r="AT146" s="29">
        <f>AU35-AT35</f>
        <v>-0.3478498865676567</v>
      </c>
      <c r="AU146" s="29">
        <f t="shared" ref="AU146" si="342">AV35-AU35</f>
        <v>0.7174545106484409</v>
      </c>
      <c r="AV146" s="29">
        <f>AW35-AV35</f>
        <v>0.38037587223382907</v>
      </c>
      <c r="AW146" s="29">
        <f>AX35-AW35</f>
        <v>1.5584571487210432</v>
      </c>
      <c r="AX146" s="29">
        <f>AX35-AV35</f>
        <v>1.9388330209548723</v>
      </c>
      <c r="BD146" s="24" t="str">
        <f t="shared" ref="BD146" si="343">BD35</f>
        <v>All occupations</v>
      </c>
      <c r="BE146" s="29">
        <f>BF35-BE35</f>
        <v>2.9369758959342143</v>
      </c>
      <c r="BF146" s="29">
        <f t="shared" ref="BF146" si="344">BG35-BF35</f>
        <v>-1.6744111600568488</v>
      </c>
      <c r="BG146" s="29">
        <f>BH35-BG35</f>
        <v>1.285113015744372</v>
      </c>
      <c r="BH146" s="29">
        <f>BI35-BH35</f>
        <v>0.47863874526859007</v>
      </c>
      <c r="BI146" s="29">
        <f>BI35-BG35</f>
        <v>1.763751761012962</v>
      </c>
      <c r="BO146" s="24" t="str">
        <f t="shared" ref="BO146" si="345">BO35</f>
        <v>All occupations</v>
      </c>
      <c r="BP146" s="29">
        <f>BQ35-BP35</f>
        <v>1.5445145668872726</v>
      </c>
      <c r="BQ146" s="29">
        <f t="shared" ref="BQ146" si="346">BR35-BQ35</f>
        <v>-5.0211257578091235</v>
      </c>
      <c r="BR146" s="29">
        <f>BS35-BR35</f>
        <v>1.6184080330969479</v>
      </c>
      <c r="BS146" s="29">
        <f>BT35-BS35</f>
        <v>-3.6392243955925245</v>
      </c>
      <c r="BT146" s="29">
        <f>BT35-BR35</f>
        <v>-2.0208163624955766</v>
      </c>
      <c r="BZ146" s="24" t="str">
        <f t="shared" ref="BZ146" si="347">BZ35</f>
        <v>All occupations</v>
      </c>
      <c r="CA146" s="70">
        <f>CB35-CA35</f>
        <v>-1.7605638676353621</v>
      </c>
      <c r="CB146" s="70">
        <f t="shared" ref="CB146" si="348">CC35-CB35</f>
        <v>-1.9459531820666136</v>
      </c>
      <c r="CC146" s="70">
        <f>CD35-CC35</f>
        <v>-2.4923864490917467</v>
      </c>
      <c r="CD146" s="70">
        <f>CE35-CD35</f>
        <v>-6.1720486339088581</v>
      </c>
      <c r="CE146" s="70">
        <f>CE35-CC35</f>
        <v>-8.6644350830006047</v>
      </c>
      <c r="CK146" s="24" t="str">
        <f t="shared" ref="CK146" si="349">CK35</f>
        <v>All occupations</v>
      </c>
      <c r="CL146" s="70">
        <f>CM35-CL35</f>
        <v>-2.2841604080353513</v>
      </c>
      <c r="CM146" s="70">
        <f t="shared" ref="CM146" si="350">CN35-CM35</f>
        <v>-0.11886143078094413</v>
      </c>
      <c r="CN146" s="70">
        <f>CO35-CN35</f>
        <v>-3.6463217466676374</v>
      </c>
      <c r="CO146" s="70">
        <f>CP35-CO35</f>
        <v>-2.3771420189229175</v>
      </c>
      <c r="CP146" s="70">
        <f>CP35-CN35</f>
        <v>-6.023463765590555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Worcestershire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0.13682699924899333</v>
      </c>
      <c r="C8" s="69">
        <f>'Basic T2'!O8</f>
        <v>1.2564344574582951</v>
      </c>
      <c r="D8" s="69">
        <f>'Basic T2'!Z8</f>
        <v>2.8882408278895428</v>
      </c>
      <c r="E8" s="69">
        <f>'Basic T2'!AK8</f>
        <v>0.57762534899717144</v>
      </c>
      <c r="F8" s="69">
        <f>'Basic T2'!AV8</f>
        <v>0.83121191395566396</v>
      </c>
      <c r="G8" s="69">
        <f>'Basic T2'!BG8</f>
        <v>1.9909608070179001</v>
      </c>
      <c r="H8" s="69">
        <f>'Basic T2'!BR8</f>
        <v>1.539618796674743</v>
      </c>
      <c r="I8" s="69">
        <f>'Basic T2'!CC8</f>
        <v>1.1125933829933221</v>
      </c>
      <c r="J8" s="69">
        <f>'Basic T2'!CN8</f>
        <v>0.35896638709615997</v>
      </c>
      <c r="K8" s="309">
        <f>SUM(B8:J8)</f>
        <v>10.692478921331793</v>
      </c>
      <c r="L8" s="97"/>
      <c r="M8" s="97">
        <f t="shared" ref="M8:M33" si="0">B8/B$35*100</f>
        <v>6.0781523717675396</v>
      </c>
      <c r="N8" s="97">
        <f t="shared" ref="N8:N33" si="1">C8/C$35*100</f>
        <v>7.9367555911998275</v>
      </c>
      <c r="O8" s="97">
        <f t="shared" ref="O8:O33" si="2">D8/D$35*100</f>
        <v>9.5633846103260147</v>
      </c>
      <c r="P8" s="97">
        <f t="shared" ref="P8:P33" si="3">E8/E$35*100</f>
        <v>6.4383999880889862</v>
      </c>
      <c r="Q8" s="97">
        <f t="shared" ref="Q8:Q33" si="4">F8/F$35*100</f>
        <v>9.3501152120148241</v>
      </c>
      <c r="R8" s="97">
        <f t="shared" ref="R8:R33" si="5">G8/G$35*100</f>
        <v>6.1985567139615121</v>
      </c>
      <c r="S8" s="97">
        <f t="shared" ref="S8:S33" si="6">H8/H$35*100</f>
        <v>4.9941887816040644</v>
      </c>
      <c r="T8" s="97">
        <f t="shared" ref="T8:T33" si="7">I8/I$35*100</f>
        <v>5.908873304091907</v>
      </c>
      <c r="U8" s="97">
        <f t="shared" ref="U8:U33" si="8">J8/J$35*100</f>
        <v>3.4889433378516577</v>
      </c>
      <c r="V8" s="97">
        <f t="shared" ref="V8:V33" si="9">K8/K$35*100</f>
        <v>6.7584090268199182</v>
      </c>
      <c r="W8" s="97"/>
      <c r="X8" s="97">
        <f t="shared" ref="X8:X32" si="10">IF($K8&gt;0,B8/$K8*100,0)</f>
        <v>1.2796564786863378</v>
      </c>
      <c r="Y8" s="97">
        <f t="shared" ref="Y8:AG23" si="11">IF($K8&gt;0,C8/$K8*100,0)</f>
        <v>11.750637683761745</v>
      </c>
      <c r="Z8" s="97">
        <f t="shared" si="11"/>
        <v>27.011891715095388</v>
      </c>
      <c r="AA8" s="97">
        <f t="shared" si="11"/>
        <v>5.4021649539546228</v>
      </c>
      <c r="AB8" s="97">
        <f t="shared" si="11"/>
        <v>7.7737998837423303</v>
      </c>
      <c r="AC8" s="97">
        <f t="shared" si="11"/>
        <v>18.620198568227973</v>
      </c>
      <c r="AD8" s="97">
        <f t="shared" si="11"/>
        <v>14.39908189674483</v>
      </c>
      <c r="AE8" s="97">
        <f t="shared" si="11"/>
        <v>10.405382990970105</v>
      </c>
      <c r="AF8" s="97">
        <f>IF($K8&gt;0,J8/$K8*100,0)</f>
        <v>3.3571858288166654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4.5770894030338571E-2</v>
      </c>
      <c r="C9" s="69">
        <f>'Basic T2'!O9</f>
        <v>0.47200237730235334</v>
      </c>
      <c r="D9" s="69">
        <f>'Basic T2'!Z9</f>
        <v>1.0114687136687373</v>
      </c>
      <c r="E9" s="69">
        <f>'Basic T2'!AK9</f>
        <v>0.30958793569668658</v>
      </c>
      <c r="F9" s="69">
        <f>'Basic T2'!AV9</f>
        <v>0.33236714118883798</v>
      </c>
      <c r="G9" s="69">
        <f>'Basic T2'!BG9</f>
        <v>0.79275503903066102</v>
      </c>
      <c r="H9" s="69">
        <f>'Basic T2'!BR9</f>
        <v>0.8928456801722503</v>
      </c>
      <c r="I9" s="69">
        <f>'Basic T2'!CC9</f>
        <v>0.60017116347312049</v>
      </c>
      <c r="J9" s="69">
        <f>'Basic T2'!CN9</f>
        <v>0.28014483887604708</v>
      </c>
      <c r="K9" s="309">
        <f>SUM(B9:J9)</f>
        <v>4.7371137834390327</v>
      </c>
      <c r="L9" s="97"/>
      <c r="M9" s="97">
        <f t="shared" si="0"/>
        <v>2.0332424860254319</v>
      </c>
      <c r="N9" s="97">
        <f t="shared" si="1"/>
        <v>2.9815860945841739</v>
      </c>
      <c r="O9" s="97">
        <f t="shared" si="2"/>
        <v>3.3491197260008354</v>
      </c>
      <c r="P9" s="97">
        <f t="shared" si="3"/>
        <v>3.4507678116318288</v>
      </c>
      <c r="Q9" s="97">
        <f t="shared" si="4"/>
        <v>3.7387229545525895</v>
      </c>
      <c r="R9" s="97">
        <f t="shared" si="5"/>
        <v>2.4681234569707655</v>
      </c>
      <c r="S9" s="97">
        <f t="shared" si="6"/>
        <v>2.8961973504418776</v>
      </c>
      <c r="T9" s="97">
        <f t="shared" si="7"/>
        <v>3.1874496288941052</v>
      </c>
      <c r="U9" s="97">
        <f t="shared" si="8"/>
        <v>2.722843988644212</v>
      </c>
      <c r="V9" s="97">
        <f t="shared" si="9"/>
        <v>2.9941936561778855</v>
      </c>
      <c r="W9" s="97"/>
      <c r="X9" s="97">
        <f t="shared" si="10"/>
        <v>0.9662190127320518</v>
      </c>
      <c r="Y9" s="97">
        <f t="shared" si="11"/>
        <v>9.9639231582841727</v>
      </c>
      <c r="Z9" s="97">
        <f t="shared" si="11"/>
        <v>21.352003770836912</v>
      </c>
      <c r="AA9" s="97">
        <f t="shared" si="11"/>
        <v>6.5353704776737072</v>
      </c>
      <c r="AB9" s="97">
        <f t="shared" si="11"/>
        <v>7.0162372360738887</v>
      </c>
      <c r="AC9" s="97">
        <f t="shared" si="11"/>
        <v>16.734979890120766</v>
      </c>
      <c r="AD9" s="97">
        <f t="shared" si="11"/>
        <v>18.847883352383093</v>
      </c>
      <c r="AE9" s="97">
        <f t="shared" si="11"/>
        <v>12.669553464629054</v>
      </c>
      <c r="AF9" s="97">
        <f t="shared" si="11"/>
        <v>5.913829637266355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0.4112401821893083</v>
      </c>
      <c r="C10" s="69">
        <f>'Basic T2'!O10</f>
        <v>1.63608128073531</v>
      </c>
      <c r="D10" s="69">
        <f>'Basic T2'!Z10</f>
        <v>2.9848017974114667</v>
      </c>
      <c r="E10" s="69">
        <f>'Basic T2'!AK10</f>
        <v>0.3057605406062604</v>
      </c>
      <c r="F10" s="69">
        <f>'Basic T2'!AV10</f>
        <v>0.88468557166986961</v>
      </c>
      <c r="G10" s="69">
        <f>'Basic T2'!BG10</f>
        <v>1.3498413210303994</v>
      </c>
      <c r="H10" s="69">
        <f>'Basic T2'!BR10</f>
        <v>0.90783406481984075</v>
      </c>
      <c r="I10" s="69">
        <f>'Basic T2'!CC10</f>
        <v>0.54104765263139021</v>
      </c>
      <c r="J10" s="69">
        <f>'Basic T2'!CN10</f>
        <v>0.23128459162611475</v>
      </c>
      <c r="K10" s="309">
        <f t="shared" ref="K10:K32" si="12">SUM(B10:J10)</f>
        <v>9.2525770027199599</v>
      </c>
      <c r="L10" s="97"/>
      <c r="M10" s="97">
        <f t="shared" si="0"/>
        <v>18.268181736496349</v>
      </c>
      <c r="N10" s="97">
        <f t="shared" si="1"/>
        <v>10.33494200628795</v>
      </c>
      <c r="O10" s="97">
        <f t="shared" si="2"/>
        <v>9.8831119962721843</v>
      </c>
      <c r="P10" s="97">
        <f t="shared" si="3"/>
        <v>3.4081064212558805</v>
      </c>
      <c r="Q10" s="97">
        <f t="shared" si="4"/>
        <v>9.9516283184094174</v>
      </c>
      <c r="R10" s="97">
        <f t="shared" si="5"/>
        <v>4.2025277211699699</v>
      </c>
      <c r="S10" s="97">
        <f t="shared" si="6"/>
        <v>2.9448164129156753</v>
      </c>
      <c r="T10" s="97">
        <f t="shared" si="7"/>
        <v>2.8734505163728818</v>
      </c>
      <c r="U10" s="97">
        <f t="shared" si="8"/>
        <v>2.247950961730329</v>
      </c>
      <c r="V10" s="97">
        <f t="shared" si="9"/>
        <v>5.8482883526451932</v>
      </c>
      <c r="W10" s="97"/>
      <c r="X10" s="97">
        <f t="shared" si="10"/>
        <v>4.4446015641741425</v>
      </c>
      <c r="Y10" s="97">
        <f t="shared" si="11"/>
        <v>17.682438960025458</v>
      </c>
      <c r="Z10" s="97">
        <f t="shared" si="11"/>
        <v>32.259140307981561</v>
      </c>
      <c r="AA10" s="97">
        <f t="shared" si="11"/>
        <v>3.3045987135948898</v>
      </c>
      <c r="AB10" s="97">
        <f t="shared" si="11"/>
        <v>9.5615045560798961</v>
      </c>
      <c r="AC10" s="97">
        <f t="shared" si="11"/>
        <v>14.588814777046325</v>
      </c>
      <c r="AD10" s="97">
        <f t="shared" si="11"/>
        <v>9.8116888360179733</v>
      </c>
      <c r="AE10" s="97">
        <f t="shared" si="11"/>
        <v>5.8475347189473768</v>
      </c>
      <c r="AF10" s="97">
        <f t="shared" si="11"/>
        <v>2.4996775661323816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0.50347035753575176</v>
      </c>
      <c r="C11" s="69">
        <f>'Basic T2'!O11</f>
        <v>1.5452732022761513</v>
      </c>
      <c r="D11" s="69">
        <f>'Basic T2'!Z11</f>
        <v>2.9222131786545549</v>
      </c>
      <c r="E11" s="69">
        <f>'Basic T2'!AK11</f>
        <v>0.98996353365404099</v>
      </c>
      <c r="F11" s="69">
        <f>'Basic T2'!AV11</f>
        <v>0.19400277239033681</v>
      </c>
      <c r="G11" s="69">
        <f>'Basic T2'!BG11</f>
        <v>0.84556179354772776</v>
      </c>
      <c r="H11" s="69">
        <f>'Basic T2'!BR11</f>
        <v>0.60785314565073101</v>
      </c>
      <c r="I11" s="69">
        <f>'Basic T2'!CC11</f>
        <v>0.28462401799973991</v>
      </c>
      <c r="J11" s="69">
        <f>'Basic T2'!CN11</f>
        <v>9.4455299949997559E-2</v>
      </c>
      <c r="K11" s="309">
        <f t="shared" si="12"/>
        <v>7.9874173016590326</v>
      </c>
      <c r="L11" s="97"/>
      <c r="M11" s="97">
        <f t="shared" si="0"/>
        <v>22.365246366338731</v>
      </c>
      <c r="N11" s="97">
        <f t="shared" si="1"/>
        <v>9.761317556434177</v>
      </c>
      <c r="O11" s="97">
        <f t="shared" si="2"/>
        <v>9.6758719948077694</v>
      </c>
      <c r="P11" s="97">
        <f t="shared" si="3"/>
        <v>11.034455489795201</v>
      </c>
      <c r="Q11" s="97">
        <f t="shared" si="4"/>
        <v>2.1822933993661353</v>
      </c>
      <c r="R11" s="97">
        <f t="shared" si="5"/>
        <v>2.6325293365845166</v>
      </c>
      <c r="S11" s="97">
        <f t="shared" si="6"/>
        <v>1.9717435039297884</v>
      </c>
      <c r="T11" s="97">
        <f t="shared" si="7"/>
        <v>1.5116099802223359</v>
      </c>
      <c r="U11" s="97">
        <f t="shared" si="8"/>
        <v>0.91805027248148519</v>
      </c>
      <c r="V11" s="97">
        <f t="shared" si="9"/>
        <v>5.0486172186707741</v>
      </c>
      <c r="W11" s="97"/>
      <c r="X11" s="97">
        <f t="shared" si="10"/>
        <v>6.3032935243182804</v>
      </c>
      <c r="Y11" s="97">
        <f t="shared" si="11"/>
        <v>19.346343679266504</v>
      </c>
      <c r="Z11" s="97">
        <f t="shared" si="11"/>
        <v>36.585207311599888</v>
      </c>
      <c r="AA11" s="97">
        <f t="shared" si="11"/>
        <v>12.394037975810027</v>
      </c>
      <c r="AB11" s="97">
        <f t="shared" si="11"/>
        <v>2.4288548483630787</v>
      </c>
      <c r="AC11" s="97">
        <f t="shared" si="11"/>
        <v>10.586172746628622</v>
      </c>
      <c r="AD11" s="97">
        <f t="shared" si="11"/>
        <v>7.6101338229126503</v>
      </c>
      <c r="AE11" s="97">
        <f t="shared" si="11"/>
        <v>3.5634048810824228</v>
      </c>
      <c r="AF11" s="97">
        <f t="shared" si="11"/>
        <v>1.1825512100185205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0.58099462499969301</v>
      </c>
      <c r="C12" s="69">
        <f>'Basic T2'!O12</f>
        <v>3.3565959903158484</v>
      </c>
      <c r="D12" s="69">
        <f>'Basic T2'!Z12</f>
        <v>1.6796259385297707</v>
      </c>
      <c r="E12" s="69">
        <f>'Basic T2'!AK12</f>
        <v>0.13299421614394036</v>
      </c>
      <c r="F12" s="69">
        <f>'Basic T2'!AV12</f>
        <v>6.402617598992244E-2</v>
      </c>
      <c r="G12" s="69">
        <f>'Basic T2'!BG12</f>
        <v>0.28395783906175409</v>
      </c>
      <c r="H12" s="69">
        <f>'Basic T2'!BR12</f>
        <v>0.21641164550765862</v>
      </c>
      <c r="I12" s="69">
        <f>'Basic T2'!CC12</f>
        <v>0.15191597651017627</v>
      </c>
      <c r="J12" s="69">
        <f>'Basic T2'!CN12</f>
        <v>6.8649355578178972E-2</v>
      </c>
      <c r="K12" s="309">
        <f t="shared" si="12"/>
        <v>6.535171762636943</v>
      </c>
      <c r="L12" s="97"/>
      <c r="M12" s="97">
        <f t="shared" si="0"/>
        <v>25.80904264004063</v>
      </c>
      <c r="N12" s="97">
        <f t="shared" si="1"/>
        <v>21.203240515570236</v>
      </c>
      <c r="O12" s="97">
        <f t="shared" si="2"/>
        <v>5.5614852807746207</v>
      </c>
      <c r="P12" s="97">
        <f t="shared" si="3"/>
        <v>1.4823967838732137</v>
      </c>
      <c r="Q12" s="97">
        <f t="shared" si="4"/>
        <v>0.72021600272977271</v>
      </c>
      <c r="R12" s="97">
        <f t="shared" si="5"/>
        <v>0.88405997927934776</v>
      </c>
      <c r="S12" s="97">
        <f t="shared" si="6"/>
        <v>0.7019923467660496</v>
      </c>
      <c r="T12" s="97">
        <f t="shared" si="7"/>
        <v>0.80681071071175126</v>
      </c>
      <c r="U12" s="97">
        <f t="shared" si="8"/>
        <v>0.66723158602628752</v>
      </c>
      <c r="V12" s="97">
        <f t="shared" si="9"/>
        <v>4.1306944963257335</v>
      </c>
      <c r="W12" s="97"/>
      <c r="X12" s="97">
        <f t="shared" si="10"/>
        <v>8.8902732185460049</v>
      </c>
      <c r="Y12" s="97">
        <f t="shared" si="11"/>
        <v>51.362016366674055</v>
      </c>
      <c r="Z12" s="97">
        <f t="shared" si="11"/>
        <v>25.701328129316703</v>
      </c>
      <c r="AA12" s="97">
        <f t="shared" si="11"/>
        <v>2.0350531091515975</v>
      </c>
      <c r="AB12" s="97">
        <f t="shared" si="11"/>
        <v>0.97971680493502233</v>
      </c>
      <c r="AC12" s="97">
        <f t="shared" si="11"/>
        <v>4.3450707858239523</v>
      </c>
      <c r="AD12" s="97">
        <f t="shared" si="11"/>
        <v>3.3114913175646432</v>
      </c>
      <c r="AE12" s="97">
        <f t="shared" si="11"/>
        <v>2.3245904167158131</v>
      </c>
      <c r="AF12" s="97">
        <f t="shared" si="11"/>
        <v>1.0504598512722019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0.16182514756903013</v>
      </c>
      <c r="C13" s="69">
        <f>'Basic T2'!O13</f>
        <v>2.0862565559706545</v>
      </c>
      <c r="D13" s="69">
        <f>'Basic T2'!Z13</f>
        <v>3.4633242638593411</v>
      </c>
      <c r="E13" s="69">
        <f>'Basic T2'!AK13</f>
        <v>0.36674682459632274</v>
      </c>
      <c r="F13" s="69">
        <f>'Basic T2'!AV13</f>
        <v>0.57556051647576045</v>
      </c>
      <c r="G13" s="69">
        <f>'Basic T2'!BG13</f>
        <v>1.3572167160457964</v>
      </c>
      <c r="H13" s="69">
        <f>'Basic T2'!BR13</f>
        <v>0.89833370791548772</v>
      </c>
      <c r="I13" s="69">
        <f>'Basic T2'!CC13</f>
        <v>0.54562403610348698</v>
      </c>
      <c r="J13" s="69">
        <f>'Basic T2'!CN13</f>
        <v>0.22357653502033942</v>
      </c>
      <c r="K13" s="309">
        <f t="shared" si="12"/>
        <v>9.6784643035562183</v>
      </c>
      <c r="L13" s="97"/>
      <c r="M13" s="97">
        <f t="shared" si="0"/>
        <v>7.1886243936287242</v>
      </c>
      <c r="N13" s="97">
        <f t="shared" si="1"/>
        <v>13.178648744458682</v>
      </c>
      <c r="O13" s="97">
        <f t="shared" si="2"/>
        <v>11.46756934038735</v>
      </c>
      <c r="P13" s="97">
        <f t="shared" si="3"/>
        <v>4.0878793758135439</v>
      </c>
      <c r="Q13" s="97">
        <f t="shared" si="4"/>
        <v>6.4743503433736427</v>
      </c>
      <c r="R13" s="97">
        <f t="shared" si="5"/>
        <v>4.2254899031123072</v>
      </c>
      <c r="S13" s="97">
        <f t="shared" si="6"/>
        <v>2.9139993197654559</v>
      </c>
      <c r="T13" s="97">
        <f t="shared" si="7"/>
        <v>2.8977552359055547</v>
      </c>
      <c r="U13" s="97">
        <f t="shared" si="8"/>
        <v>2.1730331596484889</v>
      </c>
      <c r="V13" s="97">
        <f t="shared" si="9"/>
        <v>6.1174794915341746</v>
      </c>
      <c r="W13" s="97"/>
      <c r="X13" s="97">
        <f t="shared" si="10"/>
        <v>1.6720126509075381</v>
      </c>
      <c r="Y13" s="97">
        <f t="shared" si="11"/>
        <v>21.555656874242832</v>
      </c>
      <c r="Z13" s="97">
        <f t="shared" si="11"/>
        <v>35.783820193321276</v>
      </c>
      <c r="AA13" s="97">
        <f t="shared" si="11"/>
        <v>3.7893080254639848</v>
      </c>
      <c r="AB13" s="97">
        <f t="shared" si="11"/>
        <v>5.9468165446896224</v>
      </c>
      <c r="AC13" s="97">
        <f t="shared" si="11"/>
        <v>14.023058550178316</v>
      </c>
      <c r="AD13" s="97">
        <f t="shared" si="11"/>
        <v>9.2817794201649058</v>
      </c>
      <c r="AE13" s="97">
        <f t="shared" si="11"/>
        <v>5.6375063128869005</v>
      </c>
      <c r="AF13" s="97">
        <f t="shared" si="11"/>
        <v>2.310041428144642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5.1514505088693159E-2</v>
      </c>
      <c r="C14" s="69">
        <f>'Basic T2'!O14</f>
        <v>0.32069343878282514</v>
      </c>
      <c r="D14" s="69">
        <f>'Basic T2'!Z14</f>
        <v>0.74175581389362955</v>
      </c>
      <c r="E14" s="69">
        <f>'Basic T2'!AK14</f>
        <v>0.14482655254310695</v>
      </c>
      <c r="F14" s="69">
        <f>'Basic T2'!AV14</f>
        <v>0.30928466801055865</v>
      </c>
      <c r="G14" s="69">
        <f>'Basic T2'!BG14</f>
        <v>0.52319448296543558</v>
      </c>
      <c r="H14" s="69">
        <f>'Basic T2'!BR14</f>
        <v>0.42949966409754126</v>
      </c>
      <c r="I14" s="69">
        <f>'Basic T2'!CC14</f>
        <v>0.34151998941790362</v>
      </c>
      <c r="J14" s="69">
        <f>'Basic T2'!CN14</f>
        <v>0.12232324202754823</v>
      </c>
      <c r="K14" s="309">
        <f t="shared" si="12"/>
        <v>2.9846123568272418</v>
      </c>
      <c r="L14" s="97"/>
      <c r="M14" s="97">
        <f t="shared" si="0"/>
        <v>2.2883861591927368</v>
      </c>
      <c r="N14" s="97">
        <f t="shared" si="1"/>
        <v>2.0257844953326365</v>
      </c>
      <c r="O14" s="97">
        <f t="shared" si="2"/>
        <v>2.4560611659220939</v>
      </c>
      <c r="P14" s="97">
        <f t="shared" si="3"/>
        <v>1.6142838533443151</v>
      </c>
      <c r="Q14" s="97">
        <f t="shared" si="4"/>
        <v>3.4790734235827223</v>
      </c>
      <c r="R14" s="97">
        <f t="shared" si="5"/>
        <v>1.6288872506488601</v>
      </c>
      <c r="S14" s="97">
        <f t="shared" si="6"/>
        <v>1.3932035701119097</v>
      </c>
      <c r="T14" s="97">
        <f t="shared" si="7"/>
        <v>1.8137788514038946</v>
      </c>
      <c r="U14" s="97">
        <f t="shared" si="8"/>
        <v>1.188910370658478</v>
      </c>
      <c r="V14" s="97">
        <f t="shared" si="9"/>
        <v>1.8864878053392591</v>
      </c>
      <c r="W14" s="97"/>
      <c r="X14" s="97">
        <f t="shared" si="10"/>
        <v>1.7260032101272631</v>
      </c>
      <c r="Y14" s="97">
        <f t="shared" si="11"/>
        <v>10.744894158507561</v>
      </c>
      <c r="Z14" s="97">
        <f t="shared" si="11"/>
        <v>24.852668461178144</v>
      </c>
      <c r="AA14" s="97">
        <f t="shared" si="11"/>
        <v>4.8524409614474413</v>
      </c>
      <c r="AB14" s="97">
        <f t="shared" si="11"/>
        <v>10.362641141757525</v>
      </c>
      <c r="AC14" s="97">
        <f t="shared" si="11"/>
        <v>17.529729841419389</v>
      </c>
      <c r="AD14" s="97">
        <f t="shared" si="11"/>
        <v>14.39046726168875</v>
      </c>
      <c r="AE14" s="97">
        <f t="shared" si="11"/>
        <v>11.442691666027697</v>
      </c>
      <c r="AF14" s="97">
        <f t="shared" si="11"/>
        <v>4.0984632978462425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1.1814943403342252E-2</v>
      </c>
      <c r="C15" s="69">
        <f>'Basic T2'!O15</f>
        <v>0.38247115753754823</v>
      </c>
      <c r="D15" s="69">
        <f>'Basic T2'!Z15</f>
        <v>1.0437703439258657</v>
      </c>
      <c r="E15" s="69">
        <f>'Basic T2'!AK15</f>
        <v>0.54030927739681212</v>
      </c>
      <c r="F15" s="69">
        <f>'Basic T2'!AV15</f>
        <v>0.14782279416167263</v>
      </c>
      <c r="G15" s="69">
        <f>'Basic T2'!BG15</f>
        <v>0.60065597393248027</v>
      </c>
      <c r="H15" s="69">
        <f>'Basic T2'!BR15</f>
        <v>0.42225132757507539</v>
      </c>
      <c r="I15" s="69">
        <f>'Basic T2'!CC15</f>
        <v>0.13851845775267735</v>
      </c>
      <c r="J15" s="69">
        <f>'Basic T2'!CN15</f>
        <v>3.9802041879905277E-2</v>
      </c>
      <c r="K15" s="309">
        <f t="shared" si="12"/>
        <v>3.3274163175653788</v>
      </c>
      <c r="L15" s="97"/>
      <c r="M15" s="97">
        <f t="shared" si="0"/>
        <v>0.52484543740260603</v>
      </c>
      <c r="N15" s="97">
        <f t="shared" si="1"/>
        <v>2.4160274179360175</v>
      </c>
      <c r="O15" s="97">
        <f t="shared" si="2"/>
        <v>3.456075112375312</v>
      </c>
      <c r="P15" s="97">
        <f t="shared" si="3"/>
        <v>6.0224629185604499</v>
      </c>
      <c r="Q15" s="97">
        <f t="shared" si="4"/>
        <v>1.6628252472898439</v>
      </c>
      <c r="R15" s="97">
        <f t="shared" si="5"/>
        <v>1.8700519401870841</v>
      </c>
      <c r="S15" s="97">
        <f t="shared" si="6"/>
        <v>1.3696915416643656</v>
      </c>
      <c r="T15" s="97">
        <f t="shared" si="7"/>
        <v>0.73565781502018013</v>
      </c>
      <c r="U15" s="97">
        <f t="shared" si="8"/>
        <v>0.3868525684901758</v>
      </c>
      <c r="V15" s="97">
        <f t="shared" si="9"/>
        <v>2.1031643496399588</v>
      </c>
      <c r="W15" s="97"/>
      <c r="X15" s="97">
        <f t="shared" si="10"/>
        <v>0.35507860380954887</v>
      </c>
      <c r="Y15" s="97">
        <f t="shared" si="11"/>
        <v>11.494538736210703</v>
      </c>
      <c r="Z15" s="97">
        <f t="shared" si="11"/>
        <v>31.368793210991313</v>
      </c>
      <c r="AA15" s="97">
        <f t="shared" si="11"/>
        <v>16.23810265473929</v>
      </c>
      <c r="AB15" s="97">
        <f t="shared" si="11"/>
        <v>4.4425698516088419</v>
      </c>
      <c r="AC15" s="97">
        <f t="shared" si="11"/>
        <v>18.051722916715494</v>
      </c>
      <c r="AD15" s="97">
        <f t="shared" si="11"/>
        <v>12.690066023479455</v>
      </c>
      <c r="AE15" s="97">
        <f t="shared" si="11"/>
        <v>4.1629433930897246</v>
      </c>
      <c r="AF15" s="97">
        <f t="shared" si="11"/>
        <v>1.196184609355641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7.4570205975640286E-3</v>
      </c>
      <c r="C16" s="69">
        <f>'Basic T2'!O16</f>
        <v>9.7746702782702241E-2</v>
      </c>
      <c r="D16" s="69">
        <f>'Basic T2'!Z16</f>
        <v>0.44629694426612299</v>
      </c>
      <c r="E16" s="69">
        <f>'Basic T2'!AK16</f>
        <v>0.11543860633988469</v>
      </c>
      <c r="F16" s="69">
        <f>'Basic T2'!AV16</f>
        <v>0.10090650296720882</v>
      </c>
      <c r="G16" s="69">
        <f>'Basic T2'!BG16</f>
        <v>0.32546229850788166</v>
      </c>
      <c r="H16" s="69">
        <f>'Basic T2'!BR16</f>
        <v>0.39781935632890664</v>
      </c>
      <c r="I16" s="69">
        <f>'Basic T2'!CC16</f>
        <v>0.22069712849567488</v>
      </c>
      <c r="J16" s="69">
        <f>'Basic T2'!CN16</f>
        <v>5.1373422850642329E-2</v>
      </c>
      <c r="K16" s="309">
        <f t="shared" si="12"/>
        <v>1.7631979831365885</v>
      </c>
      <c r="L16" s="97"/>
      <c r="M16" s="97">
        <f t="shared" si="0"/>
        <v>0.33125704488280416</v>
      </c>
      <c r="N16" s="97">
        <f t="shared" si="1"/>
        <v>0.61745496171869396</v>
      </c>
      <c r="O16" s="97">
        <f t="shared" si="2"/>
        <v>1.4777539626253757</v>
      </c>
      <c r="P16" s="97">
        <f t="shared" si="3"/>
        <v>1.2867162477790812</v>
      </c>
      <c r="Q16" s="97">
        <f t="shared" si="4"/>
        <v>1.1350744768502474</v>
      </c>
      <c r="R16" s="97">
        <f t="shared" si="5"/>
        <v>1.0132778648611731</v>
      </c>
      <c r="S16" s="97">
        <f t="shared" si="6"/>
        <v>1.2904395365747796</v>
      </c>
      <c r="T16" s="97">
        <f t="shared" si="7"/>
        <v>1.1721005991868836</v>
      </c>
      <c r="U16" s="97">
        <f t="shared" si="8"/>
        <v>0.49931962389941015</v>
      </c>
      <c r="V16" s="97">
        <f t="shared" si="9"/>
        <v>1.1144668372015603</v>
      </c>
      <c r="W16" s="97"/>
      <c r="X16" s="97">
        <f t="shared" si="10"/>
        <v>0.42292588063755521</v>
      </c>
      <c r="Y16" s="97">
        <f t="shared" si="11"/>
        <v>5.5437167985423086</v>
      </c>
      <c r="Z16" s="97">
        <f t="shared" si="11"/>
        <v>25.311788496502039</v>
      </c>
      <c r="AA16" s="97">
        <f t="shared" si="11"/>
        <v>6.5471153803459217</v>
      </c>
      <c r="AB16" s="97">
        <f t="shared" si="11"/>
        <v>5.722925271710225</v>
      </c>
      <c r="AC16" s="97">
        <f t="shared" si="11"/>
        <v>18.458636047717693</v>
      </c>
      <c r="AD16" s="97">
        <f t="shared" si="11"/>
        <v>22.562375872346323</v>
      </c>
      <c r="AE16" s="97">
        <f t="shared" si="11"/>
        <v>12.516865979115533</v>
      </c>
      <c r="AF16" s="97">
        <f t="shared" si="11"/>
        <v>2.9136502730823857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2.652821977367243E-2</v>
      </c>
      <c r="C17" s="69">
        <f>'Basic T2'!O17</f>
        <v>0.50837027446923644</v>
      </c>
      <c r="D17" s="69">
        <f>'Basic T2'!Z17</f>
        <v>1.064514060227564</v>
      </c>
      <c r="E17" s="69">
        <f>'Basic T2'!AK17</f>
        <v>0.14775894815311882</v>
      </c>
      <c r="F17" s="69">
        <f>'Basic T2'!AV17</f>
        <v>0.1703189750118794</v>
      </c>
      <c r="G17" s="69">
        <f>'Basic T2'!BG17</f>
        <v>0.50662468281994211</v>
      </c>
      <c r="H17" s="69">
        <f>'Basic T2'!BR17</f>
        <v>0.22590323597309447</v>
      </c>
      <c r="I17" s="69">
        <f>'Basic T2'!CC17</f>
        <v>0.15935683482938079</v>
      </c>
      <c r="J17" s="69">
        <f>'Basic T2'!CN17</f>
        <v>0.1039495086834685</v>
      </c>
      <c r="K17" s="309">
        <f t="shared" si="12"/>
        <v>2.9133247399413569</v>
      </c>
      <c r="L17" s="97"/>
      <c r="M17" s="97">
        <f t="shared" si="0"/>
        <v>1.1784411177701386</v>
      </c>
      <c r="N17" s="97">
        <f t="shared" si="1"/>
        <v>3.2113180232701719</v>
      </c>
      <c r="O17" s="97">
        <f t="shared" si="2"/>
        <v>3.5247605680080363</v>
      </c>
      <c r="P17" s="97">
        <f t="shared" si="3"/>
        <v>1.6469692884509124</v>
      </c>
      <c r="Q17" s="97">
        <f t="shared" si="4"/>
        <v>1.9158797081899006</v>
      </c>
      <c r="R17" s="97">
        <f t="shared" si="5"/>
        <v>1.5772996726418937</v>
      </c>
      <c r="S17" s="97">
        <f t="shared" si="6"/>
        <v>0.73278100349357211</v>
      </c>
      <c r="T17" s="97">
        <f t="shared" si="7"/>
        <v>0.84632837255833571</v>
      </c>
      <c r="U17" s="97">
        <f t="shared" si="8"/>
        <v>1.0103284285973755</v>
      </c>
      <c r="V17" s="97">
        <f t="shared" si="9"/>
        <v>1.8414289488283653</v>
      </c>
      <c r="W17" s="97"/>
      <c r="X17" s="97">
        <f t="shared" si="10"/>
        <v>0.91058231202218887</v>
      </c>
      <c r="Y17" s="97">
        <f t="shared" si="11"/>
        <v>17.449832059555074</v>
      </c>
      <c r="Z17" s="97">
        <f t="shared" si="11"/>
        <v>36.539491998032183</v>
      </c>
      <c r="AA17" s="97">
        <f t="shared" si="11"/>
        <v>5.0718324025935093</v>
      </c>
      <c r="AB17" s="97">
        <f t="shared" si="11"/>
        <v>5.8462063180539143</v>
      </c>
      <c r="AC17" s="97">
        <f t="shared" si="11"/>
        <v>17.389914549317975</v>
      </c>
      <c r="AD17" s="97">
        <f t="shared" si="11"/>
        <v>7.7541385234535074</v>
      </c>
      <c r="AE17" s="97">
        <f t="shared" si="11"/>
        <v>5.4699303735219207</v>
      </c>
      <c r="AF17" s="97">
        <f t="shared" si="11"/>
        <v>3.5680714634497264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0.11603642620451834</v>
      </c>
      <c r="C18" s="69">
        <f>'Basic T2'!O18</f>
        <v>1.2209163530669367</v>
      </c>
      <c r="D18" s="69">
        <f>'Basic T2'!Z18</f>
        <v>2.3232119187667033</v>
      </c>
      <c r="E18" s="69">
        <f>'Basic T2'!AK18</f>
        <v>0.71337432147948343</v>
      </c>
      <c r="F18" s="69">
        <f>'Basic T2'!AV18</f>
        <v>0.61472382019710525</v>
      </c>
      <c r="G18" s="69">
        <f>'Basic T2'!BG18</f>
        <v>1.7604751742176836</v>
      </c>
      <c r="H18" s="69">
        <f>'Basic T2'!BR18</f>
        <v>1.3496308717778329</v>
      </c>
      <c r="I18" s="69">
        <f>'Basic T2'!CC18</f>
        <v>0.80681567183359415</v>
      </c>
      <c r="J18" s="69">
        <f>'Basic T2'!CN18</f>
        <v>0.32597219673787681</v>
      </c>
      <c r="K18" s="309">
        <f t="shared" si="12"/>
        <v>9.2311567542817343</v>
      </c>
      <c r="L18" s="97"/>
      <c r="M18" s="97">
        <f t="shared" si="0"/>
        <v>5.1545899787143892</v>
      </c>
      <c r="N18" s="97">
        <f t="shared" si="1"/>
        <v>7.7123917081945814</v>
      </c>
      <c r="O18" s="97">
        <f t="shared" si="2"/>
        <v>7.6924918780731097</v>
      </c>
      <c r="P18" s="97">
        <f t="shared" si="3"/>
        <v>7.9515021819774487</v>
      </c>
      <c r="Q18" s="97">
        <f t="shared" si="4"/>
        <v>6.9148895076104475</v>
      </c>
      <c r="R18" s="97">
        <f t="shared" si="5"/>
        <v>5.4809743981120347</v>
      </c>
      <c r="S18" s="97">
        <f t="shared" si="6"/>
        <v>4.3779092420130485</v>
      </c>
      <c r="T18" s="97">
        <f t="shared" si="7"/>
        <v>4.2849181538311516</v>
      </c>
      <c r="U18" s="97">
        <f t="shared" si="8"/>
        <v>3.1682591045183996</v>
      </c>
      <c r="V18" s="97">
        <f t="shared" si="9"/>
        <v>5.834749228419021</v>
      </c>
      <c r="W18" s="97"/>
      <c r="X18" s="97">
        <f t="shared" si="10"/>
        <v>1.257008512510597</v>
      </c>
      <c r="Y18" s="97">
        <f t="shared" si="11"/>
        <v>13.226038573125006</v>
      </c>
      <c r="Z18" s="97">
        <f t="shared" si="11"/>
        <v>25.167072563133718</v>
      </c>
      <c r="AA18" s="97">
        <f t="shared" si="11"/>
        <v>7.727897385650996</v>
      </c>
      <c r="AB18" s="97">
        <f t="shared" si="11"/>
        <v>6.6592284863105018</v>
      </c>
      <c r="AC18" s="97">
        <f t="shared" si="11"/>
        <v>19.071013753515924</v>
      </c>
      <c r="AD18" s="97">
        <f t="shared" si="11"/>
        <v>14.620387322009529</v>
      </c>
      <c r="AE18" s="97">
        <f t="shared" si="11"/>
        <v>8.7401361856342081</v>
      </c>
      <c r="AF18" s="97">
        <f t="shared" si="11"/>
        <v>3.5312172181095232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9.6245773119889619E-2</v>
      </c>
      <c r="C19" s="69">
        <f>'Basic T2'!O19</f>
        <v>1.0073606855462729</v>
      </c>
      <c r="D19" s="69">
        <f>'Basic T2'!Z19</f>
        <v>3.0616687789112151</v>
      </c>
      <c r="E19" s="69">
        <f>'Basic T2'!AK19</f>
        <v>1.17586194332294</v>
      </c>
      <c r="F19" s="69">
        <f>'Basic T2'!AV19</f>
        <v>1.0871550566569321</v>
      </c>
      <c r="G19" s="69">
        <f>'Basic T2'!BG19</f>
        <v>3.1158912050456968</v>
      </c>
      <c r="H19" s="69">
        <f>'Basic T2'!BR19</f>
        <v>3.4472647954335258</v>
      </c>
      <c r="I19" s="69">
        <f>'Basic T2'!CC19</f>
        <v>1.5836426584338894</v>
      </c>
      <c r="J19" s="69">
        <f>'Basic T2'!CN19</f>
        <v>0.69383926830310616</v>
      </c>
      <c r="K19" s="309">
        <f t="shared" si="12"/>
        <v>15.268930164773469</v>
      </c>
      <c r="L19" s="97"/>
      <c r="M19" s="97">
        <f t="shared" si="0"/>
        <v>4.2754462012040477</v>
      </c>
      <c r="N19" s="97">
        <f t="shared" si="1"/>
        <v>6.363384501200418</v>
      </c>
      <c r="O19" s="97">
        <f t="shared" si="2"/>
        <v>10.137629729287564</v>
      </c>
      <c r="P19" s="97">
        <f t="shared" si="3"/>
        <v>13.106539619544607</v>
      </c>
      <c r="Q19" s="97">
        <f t="shared" si="4"/>
        <v>12.229161856802994</v>
      </c>
      <c r="R19" s="97">
        <f t="shared" si="5"/>
        <v>9.7008581389096058</v>
      </c>
      <c r="S19" s="97">
        <f t="shared" si="6"/>
        <v>11.182177825937407</v>
      </c>
      <c r="T19" s="97">
        <f t="shared" si="7"/>
        <v>8.4105693694363026</v>
      </c>
      <c r="U19" s="97">
        <f t="shared" si="8"/>
        <v>6.743711889763973</v>
      </c>
      <c r="V19" s="97">
        <f t="shared" si="9"/>
        <v>9.6510525028591552</v>
      </c>
      <c r="W19" s="97"/>
      <c r="X19" s="97">
        <f t="shared" si="10"/>
        <v>0.6303373719131653</v>
      </c>
      <c r="Y19" s="97">
        <f t="shared" si="11"/>
        <v>6.5974542726662495</v>
      </c>
      <c r="Z19" s="97">
        <f t="shared" si="11"/>
        <v>20.051626052850168</v>
      </c>
      <c r="AA19" s="97">
        <f t="shared" si="11"/>
        <v>7.7010106840080974</v>
      </c>
      <c r="AB19" s="97">
        <f t="shared" si="11"/>
        <v>7.1200473440181016</v>
      </c>
      <c r="AC19" s="97">
        <f t="shared" si="11"/>
        <v>20.406742132034136</v>
      </c>
      <c r="AD19" s="97">
        <f t="shared" si="11"/>
        <v>22.576989731648759</v>
      </c>
      <c r="AE19" s="97">
        <f t="shared" si="11"/>
        <v>10.371667440640131</v>
      </c>
      <c r="AF19" s="97">
        <f t="shared" si="11"/>
        <v>4.544124970221187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8.3200260442850178E-3</v>
      </c>
      <c r="C20" s="69">
        <f>'Basic T2'!O20</f>
        <v>0.16296217750965156</v>
      </c>
      <c r="D20" s="69">
        <f>'Basic T2'!Z20</f>
        <v>0.49436927306274925</v>
      </c>
      <c r="E20" s="69">
        <f>'Basic T2'!AK20</f>
        <v>0.22860987075214731</v>
      </c>
      <c r="F20" s="69">
        <f>'Basic T2'!AV20</f>
        <v>0.18466739915169755</v>
      </c>
      <c r="G20" s="69">
        <f>'Basic T2'!BG20</f>
        <v>0.58523915526990355</v>
      </c>
      <c r="H20" s="69">
        <f>'Basic T2'!BR20</f>
        <v>0.68365181591298707</v>
      </c>
      <c r="I20" s="69">
        <f>'Basic T2'!CC20</f>
        <v>0.5920041303842587</v>
      </c>
      <c r="J20" s="69">
        <f>'Basic T2'!CN20</f>
        <v>0.24249492819046298</v>
      </c>
      <c r="K20" s="309">
        <f t="shared" si="12"/>
        <v>3.1823187762781431</v>
      </c>
      <c r="L20" s="97"/>
      <c r="M20" s="97">
        <f t="shared" si="0"/>
        <v>0.36959362049745997</v>
      </c>
      <c r="N20" s="97">
        <f t="shared" si="1"/>
        <v>1.0294138033433846</v>
      </c>
      <c r="O20" s="97">
        <f t="shared" si="2"/>
        <v>1.636928420986633</v>
      </c>
      <c r="P20" s="97">
        <f t="shared" si="3"/>
        <v>2.5481599650760089</v>
      </c>
      <c r="Q20" s="97">
        <f t="shared" si="4"/>
        <v>2.0772818928382191</v>
      </c>
      <c r="R20" s="97">
        <f t="shared" si="5"/>
        <v>1.8220539964345015</v>
      </c>
      <c r="S20" s="97">
        <f t="shared" si="6"/>
        <v>2.217617917454656</v>
      </c>
      <c r="T20" s="97">
        <f t="shared" si="7"/>
        <v>3.1440753247412458</v>
      </c>
      <c r="U20" s="97">
        <f t="shared" si="8"/>
        <v>2.356908876669535</v>
      </c>
      <c r="V20" s="97">
        <f t="shared" si="9"/>
        <v>2.0114523584338175</v>
      </c>
      <c r="W20" s="97"/>
      <c r="X20" s="97">
        <f t="shared" si="10"/>
        <v>0.26144539969737546</v>
      </c>
      <c r="Y20" s="97">
        <f t="shared" si="11"/>
        <v>5.1208627722783557</v>
      </c>
      <c r="Z20" s="97">
        <f t="shared" si="11"/>
        <v>15.534875913372046</v>
      </c>
      <c r="AA20" s="97">
        <f t="shared" si="11"/>
        <v>7.1837514348426241</v>
      </c>
      <c r="AB20" s="97">
        <f t="shared" si="11"/>
        <v>5.8029195732450765</v>
      </c>
      <c r="AC20" s="97">
        <f t="shared" si="11"/>
        <v>18.390337248186231</v>
      </c>
      <c r="AD20" s="97">
        <f t="shared" si="11"/>
        <v>21.482820043331639</v>
      </c>
      <c r="AE20" s="97">
        <f t="shared" si="11"/>
        <v>18.602917306626104</v>
      </c>
      <c r="AF20" s="97">
        <f t="shared" si="11"/>
        <v>7.6200703084205497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6.3902726923458185E-3</v>
      </c>
      <c r="C21" s="69">
        <f>'Basic T2'!O21</f>
        <v>3.27322403615362E-2</v>
      </c>
      <c r="D21" s="69">
        <f>'Basic T2'!Z21</f>
        <v>0.27862240449074827</v>
      </c>
      <c r="E21" s="69">
        <f>'Basic T2'!AK21</f>
        <v>0.10401504353684643</v>
      </c>
      <c r="F21" s="69">
        <f>'Basic T2'!AV21</f>
        <v>0.16901640785074773</v>
      </c>
      <c r="G21" s="69">
        <f>'Basic T2'!BG21</f>
        <v>0.27649649377865571</v>
      </c>
      <c r="H21" s="69">
        <f>'Basic T2'!BR21</f>
        <v>0.44055413439618635</v>
      </c>
      <c r="I21" s="69">
        <f>'Basic T2'!CC21</f>
        <v>0.37074944103576701</v>
      </c>
      <c r="J21" s="69">
        <f>'Basic T2'!CN21</f>
        <v>0.35537027139392213</v>
      </c>
      <c r="K21" s="309">
        <f t="shared" si="12"/>
        <v>2.0339467095367558</v>
      </c>
      <c r="L21" s="97"/>
      <c r="M21" s="97">
        <f t="shared" si="0"/>
        <v>0.28386978691640669</v>
      </c>
      <c r="N21" s="97">
        <f t="shared" si="1"/>
        <v>0.20676589229131534</v>
      </c>
      <c r="O21" s="97">
        <f t="shared" si="2"/>
        <v>0.92255922341000685</v>
      </c>
      <c r="P21" s="97">
        <f t="shared" si="3"/>
        <v>1.1593855017467158</v>
      </c>
      <c r="Q21" s="97">
        <f t="shared" si="4"/>
        <v>1.9012274241892915</v>
      </c>
      <c r="R21" s="97">
        <f t="shared" si="5"/>
        <v>0.86083020411917877</v>
      </c>
      <c r="S21" s="97">
        <f t="shared" si="6"/>
        <v>1.4290618693683923</v>
      </c>
      <c r="T21" s="97">
        <f t="shared" si="7"/>
        <v>1.9690135750667044</v>
      </c>
      <c r="U21" s="97">
        <f t="shared" si="8"/>
        <v>3.4539911964465477</v>
      </c>
      <c r="V21" s="97">
        <f t="shared" si="9"/>
        <v>1.2855993360323341</v>
      </c>
      <c r="W21" s="97"/>
      <c r="X21" s="97">
        <f t="shared" si="10"/>
        <v>0.31418093022708754</v>
      </c>
      <c r="Y21" s="97">
        <f t="shared" si="11"/>
        <v>1.6092968516855179</v>
      </c>
      <c r="Z21" s="97">
        <f t="shared" si="11"/>
        <v>13.698608876247611</v>
      </c>
      <c r="AA21" s="97">
        <f t="shared" si="11"/>
        <v>5.1139512677073293</v>
      </c>
      <c r="AB21" s="97">
        <f t="shared" si="11"/>
        <v>8.3097756228452155</v>
      </c>
      <c r="AC21" s="97">
        <f t="shared" si="11"/>
        <v>13.594087420394093</v>
      </c>
      <c r="AD21" s="97">
        <f t="shared" si="11"/>
        <v>21.660062789773157</v>
      </c>
      <c r="AE21" s="97">
        <f t="shared" si="11"/>
        <v>18.228080376806311</v>
      </c>
      <c r="AF21" s="97">
        <f t="shared" si="11"/>
        <v>17.471955864313671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3.7717702693337686E-3</v>
      </c>
      <c r="C22" s="69">
        <f>'Basic T2'!O22</f>
        <v>0.1066087465054955</v>
      </c>
      <c r="D22" s="69">
        <f>'Basic T2'!Z22</f>
        <v>0.2886386976305555</v>
      </c>
      <c r="E22" s="69">
        <f>'Basic T2'!AK22</f>
        <v>0.1257059307708506</v>
      </c>
      <c r="F22" s="69">
        <f>'Basic T2'!AV22</f>
        <v>0.51128230314434231</v>
      </c>
      <c r="G22" s="69">
        <f>'Basic T2'!BG22</f>
        <v>2.6614225817088788</v>
      </c>
      <c r="H22" s="69">
        <f>'Basic T2'!BR22</f>
        <v>1.5583971286753933</v>
      </c>
      <c r="I22" s="69">
        <f>'Basic T2'!CC22</f>
        <v>0.8044011568908882</v>
      </c>
      <c r="J22" s="69">
        <f>'Basic T2'!CN22</f>
        <v>0.38247861049951204</v>
      </c>
      <c r="K22" s="309">
        <f t="shared" si="12"/>
        <v>6.4427069260952505</v>
      </c>
      <c r="L22" s="97"/>
      <c r="M22" s="97">
        <f t="shared" si="0"/>
        <v>0.16755022425504229</v>
      </c>
      <c r="N22" s="97">
        <f t="shared" si="1"/>
        <v>0.67343549826703308</v>
      </c>
      <c r="O22" s="97">
        <f t="shared" si="2"/>
        <v>0.95572462386442136</v>
      </c>
      <c r="P22" s="97">
        <f t="shared" si="3"/>
        <v>1.4011591848987961</v>
      </c>
      <c r="Q22" s="97">
        <f t="shared" si="4"/>
        <v>5.751299229475288</v>
      </c>
      <c r="R22" s="97">
        <f t="shared" si="5"/>
        <v>8.2859385048618055</v>
      </c>
      <c r="S22" s="97">
        <f t="shared" si="6"/>
        <v>5.0551016096478856</v>
      </c>
      <c r="T22" s="97">
        <f t="shared" si="7"/>
        <v>4.272094904020963</v>
      </c>
      <c r="U22" s="97">
        <f t="shared" si="8"/>
        <v>3.7174683979967185</v>
      </c>
      <c r="V22" s="97">
        <f t="shared" si="9"/>
        <v>4.0722501271065354</v>
      </c>
      <c r="W22" s="97"/>
      <c r="X22" s="97">
        <f t="shared" si="10"/>
        <v>5.8543253831037381E-2</v>
      </c>
      <c r="Y22" s="97">
        <f t="shared" si="11"/>
        <v>1.6547197898090356</v>
      </c>
      <c r="Z22" s="97">
        <f t="shared" si="11"/>
        <v>4.4800842400803038</v>
      </c>
      <c r="AA22" s="97">
        <f t="shared" si="11"/>
        <v>1.9511353257696225</v>
      </c>
      <c r="AB22" s="97">
        <f t="shared" si="11"/>
        <v>7.935830529144007</v>
      </c>
      <c r="AC22" s="97">
        <f t="shared" si="11"/>
        <v>41.309074155292905</v>
      </c>
      <c r="AD22" s="97">
        <f t="shared" si="11"/>
        <v>24.188546003285229</v>
      </c>
      <c r="AE22" s="97">
        <f t="shared" si="11"/>
        <v>12.485453181686379</v>
      </c>
      <c r="AF22" s="97">
        <f t="shared" si="11"/>
        <v>5.9366135211014779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1.1267577927675638E-3</v>
      </c>
      <c r="C23" s="69">
        <f>'Basic T2'!O23</f>
        <v>4.3972078835030529E-2</v>
      </c>
      <c r="D23" s="69">
        <f>'Basic T2'!Z23</f>
        <v>0.14836810387000096</v>
      </c>
      <c r="E23" s="69">
        <f>'Basic T2'!AK23</f>
        <v>0.11407865880321606</v>
      </c>
      <c r="F23" s="69">
        <f>'Basic T2'!AV23</f>
        <v>0.17092944211867048</v>
      </c>
      <c r="G23" s="69">
        <f>'Basic T2'!BG23</f>
        <v>1.7356016206712874</v>
      </c>
      <c r="H23" s="69">
        <f>'Basic T2'!BR23</f>
        <v>1.6954122327228323</v>
      </c>
      <c r="I23" s="69">
        <f>'Basic T2'!CC23</f>
        <v>0.80984206751840226</v>
      </c>
      <c r="J23" s="69">
        <f>'Basic T2'!CN23</f>
        <v>0.60820331658946769</v>
      </c>
      <c r="K23" s="309">
        <f t="shared" si="12"/>
        <v>5.327534278921676</v>
      </c>
      <c r="L23" s="97"/>
      <c r="M23" s="97">
        <f t="shared" si="0"/>
        <v>5.0053027458819413E-2</v>
      </c>
      <c r="N23" s="97">
        <f t="shared" si="1"/>
        <v>0.27776669167177181</v>
      </c>
      <c r="O23" s="97">
        <f t="shared" si="2"/>
        <v>0.49126832759663591</v>
      </c>
      <c r="P23" s="97">
        <f t="shared" si="3"/>
        <v>1.2715578302700674</v>
      </c>
      <c r="Q23" s="97">
        <f t="shared" si="4"/>
        <v>1.922746714889165</v>
      </c>
      <c r="R23" s="97">
        <f t="shared" si="5"/>
        <v>5.4035343341029254</v>
      </c>
      <c r="S23" s="97">
        <f t="shared" si="6"/>
        <v>5.4995488306235814</v>
      </c>
      <c r="T23" s="97">
        <f t="shared" si="7"/>
        <v>4.3009910416830195</v>
      </c>
      <c r="U23" s="97">
        <f t="shared" si="8"/>
        <v>5.9113805240646879</v>
      </c>
      <c r="V23" s="97">
        <f t="shared" si="9"/>
        <v>3.3673815049122529</v>
      </c>
      <c r="W23" s="97"/>
      <c r="X23" s="97">
        <f t="shared" si="10"/>
        <v>2.1149705168966575E-2</v>
      </c>
      <c r="Y23" s="97">
        <f t="shared" si="11"/>
        <v>0.82537392596431558</v>
      </c>
      <c r="Z23" s="97">
        <f t="shared" si="11"/>
        <v>2.7849300652464599</v>
      </c>
      <c r="AA23" s="97">
        <f t="shared" si="11"/>
        <v>2.1413031400767681</v>
      </c>
      <c r="AB23" s="97">
        <f t="shared" si="11"/>
        <v>3.2084156228698655</v>
      </c>
      <c r="AC23" s="97">
        <f t="shared" si="11"/>
        <v>32.577953135621748</v>
      </c>
      <c r="AD23" s="97">
        <f t="shared" si="11"/>
        <v>31.823581866581506</v>
      </c>
      <c r="AE23" s="97">
        <f t="shared" si="11"/>
        <v>15.20106723146827</v>
      </c>
      <c r="AF23" s="97">
        <f t="shared" si="11"/>
        <v>11.41622530700209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8.6167955545620786E-3</v>
      </c>
      <c r="C24" s="69">
        <f>'Basic T2'!O24</f>
        <v>9.5942391996733045E-2</v>
      </c>
      <c r="D24" s="69">
        <f>'Basic T2'!Z24</f>
        <v>0.20943148172621789</v>
      </c>
      <c r="E24" s="69">
        <f>'Basic T2'!AK24</f>
        <v>9.0600615582330152E-2</v>
      </c>
      <c r="F24" s="69">
        <f>'Basic T2'!AV24</f>
        <v>9.5978757823711347E-2</v>
      </c>
      <c r="G24" s="69">
        <f>'Basic T2'!BG24</f>
        <v>0.62517124535196844</v>
      </c>
      <c r="H24" s="69">
        <f>'Basic T2'!BR24</f>
        <v>0.73981859470915157</v>
      </c>
      <c r="I24" s="69">
        <f>'Basic T2'!CC24</f>
        <v>0.58714680652051443</v>
      </c>
      <c r="J24" s="69">
        <f>'Basic T2'!CN24</f>
        <v>0.40077896005588926</v>
      </c>
      <c r="K24" s="309">
        <f t="shared" si="12"/>
        <v>2.8534856493210783</v>
      </c>
      <c r="L24" s="97"/>
      <c r="M24" s="97">
        <f t="shared" si="0"/>
        <v>0.38277676646031406</v>
      </c>
      <c r="N24" s="97">
        <f t="shared" si="1"/>
        <v>0.60605733279042306</v>
      </c>
      <c r="O24" s="97">
        <f t="shared" si="2"/>
        <v>0.69345803504959092</v>
      </c>
      <c r="P24" s="97">
        <f t="shared" si="3"/>
        <v>1.0098639252914534</v>
      </c>
      <c r="Q24" s="97">
        <f t="shared" si="4"/>
        <v>1.0796433839441302</v>
      </c>
      <c r="R24" s="97">
        <f t="shared" si="5"/>
        <v>1.9463765467369565</v>
      </c>
      <c r="S24" s="97">
        <f t="shared" si="6"/>
        <v>2.3998107415280434</v>
      </c>
      <c r="T24" s="97">
        <f t="shared" si="7"/>
        <v>3.1182785586032082</v>
      </c>
      <c r="U24" s="97">
        <f t="shared" si="8"/>
        <v>3.8953370925605211</v>
      </c>
      <c r="V24" s="97">
        <f t="shared" si="9"/>
        <v>1.8036063771702662</v>
      </c>
      <c r="W24" s="97"/>
      <c r="X24" s="97">
        <f t="shared" si="10"/>
        <v>0.301974378480307</v>
      </c>
      <c r="Y24" s="97">
        <f t="shared" ref="Y24:AG32" si="13">IF($K24&gt;0,C24/$K24*100,0)</f>
        <v>3.3622875243672716</v>
      </c>
      <c r="Z24" s="97">
        <f t="shared" si="13"/>
        <v>7.3394965829264764</v>
      </c>
      <c r="AA24" s="97">
        <f t="shared" si="13"/>
        <v>3.1750857273064086</v>
      </c>
      <c r="AB24" s="97">
        <f t="shared" si="13"/>
        <v>3.3635619596176101</v>
      </c>
      <c r="AC24" s="97">
        <f t="shared" si="13"/>
        <v>21.909037653675028</v>
      </c>
      <c r="AD24" s="97">
        <f t="shared" si="13"/>
        <v>25.926837756663485</v>
      </c>
      <c r="AE24" s="97">
        <f t="shared" si="13"/>
        <v>20.576476586108384</v>
      </c>
      <c r="AF24" s="97">
        <f t="shared" si="13"/>
        <v>14.045241830855026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8.0336679000440423E-3</v>
      </c>
      <c r="C25" s="69">
        <f>'Basic T2'!O25</f>
        <v>0.50175132129306066</v>
      </c>
      <c r="D25" s="69">
        <f>'Basic T2'!Z25</f>
        <v>1.5751380913034396</v>
      </c>
      <c r="E25" s="69">
        <f>'Basic T2'!AK25</f>
        <v>1.2565279402980223</v>
      </c>
      <c r="F25" s="69">
        <f>'Basic T2'!AV25</f>
        <v>0.69051977462880254</v>
      </c>
      <c r="G25" s="69">
        <f>'Basic T2'!BG25</f>
        <v>4.2656067381520382</v>
      </c>
      <c r="H25" s="69">
        <f>'Basic T2'!BR25</f>
        <v>2.9356609115566989</v>
      </c>
      <c r="I25" s="69">
        <f>'Basic T2'!CC25</f>
        <v>0.46295184335747797</v>
      </c>
      <c r="J25" s="69">
        <f>'Basic T2'!CN25</f>
        <v>0.17527512621806771</v>
      </c>
      <c r="K25" s="309">
        <f t="shared" si="12"/>
        <v>11.871465414707652</v>
      </c>
      <c r="L25" s="97"/>
      <c r="M25" s="97">
        <f t="shared" si="0"/>
        <v>0.3568729700180478</v>
      </c>
      <c r="N25" s="97">
        <f t="shared" si="1"/>
        <v>3.1695068382003395</v>
      </c>
      <c r="O25" s="97">
        <f t="shared" si="2"/>
        <v>5.2155108521600395</v>
      </c>
      <c r="P25" s="97">
        <f t="shared" si="3"/>
        <v>14.005669055025976</v>
      </c>
      <c r="Q25" s="97">
        <f t="shared" si="4"/>
        <v>7.7675010915425764</v>
      </c>
      <c r="R25" s="97">
        <f t="shared" si="5"/>
        <v>13.280324350279422</v>
      </c>
      <c r="S25" s="97">
        <f t="shared" si="6"/>
        <v>9.5226460100092769</v>
      </c>
      <c r="T25" s="97">
        <f t="shared" si="7"/>
        <v>2.4586914052423037</v>
      </c>
      <c r="U25" s="97">
        <f t="shared" si="8"/>
        <v>1.7035717156041696</v>
      </c>
      <c r="V25" s="97">
        <f t="shared" si="9"/>
        <v>7.5036125495908292</v>
      </c>
      <c r="W25" s="97"/>
      <c r="X25" s="97">
        <f t="shared" si="10"/>
        <v>6.7672082758132523E-2</v>
      </c>
      <c r="Y25" s="97">
        <f t="shared" si="13"/>
        <v>4.2265323089046527</v>
      </c>
      <c r="Z25" s="97">
        <f t="shared" si="13"/>
        <v>13.268270060004458</v>
      </c>
      <c r="AA25" s="97">
        <f t="shared" si="13"/>
        <v>10.584438368841138</v>
      </c>
      <c r="AB25" s="97">
        <f t="shared" si="13"/>
        <v>5.8166346824656729</v>
      </c>
      <c r="AC25" s="97">
        <f t="shared" si="13"/>
        <v>35.931593860917495</v>
      </c>
      <c r="AD25" s="97">
        <f t="shared" si="13"/>
        <v>24.728715529252906</v>
      </c>
      <c r="AE25" s="97">
        <f t="shared" si="13"/>
        <v>3.8997025824960354</v>
      </c>
      <c r="AF25" s="97">
        <f t="shared" si="13"/>
        <v>1.4764405243595113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5.8176638162876701E-3</v>
      </c>
      <c r="C26" s="69">
        <f>'Basic T2'!O26</f>
        <v>8.9203737917658718E-2</v>
      </c>
      <c r="D26" s="69">
        <f>'Basic T2'!Z26</f>
        <v>0.31686631896307066</v>
      </c>
      <c r="E26" s="69">
        <f>'Basic T2'!AK26</f>
        <v>0.22481429465550046</v>
      </c>
      <c r="F26" s="69">
        <f>'Basic T2'!AV26</f>
        <v>0.24984995697902232</v>
      </c>
      <c r="G26" s="69">
        <f>'Basic T2'!BG26</f>
        <v>0.73801977323818757</v>
      </c>
      <c r="H26" s="69">
        <f>'Basic T2'!BR26</f>
        <v>0.82727521423655992</v>
      </c>
      <c r="I26" s="69">
        <f>'Basic T2'!CC26</f>
        <v>0.50523387962192667</v>
      </c>
      <c r="J26" s="69">
        <f>'Basic T2'!CN26</f>
        <v>0.25546745364225937</v>
      </c>
      <c r="K26" s="309">
        <f t="shared" si="12"/>
        <v>3.2125482930704736</v>
      </c>
      <c r="L26" s="97"/>
      <c r="M26" s="97">
        <f t="shared" si="0"/>
        <v>0.25843325745065077</v>
      </c>
      <c r="N26" s="97">
        <f t="shared" si="1"/>
        <v>0.56349001053833492</v>
      </c>
      <c r="O26" s="97">
        <f t="shared" si="2"/>
        <v>1.0491903753456582</v>
      </c>
      <c r="P26" s="97">
        <f t="shared" si="3"/>
        <v>2.5058532395525042</v>
      </c>
      <c r="Q26" s="97">
        <f t="shared" si="4"/>
        <v>2.8105057738566206</v>
      </c>
      <c r="R26" s="97">
        <f t="shared" si="5"/>
        <v>2.2977134478573347</v>
      </c>
      <c r="S26" s="97">
        <f t="shared" si="6"/>
        <v>2.6835010089267919</v>
      </c>
      <c r="T26" s="97">
        <f t="shared" si="7"/>
        <v>2.6832471136840343</v>
      </c>
      <c r="U26" s="97">
        <f t="shared" si="8"/>
        <v>2.4829942369627029</v>
      </c>
      <c r="V26" s="97">
        <f t="shared" si="9"/>
        <v>2.0305595683398479</v>
      </c>
      <c r="W26" s="97"/>
      <c r="X26" s="97">
        <f t="shared" si="10"/>
        <v>0.18109187117393624</v>
      </c>
      <c r="Y26" s="97">
        <f t="shared" si="13"/>
        <v>2.7767283097369413</v>
      </c>
      <c r="Z26" s="97">
        <f t="shared" si="13"/>
        <v>9.8633947276857192</v>
      </c>
      <c r="AA26" s="97">
        <f t="shared" si="13"/>
        <v>6.9980051394224665</v>
      </c>
      <c r="AB26" s="97">
        <f t="shared" si="13"/>
        <v>7.7773136521543762</v>
      </c>
      <c r="AC26" s="97">
        <f t="shared" si="13"/>
        <v>22.973032804833156</v>
      </c>
      <c r="AD26" s="97">
        <f t="shared" si="13"/>
        <v>25.75137052479516</v>
      </c>
      <c r="AE26" s="97">
        <f t="shared" si="13"/>
        <v>15.726888237344964</v>
      </c>
      <c r="AF26" s="97">
        <f t="shared" si="13"/>
        <v>7.9521747328532744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4.3411682795901359E-4</v>
      </c>
      <c r="C27" s="69">
        <f>'Basic T2'!O27</f>
        <v>6.1704442514632944E-3</v>
      </c>
      <c r="D27" s="69">
        <f>'Basic T2'!Z27</f>
        <v>2.78716254716662E-2</v>
      </c>
      <c r="E27" s="69">
        <f>'Basic T2'!AK27</f>
        <v>7.9884339335725973E-3</v>
      </c>
      <c r="F27" s="69">
        <f>'Basic T2'!AV27</f>
        <v>8.1555876142187442E-3</v>
      </c>
      <c r="G27" s="69">
        <f>'Basic T2'!BG27</f>
        <v>2.5836036280537111E-2</v>
      </c>
      <c r="H27" s="69">
        <f>'Basic T2'!BR27</f>
        <v>4.0657209439680674E-2</v>
      </c>
      <c r="I27" s="69">
        <f>'Basic T2'!CC27</f>
        <v>3.2533417449876187E-2</v>
      </c>
      <c r="J27" s="69">
        <f>'Basic T2'!CN27</f>
        <v>1.5039759140075258E-2</v>
      </c>
      <c r="K27" s="309">
        <f t="shared" si="12"/>
        <v>0.16468663040904907</v>
      </c>
      <c r="L27" s="97"/>
      <c r="M27" s="97">
        <f t="shared" si="0"/>
        <v>1.9284412009077163E-2</v>
      </c>
      <c r="N27" s="97">
        <f t="shared" si="1"/>
        <v>3.8978004481076328E-2</v>
      </c>
      <c r="O27" s="97">
        <f t="shared" si="2"/>
        <v>9.2286997513040092E-2</v>
      </c>
      <c r="P27" s="97">
        <f t="shared" si="3"/>
        <v>8.9041682523208182E-2</v>
      </c>
      <c r="Q27" s="97">
        <f t="shared" si="4"/>
        <v>9.1740364321454812E-2</v>
      </c>
      <c r="R27" s="97">
        <f t="shared" si="5"/>
        <v>8.0436609090636269E-2</v>
      </c>
      <c r="S27" s="97">
        <f t="shared" si="6"/>
        <v>0.13188315166944276</v>
      </c>
      <c r="T27" s="97">
        <f t="shared" si="7"/>
        <v>0.17278175908547988</v>
      </c>
      <c r="U27" s="97">
        <f t="shared" si="8"/>
        <v>0.14617766270300597</v>
      </c>
      <c r="V27" s="97">
        <f t="shared" si="9"/>
        <v>0.1040936921869977</v>
      </c>
      <c r="W27" s="97"/>
      <c r="X27" s="97">
        <f t="shared" si="10"/>
        <v>0.26360174282560345</v>
      </c>
      <c r="Y27" s="97">
        <f t="shared" si="13"/>
        <v>3.7467791017018985</v>
      </c>
      <c r="Z27" s="97">
        <f t="shared" si="13"/>
        <v>16.924036518592057</v>
      </c>
      <c r="AA27" s="97">
        <f t="shared" si="13"/>
        <v>4.8506875838863817</v>
      </c>
      <c r="AB27" s="97">
        <f t="shared" si="13"/>
        <v>4.9521856109156364</v>
      </c>
      <c r="AC27" s="97">
        <f t="shared" si="13"/>
        <v>15.68799860460166</v>
      </c>
      <c r="AD27" s="97">
        <f t="shared" si="13"/>
        <v>24.687619959614327</v>
      </c>
      <c r="AE27" s="97">
        <f t="shared" si="13"/>
        <v>19.754741091653646</v>
      </c>
      <c r="AF27" s="97">
        <f t="shared" si="13"/>
        <v>9.1323497862087937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1.8415349973168019E-2</v>
      </c>
      <c r="C28" s="69">
        <f>'Basic T2'!O28</f>
        <v>0.30997124804903292</v>
      </c>
      <c r="D28" s="69">
        <f>'Basic T2'!Z28</f>
        <v>1.1514021628830349</v>
      </c>
      <c r="E28" s="69">
        <f>'Basic T2'!AK28</f>
        <v>0.4062973731135216</v>
      </c>
      <c r="F28" s="69">
        <f>'Basic T2'!AV28</f>
        <v>0.34131030651870731</v>
      </c>
      <c r="G28" s="69">
        <f>'Basic T2'!BG28</f>
        <v>2.2125945942103717</v>
      </c>
      <c r="H28" s="69">
        <f>'Basic T2'!BR28</f>
        <v>2.1511710816407534</v>
      </c>
      <c r="I28" s="69">
        <f>'Basic T2'!CC28</f>
        <v>1.3551747869359565</v>
      </c>
      <c r="J28" s="69">
        <f>'Basic T2'!CN28</f>
        <v>0.83690873597393223</v>
      </c>
      <c r="K28" s="309">
        <f t="shared" si="12"/>
        <v>8.7832456392984781</v>
      </c>
      <c r="L28" s="97"/>
      <c r="M28" s="97">
        <f t="shared" si="0"/>
        <v>0.81804982737837839</v>
      </c>
      <c r="N28" s="97">
        <f t="shared" si="1"/>
        <v>1.9580536186830988</v>
      </c>
      <c r="O28" s="97">
        <f t="shared" si="2"/>
        <v>3.8124596877393135</v>
      </c>
      <c r="P28" s="97">
        <f t="shared" si="3"/>
        <v>4.528722651726099</v>
      </c>
      <c r="Q28" s="97">
        <f t="shared" si="4"/>
        <v>3.8393226028377496</v>
      </c>
      <c r="R28" s="97">
        <f t="shared" si="5"/>
        <v>6.8885801412435042</v>
      </c>
      <c r="S28" s="97">
        <f t="shared" si="6"/>
        <v>6.9779314895640061</v>
      </c>
      <c r="T28" s="97">
        <f t="shared" si="7"/>
        <v>7.1971991235115702</v>
      </c>
      <c r="U28" s="97">
        <f t="shared" si="8"/>
        <v>8.1342634400582821</v>
      </c>
      <c r="V28" s="97">
        <f t="shared" si="9"/>
        <v>5.5516374687431123</v>
      </c>
      <c r="W28" s="97"/>
      <c r="X28" s="97">
        <f t="shared" si="10"/>
        <v>0.2096645218570804</v>
      </c>
      <c r="Y28" s="97">
        <f t="shared" si="13"/>
        <v>3.5291196532423346</v>
      </c>
      <c r="Z28" s="97">
        <f t="shared" si="13"/>
        <v>13.109073913763364</v>
      </c>
      <c r="AA28" s="97">
        <f t="shared" si="13"/>
        <v>4.6258227288514355</v>
      </c>
      <c r="AB28" s="97">
        <f t="shared" si="13"/>
        <v>3.8859246403356638</v>
      </c>
      <c r="AC28" s="97">
        <f t="shared" si="13"/>
        <v>25.191081805917619</v>
      </c>
      <c r="AD28" s="97">
        <f t="shared" si="13"/>
        <v>24.491755895063054</v>
      </c>
      <c r="AE28" s="97">
        <f t="shared" si="13"/>
        <v>15.429089001821369</v>
      </c>
      <c r="AF28" s="97">
        <f t="shared" si="13"/>
        <v>9.5284678391480853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1.0073809187434335E-2</v>
      </c>
      <c r="C29" s="69">
        <f>'Basic T2'!O29</f>
        <v>0.11195011423145913</v>
      </c>
      <c r="D29" s="69">
        <f>'Basic T2'!Z29</f>
        <v>0.47500782235987915</v>
      </c>
      <c r="E29" s="69">
        <f>'Basic T2'!AK29</f>
        <v>0.14185638332701195</v>
      </c>
      <c r="F29" s="69">
        <f>'Basic T2'!AV29</f>
        <v>0.22198850091144234</v>
      </c>
      <c r="G29" s="69">
        <f>'Basic T2'!BG29</f>
        <v>0.68777702549161845</v>
      </c>
      <c r="H29" s="69">
        <f>'Basic T2'!BR29</f>
        <v>0.67456811094534708</v>
      </c>
      <c r="I29" s="69">
        <f>'Basic T2'!CC29</f>
        <v>0.33551100716812177</v>
      </c>
      <c r="J29" s="69">
        <f>'Basic T2'!CN29</f>
        <v>0.18974797558144202</v>
      </c>
      <c r="K29" s="309">
        <f t="shared" si="12"/>
        <v>2.8484807492037563</v>
      </c>
      <c r="L29" s="97"/>
      <c r="M29" s="97">
        <f t="shared" si="0"/>
        <v>0.44750047535510884</v>
      </c>
      <c r="N29" s="97">
        <f t="shared" si="1"/>
        <v>0.70717631929597513</v>
      </c>
      <c r="O29" s="97">
        <f t="shared" si="2"/>
        <v>1.5728198473879722</v>
      </c>
      <c r="P29" s="97">
        <f t="shared" si="3"/>
        <v>1.5811773813400505</v>
      </c>
      <c r="Q29" s="97">
        <f t="shared" si="4"/>
        <v>2.4970985430018211</v>
      </c>
      <c r="R29" s="97">
        <f t="shared" si="5"/>
        <v>2.1412902172871453</v>
      </c>
      <c r="S29" s="97">
        <f t="shared" si="6"/>
        <v>2.1881523526390212</v>
      </c>
      <c r="T29" s="97">
        <f t="shared" si="7"/>
        <v>1.7818657415982515</v>
      </c>
      <c r="U29" s="97">
        <f t="shared" si="8"/>
        <v>1.844239346839929</v>
      </c>
      <c r="V29" s="97">
        <f t="shared" si="9"/>
        <v>1.80044292345854</v>
      </c>
      <c r="W29" s="97"/>
      <c r="X29" s="97">
        <f>IF($K29&gt;0,B29/$K29*100,0)</f>
        <v>0.3536555123375959</v>
      </c>
      <c r="Y29" s="97">
        <f t="shared" si="13"/>
        <v>3.9301692406646196</v>
      </c>
      <c r="Z29" s="97">
        <f t="shared" si="13"/>
        <v>16.675830527998457</v>
      </c>
      <c r="AA29" s="97">
        <f t="shared" si="13"/>
        <v>4.9800716879222531</v>
      </c>
      <c r="AB29" s="97">
        <f t="shared" si="13"/>
        <v>7.7932245451718574</v>
      </c>
      <c r="AC29" s="97">
        <f t="shared" si="13"/>
        <v>24.145398408743844</v>
      </c>
      <c r="AD29" s="97">
        <f t="shared" si="13"/>
        <v>23.681680528608489</v>
      </c>
      <c r="AE29" s="97">
        <f t="shared" si="13"/>
        <v>11.778594861906933</v>
      </c>
      <c r="AF29" s="97">
        <f t="shared" si="13"/>
        <v>6.6613746866459529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8.5515956611701902E-3</v>
      </c>
      <c r="C30" s="69">
        <f>'Basic T2'!O30</f>
        <v>7.5771224215055138E-2</v>
      </c>
      <c r="D30" s="69">
        <f>'Basic T2'!Z30</f>
        <v>0.18190848870635981</v>
      </c>
      <c r="E30" s="69">
        <f>'Basic T2'!AK30</f>
        <v>8.1386760315717788E-2</v>
      </c>
      <c r="F30" s="69">
        <f>'Basic T2'!AV30</f>
        <v>0.17865653097569331</v>
      </c>
      <c r="G30" s="69">
        <f>'Basic T2'!BG30</f>
        <v>1.1420594353101032</v>
      </c>
      <c r="H30" s="69">
        <f>'Basic T2'!BR30</f>
        <v>1.5559827548565628</v>
      </c>
      <c r="I30" s="69">
        <f>'Basic T2'!CC30</f>
        <v>1.2016946742220276</v>
      </c>
      <c r="J30" s="69">
        <f>'Basic T2'!CN30</f>
        <v>0.75152164480274597</v>
      </c>
      <c r="K30" s="309">
        <f t="shared" si="12"/>
        <v>5.1775331090654353</v>
      </c>
      <c r="L30" s="97"/>
      <c r="M30" s="97">
        <f t="shared" si="0"/>
        <v>0.3798804456403439</v>
      </c>
      <c r="N30" s="97">
        <f t="shared" si="1"/>
        <v>0.47863832758729974</v>
      </c>
      <c r="O30" s="97">
        <f t="shared" si="2"/>
        <v>0.60232541018861196</v>
      </c>
      <c r="P30" s="97">
        <f t="shared" si="3"/>
        <v>0.90716329807382556</v>
      </c>
      <c r="Q30" s="97">
        <f t="shared" si="4"/>
        <v>2.0096669934049194</v>
      </c>
      <c r="R30" s="97">
        <f t="shared" si="5"/>
        <v>3.5556301035818874</v>
      </c>
      <c r="S30" s="97">
        <f t="shared" si="6"/>
        <v>5.0472699056789265</v>
      </c>
      <c r="T30" s="97">
        <f t="shared" si="7"/>
        <v>6.3820814402799462</v>
      </c>
      <c r="U30" s="97">
        <f t="shared" si="8"/>
        <v>7.3043508532833021</v>
      </c>
      <c r="V30" s="97">
        <f t="shared" si="9"/>
        <v>3.2725700708333449</v>
      </c>
      <c r="W30" s="97"/>
      <c r="X30" s="97">
        <f t="shared" si="10"/>
        <v>0.16516737761072062</v>
      </c>
      <c r="Y30" s="97">
        <f t="shared" si="13"/>
        <v>1.4634618962143564</v>
      </c>
      <c r="Z30" s="97">
        <f t="shared" si="13"/>
        <v>3.5134200955248933</v>
      </c>
      <c r="AA30" s="97">
        <f t="shared" si="13"/>
        <v>1.5719215812104854</v>
      </c>
      <c r="AB30" s="97">
        <f t="shared" si="13"/>
        <v>3.4506110769795062</v>
      </c>
      <c r="AC30" s="97">
        <f t="shared" si="13"/>
        <v>22.057984203142052</v>
      </c>
      <c r="AD30" s="97">
        <f t="shared" si="13"/>
        <v>30.052589178660483</v>
      </c>
      <c r="AE30" s="97">
        <f t="shared" si="13"/>
        <v>23.20979217144858</v>
      </c>
      <c r="AF30" s="97">
        <f t="shared" si="13"/>
        <v>14.515052419208935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1.1963676286612289E-2</v>
      </c>
      <c r="C31" s="69">
        <f>'Basic T2'!O31</f>
        <v>7.8038825063539957E-2</v>
      </c>
      <c r="D31" s="69">
        <f>'Basic T2'!Z31</f>
        <v>0.27031728075967143</v>
      </c>
      <c r="E31" s="69">
        <f>'Basic T2'!AK31</f>
        <v>0.1217786368033319</v>
      </c>
      <c r="F31" s="69">
        <f>'Basic T2'!AV31</f>
        <v>0.19517860946416515</v>
      </c>
      <c r="G31" s="69">
        <f>'Basic T2'!BG31</f>
        <v>1.0883388417261928</v>
      </c>
      <c r="H31" s="69">
        <f>'Basic T2'!BR31</f>
        <v>1.6860288902989546</v>
      </c>
      <c r="I31" s="69">
        <f>'Basic T2'!CC31</f>
        <v>1.4038266076219761</v>
      </c>
      <c r="J31" s="69">
        <f>'Basic T2'!CN31</f>
        <v>0.99845963343277166</v>
      </c>
      <c r="K31" s="309">
        <f t="shared" si="12"/>
        <v>5.8539310014572159</v>
      </c>
      <c r="L31" s="97"/>
      <c r="M31" s="97">
        <f t="shared" si="0"/>
        <v>0.53145247499145565</v>
      </c>
      <c r="N31" s="97">
        <f t="shared" si="1"/>
        <v>0.49296250789450746</v>
      </c>
      <c r="O31" s="97">
        <f t="shared" si="2"/>
        <v>0.89505975324474707</v>
      </c>
      <c r="P31" s="97">
        <f t="shared" si="3"/>
        <v>1.3573842891508983</v>
      </c>
      <c r="Q31" s="97">
        <f t="shared" si="4"/>
        <v>2.1955201252181906</v>
      </c>
      <c r="R31" s="97">
        <f t="shared" si="5"/>
        <v>3.3883791236209584</v>
      </c>
      <c r="S31" s="97">
        <f t="shared" si="6"/>
        <v>5.4691113070180677</v>
      </c>
      <c r="T31" s="97">
        <f t="shared" si="7"/>
        <v>7.4555841263718765</v>
      </c>
      <c r="U31" s="97">
        <f t="shared" si="8"/>
        <v>9.7044436788614927</v>
      </c>
      <c r="V31" s="97">
        <f t="shared" si="9"/>
        <v>3.7001017643999843</v>
      </c>
      <c r="W31" s="97"/>
      <c r="X31" s="97">
        <f t="shared" si="10"/>
        <v>0.20436995727544754</v>
      </c>
      <c r="Y31" s="97">
        <f t="shared" si="13"/>
        <v>1.3331012108635001</v>
      </c>
      <c r="Z31" s="97">
        <f t="shared" si="13"/>
        <v>4.6177052768879827</v>
      </c>
      <c r="AA31" s="97">
        <f t="shared" si="13"/>
        <v>2.0802882161237912</v>
      </c>
      <c r="AB31" s="97">
        <f t="shared" si="13"/>
        <v>3.3341460535762963</v>
      </c>
      <c r="AC31" s="97">
        <f t="shared" si="13"/>
        <v>18.591589847151823</v>
      </c>
      <c r="AD31" s="97">
        <f t="shared" si="13"/>
        <v>28.801652938499828</v>
      </c>
      <c r="AE31" s="97">
        <f t="shared" si="13"/>
        <v>23.980921662256051</v>
      </c>
      <c r="AF31" s="97">
        <f t="shared" si="13"/>
        <v>17.056224837365281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8.8959184665076213E-5</v>
      </c>
      <c r="C32" s="69">
        <f>'Basic T2'!O32</f>
        <v>2.8220529203851975E-2</v>
      </c>
      <c r="D32" s="69">
        <f>'Basic T2'!Z32</f>
        <v>9.1823743352669282E-2</v>
      </c>
      <c r="E32" s="69">
        <f>'Basic T2'!AK32</f>
        <v>6.2240422394872645E-2</v>
      </c>
      <c r="F32" s="69">
        <f>'Basic T2'!AV32</f>
        <v>7.9271414806673324E-2</v>
      </c>
      <c r="G32" s="69">
        <f>'Basic T2'!BG32</f>
        <v>0.36967107424693574</v>
      </c>
      <c r="H32" s="69">
        <f>'Basic T2'!BR32</f>
        <v>0.63378853034202753</v>
      </c>
      <c r="I32" s="69">
        <f>'Basic T2'!CC32</f>
        <v>0.76857798944546851</v>
      </c>
      <c r="J32" s="69">
        <f>'Basic T2'!CN32</f>
        <v>0.58018769600011133</v>
      </c>
      <c r="K32" s="309">
        <f t="shared" si="12"/>
        <v>2.6138703589772758</v>
      </c>
      <c r="L32" s="97"/>
      <c r="M32" s="97">
        <f t="shared" si="0"/>
        <v>3.9517601221274873E-3</v>
      </c>
      <c r="N32" s="97">
        <f t="shared" si="1"/>
        <v>0.17826591877971057</v>
      </c>
      <c r="O32" s="97">
        <f t="shared" si="2"/>
        <v>0.30404174248970445</v>
      </c>
      <c r="P32" s="97">
        <f t="shared" si="3"/>
        <v>0.69375198907304847</v>
      </c>
      <c r="Q32" s="97">
        <f t="shared" si="4"/>
        <v>0.89170625326401198</v>
      </c>
      <c r="R32" s="97">
        <f t="shared" si="5"/>
        <v>1.1509152320596669</v>
      </c>
      <c r="S32" s="97">
        <f t="shared" si="6"/>
        <v>2.0558722555088211</v>
      </c>
      <c r="T32" s="97">
        <f t="shared" si="7"/>
        <v>4.0818416084128541</v>
      </c>
      <c r="U32" s="97">
        <f t="shared" si="8"/>
        <v>5.6390850771240508</v>
      </c>
      <c r="V32" s="97">
        <f t="shared" si="9"/>
        <v>1.6521524296677046</v>
      </c>
      <c r="W32" s="97"/>
      <c r="X32" s="97">
        <f t="shared" si="10"/>
        <v>3.4033510636649594E-3</v>
      </c>
      <c r="Y32" s="97">
        <f t="shared" si="13"/>
        <v>1.079645327738969</v>
      </c>
      <c r="Z32" s="97">
        <f t="shared" si="13"/>
        <v>3.5129417584656717</v>
      </c>
      <c r="AA32" s="97">
        <f t="shared" si="13"/>
        <v>2.3811595009335251</v>
      </c>
      <c r="AB32" s="97">
        <f t="shared" si="13"/>
        <v>3.0327217466779683</v>
      </c>
      <c r="AC32" s="97">
        <f t="shared" si="13"/>
        <v>14.142670579560656</v>
      </c>
      <c r="AD32" s="97">
        <f t="shared" si="13"/>
        <v>24.247129478525814</v>
      </c>
      <c r="AE32" s="97">
        <f t="shared" si="13"/>
        <v>29.403829719626518</v>
      </c>
      <c r="AF32" s="97">
        <f t="shared" si="13"/>
        <v>22.196498537407201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9.7985984746388009E-3</v>
      </c>
      <c r="C33" s="69">
        <f>'Basic T2'!O33</f>
        <v>0.29708262309728445</v>
      </c>
      <c r="D33" s="69">
        <f>'Basic T2'!Z33</f>
        <v>1.0603737313618287</v>
      </c>
      <c r="E33" s="69">
        <f>'Basic T2'!AK33</f>
        <v>0.48541828139338145</v>
      </c>
      <c r="F33" s="69">
        <f>'Basic T2'!AV33</f>
        <v>0.48098655144093966</v>
      </c>
      <c r="G33" s="69">
        <f>'Basic T2'!BG33</f>
        <v>2.2533162264836668</v>
      </c>
      <c r="H33" s="69">
        <f>'Basic T2'!BR33</f>
        <v>3.8699729191910031</v>
      </c>
      <c r="I33" s="69">
        <f>'Basic T2'!CC33</f>
        <v>3.113022019714673</v>
      </c>
      <c r="J33" s="69">
        <f>'Basic T2'!CN33</f>
        <v>1.9024141206316201</v>
      </c>
      <c r="K33" s="309">
        <f t="shared" ref="K33" si="14">SUM(B33:J33)</f>
        <v>13.472385071789036</v>
      </c>
      <c r="L33" s="97"/>
      <c r="M33" s="97">
        <f t="shared" si="0"/>
        <v>0.43527501798269397</v>
      </c>
      <c r="N33" s="97">
        <f t="shared" si="1"/>
        <v>1.8766376199881867</v>
      </c>
      <c r="O33" s="97">
        <f t="shared" si="2"/>
        <v>3.5110513381633783</v>
      </c>
      <c r="P33" s="97">
        <f t="shared" si="3"/>
        <v>5.4106300261358982</v>
      </c>
      <c r="Q33" s="97">
        <f t="shared" si="4"/>
        <v>5.4105091564440215</v>
      </c>
      <c r="R33" s="97">
        <f t="shared" si="5"/>
        <v>7.0153608122850288</v>
      </c>
      <c r="S33" s="97">
        <f t="shared" si="6"/>
        <v>12.553351115145098</v>
      </c>
      <c r="T33" s="97">
        <f t="shared" si="7"/>
        <v>16.532951740063247</v>
      </c>
      <c r="U33" s="97">
        <f t="shared" si="8"/>
        <v>18.490352608514787</v>
      </c>
      <c r="V33" s="97">
        <f t="shared" si="9"/>
        <v>8.5155079146634449</v>
      </c>
      <c r="W33" s="97"/>
      <c r="X33" s="97">
        <f t="shared" ref="X33" si="15">IF($K33&gt;0,B33/$K33*100,0)</f>
        <v>7.2730985808570098E-2</v>
      </c>
      <c r="Y33" s="97">
        <f t="shared" ref="Y33" si="16">IF($K33&gt;0,C33/$K33*100,0)</f>
        <v>2.205122712231339</v>
      </c>
      <c r="Z33" s="97">
        <f t="shared" ref="Z33" si="17">IF($K33&gt;0,D33/$K33*100,0)</f>
        <v>7.870720185858068</v>
      </c>
      <c r="AA33" s="97">
        <f t="shared" ref="AA33" si="18">IF($K33&gt;0,E33/$K33*100,0)</f>
        <v>3.6030612160117048</v>
      </c>
      <c r="AB33" s="97">
        <f t="shared" ref="AB33" si="19">IF($K33&gt;0,F33/$K33*100,0)</f>
        <v>3.5701662985280755</v>
      </c>
      <c r="AC33" s="97">
        <f t="shared" ref="AC33" si="20">IF($K33&gt;0,G33/$K33*100,0)</f>
        <v>16.725444043327382</v>
      </c>
      <c r="AD33" s="97">
        <f t="shared" ref="AD33" si="21">IF($K33&gt;0,H33/$K33*100,0)</f>
        <v>28.725224958828306</v>
      </c>
      <c r="AE33" s="97">
        <f t="shared" ref="AE33" si="22">IF($K33&gt;0,I33/$K33*100,0)</f>
        <v>23.106688259922826</v>
      </c>
      <c r="AF33" s="97">
        <f>IF($K33&gt;0,J33/$K33*100,0)</f>
        <v>14.120841339483722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2.2511281534260674</v>
      </c>
      <c r="C35" s="310">
        <f t="shared" ref="C35:K35" si="24">SUM(C8:C33)</f>
        <v>15.830580178774984</v>
      </c>
      <c r="D35" s="310">
        <f t="shared" si="24"/>
        <v>30.2010318059464</v>
      </c>
      <c r="E35" s="310">
        <f t="shared" si="24"/>
        <v>8.9715666946100896</v>
      </c>
      <c r="F35" s="310">
        <f t="shared" si="24"/>
        <v>8.8898574521045823</v>
      </c>
      <c r="G35" s="310">
        <f t="shared" si="24"/>
        <v>32.119748175143698</v>
      </c>
      <c r="H35" s="310">
        <f t="shared" si="24"/>
        <v>30.828205820850826</v>
      </c>
      <c r="I35" s="310">
        <f t="shared" si="24"/>
        <v>18.829196798361693</v>
      </c>
      <c r="J35" s="310">
        <f t="shared" si="24"/>
        <v>10.288684920781664</v>
      </c>
      <c r="K35" s="310">
        <f t="shared" si="24"/>
        <v>158.21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1.4228734930952958</v>
      </c>
      <c r="Y35" s="98">
        <f t="shared" ref="Y35:AG35" si="26">IF($K35&gt;0,C35/$K35*100,0)</f>
        <v>10.00605535602995</v>
      </c>
      <c r="Z35" s="98">
        <f t="shared" si="26"/>
        <v>19.089205363723153</v>
      </c>
      <c r="AA35" s="98">
        <f t="shared" si="26"/>
        <v>5.6706698025473044</v>
      </c>
      <c r="AB35" s="98">
        <f t="shared" si="26"/>
        <v>5.6190237356074721</v>
      </c>
      <c r="AC35" s="98">
        <f t="shared" si="26"/>
        <v>20.301970909009352</v>
      </c>
      <c r="AD35" s="98">
        <f t="shared" si="26"/>
        <v>19.485624057171368</v>
      </c>
      <c r="AE35" s="98">
        <f t="shared" si="26"/>
        <v>11.90139485390411</v>
      </c>
      <c r="AF35" s="98">
        <f t="shared" si="26"/>
        <v>6.5031824289119928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automation\Data\Results\Workbooks\LEPs\WO_LEP\[WO_LEP_MainTables.Main.xlsm]Manager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automation\Data\Results\Workbooks\LEPs\WO_LEP\[WO_LEP_MainTables.Main.xlsm]Manager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automation\Data\Results\Workbooks\LEPs\WO_LEP\[WO_LEP_MainTables.Main.xlsm]Manager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automation\Data\Results\Workbooks\LEPs\WO_LEP\[WO_LEP_MainTables.Main.xlsm]Manager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automation\Data\Results\Workbooks\LEPs\WO_LEP\[WO_LEP_MainTables.Main.xlsm]Manager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automation\Data\Results\Workbooks\LEPs\WO_LEP\[WO_LEP_MainTables.Main.xlsm]Manager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automation\Data\Results\Workbooks\LEPs\WO_LEP\[WO_LEP_MainTables.Main.xlsm]Manager</v>
      </c>
      <c r="Y79" s="91" t="str">
        <f ca="1">CELL("filename")</f>
        <v>M:\IE\Projects\Nuffield via NFER AI and automation\Data\Results\Workbooks\LEPs\WO_LEP\[WO_LEP_MainTables.Main.xlsm]Manager</v>
      </c>
      <c r="AW79" s="91" t="str">
        <f ca="1">CELL("filename")</f>
        <v>M:\IE\Projects\Nuffield via NFER AI and automation\Data\Results\Workbooks\LEPs\WO_LEP\[WO_LEP_MainTables.Main.xlsm]Manager</v>
      </c>
      <c r="BU79" s="91" t="str">
        <f ca="1">CELL("filename")</f>
        <v>M:\IE\Projects\Nuffield via NFER AI and automation\Data\Results\Workbooks\LEPs\WO_LEP\[WO_LEP_MainTables.Main.xlsm]Manager</v>
      </c>
      <c r="CS79" s="91" t="str">
        <f ca="1">CELL("filename")</f>
        <v>M:\IE\Projects\Nuffield via NFER AI and automation\Data\Results\Workbooks\LEPs\WO_LEP\[WO_LEP_MainTables.Main.xlsm]Manager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automation\Data\Results\Workbooks\LEPs\WO_LEP\[WO_LEP_MainTables.Main.xlsm]Manager</v>
      </c>
      <c r="Y96" s="91" t="str">
        <f ca="1">CELL("filename")</f>
        <v>M:\IE\Projects\Nuffield via NFER AI and automation\Data\Results\Workbooks\LEPs\WO_LEP\[WO_LEP_MainTables.Main.xlsm]Manager</v>
      </c>
      <c r="AW96" s="91" t="str">
        <f ca="1">CELL("filename")</f>
        <v>M:\IE\Projects\Nuffield via NFER AI and automation\Data\Results\Workbooks\LEPs\WO_LEP\[WO_LEP_MainTables.Main.xlsm]Manager</v>
      </c>
      <c r="BU96" s="91" t="str">
        <f ca="1">CELL("filename")</f>
        <v>M:\IE\Projects\Nuffield via NFER AI and automation\Data\Results\Workbooks\LEPs\WO_LEP\[WO_LEP_MainTables.Main.xlsm]Manager</v>
      </c>
      <c r="CS96" s="91" t="str">
        <f ca="1">CELL("filename")</f>
        <v>M:\IE\Projects\Nuffield via NFER AI and automation\Data\Results\Workbooks\LEPs\WO_LEP\[WO_LEP_MainTables.Main.xlsm]Manager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DA3931-7BE3-402A-8231-795CB5128AC4}"/>
</file>

<file path=customXml/itemProps2.xml><?xml version="1.0" encoding="utf-8"?>
<ds:datastoreItem xmlns:ds="http://schemas.openxmlformats.org/officeDocument/2006/customXml" ds:itemID="{33588C8D-6263-4F74-9F5E-9667F626663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2024-02-29T15:57:03Z</dcterms:modified>
</cp:coreProperties>
</file>