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UChicago/Structural Estimation/Class Repository/StructEst_W19/ProblemSets/Project/"/>
    </mc:Choice>
  </mc:AlternateContent>
  <xr:revisionPtr revIDLastSave="0" documentId="13_ncr:1_{AFB0A906-2384-884D-AEA2-2E1B68224446}" xr6:coauthVersionLast="43" xr6:coauthVersionMax="43" xr10:uidLastSave="{00000000-0000-0000-0000-000000000000}"/>
  <bookViews>
    <workbookView xWindow="0" yWindow="0" windowWidth="25600" windowHeight="16000" xr2:uid="{392C2453-E47A-3548-8320-C75D9244874E}"/>
  </bookViews>
  <sheets>
    <sheet name="Sheet1" sheetId="1" r:id="rId1"/>
  </sheets>
  <definedNames>
    <definedName name="_xlchart.v1.0" hidden="1">Sheet1!$J$28</definedName>
    <definedName name="_xlchart.v1.1" hidden="1">Sheet1!$J$30:$J$33</definedName>
    <definedName name="_xlchart.v1.10" hidden="1">Sheet1!$J$30:$J$33</definedName>
    <definedName name="_xlchart.v1.11" hidden="1">Sheet1!$K$30:$K$33</definedName>
    <definedName name="_xlchart.v1.12" hidden="1">Sheet1!$J$28</definedName>
    <definedName name="_xlchart.v1.13" hidden="1">Sheet1!$J$30:$J$33</definedName>
    <definedName name="_xlchart.v1.14" hidden="1">Sheet1!$K$30:$K$33</definedName>
    <definedName name="_xlchart.v1.15" hidden="1">Sheet1!$J$28</definedName>
    <definedName name="_xlchart.v1.16" hidden="1">Sheet1!$J$30:$J$33</definedName>
    <definedName name="_xlchart.v1.17" hidden="1">Sheet1!$K$30:$K$33</definedName>
    <definedName name="_xlchart.v1.18" hidden="1">Sheet1!$J$28</definedName>
    <definedName name="_xlchart.v1.19" hidden="1">Sheet1!$J$30:$J$33</definedName>
    <definedName name="_xlchart.v1.2" hidden="1">Sheet1!$K$30:$K$33</definedName>
    <definedName name="_xlchart.v1.20" hidden="1">Sheet1!$K$30:$K$33</definedName>
    <definedName name="_xlchart.v1.21" hidden="1">Sheet1!$J$28</definedName>
    <definedName name="_xlchart.v1.22" hidden="1">Sheet1!$J$30:$J$33</definedName>
    <definedName name="_xlchart.v1.23" hidden="1">Sheet1!$K$30:$K$33</definedName>
    <definedName name="_xlchart.v1.24" hidden="1">Sheet1!$J$28</definedName>
    <definedName name="_xlchart.v1.25" hidden="1">Sheet1!$J$30:$J$33</definedName>
    <definedName name="_xlchart.v1.26" hidden="1">Sheet1!$K$30:$K$33</definedName>
    <definedName name="_xlchart.v1.27" hidden="1">Sheet1!$J$28</definedName>
    <definedName name="_xlchart.v1.28" hidden="1">Sheet1!$J$30:$J$33</definedName>
    <definedName name="_xlchart.v1.29" hidden="1">Sheet1!$K$30:$K$33</definedName>
    <definedName name="_xlchart.v1.3" hidden="1">Sheet1!$J$28</definedName>
    <definedName name="_xlchart.v1.4" hidden="1">Sheet1!$J$30:$J$33</definedName>
    <definedName name="_xlchart.v1.5" hidden="1">Sheet1!$K$30:$K$33</definedName>
    <definedName name="_xlchart.v1.6" hidden="1">Sheet1!$J$28</definedName>
    <definedName name="_xlchart.v1.7" hidden="1">Sheet1!$J$30:$J$33</definedName>
    <definedName name="_xlchart.v1.8" hidden="1">Sheet1!$K$30:$K$33</definedName>
    <definedName name="_xlchart.v1.9" hidden="1">Sheet1!$J$28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4" i="1" l="1"/>
  <c r="K35" i="1"/>
  <c r="K33" i="1"/>
  <c r="G42" i="1"/>
  <c r="F42" i="1"/>
  <c r="K32" i="1"/>
  <c r="K31" i="1"/>
  <c r="K30" i="1"/>
  <c r="G41" i="1"/>
  <c r="F41" i="1"/>
  <c r="G39" i="1"/>
  <c r="G37" i="1"/>
  <c r="G28" i="1" s="1"/>
  <c r="F37" i="1"/>
  <c r="F34" i="1"/>
  <c r="F33" i="1"/>
  <c r="F32" i="1"/>
  <c r="G34" i="1"/>
  <c r="G33" i="1"/>
  <c r="G32" i="1"/>
  <c r="G31" i="1"/>
  <c r="F31" i="1"/>
  <c r="F30" i="1" s="1"/>
  <c r="E3" i="1"/>
  <c r="F28" i="1" s="1"/>
  <c r="G30" i="1" l="1"/>
  <c r="E5" i="1"/>
</calcChain>
</file>

<file path=xl/sharedStrings.xml><?xml version="1.0" encoding="utf-8"?>
<sst xmlns="http://schemas.openxmlformats.org/spreadsheetml/2006/main" count="44" uniqueCount="40">
  <si>
    <t>print(hydroOut)</t>
  </si>
  <si>
    <t>print(hydroProf)</t>
  </si>
  <si>
    <t>print(hydroOutCO2)</t>
  </si>
  <si>
    <t>print(hydroProfCO2)</t>
  </si>
  <si>
    <t>print(WindOut)</t>
  </si>
  <si>
    <t>print(WindProf)</t>
  </si>
  <si>
    <t>print(WindOutCO2)</t>
  </si>
  <si>
    <t>print(WindProfCO2)</t>
  </si>
  <si>
    <t>print(NuclearOut)</t>
  </si>
  <si>
    <t>print(NuclearProf)</t>
  </si>
  <si>
    <t>print(NuclearOutCO2)</t>
  </si>
  <si>
    <t>print(NuclearProfCO2)</t>
  </si>
  <si>
    <t>print(GasOut)</t>
  </si>
  <si>
    <t>print(GasProf)</t>
  </si>
  <si>
    <t>print(GasOutCO2)</t>
  </si>
  <si>
    <t>print(GasProfCO2)</t>
  </si>
  <si>
    <t>print(emiss)</t>
  </si>
  <si>
    <t>print(emissCO2)</t>
  </si>
  <si>
    <t>print(consumerExp)</t>
  </si>
  <si>
    <t>print(consumerExpCO2)</t>
  </si>
  <si>
    <t>print(taxCollCO2)</t>
  </si>
  <si>
    <t>Base Case</t>
  </si>
  <si>
    <t>Producer Surplus</t>
  </si>
  <si>
    <t>Hydro</t>
  </si>
  <si>
    <t>Wind</t>
  </si>
  <si>
    <t>Nuclear</t>
  </si>
  <si>
    <t>Gas</t>
  </si>
  <si>
    <t>Consumer Surplus</t>
  </si>
  <si>
    <t>Consumer Expenditures</t>
  </si>
  <si>
    <t>Tax Collected</t>
  </si>
  <si>
    <t>Emissions</t>
  </si>
  <si>
    <t>Carbon Charge</t>
  </si>
  <si>
    <t>Electricity Cost</t>
  </si>
  <si>
    <t>[$/MWh]</t>
  </si>
  <si>
    <t>[MMUSD]</t>
  </si>
  <si>
    <t>Externality Gain</t>
  </si>
  <si>
    <t>Externality Cost</t>
  </si>
  <si>
    <t>[000 ton CO2]</t>
  </si>
  <si>
    <t>[000 USD]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</si>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</sst>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1" fontId="3" fillId="0" borderId="0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800" b="1">
                <a:solidFill>
                  <a:sysClr val="windowText" lastClr="000000"/>
                </a:solidFill>
              </a:rPr>
              <a:t>Welfare</a:t>
            </a:r>
            <a:r>
              <a:rPr lang="en-US" sz="2800" b="1" baseline="0">
                <a:solidFill>
                  <a:sysClr val="windowText" lastClr="000000"/>
                </a:solidFill>
              </a:rPr>
              <a:t> Dynamics</a:t>
            </a:r>
            <a:endParaRPr lang="en-US" sz="28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Sheet1!$J$30</c:f>
              <c:strCache>
                <c:ptCount val="1"/>
                <c:pt idx="0">
                  <c:v>Consumer Surplus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Sheet1!$J$30:$J$33</c:f>
              <c:strCache>
                <c:ptCount val="4"/>
                <c:pt idx="0">
                  <c:v>Consumer Surplus</c:v>
                </c:pt>
                <c:pt idx="1">
                  <c:v>Producer Surplus</c:v>
                </c:pt>
                <c:pt idx="2">
                  <c:v>Tax Collected</c:v>
                </c:pt>
                <c:pt idx="3">
                  <c:v>Externality Gain</c:v>
                </c:pt>
              </c:strCache>
            </c:strRef>
          </c:cat>
          <c:val>
            <c:numRef>
              <c:f>Sheet1!$K$30</c:f>
              <c:numCache>
                <c:formatCode>0</c:formatCode>
                <c:ptCount val="1"/>
                <c:pt idx="0">
                  <c:v>-917.75306106373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EB-D045-B2F5-EECAF6000F0B}"/>
            </c:ext>
          </c:extLst>
        </c:ser>
        <c:ser>
          <c:idx val="1"/>
          <c:order val="1"/>
          <c:tx>
            <c:strRef>
              <c:f>Sheet1!$J$31</c:f>
              <c:strCache>
                <c:ptCount val="1"/>
                <c:pt idx="0">
                  <c:v>Producer Surplus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baseline="0"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Sheet1!$K$31</c:f>
              <c:numCache>
                <c:formatCode>0</c:formatCode>
                <c:ptCount val="1"/>
                <c:pt idx="0">
                  <c:v>546.43500717369784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EB-D045-B2F5-EECAF6000F0B}"/>
            </c:ext>
          </c:extLst>
        </c:ser>
        <c:ser>
          <c:idx val="2"/>
          <c:order val="2"/>
          <c:tx>
            <c:strRef>
              <c:f>Sheet1!$J$32</c:f>
              <c:strCache>
                <c:ptCount val="1"/>
                <c:pt idx="0">
                  <c:v>Tax Collected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baseline="0"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Sheet1!$K$32</c:f>
              <c:numCache>
                <c:formatCode>0</c:formatCode>
                <c:ptCount val="1"/>
                <c:pt idx="0">
                  <c:v>372.41827717091797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EB-D045-B2F5-EECAF6000F0B}"/>
            </c:ext>
          </c:extLst>
        </c:ser>
        <c:ser>
          <c:idx val="3"/>
          <c:order val="3"/>
          <c:tx>
            <c:strRef>
              <c:f>Sheet1!$J$33</c:f>
              <c:strCache>
                <c:ptCount val="1"/>
                <c:pt idx="0">
                  <c:v>Externality Gain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baseline="0"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Sheet1!$K$33</c:f>
              <c:numCache>
                <c:formatCode>0</c:formatCode>
                <c:ptCount val="1"/>
                <c:pt idx="0">
                  <c:v>0.76073466226318942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EB-D045-B2F5-EECAF6000F0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233929007"/>
        <c:axId val="231557711"/>
      </c:barChart>
      <c:catAx>
        <c:axId val="23392900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31557711"/>
        <c:crosses val="autoZero"/>
        <c:auto val="1"/>
        <c:lblAlgn val="ctr"/>
        <c:lblOffset val="100"/>
        <c:noMultiLvlLbl val="0"/>
      </c:catAx>
      <c:valAx>
        <c:axId val="23155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ysClr val="windowText" lastClr="000000"/>
                    </a:solidFill>
                  </a:rPr>
                  <a:t>Surplus</a:t>
                </a:r>
              </a:p>
              <a:p>
                <a:pPr>
                  <a:defRPr sz="1800">
                    <a:solidFill>
                      <a:sysClr val="windowText" lastClr="000000"/>
                    </a:solidFill>
                  </a:defRPr>
                </a:pPr>
                <a:r>
                  <a:rPr lang="en-US" sz="1800" i="1">
                    <a:solidFill>
                      <a:sysClr val="windowText" lastClr="000000"/>
                    </a:solidFill>
                  </a:rPr>
                  <a:t>[MMUSD]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92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889000</xdr:colOff>
      <xdr:row>48</xdr:row>
      <xdr:rowOff>82550</xdr:rowOff>
    </xdr:from>
    <xdr:to>
      <xdr:col>13</xdr:col>
      <xdr:colOff>393700</xdr:colOff>
      <xdr:row>76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F35993-B789-1644-9755-6066B1A8D1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6719-0276-C945-A58A-5AD7986167E8}">
  <dimension ref="A3:K46"/>
  <sheetViews>
    <sheetView showGridLines="0" tabSelected="1" topLeftCell="A23" workbookViewId="0">
      <selection activeCell="I44" sqref="I44"/>
    </sheetView>
  </sheetViews>
  <sheetFormatPr baseColWidth="10" defaultRowHeight="16" x14ac:dyDescent="0.2"/>
  <cols>
    <col min="5" max="5" width="20.5" bestFit="1" customWidth="1"/>
    <col min="6" max="7" width="15.33203125" style="1" customWidth="1"/>
    <col min="8" max="8" width="12.1640625" customWidth="1"/>
  </cols>
  <sheetData>
    <row r="3" spans="1:5" x14ac:dyDescent="0.2">
      <c r="A3" t="s">
        <v>0</v>
      </c>
      <c r="C3">
        <v>8626818.7043136302</v>
      </c>
      <c r="E3">
        <f>C3+C7+C11+C15</f>
        <v>49365130.099999949</v>
      </c>
    </row>
    <row r="4" spans="1:5" x14ac:dyDescent="0.2">
      <c r="A4" t="s">
        <v>1</v>
      </c>
      <c r="C4">
        <v>305603041.74923599</v>
      </c>
    </row>
    <row r="5" spans="1:5" x14ac:dyDescent="0.2">
      <c r="A5" t="s">
        <v>2</v>
      </c>
      <c r="C5">
        <v>8626818.7043136302</v>
      </c>
      <c r="E5">
        <f>F37/E3</f>
        <v>3.5989128899143763E-5</v>
      </c>
    </row>
    <row r="6" spans="1:5" x14ac:dyDescent="0.2">
      <c r="A6" t="s">
        <v>3</v>
      </c>
      <c r="C6">
        <v>463153191.24238402</v>
      </c>
    </row>
    <row r="7" spans="1:5" x14ac:dyDescent="0.2">
      <c r="A7" t="s">
        <v>4</v>
      </c>
      <c r="C7">
        <v>1265670.26185032</v>
      </c>
    </row>
    <row r="8" spans="1:5" x14ac:dyDescent="0.2">
      <c r="A8" t="s">
        <v>5</v>
      </c>
      <c r="C8">
        <v>44836074.007166304</v>
      </c>
    </row>
    <row r="9" spans="1:5" x14ac:dyDescent="0.2">
      <c r="A9" t="s">
        <v>6</v>
      </c>
      <c r="C9">
        <v>1265670.26185032</v>
      </c>
    </row>
    <row r="10" spans="1:5" x14ac:dyDescent="0.2">
      <c r="A10" t="s">
        <v>7</v>
      </c>
      <c r="C10">
        <v>67950798.658078894</v>
      </c>
    </row>
    <row r="11" spans="1:5" x14ac:dyDescent="0.2">
      <c r="A11" t="s">
        <v>8</v>
      </c>
      <c r="C11">
        <v>13529682.122918</v>
      </c>
    </row>
    <row r="12" spans="1:5" x14ac:dyDescent="0.2">
      <c r="A12" t="s">
        <v>9</v>
      </c>
      <c r="C12">
        <v>479285835.53013998</v>
      </c>
    </row>
    <row r="13" spans="1:5" x14ac:dyDescent="0.2">
      <c r="A13" t="s">
        <v>10</v>
      </c>
      <c r="C13">
        <v>13529682.122918</v>
      </c>
    </row>
    <row r="14" spans="1:5" x14ac:dyDescent="0.2">
      <c r="A14" t="s">
        <v>11</v>
      </c>
      <c r="C14">
        <v>726376160.95852304</v>
      </c>
    </row>
    <row r="15" spans="1:5" x14ac:dyDescent="0.2">
      <c r="A15" t="s">
        <v>12</v>
      </c>
      <c r="C15">
        <v>25942959.010917999</v>
      </c>
    </row>
    <row r="16" spans="1:5" x14ac:dyDescent="0.2">
      <c r="A16" t="s">
        <v>13</v>
      </c>
      <c r="C16">
        <v>204608256.69712299</v>
      </c>
    </row>
    <row r="17" spans="1:11" x14ac:dyDescent="0.2">
      <c r="A17" t="s">
        <v>14</v>
      </c>
      <c r="C17">
        <v>25942959.010917999</v>
      </c>
    </row>
    <row r="18" spans="1:11" x14ac:dyDescent="0.2">
      <c r="A18" t="s">
        <v>15</v>
      </c>
      <c r="C18">
        <v>323288064.29837698</v>
      </c>
    </row>
    <row r="19" spans="1:11" x14ac:dyDescent="0.2">
      <c r="A19" t="s">
        <v>16</v>
      </c>
      <c r="C19">
        <v>10366083.6620328</v>
      </c>
    </row>
    <row r="20" spans="1:11" x14ac:dyDescent="0.2">
      <c r="A20" t="s">
        <v>17</v>
      </c>
      <c r="C20">
        <v>10344952.143636599</v>
      </c>
    </row>
    <row r="21" spans="1:11" x14ac:dyDescent="0.2">
      <c r="A21" t="s">
        <v>18</v>
      </c>
      <c r="C21">
        <v>1776608030.2918999</v>
      </c>
    </row>
    <row r="22" spans="1:11" x14ac:dyDescent="0.2">
      <c r="A22" t="s">
        <v>19</v>
      </c>
      <c r="C22">
        <v>2694361091.3556299</v>
      </c>
    </row>
    <row r="23" spans="1:11" x14ac:dyDescent="0.2">
      <c r="A23" t="s">
        <v>20</v>
      </c>
      <c r="C23">
        <v>372418277.17091799</v>
      </c>
    </row>
    <row r="26" spans="1:11" x14ac:dyDescent="0.2">
      <c r="E26" s="6"/>
      <c r="F26" s="7" t="s">
        <v>21</v>
      </c>
      <c r="G26" s="8" t="s">
        <v>31</v>
      </c>
      <c r="H26" s="9"/>
    </row>
    <row r="27" spans="1:11" ht="10" customHeight="1" x14ac:dyDescent="0.2">
      <c r="E27" s="6"/>
      <c r="F27" s="10"/>
      <c r="G27" s="10"/>
      <c r="H27" s="11"/>
    </row>
    <row r="28" spans="1:11" x14ac:dyDescent="0.2">
      <c r="C28">
        <v>1000000</v>
      </c>
      <c r="E28" s="12" t="s">
        <v>32</v>
      </c>
      <c r="F28" s="13">
        <f>F37*C28/$E$3</f>
        <v>35.989128899143765</v>
      </c>
      <c r="G28" s="14">
        <f>G37*C28/$E$3</f>
        <v>54.58024897123957</v>
      </c>
      <c r="H28" s="15" t="s">
        <v>33</v>
      </c>
      <c r="J28" t="s">
        <v>39</v>
      </c>
    </row>
    <row r="29" spans="1:11" ht="10" customHeight="1" x14ac:dyDescent="0.2">
      <c r="C29">
        <v>1000</v>
      </c>
      <c r="E29" s="6"/>
      <c r="F29" s="16"/>
      <c r="G29" s="16"/>
      <c r="H29" s="15"/>
    </row>
    <row r="30" spans="1:11" x14ac:dyDescent="0.2">
      <c r="E30" s="12" t="s">
        <v>22</v>
      </c>
      <c r="F30" s="17">
        <f>SUM(F31:F34)</f>
        <v>1034.3332079836653</v>
      </c>
      <c r="G30" s="18">
        <f>SUM(G31:G34)</f>
        <v>1580.7682151573631</v>
      </c>
      <c r="H30" s="15"/>
      <c r="J30" t="s">
        <v>27</v>
      </c>
      <c r="K30" s="23">
        <f>F37-G37</f>
        <v>-917.75306106373</v>
      </c>
    </row>
    <row r="31" spans="1:11" x14ac:dyDescent="0.2">
      <c r="E31" s="19" t="s">
        <v>24</v>
      </c>
      <c r="F31" s="20">
        <f>C8/C28</f>
        <v>44.836074007166303</v>
      </c>
      <c r="G31" s="21">
        <f>C10/C28</f>
        <v>67.950798658078895</v>
      </c>
      <c r="H31" s="4" t="s">
        <v>34</v>
      </c>
      <c r="J31" t="s">
        <v>22</v>
      </c>
      <c r="K31" s="23">
        <f>G30-F30</f>
        <v>546.43500717369784</v>
      </c>
    </row>
    <row r="32" spans="1:11" x14ac:dyDescent="0.2">
      <c r="E32" s="19" t="s">
        <v>25</v>
      </c>
      <c r="F32" s="20">
        <f>C12/C28</f>
        <v>479.28583553013999</v>
      </c>
      <c r="G32" s="21">
        <f>C14/C28</f>
        <v>726.37616095852309</v>
      </c>
      <c r="H32" s="4"/>
      <c r="J32" t="s">
        <v>29</v>
      </c>
      <c r="K32" s="23">
        <f>G39</f>
        <v>372.41827717091797</v>
      </c>
    </row>
    <row r="33" spans="5:11" x14ac:dyDescent="0.2">
      <c r="E33" s="19" t="s">
        <v>23</v>
      </c>
      <c r="F33" s="20">
        <f>C4/C28</f>
        <v>305.60304174923601</v>
      </c>
      <c r="G33" s="21">
        <f>C6/C28</f>
        <v>463.15319124238403</v>
      </c>
      <c r="H33" s="4"/>
      <c r="J33" t="s">
        <v>35</v>
      </c>
      <c r="K33" s="23">
        <f>F42-G42</f>
        <v>0.76073466226318942</v>
      </c>
    </row>
    <row r="34" spans="5:11" x14ac:dyDescent="0.2">
      <c r="E34" s="19" t="s">
        <v>26</v>
      </c>
      <c r="F34" s="20">
        <f>C16/C28</f>
        <v>204.60825669712298</v>
      </c>
      <c r="G34" s="21">
        <f>C18/C28</f>
        <v>323.28806429837698</v>
      </c>
      <c r="H34" s="4"/>
    </row>
    <row r="35" spans="5:11" ht="10" customHeight="1" x14ac:dyDescent="0.2">
      <c r="E35" s="6"/>
      <c r="F35" s="16"/>
      <c r="G35" s="16"/>
      <c r="H35" s="15"/>
      <c r="K35" s="23">
        <f>SUM(K30:K33)</f>
        <v>1.8609579431490033</v>
      </c>
    </row>
    <row r="36" spans="5:11" ht="10" customHeight="1" x14ac:dyDescent="0.2">
      <c r="E36" s="6"/>
      <c r="F36" s="16"/>
      <c r="G36" s="16"/>
      <c r="H36" s="15"/>
    </row>
    <row r="37" spans="5:11" x14ac:dyDescent="0.2">
      <c r="E37" s="12" t="s">
        <v>28</v>
      </c>
      <c r="F37" s="17">
        <f>C21/C28</f>
        <v>1776.6080302918999</v>
      </c>
      <c r="G37" s="18">
        <f>C22/C28</f>
        <v>2694.3610913556299</v>
      </c>
      <c r="H37" s="5" t="s">
        <v>34</v>
      </c>
    </row>
    <row r="38" spans="5:11" ht="10" customHeight="1" x14ac:dyDescent="0.2">
      <c r="E38" s="6"/>
      <c r="F38" s="16"/>
      <c r="G38" s="16"/>
      <c r="H38" s="15"/>
    </row>
    <row r="39" spans="5:11" x14ac:dyDescent="0.2">
      <c r="E39" s="12" t="s">
        <v>29</v>
      </c>
      <c r="F39" s="17"/>
      <c r="G39" s="18">
        <f>C23/C28</f>
        <v>372.41827717091797</v>
      </c>
      <c r="H39" s="5" t="s">
        <v>34</v>
      </c>
    </row>
    <row r="40" spans="5:11" ht="10" customHeight="1" x14ac:dyDescent="0.2">
      <c r="E40" s="6"/>
      <c r="F40" s="16"/>
      <c r="G40" s="16"/>
      <c r="H40" s="15"/>
    </row>
    <row r="41" spans="5:11" x14ac:dyDescent="0.2">
      <c r="E41" s="6" t="s">
        <v>30</v>
      </c>
      <c r="F41" s="16">
        <f>C19/C29</f>
        <v>10366.083662032799</v>
      </c>
      <c r="G41" s="22">
        <f>C20/C29</f>
        <v>10344.952143636599</v>
      </c>
      <c r="H41" s="15" t="s">
        <v>37</v>
      </c>
    </row>
    <row r="42" spans="5:11" x14ac:dyDescent="0.2">
      <c r="E42" s="12" t="s">
        <v>36</v>
      </c>
      <c r="F42" s="13">
        <f>F41*36/C29</f>
        <v>373.17901183318077</v>
      </c>
      <c r="G42" s="14">
        <f>G41*36/C29</f>
        <v>372.41827717091758</v>
      </c>
      <c r="H42" s="5" t="s">
        <v>38</v>
      </c>
    </row>
    <row r="43" spans="5:11" x14ac:dyDescent="0.2">
      <c r="H43" s="3"/>
    </row>
    <row r="44" spans="5:11" x14ac:dyDescent="0.2">
      <c r="H44" s="2"/>
      <c r="I44" s="23">
        <f>K35</f>
        <v>1.8609579431490033</v>
      </c>
    </row>
    <row r="45" spans="5:11" x14ac:dyDescent="0.2">
      <c r="H45" s="2"/>
    </row>
    <row r="46" spans="5:11" x14ac:dyDescent="0.2">
      <c r="H46" s="2"/>
    </row>
  </sheetData>
  <mergeCells count="1">
    <mergeCell ref="H31:H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2019-03-15T12:41:30Z</dcterms:created>
  <dcterms:modified xsi:type="dcterms:W3CDTF">2019-03-15T15:07:00Z</dcterms:modified>
</cp:coreProperties>
</file>