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A7D42795-6D52-CA47-B819-F44557BEEDDF}" xr6:coauthVersionLast="43" xr6:coauthVersionMax="43" xr10:uidLastSave="{00000000-0000-0000-0000-000000000000}"/>
  <bookViews>
    <workbookView xWindow="0" yWindow="0" windowWidth="25600" windowHeight="16000" firstSheet="1" activeTab="1" xr2:uid="{392C2453-E47A-3548-8320-C75D9244874E}"/>
  </bookViews>
  <sheets>
    <sheet name="4 months" sheetId="1" r:id="rId1"/>
    <sheet name="2 years" sheetId="2" r:id="rId2"/>
    <sheet name="Parameters" sheetId="5" r:id="rId3"/>
    <sheet name="NYCA" sheetId="3" r:id="rId4"/>
    <sheet name="Gas Gen" sheetId="4" r:id="rId5"/>
    <sheet name="Supply Curves" sheetId="6" r:id="rId6"/>
    <sheet name="SupplyCurvesAux" sheetId="7" r:id="rId7"/>
    <sheet name="LoadProf" sheetId="8" r:id="rId8"/>
    <sheet name="DescPricLoad" sheetId="9" r:id="rId9"/>
  </sheets>
  <externalReferences>
    <externalReference r:id="rId10"/>
  </externalReferences>
  <definedNames>
    <definedName name="_2014_eGRID_Subregion_File" localSheetId="6">#REF!</definedName>
    <definedName name="_2014_eGRID_Subregion_File">#REF!</definedName>
    <definedName name="_xlnm._FilterDatabase" localSheetId="5" hidden="1">'Supply Curves'!$D$1:$I$1</definedName>
    <definedName name="plant_final" localSheetId="6">#REF!</definedName>
    <definedName name="plant_final">#REF!</definedName>
    <definedName name="Renewable_and_Non_Renewable_Generation" localSheetId="6">[1]Contents!#REF!</definedName>
    <definedName name="Renewable_and_Non_Renewable_Generation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2" l="1"/>
  <c r="O51" i="2"/>
  <c r="N51" i="2"/>
  <c r="O49" i="2"/>
  <c r="O48" i="2"/>
  <c r="N48" i="2"/>
  <c r="N42" i="2"/>
  <c r="N40" i="2"/>
  <c r="G28" i="2"/>
  <c r="E4" i="2"/>
  <c r="F28" i="2"/>
  <c r="F43" i="2"/>
  <c r="G43" i="2"/>
  <c r="G45" i="2"/>
  <c r="F45" i="2"/>
  <c r="E8" i="2"/>
  <c r="C9" i="9" l="1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G257" i="6"/>
  <c r="F257" i="6"/>
  <c r="G255" i="6"/>
  <c r="F255" i="6"/>
  <c r="G252" i="6"/>
  <c r="H252" i="6" s="1"/>
  <c r="F252" i="6"/>
  <c r="G254" i="6"/>
  <c r="F254" i="6"/>
  <c r="G253" i="6"/>
  <c r="F253" i="6"/>
  <c r="G251" i="6"/>
  <c r="F251" i="6"/>
  <c r="G250" i="6"/>
  <c r="F250" i="6"/>
  <c r="G249" i="6"/>
  <c r="F249" i="6"/>
  <c r="G248" i="6"/>
  <c r="F248" i="6"/>
  <c r="G244" i="6"/>
  <c r="F244" i="6"/>
  <c r="G247" i="6"/>
  <c r="F247" i="6"/>
  <c r="G246" i="6"/>
  <c r="F246" i="6"/>
  <c r="G245" i="6"/>
  <c r="F245" i="6"/>
  <c r="G243" i="6"/>
  <c r="F243" i="6"/>
  <c r="G242" i="6"/>
  <c r="F242" i="6"/>
  <c r="G240" i="6"/>
  <c r="F240" i="6"/>
  <c r="G241" i="6"/>
  <c r="F241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0" i="6"/>
  <c r="F230" i="6"/>
  <c r="G231" i="6"/>
  <c r="F231" i="6"/>
  <c r="G228" i="6"/>
  <c r="F228" i="6"/>
  <c r="G229" i="6"/>
  <c r="F229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8" i="6"/>
  <c r="F218" i="6"/>
  <c r="G217" i="6"/>
  <c r="F217" i="6"/>
  <c r="G219" i="6"/>
  <c r="F219" i="6"/>
  <c r="G216" i="6"/>
  <c r="F216" i="6"/>
  <c r="G215" i="6"/>
  <c r="F215" i="6"/>
  <c r="G213" i="6"/>
  <c r="F213" i="6"/>
  <c r="G212" i="6"/>
  <c r="F212" i="6"/>
  <c r="G211" i="6"/>
  <c r="F211" i="6"/>
  <c r="G210" i="6"/>
  <c r="F210" i="6"/>
  <c r="G209" i="6"/>
  <c r="F209" i="6"/>
  <c r="G214" i="6"/>
  <c r="F214" i="6"/>
  <c r="G208" i="6"/>
  <c r="F208" i="6"/>
  <c r="G207" i="6"/>
  <c r="F207" i="6"/>
  <c r="G206" i="6"/>
  <c r="F206" i="6"/>
  <c r="G205" i="6"/>
  <c r="F205" i="6"/>
  <c r="G204" i="6"/>
  <c r="F204" i="6"/>
  <c r="G202" i="6"/>
  <c r="F202" i="6"/>
  <c r="G203" i="6"/>
  <c r="H203" i="6" s="1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G177" i="6"/>
  <c r="F177" i="6"/>
  <c r="G176" i="6"/>
  <c r="F176" i="6"/>
  <c r="G175" i="6"/>
  <c r="F175" i="6"/>
  <c r="G174" i="6"/>
  <c r="H174" i="6" s="1"/>
  <c r="F174" i="6"/>
  <c r="G173" i="6"/>
  <c r="F173" i="6"/>
  <c r="G172" i="6"/>
  <c r="F172" i="6"/>
  <c r="G171" i="6"/>
  <c r="H171" i="6" s="1"/>
  <c r="F171" i="6"/>
  <c r="G170" i="6"/>
  <c r="F170" i="6"/>
  <c r="G169" i="6"/>
  <c r="F169" i="6"/>
  <c r="G168" i="6"/>
  <c r="F168" i="6"/>
  <c r="G167" i="6"/>
  <c r="H167" i="6" s="1"/>
  <c r="F167" i="6"/>
  <c r="G166" i="6"/>
  <c r="F166" i="6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H155" i="6" s="1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G148" i="6"/>
  <c r="H148" i="6" s="1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G141" i="6"/>
  <c r="F141" i="6"/>
  <c r="G140" i="6"/>
  <c r="F140" i="6"/>
  <c r="G139" i="6"/>
  <c r="F139" i="6"/>
  <c r="G138" i="6"/>
  <c r="H138" i="6" s="1"/>
  <c r="F138" i="6"/>
  <c r="G137" i="6"/>
  <c r="F137" i="6"/>
  <c r="G136" i="6"/>
  <c r="H136" i="6" s="1"/>
  <c r="F136" i="6"/>
  <c r="G135" i="6"/>
  <c r="F135" i="6"/>
  <c r="G134" i="6"/>
  <c r="F134" i="6"/>
  <c r="G133" i="6"/>
  <c r="F133" i="6"/>
  <c r="G132" i="6"/>
  <c r="F132" i="6"/>
  <c r="G131" i="6"/>
  <c r="H131" i="6" s="1"/>
  <c r="F131" i="6"/>
  <c r="G130" i="6"/>
  <c r="F130" i="6"/>
  <c r="G129" i="6"/>
  <c r="F129" i="6"/>
  <c r="G128" i="6"/>
  <c r="F128" i="6"/>
  <c r="G127" i="6"/>
  <c r="H127" i="6" s="1"/>
  <c r="F127" i="6"/>
  <c r="G126" i="6"/>
  <c r="H126" i="6" s="1"/>
  <c r="F126" i="6"/>
  <c r="G125" i="6"/>
  <c r="F125" i="6"/>
  <c r="G124" i="6"/>
  <c r="F124" i="6"/>
  <c r="G123" i="6"/>
  <c r="F123" i="6"/>
  <c r="G122" i="6"/>
  <c r="H122" i="6" s="1"/>
  <c r="F122" i="6"/>
  <c r="G121" i="6"/>
  <c r="F121" i="6"/>
  <c r="G120" i="6"/>
  <c r="F120" i="6"/>
  <c r="G119" i="6"/>
  <c r="H119" i="6" s="1"/>
  <c r="F119" i="6"/>
  <c r="G118" i="6"/>
  <c r="F118" i="6"/>
  <c r="G117" i="6"/>
  <c r="F117" i="6"/>
  <c r="G116" i="6"/>
  <c r="F116" i="6"/>
  <c r="G115" i="6"/>
  <c r="H115" i="6" s="1"/>
  <c r="F115" i="6"/>
  <c r="G114" i="6"/>
  <c r="F114" i="6"/>
  <c r="G113" i="6"/>
  <c r="F113" i="6"/>
  <c r="G112" i="6"/>
  <c r="F112" i="6"/>
  <c r="G111" i="6"/>
  <c r="F111" i="6"/>
  <c r="G110" i="6"/>
  <c r="H110" i="6" s="1"/>
  <c r="F110" i="6"/>
  <c r="G109" i="6"/>
  <c r="F109" i="6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H94" i="6" s="1"/>
  <c r="G93" i="6"/>
  <c r="F93" i="6"/>
  <c r="G92" i="6"/>
  <c r="F92" i="6"/>
  <c r="H92" i="6" s="1"/>
  <c r="G91" i="6"/>
  <c r="H91" i="6" s="1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G84" i="6"/>
  <c r="H84" i="6" s="1"/>
  <c r="F84" i="6"/>
  <c r="G83" i="6"/>
  <c r="F83" i="6"/>
  <c r="G82" i="6"/>
  <c r="F82" i="6"/>
  <c r="G81" i="6"/>
  <c r="F81" i="6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G68" i="6"/>
  <c r="H68" i="6" s="1"/>
  <c r="F68" i="6"/>
  <c r="G67" i="6"/>
  <c r="F67" i="6"/>
  <c r="G66" i="6"/>
  <c r="F66" i="6"/>
  <c r="G65" i="6"/>
  <c r="F65" i="6"/>
  <c r="G64" i="6"/>
  <c r="F64" i="6"/>
  <c r="G63" i="6"/>
  <c r="H63" i="6" s="1"/>
  <c r="F63" i="6"/>
  <c r="G62" i="6"/>
  <c r="F62" i="6"/>
  <c r="G61" i="6"/>
  <c r="F61" i="6"/>
  <c r="G60" i="6"/>
  <c r="F60" i="6"/>
  <c r="G59" i="6"/>
  <c r="H59" i="6" s="1"/>
  <c r="F59" i="6"/>
  <c r="G58" i="6"/>
  <c r="F58" i="6"/>
  <c r="G57" i="6"/>
  <c r="F57" i="6"/>
  <c r="G56" i="6"/>
  <c r="H56" i="6" s="1"/>
  <c r="F56" i="6"/>
  <c r="G55" i="6"/>
  <c r="F55" i="6"/>
  <c r="G54" i="6"/>
  <c r="F54" i="6"/>
  <c r="G53" i="6"/>
  <c r="F53" i="6"/>
  <c r="G52" i="6"/>
  <c r="H52" i="6" s="1"/>
  <c r="F52" i="6"/>
  <c r="G51" i="6"/>
  <c r="F51" i="6"/>
  <c r="G50" i="6"/>
  <c r="F50" i="6"/>
  <c r="G49" i="6"/>
  <c r="F49" i="6"/>
  <c r="G48" i="6"/>
  <c r="F48" i="6"/>
  <c r="G47" i="6"/>
  <c r="H47" i="6" s="1"/>
  <c r="F47" i="6"/>
  <c r="G46" i="6"/>
  <c r="F46" i="6"/>
  <c r="G45" i="6"/>
  <c r="F45" i="6"/>
  <c r="G44" i="6"/>
  <c r="F44" i="6"/>
  <c r="G43" i="6"/>
  <c r="H43" i="6" s="1"/>
  <c r="F43" i="6"/>
  <c r="G42" i="6"/>
  <c r="F42" i="6"/>
  <c r="G41" i="6"/>
  <c r="F41" i="6"/>
  <c r="G40" i="6"/>
  <c r="H40" i="6" s="1"/>
  <c r="F40" i="6"/>
  <c r="G39" i="6"/>
  <c r="F39" i="6"/>
  <c r="G38" i="6"/>
  <c r="F38" i="6"/>
  <c r="G37" i="6"/>
  <c r="F37" i="6"/>
  <c r="G36" i="6"/>
  <c r="H36" i="6" s="1"/>
  <c r="F36" i="6"/>
  <c r="G35" i="6"/>
  <c r="H35" i="6" s="1"/>
  <c r="F35" i="6"/>
  <c r="G34" i="6"/>
  <c r="F34" i="6"/>
  <c r="G33" i="6"/>
  <c r="F33" i="6"/>
  <c r="G32" i="6"/>
  <c r="F32" i="6"/>
  <c r="G31" i="6"/>
  <c r="H31" i="6" s="1"/>
  <c r="F31" i="6"/>
  <c r="G30" i="6"/>
  <c r="F30" i="6"/>
  <c r="G29" i="6"/>
  <c r="F29" i="6"/>
  <c r="G28" i="6"/>
  <c r="H28" i="6" s="1"/>
  <c r="F28" i="6"/>
  <c r="G27" i="6"/>
  <c r="F27" i="6"/>
  <c r="G26" i="6"/>
  <c r="F26" i="6"/>
  <c r="G25" i="6"/>
  <c r="F25" i="6"/>
  <c r="G24" i="6"/>
  <c r="F24" i="6"/>
  <c r="G23" i="6"/>
  <c r="H23" i="6" s="1"/>
  <c r="F23" i="6"/>
  <c r="G22" i="6"/>
  <c r="F22" i="6"/>
  <c r="G21" i="6"/>
  <c r="H21" i="6" s="1"/>
  <c r="F21" i="6"/>
  <c r="G20" i="6"/>
  <c r="F20" i="6"/>
  <c r="G19" i="6"/>
  <c r="F19" i="6"/>
  <c r="G18" i="6"/>
  <c r="F18" i="6"/>
  <c r="G17" i="6"/>
  <c r="F17" i="6"/>
  <c r="G16" i="6"/>
  <c r="H16" i="6" s="1"/>
  <c r="F16" i="6"/>
  <c r="G15" i="6"/>
  <c r="F15" i="6"/>
  <c r="G14" i="6"/>
  <c r="F14" i="6"/>
  <c r="G13" i="6"/>
  <c r="F13" i="6"/>
  <c r="G12" i="6"/>
  <c r="H12" i="6" s="1"/>
  <c r="F12" i="6"/>
  <c r="G11" i="6"/>
  <c r="H11" i="6" s="1"/>
  <c r="F11" i="6"/>
  <c r="G10" i="6"/>
  <c r="F10" i="6"/>
  <c r="G9" i="6"/>
  <c r="F9" i="6"/>
  <c r="G8" i="6"/>
  <c r="F8" i="6"/>
  <c r="G7" i="6"/>
  <c r="H7" i="6" s="1"/>
  <c r="F7" i="6"/>
  <c r="G6" i="6"/>
  <c r="F6" i="6"/>
  <c r="G5" i="6"/>
  <c r="F5" i="6"/>
  <c r="G4" i="6"/>
  <c r="H4" i="6" s="1"/>
  <c r="F4" i="6"/>
  <c r="G3" i="6"/>
  <c r="F3" i="6"/>
  <c r="F2" i="6"/>
  <c r="J11" i="2"/>
  <c r="H6" i="2"/>
  <c r="E3" i="2"/>
  <c r="G3" i="2" s="1"/>
  <c r="G40" i="2"/>
  <c r="N33" i="2" s="1"/>
  <c r="F13" i="4"/>
  <c r="G13" i="4"/>
  <c r="F14" i="4"/>
  <c r="G14" i="4"/>
  <c r="F15" i="4"/>
  <c r="G15" i="4"/>
  <c r="G18" i="4"/>
  <c r="G12" i="4"/>
  <c r="F12" i="4"/>
  <c r="C18" i="4"/>
  <c r="H3" i="6" l="1"/>
  <c r="H5" i="6"/>
  <c r="H13" i="6"/>
  <c r="H15" i="6"/>
  <c r="H17" i="6"/>
  <c r="H176" i="6"/>
  <c r="H253" i="6"/>
  <c r="H53" i="6"/>
  <c r="H65" i="6"/>
  <c r="H69" i="6"/>
  <c r="H81" i="6"/>
  <c r="H95" i="6"/>
  <c r="H109" i="6"/>
  <c r="H37" i="6"/>
  <c r="H49" i="6"/>
  <c r="H128" i="6"/>
  <c r="H130" i="6"/>
  <c r="H132" i="6"/>
  <c r="H140" i="6"/>
  <c r="H142" i="6"/>
  <c r="H178" i="6"/>
  <c r="H22" i="6"/>
  <c r="H24" i="6"/>
  <c r="H32" i="6"/>
  <c r="H34" i="6"/>
  <c r="H42" i="6"/>
  <c r="H44" i="6"/>
  <c r="H46" i="6"/>
  <c r="H48" i="6"/>
  <c r="H111" i="6"/>
  <c r="H121" i="6"/>
  <c r="H123" i="6"/>
  <c r="H125" i="6"/>
  <c r="H159" i="6"/>
  <c r="H173" i="6"/>
  <c r="H175" i="6"/>
  <c r="H6" i="6"/>
  <c r="H8" i="6"/>
  <c r="H10" i="6"/>
  <c r="H25" i="6"/>
  <c r="H27" i="6"/>
  <c r="H58" i="6"/>
  <c r="H60" i="6"/>
  <c r="H62" i="6"/>
  <c r="H64" i="6"/>
  <c r="H85" i="6"/>
  <c r="H112" i="6"/>
  <c r="H114" i="6"/>
  <c r="H116" i="6"/>
  <c r="H118" i="6"/>
  <c r="H120" i="6"/>
  <c r="H137" i="6"/>
  <c r="H139" i="6"/>
  <c r="H156" i="6"/>
  <c r="H158" i="6"/>
  <c r="H166" i="6"/>
  <c r="H168" i="6"/>
  <c r="H205" i="6"/>
  <c r="H214" i="6"/>
  <c r="H212" i="6"/>
  <c r="H219" i="6"/>
  <c r="H221" i="6"/>
  <c r="H225" i="6"/>
  <c r="H228" i="6"/>
  <c r="H233" i="6"/>
  <c r="H237" i="6"/>
  <c r="H240" i="6"/>
  <c r="H246" i="6"/>
  <c r="H249" i="6"/>
  <c r="H254" i="6"/>
  <c r="H256" i="6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L201" i="6" s="1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P33" i="2" s="1"/>
  <c r="F34" i="2"/>
  <c r="G34" i="2"/>
  <c r="G42" i="2"/>
  <c r="F42" i="2"/>
  <c r="H11" i="3"/>
  <c r="L6" i="3" s="1"/>
  <c r="B22" i="3"/>
  <c r="C6" i="3" s="1"/>
  <c r="N202" i="6" l="1"/>
  <c r="N35" i="2"/>
  <c r="G4" i="2"/>
  <c r="J6" i="2" s="1"/>
  <c r="J7" i="2" s="1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N32" i="2" s="1"/>
  <c r="G37" i="2"/>
  <c r="F37" i="2"/>
  <c r="P31" i="2" l="1"/>
  <c r="P34" i="2"/>
  <c r="N30" i="2"/>
  <c r="G30" i="2"/>
  <c r="F30" i="2"/>
  <c r="F20" i="2" s="1"/>
  <c r="G42" i="1"/>
  <c r="K32" i="1"/>
  <c r="G41" i="1"/>
  <c r="F41" i="1"/>
  <c r="F42" i="1" s="1"/>
  <c r="K33" i="1" s="1"/>
  <c r="G39" i="1"/>
  <c r="G37" i="1"/>
  <c r="G28" i="1" s="1"/>
  <c r="F37" i="1"/>
  <c r="F34" i="1"/>
  <c r="F33" i="1"/>
  <c r="F32" i="1"/>
  <c r="G34" i="1"/>
  <c r="G33" i="1"/>
  <c r="G32" i="1"/>
  <c r="G31" i="1"/>
  <c r="F31" i="1"/>
  <c r="E3" i="1"/>
  <c r="F28" i="1" s="1"/>
  <c r="G20" i="2" l="1"/>
  <c r="G19" i="2" s="1"/>
  <c r="G18" i="2" s="1"/>
  <c r="J30" i="2"/>
  <c r="N31" i="2"/>
  <c r="N37" i="2" s="1"/>
  <c r="K30" i="1"/>
  <c r="F30" i="1"/>
  <c r="G30" i="1"/>
  <c r="K31" i="1" s="1"/>
  <c r="E5" i="1"/>
  <c r="K35" i="1" l="1"/>
  <c r="I44" i="1" s="1"/>
</calcChain>
</file>

<file path=xl/sharedStrings.xml><?xml version="1.0" encoding="utf-8"?>
<sst xmlns="http://schemas.openxmlformats.org/spreadsheetml/2006/main" count="690" uniqueCount="99">
  <si>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</si>
  <si>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</si>
  <si>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</si>
  <si>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</si>
  <si>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</si>
  <si>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</si>
  <si>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</si>
  <si>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</si>
  <si>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</si>
  <si>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</si>
  <si>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</si>
  <si>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</si>
  <si>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</si>
  <si>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</si>
  <si>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</si>
  <si>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</si>
  <si>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</si>
  <si>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</si>
  <si>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</si>
  <si>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</si>
  <si>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</si>
  <si>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</si>
  <si>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</si>
  <si>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</si>
  <si>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</si>
  <si>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</si>
  <si>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</si>
  <si>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</si>
  <si>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</si>
  <si>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</si>
  <si>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</si>
  <si>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</si>
  <si>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</si>
  <si>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</si>
  <si>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</si>
  <si>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</si>
  <si>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</si>
  <si>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</si>
  <si>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[000 USD]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</si>
  <si>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</si>
  <si>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</si>
  <si>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</si>
  <si>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</si>
  <si>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</si>
  <si>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</si>
  <si>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</si>
  <si>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</si>
  <si>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</si>
  <si>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</si>
  <si>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</si>
  <si>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</si>
  <si>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</si>
  <si>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</si>
  <si>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</si>
  <si>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</si>
  <si>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</si>
  <si>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</si>
  <si>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</si>
  <si>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</si>
  <si>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</si>
  <si>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</si>
  <si>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</si>
  <si>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</si>
  <si>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</si>
  <si>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</si>
  <si>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</si>
  <si>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</si>
  <si>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</si>
  <si>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</si>
  <si>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</si>
  <si>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</si>
  <si>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</si>
  <si>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</si>
  <si>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</si>
  <si>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</si>
  <si>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</si>
  <si>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</si>
  <si>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</si>
  <si>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</si>
  <si>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</si>
  <si>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</si>
  <si>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</si>
  <si>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</si>
  <si>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</si>
  <si>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</si>
  <si>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</si>
  <si>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</si>
  <si>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</si>
  <si>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</si>
  <si>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t>SSC</t>
  </si>
  <si>
    <t>Load</t>
  </si>
  <si>
    <t>LoadCO2</t>
  </si>
  <si>
    <t>Total</t>
  </si>
  <si>
    <t>Annual</t>
  </si>
  <si>
    <t>Csource+NG</t>
  </si>
  <si>
    <t>Zecs Savings</t>
  </si>
  <si>
    <t>ZECs Savings</t>
  </si>
  <si>
    <t>Annual Load</t>
  </si>
  <si>
    <t>[TWh/year]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</si>
</sst>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00"/>
    <numFmt numFmtId="167" formatCode="[$-409]m/d/yy\ h:mm\ AM/PM;@"/>
    <numFmt numFmtId="172" formatCode="#,##0.0"/>
  </numFmts>
  <fonts count="1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0" fillId="0" borderId="0" xfId="0" applyFont="1"/>
    <xf numFmtId="0" fontId="11" fillId="0" borderId="0" xfId="0" applyFont="1" applyFill="1" applyBorder="1"/>
    <xf numFmtId="167" fontId="11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months'!$J$30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months'!$J$30:$J$33</c:f>
              <c:strCache>
                <c:ptCount val="4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Externality Gain</c:v>
                </c:pt>
              </c:strCache>
            </c:strRef>
          </c:cat>
          <c:val>
            <c:numRef>
              <c:f>'4 months'!$K$30</c:f>
              <c:numCache>
                <c:formatCode>0</c:formatCode>
                <c:ptCount val="1"/>
                <c:pt idx="0">
                  <c:v>-917.75306106373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B-D045-B2F5-EECAF6000F0B}"/>
            </c:ext>
          </c:extLst>
        </c:ser>
        <c:ser>
          <c:idx val="1"/>
          <c:order val="1"/>
          <c:tx>
            <c:strRef>
              <c:f>'4 months'!$J$31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months'!$K$31</c:f>
              <c:numCache>
                <c:formatCode>0</c:formatCode>
                <c:ptCount val="1"/>
                <c:pt idx="0">
                  <c:v>546.43500717369784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B-D045-B2F5-EECAF6000F0B}"/>
            </c:ext>
          </c:extLst>
        </c:ser>
        <c:ser>
          <c:idx val="2"/>
          <c:order val="2"/>
          <c:tx>
            <c:strRef>
              <c:f>'4 months'!$J$32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months'!$K$32</c:f>
              <c:numCache>
                <c:formatCode>0</c:formatCode>
                <c:ptCount val="1"/>
                <c:pt idx="0">
                  <c:v>372.41827717091797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B-D045-B2F5-EECAF6000F0B}"/>
            </c:ext>
          </c:extLst>
        </c:ser>
        <c:ser>
          <c:idx val="3"/>
          <c:order val="3"/>
          <c:tx>
            <c:strRef>
              <c:f>'4 months'!$J$33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 months'!$K$33</c:f>
              <c:numCache>
                <c:formatCode>0</c:formatCode>
                <c:ptCount val="1"/>
                <c:pt idx="0">
                  <c:v>0.76073466226318942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B-D045-B2F5-EECAF6000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years'!$N$30</c:f>
              <c:numCache>
                <c:formatCode>#,##0</c:formatCode>
                <c:ptCount val="1"/>
                <c:pt idx="0">
                  <c:v>-3233.5043471875997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years'!$N$31</c:f>
              <c:numCache>
                <c:formatCode>#,##0</c:formatCode>
                <c:ptCount val="1"/>
                <c:pt idx="0">
                  <c:v>2222.6290768478384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years'!$N$32</c:f>
              <c:numCache>
                <c:formatCode>#,##0</c:formatCode>
                <c:ptCount val="1"/>
                <c:pt idx="0">
                  <c:v>2097.8409386230601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years'!$N$35</c:f>
              <c:numCache>
                <c:formatCode>#,##0</c:formatCode>
                <c:ptCount val="1"/>
                <c:pt idx="0">
                  <c:v>515.88639346720356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years'!$N$37</c:f>
              <c:numCache>
                <c:formatCode>#,##0</c:formatCode>
                <c:ptCount val="1"/>
                <c:pt idx="0">
                  <c:v>3046.9437311148386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EB5-6046-B059-1341A932056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EB5-6046-B059-1341A932056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B5-6046-B059-1341A932056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B5-6046-B059-1341A932056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B5-6046-B059-1341A932056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889000</xdr:colOff>
      <xdr:row>48</xdr:row>
      <xdr:rowOff>82550</xdr:rowOff>
    </xdr:from>
    <xdr:to>
      <xdr:col>13</xdr:col>
      <xdr:colOff>393700</xdr:colOff>
      <xdr:row>76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35993-B789-1644-9755-6066B1A8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47</xdr:row>
      <xdr:rowOff>57150</xdr:rowOff>
    </xdr:from>
    <xdr:to>
      <xdr:col>11</xdr:col>
      <xdr:colOff>622300</xdr:colOff>
      <xdr:row>75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16</xdr:row>
      <xdr:rowOff>76200</xdr:rowOff>
    </xdr:from>
    <xdr:to>
      <xdr:col>13</xdr:col>
      <xdr:colOff>469900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5</xdr:row>
      <xdr:rowOff>114300</xdr:rowOff>
    </xdr:from>
    <xdr:to>
      <xdr:col>21</xdr:col>
      <xdr:colOff>228600</xdr:colOff>
      <xdr:row>34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6719-0276-C945-A58A-5AD7986167E8}">
  <dimension ref="A3:K46"/>
  <sheetViews>
    <sheetView showGridLines="0" workbookViewId="0">
      <selection sqref="A1:XFD1048576"/>
    </sheetView>
  </sheetViews>
  <sheetFormatPr baseColWidth="10" defaultRowHeight="16"/>
  <cols>
    <col min="5" max="5" width="20.5" bestFit="1" customWidth="1"/>
    <col min="6" max="7" width="15.33203125" style="1" customWidth="1"/>
    <col min="8" max="8" width="12.1640625" customWidth="1"/>
  </cols>
  <sheetData>
    <row r="3" spans="1:5">
      <c r="A3" t="s">
        <v>0</v>
      </c>
      <c r="C3">
        <v>8626818.7043136302</v>
      </c>
      <c r="E3">
        <f>C3+C7+C11+C15</f>
        <v>49365130.099999949</v>
      </c>
    </row>
    <row r="4" spans="1:5">
      <c r="A4" t="s">
        <v>1</v>
      </c>
      <c r="C4">
        <v>305603041.74923599</v>
      </c>
    </row>
    <row r="5" spans="1:5">
      <c r="A5" t="s">
        <v>2</v>
      </c>
      <c r="C5">
        <v>8626818.7043136302</v>
      </c>
      <c r="E5">
        <f>F37/E3</f>
        <v>3.5989128899143763E-5</v>
      </c>
    </row>
    <row r="6" spans="1:5">
      <c r="A6" t="s">
        <v>3</v>
      </c>
      <c r="C6">
        <v>463153191.24238402</v>
      </c>
    </row>
    <row r="7" spans="1:5">
      <c r="A7" t="s">
        <v>4</v>
      </c>
      <c r="C7">
        <v>1265670.26185032</v>
      </c>
    </row>
    <row r="8" spans="1:5">
      <c r="A8" t="s">
        <v>5</v>
      </c>
      <c r="C8">
        <v>44836074.007166304</v>
      </c>
    </row>
    <row r="9" spans="1:5">
      <c r="A9" t="s">
        <v>6</v>
      </c>
      <c r="C9">
        <v>1265670.26185032</v>
      </c>
    </row>
    <row r="10" spans="1:5">
      <c r="A10" t="s">
        <v>7</v>
      </c>
      <c r="C10">
        <v>67950798.658078894</v>
      </c>
    </row>
    <row r="11" spans="1:5">
      <c r="A11" t="s">
        <v>8</v>
      </c>
      <c r="C11">
        <v>13529682.122918</v>
      </c>
    </row>
    <row r="12" spans="1:5">
      <c r="A12" t="s">
        <v>9</v>
      </c>
      <c r="C12">
        <v>479285835.53013998</v>
      </c>
    </row>
    <row r="13" spans="1:5">
      <c r="A13" t="s">
        <v>10</v>
      </c>
      <c r="C13">
        <v>13529682.122918</v>
      </c>
    </row>
    <row r="14" spans="1:5">
      <c r="A14" t="s">
        <v>11</v>
      </c>
      <c r="C14">
        <v>726376160.95852304</v>
      </c>
    </row>
    <row r="15" spans="1:5">
      <c r="A15" t="s">
        <v>12</v>
      </c>
      <c r="C15">
        <v>25942959.010917999</v>
      </c>
    </row>
    <row r="16" spans="1:5">
      <c r="A16" t="s">
        <v>13</v>
      </c>
      <c r="C16">
        <v>204608256.69712299</v>
      </c>
    </row>
    <row r="17" spans="1:11">
      <c r="A17" t="s">
        <v>14</v>
      </c>
      <c r="C17">
        <v>25942959.010917999</v>
      </c>
    </row>
    <row r="18" spans="1:11">
      <c r="A18" t="s">
        <v>15</v>
      </c>
      <c r="C18">
        <v>323288064.29837698</v>
      </c>
    </row>
    <row r="19" spans="1:11">
      <c r="A19" t="s">
        <v>16</v>
      </c>
      <c r="C19">
        <v>10366083.6620328</v>
      </c>
    </row>
    <row r="20" spans="1:11">
      <c r="A20" t="s">
        <v>17</v>
      </c>
      <c r="C20">
        <v>10344952.143636599</v>
      </c>
    </row>
    <row r="21" spans="1:11">
      <c r="A21" t="s">
        <v>18</v>
      </c>
      <c r="C21">
        <v>1776608030.2918999</v>
      </c>
    </row>
    <row r="22" spans="1:11">
      <c r="A22" t="s">
        <v>19</v>
      </c>
      <c r="C22">
        <v>2694361091.3556299</v>
      </c>
    </row>
    <row r="23" spans="1:11">
      <c r="A23" t="s">
        <v>20</v>
      </c>
      <c r="C23">
        <v>372418277.17091799</v>
      </c>
    </row>
    <row r="26" spans="1:11">
      <c r="E26" s="5"/>
      <c r="F26" s="6" t="s">
        <v>21</v>
      </c>
      <c r="G26" s="7" t="s">
        <v>31</v>
      </c>
      <c r="H26" s="8"/>
    </row>
    <row r="27" spans="1:11" ht="10" customHeight="1">
      <c r="E27" s="5"/>
      <c r="F27" s="9"/>
      <c r="G27" s="9"/>
      <c r="H27" s="10"/>
    </row>
    <row r="28" spans="1:11">
      <c r="C28">
        <v>1000000</v>
      </c>
      <c r="E28" s="11" t="s">
        <v>32</v>
      </c>
      <c r="F28" s="12">
        <f>F37*C28/$E$3</f>
        <v>35.989128899143765</v>
      </c>
      <c r="G28" s="13">
        <f>G37*C28/$E$3</f>
        <v>54.58024897123957</v>
      </c>
      <c r="H28" s="14" t="s">
        <v>33</v>
      </c>
      <c r="J28" t="s">
        <v>39</v>
      </c>
    </row>
    <row r="29" spans="1:11" ht="10" customHeight="1">
      <c r="C29">
        <v>1000</v>
      </c>
      <c r="E29" s="5"/>
      <c r="F29" s="15"/>
      <c r="G29" s="15"/>
      <c r="H29" s="14"/>
    </row>
    <row r="30" spans="1:11">
      <c r="E30" s="11" t="s">
        <v>22</v>
      </c>
      <c r="F30" s="16">
        <f>SUM(F31:F34)</f>
        <v>1034.3332079836653</v>
      </c>
      <c r="G30" s="17">
        <f>SUM(G31:G34)</f>
        <v>1580.7682151573631</v>
      </c>
      <c r="H30" s="14"/>
      <c r="J30" t="s">
        <v>27</v>
      </c>
      <c r="K30" s="22">
        <f>F37-G37</f>
        <v>-917.75306106373</v>
      </c>
    </row>
    <row r="31" spans="1:11">
      <c r="E31" s="18" t="s">
        <v>24</v>
      </c>
      <c r="F31" s="19">
        <f>C8/C28</f>
        <v>44.836074007166303</v>
      </c>
      <c r="G31" s="20">
        <f>C10/C28</f>
        <v>67.950798658078895</v>
      </c>
      <c r="H31" s="72" t="s">
        <v>34</v>
      </c>
      <c r="J31" t="s">
        <v>22</v>
      </c>
      <c r="K31" s="22">
        <f>G30-F30</f>
        <v>546.43500717369784</v>
      </c>
    </row>
    <row r="32" spans="1:11">
      <c r="E32" s="18" t="s">
        <v>25</v>
      </c>
      <c r="F32" s="19">
        <f>C12/C28</f>
        <v>479.28583553013999</v>
      </c>
      <c r="G32" s="20">
        <f>C14/C28</f>
        <v>726.37616095852309</v>
      </c>
      <c r="H32" s="72"/>
      <c r="J32" t="s">
        <v>29</v>
      </c>
      <c r="K32" s="22">
        <f>G39</f>
        <v>372.41827717091797</v>
      </c>
    </row>
    <row r="33" spans="5:11">
      <c r="E33" s="18" t="s">
        <v>23</v>
      </c>
      <c r="F33" s="19">
        <f>C4/C28</f>
        <v>305.60304174923601</v>
      </c>
      <c r="G33" s="20">
        <f>C6/C28</f>
        <v>463.15319124238403</v>
      </c>
      <c r="H33" s="72"/>
      <c r="J33" t="s">
        <v>35</v>
      </c>
      <c r="K33" s="22">
        <f>F42-G42</f>
        <v>0.76073466226318942</v>
      </c>
    </row>
    <row r="34" spans="5:11">
      <c r="E34" s="18" t="s">
        <v>26</v>
      </c>
      <c r="F34" s="19">
        <f>C16/C28</f>
        <v>204.60825669712298</v>
      </c>
      <c r="G34" s="20">
        <f>C18/C28</f>
        <v>323.28806429837698</v>
      </c>
      <c r="H34" s="72"/>
    </row>
    <row r="35" spans="5:11" ht="10" customHeight="1">
      <c r="E35" s="5"/>
      <c r="F35" s="15"/>
      <c r="G35" s="15"/>
      <c r="H35" s="14"/>
      <c r="K35" s="22">
        <f>SUM(K30:K33)</f>
        <v>1.8609579431490033</v>
      </c>
    </row>
    <row r="36" spans="5:11" ht="10" customHeight="1">
      <c r="E36" s="5"/>
      <c r="F36" s="15"/>
      <c r="G36" s="15"/>
      <c r="H36" s="14"/>
    </row>
    <row r="37" spans="5:11">
      <c r="E37" s="11" t="s">
        <v>28</v>
      </c>
      <c r="F37" s="16">
        <f>C21/C28</f>
        <v>1776.6080302918999</v>
      </c>
      <c r="G37" s="17">
        <f>C22/C28</f>
        <v>2694.3610913556299</v>
      </c>
      <c r="H37" s="4" t="s">
        <v>34</v>
      </c>
    </row>
    <row r="38" spans="5:11" ht="10" customHeight="1">
      <c r="E38" s="5"/>
      <c r="F38" s="15"/>
      <c r="G38" s="15"/>
      <c r="H38" s="14"/>
    </row>
    <row r="39" spans="5:11">
      <c r="E39" s="11" t="s">
        <v>29</v>
      </c>
      <c r="F39" s="16"/>
      <c r="G39" s="17">
        <f>C23/C28</f>
        <v>372.41827717091797</v>
      </c>
      <c r="H39" s="4" t="s">
        <v>34</v>
      </c>
    </row>
    <row r="40" spans="5:11" ht="10" customHeight="1">
      <c r="E40" s="5"/>
      <c r="F40" s="15"/>
      <c r="G40" s="15"/>
      <c r="H40" s="14"/>
    </row>
    <row r="41" spans="5:11">
      <c r="E41" s="5" t="s">
        <v>30</v>
      </c>
      <c r="F41" s="15">
        <f>C19/C29</f>
        <v>10366.083662032799</v>
      </c>
      <c r="G41" s="21">
        <f>C20/C29</f>
        <v>10344.952143636599</v>
      </c>
      <c r="H41" s="14" t="s">
        <v>37</v>
      </c>
    </row>
    <row r="42" spans="5:11">
      <c r="E42" s="11" t="s">
        <v>36</v>
      </c>
      <c r="F42" s="12">
        <f>F41*36/C29</f>
        <v>373.17901183318077</v>
      </c>
      <c r="G42" s="13">
        <f>G41*36/C29</f>
        <v>372.41827717091758</v>
      </c>
      <c r="H42" s="4" t="s">
        <v>38</v>
      </c>
    </row>
    <row r="43" spans="5:11">
      <c r="H43" s="3"/>
    </row>
    <row r="44" spans="5:11">
      <c r="H44" s="2"/>
      <c r="I44" s="22">
        <f>K35</f>
        <v>1.8609579431490033</v>
      </c>
    </row>
    <row r="45" spans="5:11">
      <c r="H45" s="2"/>
    </row>
    <row r="46" spans="5:11">
      <c r="H46" s="2"/>
    </row>
  </sheetData>
  <mergeCells count="1"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2:P51"/>
  <sheetViews>
    <sheetView showGridLines="0" tabSelected="1" topLeftCell="A18" workbookViewId="0">
      <selection activeCell="D26" sqref="D26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</cols>
  <sheetData>
    <row r="2" spans="1:14">
      <c r="E2" t="s">
        <v>92</v>
      </c>
      <c r="G2" s="1" t="s">
        <v>93</v>
      </c>
    </row>
    <row r="3" spans="1:14">
      <c r="A3" t="s">
        <v>0</v>
      </c>
      <c r="C3">
        <v>52498042.271474302</v>
      </c>
      <c r="E3">
        <f>C3+C7+C11+C15</f>
        <v>317484470.79999971</v>
      </c>
      <c r="F3" s="1" t="s">
        <v>90</v>
      </c>
      <c r="G3" s="1">
        <f>E3/2</f>
        <v>158742235.39999986</v>
      </c>
    </row>
    <row r="4" spans="1:14" ht="17">
      <c r="A4" t="s">
        <v>1</v>
      </c>
      <c r="C4">
        <v>2158663855.5868101</v>
      </c>
      <c r="E4">
        <f>C5+C9+C13+C17</f>
        <v>289156293.86907768</v>
      </c>
      <c r="F4" s="1" t="s">
        <v>91</v>
      </c>
      <c r="G4" s="1">
        <f>F42/2</f>
        <v>36301.768501253653</v>
      </c>
      <c r="N4" s="23"/>
    </row>
    <row r="5" spans="1:14" ht="17">
      <c r="A5" t="s">
        <v>2</v>
      </c>
      <c r="C5">
        <v>52498042.271474302</v>
      </c>
      <c r="N5" s="23"/>
    </row>
    <row r="6" spans="1:14" ht="17">
      <c r="A6" t="s">
        <v>3</v>
      </c>
      <c r="C6">
        <v>2927866257.8510399</v>
      </c>
      <c r="G6" s="1">
        <v>31110393.202</v>
      </c>
      <c r="H6" s="1">
        <f>G6/1000</f>
        <v>31110.393201999999</v>
      </c>
      <c r="J6">
        <f>G4-H6</f>
        <v>5191.3752992536538</v>
      </c>
      <c r="N6" s="23"/>
    </row>
    <row r="7" spans="1:14" ht="17">
      <c r="A7" t="s">
        <v>4</v>
      </c>
      <c r="C7">
        <v>7702168.4569703899</v>
      </c>
      <c r="J7" s="25">
        <f>J6/H6</f>
        <v>0.16686948524070455</v>
      </c>
      <c r="N7" s="23"/>
    </row>
    <row r="8" spans="1:14" ht="17">
      <c r="A8" t="s">
        <v>5</v>
      </c>
      <c r="C8">
        <v>316705003.43089998</v>
      </c>
      <c r="E8">
        <f>F37/E3</f>
        <v>4.2031282080012253E-5</v>
      </c>
      <c r="N8" s="23"/>
    </row>
    <row r="9" spans="1:14" ht="17">
      <c r="A9" t="s">
        <v>6</v>
      </c>
      <c r="C9">
        <v>7702168.4569703899</v>
      </c>
      <c r="N9" s="23"/>
    </row>
    <row r="10" spans="1:14" ht="17">
      <c r="A10" t="s">
        <v>7</v>
      </c>
      <c r="C10">
        <v>429557335.12564999</v>
      </c>
      <c r="N10" s="23"/>
    </row>
    <row r="11" spans="1:14" ht="17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N11" s="23"/>
    </row>
    <row r="12" spans="1:14" ht="17">
      <c r="A12" t="s">
        <v>9</v>
      </c>
      <c r="C12">
        <v>3385493166.9907799</v>
      </c>
      <c r="H12" s="1">
        <v>42.141114695835299</v>
      </c>
      <c r="N12" s="23"/>
    </row>
    <row r="13" spans="1:14" ht="17">
      <c r="A13" t="s">
        <v>10</v>
      </c>
      <c r="C13">
        <v>82334154.495839998</v>
      </c>
      <c r="N13" s="23"/>
    </row>
    <row r="14" spans="1:14" ht="17">
      <c r="A14" t="s">
        <v>11</v>
      </c>
      <c r="C14">
        <v>4591854903.2837</v>
      </c>
      <c r="N14" s="23"/>
    </row>
    <row r="15" spans="1:14" ht="17">
      <c r="A15" t="s">
        <v>12</v>
      </c>
      <c r="C15">
        <v>174950105.57571501</v>
      </c>
      <c r="N15" s="23"/>
    </row>
    <row r="16" spans="1:14" ht="17">
      <c r="A16" t="s">
        <v>13</v>
      </c>
      <c r="C16">
        <v>1624503438.6164601</v>
      </c>
      <c r="N16" s="23"/>
    </row>
    <row r="17" spans="1:16" ht="17">
      <c r="A17" t="s">
        <v>14</v>
      </c>
      <c r="C17">
        <v>146621928.644793</v>
      </c>
      <c r="N17" s="23"/>
    </row>
    <row r="18" spans="1:16" ht="17">
      <c r="A18" t="s">
        <v>15</v>
      </c>
      <c r="C18">
        <v>1758716045.2124</v>
      </c>
      <c r="G18" s="1">
        <f>G19*1000000</f>
        <v>-1086965668.2832983</v>
      </c>
      <c r="N18" s="23"/>
    </row>
    <row r="19" spans="1:16" ht="17">
      <c r="A19" t="s">
        <v>16</v>
      </c>
      <c r="C19">
        <v>72603537.002507299</v>
      </c>
      <c r="G19" s="28">
        <f>G20-F20</f>
        <v>-1086.9656682832983</v>
      </c>
      <c r="N19" s="23"/>
    </row>
    <row r="20" spans="1:16" ht="17">
      <c r="A20" t="s">
        <v>17</v>
      </c>
      <c r="C20">
        <v>58273359.406196102</v>
      </c>
      <c r="F20" s="28">
        <f>F37-F30</f>
        <v>5858.9138835932508</v>
      </c>
      <c r="G20" s="28">
        <f>G37-G30-G39</f>
        <v>4771.9482153099525</v>
      </c>
      <c r="N20" s="23"/>
    </row>
    <row r="21" spans="1:16" ht="17">
      <c r="A21" t="s">
        <v>18</v>
      </c>
      <c r="C21">
        <v>13344279348.218201</v>
      </c>
      <c r="N21" s="23"/>
    </row>
    <row r="22" spans="1:16" ht="17">
      <c r="A22" t="s">
        <v>19</v>
      </c>
      <c r="C22">
        <v>16577783695.4058</v>
      </c>
      <c r="N22" s="23"/>
    </row>
    <row r="23" spans="1:16" ht="17">
      <c r="A23" t="s">
        <v>20</v>
      </c>
      <c r="C23">
        <v>2097840938.62306</v>
      </c>
      <c r="N23" s="23"/>
    </row>
    <row r="24" spans="1:16" ht="17">
      <c r="N24" s="23"/>
    </row>
    <row r="25" spans="1:16" ht="17">
      <c r="C25" s="23"/>
    </row>
    <row r="26" spans="1:16">
      <c r="E26" s="5"/>
      <c r="F26" s="6" t="s">
        <v>21</v>
      </c>
      <c r="G26" s="7" t="s">
        <v>31</v>
      </c>
      <c r="H26" s="10"/>
      <c r="I26" s="10"/>
      <c r="J26" s="71" t="s">
        <v>43</v>
      </c>
    </row>
    <row r="27" spans="1:16" ht="10" customHeight="1">
      <c r="E27" s="5"/>
      <c r="F27" s="9"/>
      <c r="G27" s="9"/>
      <c r="J27" s="73" t="s">
        <v>44</v>
      </c>
      <c r="K27" s="10"/>
    </row>
    <row r="28" spans="1:16">
      <c r="C28">
        <v>1000000</v>
      </c>
      <c r="E28" s="11" t="s">
        <v>32</v>
      </c>
      <c r="F28" s="12">
        <f>F37*C28/$E$3</f>
        <v>42.031282080012254</v>
      </c>
      <c r="G28" s="13">
        <f>G37*C28/$E$4</f>
        <v>57.331567899095361</v>
      </c>
      <c r="H28" s="14" t="s">
        <v>33</v>
      </c>
      <c r="I28" s="14"/>
      <c r="J28" s="73"/>
      <c r="M28" t="s">
        <v>39</v>
      </c>
    </row>
    <row r="29" spans="1:16" ht="10" customHeight="1">
      <c r="C29">
        <v>1000</v>
      </c>
      <c r="E29" s="5"/>
      <c r="F29" s="15"/>
      <c r="G29" s="15"/>
      <c r="H29" s="14"/>
      <c r="I29" s="14"/>
      <c r="J29" s="73"/>
    </row>
    <row r="30" spans="1:16">
      <c r="E30" s="11" t="s">
        <v>22</v>
      </c>
      <c r="F30" s="46">
        <f>SUM(F31:F34)</f>
        <v>7485.3654646249497</v>
      </c>
      <c r="G30" s="47">
        <f>SUM(G31:G34)</f>
        <v>9707.9945414727881</v>
      </c>
      <c r="H30" s="14"/>
      <c r="I30" s="14"/>
      <c r="J30" s="16">
        <f>(G30-F30)*1000000/E3</f>
        <v>7.000748953948019</v>
      </c>
      <c r="M30" t="s">
        <v>27</v>
      </c>
      <c r="N30" s="52">
        <f>F37-G37</f>
        <v>-3233.5043471875997</v>
      </c>
    </row>
    <row r="31" spans="1:16">
      <c r="E31" s="18" t="s">
        <v>24</v>
      </c>
      <c r="F31" s="48">
        <f>C8/C28</f>
        <v>316.70500343089998</v>
      </c>
      <c r="G31" s="49">
        <f>C10/C28</f>
        <v>429.55733512565001</v>
      </c>
      <c r="H31" s="72" t="s">
        <v>34</v>
      </c>
      <c r="I31" s="14"/>
      <c r="J31" s="19">
        <f>(G31-F31)*1000000/C7</f>
        <v>14.652020703678552</v>
      </c>
      <c r="M31" t="s">
        <v>22</v>
      </c>
      <c r="N31" s="52">
        <f>G30-F30</f>
        <v>2222.6290768478384</v>
      </c>
      <c r="P31">
        <f>G31/F31</f>
        <v>1.3563326454341054</v>
      </c>
    </row>
    <row r="32" spans="1:16">
      <c r="A32" t="s">
        <v>89</v>
      </c>
      <c r="B32">
        <v>36</v>
      </c>
      <c r="E32" s="18" t="s">
        <v>25</v>
      </c>
      <c r="F32" s="48">
        <f>C12/C28</f>
        <v>3385.4931669907801</v>
      </c>
      <c r="G32" s="49">
        <f>C14/C28</f>
        <v>4591.8549032837</v>
      </c>
      <c r="H32" s="72"/>
      <c r="I32" s="14"/>
      <c r="J32" s="19">
        <f>(G32-F32)*1000000/C11</f>
        <v>14.652020703678597</v>
      </c>
      <c r="M32" t="s">
        <v>29</v>
      </c>
      <c r="N32" s="52">
        <f>G39</f>
        <v>2097.8409386230601</v>
      </c>
      <c r="P32">
        <f>G32/F32</f>
        <v>1.3563326454341076</v>
      </c>
    </row>
    <row r="33" spans="5:16">
      <c r="E33" s="18" t="s">
        <v>23</v>
      </c>
      <c r="F33" s="48">
        <f>C4/C28</f>
        <v>2158.6638555868103</v>
      </c>
      <c r="G33" s="49">
        <f>C6/C28</f>
        <v>2927.8662578510398</v>
      </c>
      <c r="H33" s="72"/>
      <c r="I33" s="14"/>
      <c r="J33" s="19">
        <f>(G33-F33)*1000000/C3</f>
        <v>14.652020703678481</v>
      </c>
      <c r="M33" t="s">
        <v>95</v>
      </c>
      <c r="N33" s="52">
        <f>G40</f>
        <v>1444.091669364336</v>
      </c>
      <c r="P33">
        <f>G33/F33</f>
        <v>1.3563326454341034</v>
      </c>
    </row>
    <row r="34" spans="5:16">
      <c r="E34" s="18" t="s">
        <v>26</v>
      </c>
      <c r="F34" s="48">
        <f>C16/C28</f>
        <v>1624.50343861646</v>
      </c>
      <c r="G34" s="49">
        <f>C18/C28</f>
        <v>1758.7160452123999</v>
      </c>
      <c r="H34" s="72"/>
      <c r="I34" s="14"/>
      <c r="J34" s="30">
        <f>(G34-F34)*1000000/C15</f>
        <v>0.76714790285082313</v>
      </c>
      <c r="N34" s="52"/>
      <c r="P34">
        <f>G34/F34</f>
        <v>1.0826176192709354</v>
      </c>
    </row>
    <row r="35" spans="5:16" ht="10" customHeight="1">
      <c r="E35" s="5"/>
      <c r="F35" s="50"/>
      <c r="G35" s="50"/>
      <c r="H35" s="14"/>
      <c r="I35" s="14"/>
      <c r="J35" s="15"/>
      <c r="M35" t="s">
        <v>35</v>
      </c>
      <c r="N35" s="52">
        <f>F43-G43</f>
        <v>515.88639346720356</v>
      </c>
    </row>
    <row r="36" spans="5:16" ht="10" customHeight="1">
      <c r="E36" s="5"/>
      <c r="F36" s="50"/>
      <c r="G36" s="50"/>
      <c r="H36" s="14"/>
      <c r="I36" s="14"/>
      <c r="J36" s="15"/>
      <c r="N36" s="52"/>
    </row>
    <row r="37" spans="5:16">
      <c r="E37" s="11" t="s">
        <v>28</v>
      </c>
      <c r="F37" s="46">
        <f>C21/C28</f>
        <v>13344.279348218201</v>
      </c>
      <c r="G37" s="47">
        <f>C22/C28</f>
        <v>16577.7836954058</v>
      </c>
      <c r="H37" s="4" t="s">
        <v>34</v>
      </c>
      <c r="I37" s="4"/>
      <c r="J37" s="15"/>
      <c r="M37" t="s">
        <v>88</v>
      </c>
      <c r="N37" s="52">
        <f>SUM(N30:N35)</f>
        <v>3046.9437311148386</v>
      </c>
    </row>
    <row r="38" spans="5:16" ht="10" customHeight="1">
      <c r="E38" s="5"/>
      <c r="F38" s="50"/>
      <c r="G38" s="50"/>
      <c r="H38" s="14"/>
      <c r="I38" s="14"/>
      <c r="J38" s="15"/>
    </row>
    <row r="39" spans="5:16">
      <c r="E39" s="5" t="s">
        <v>29</v>
      </c>
      <c r="F39" s="50"/>
      <c r="G39" s="51">
        <f>C23/C28</f>
        <v>2097.8409386230601</v>
      </c>
      <c r="H39" s="4" t="s">
        <v>34</v>
      </c>
      <c r="I39" s="4"/>
    </row>
    <row r="40" spans="5:16">
      <c r="E40" s="11" t="s">
        <v>96</v>
      </c>
      <c r="F40" s="46"/>
      <c r="G40" s="47">
        <f>17.5394*C11/C28</f>
        <v>1444.091669364336</v>
      </c>
      <c r="H40" s="4"/>
      <c r="I40" s="4"/>
      <c r="N40" s="25">
        <f>N37/G37</f>
        <v>0.18379680825243472</v>
      </c>
    </row>
    <row r="41" spans="5:16" ht="10" customHeight="1">
      <c r="E41" s="5"/>
      <c r="F41" s="50"/>
      <c r="G41" s="50"/>
      <c r="H41" s="14"/>
      <c r="I41" s="14"/>
    </row>
    <row r="42" spans="5:16">
      <c r="E42" s="5" t="s">
        <v>30</v>
      </c>
      <c r="F42" s="50">
        <f>C19/C29</f>
        <v>72603.537002507306</v>
      </c>
      <c r="G42" s="51">
        <f>C20/C29</f>
        <v>58273.359406196105</v>
      </c>
      <c r="H42" s="14" t="s">
        <v>37</v>
      </c>
      <c r="I42" s="14"/>
      <c r="N42" s="25">
        <f>(G37-F37)/F37</f>
        <v>0.24231389817385338</v>
      </c>
    </row>
    <row r="43" spans="5:16">
      <c r="E43" s="11" t="s">
        <v>36</v>
      </c>
      <c r="F43" s="46">
        <f>F42*B32/C29</f>
        <v>2613.7273320902632</v>
      </c>
      <c r="G43" s="47">
        <f>G42*B32/C29</f>
        <v>2097.8409386230596</v>
      </c>
      <c r="H43" s="4" t="s">
        <v>38</v>
      </c>
      <c r="I43" s="4"/>
    </row>
    <row r="44" spans="5:16" ht="10" customHeight="1">
      <c r="E44" s="5"/>
      <c r="F44" s="50"/>
      <c r="G44" s="50"/>
      <c r="H44" s="4"/>
      <c r="I44" s="4"/>
    </row>
    <row r="45" spans="5:16">
      <c r="E45" s="11" t="s">
        <v>97</v>
      </c>
      <c r="F45" s="74">
        <f>(C3+C7+C11+C15)/((10^6)*2)</f>
        <v>158.74223539999986</v>
      </c>
      <c r="G45" s="75">
        <f>(C5+C9+C13+C17)/((10^6)*2)</f>
        <v>144.57814693453884</v>
      </c>
      <c r="H45" s="4" t="s">
        <v>98</v>
      </c>
      <c r="I45" s="3"/>
      <c r="N45" s="15"/>
      <c r="O45" s="25">
        <f>(G28-F28)/F28</f>
        <v>0.36402139220871099</v>
      </c>
    </row>
    <row r="46" spans="5:16">
      <c r="H46" s="3"/>
      <c r="I46" s="3"/>
      <c r="J46" s="22"/>
      <c r="N46" s="15"/>
    </row>
    <row r="47" spans="5:16">
      <c r="H47" s="3"/>
      <c r="I47" s="3"/>
      <c r="N47" s="29"/>
    </row>
    <row r="48" spans="5:16">
      <c r="H48" s="3"/>
      <c r="I48" s="3"/>
      <c r="N48">
        <f>F42/2</f>
        <v>36301.768501253653</v>
      </c>
      <c r="O48">
        <f>G42/2</f>
        <v>29136.679703098052</v>
      </c>
    </row>
    <row r="49" spans="14:15">
      <c r="O49" s="77">
        <f>(N48-O48)/N48</f>
        <v>0.19737575038274402</v>
      </c>
    </row>
    <row r="51" spans="14:15">
      <c r="N51">
        <f>F45*(10^6)/(365*24)</f>
        <v>18121.259748858432</v>
      </c>
      <c r="O51">
        <f>G45*(10^6)/(365*24)</f>
        <v>16504.354672892561</v>
      </c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3:H1048576"/>
  <sheetViews>
    <sheetView showGridLines="0" workbookViewId="0">
      <selection activeCell="G11" sqref="G11"/>
    </sheetView>
  </sheetViews>
  <sheetFormatPr baseColWidth="10" defaultRowHeight="16"/>
  <cols>
    <col min="3" max="3" width="5.6640625" customWidth="1"/>
    <col min="4" max="4" width="7.5" customWidth="1"/>
    <col min="6" max="6" width="5.1640625" customWidth="1"/>
    <col min="7" max="8" width="9.83203125" style="54" customWidth="1"/>
  </cols>
  <sheetData>
    <row r="3" spans="3:8" ht="34">
      <c r="D3" s="1"/>
      <c r="F3" s="31"/>
      <c r="G3" s="55" t="s">
        <v>68</v>
      </c>
      <c r="H3" s="55" t="s">
        <v>69</v>
      </c>
    </row>
    <row r="4" spans="3:8">
      <c r="C4" s="58" t="s">
        <v>61</v>
      </c>
      <c r="D4" s="59">
        <v>0.22221611999999999</v>
      </c>
      <c r="F4" s="42" t="s">
        <v>65</v>
      </c>
      <c r="G4" s="56">
        <v>-0.98</v>
      </c>
      <c r="H4" s="57">
        <v>0.266022089402425</v>
      </c>
    </row>
    <row r="5" spans="3:8">
      <c r="C5" s="42" t="s">
        <v>62</v>
      </c>
      <c r="D5" s="60">
        <v>-0.77906193999999995</v>
      </c>
      <c r="F5" s="42" t="s">
        <v>66</v>
      </c>
      <c r="G5" s="56">
        <v>0.58940088795346302</v>
      </c>
      <c r="H5" s="57">
        <v>4.2841973704179801E-3</v>
      </c>
    </row>
    <row r="6" spans="3:8">
      <c r="C6" s="42" t="s">
        <v>63</v>
      </c>
      <c r="D6" s="60">
        <v>-0.14793935999999999</v>
      </c>
      <c r="F6" s="38" t="s">
        <v>67</v>
      </c>
      <c r="G6" s="61">
        <v>9.6704743618853797E-2</v>
      </c>
      <c r="H6" s="62">
        <v>5.9769165738686896</v>
      </c>
    </row>
    <row r="7" spans="3:8">
      <c r="C7" s="38" t="s">
        <v>64</v>
      </c>
      <c r="D7" s="63">
        <v>-2.4342289999999999E-2</v>
      </c>
    </row>
    <row r="8" spans="3:8">
      <c r="C8" s="64" t="s">
        <v>70</v>
      </c>
      <c r="D8" s="76">
        <v>0.67879610818705205</v>
      </c>
    </row>
    <row r="1048576" spans="3:3">
      <c r="C1048576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workbookViewId="0">
      <selection activeCell="G57" sqref="G57"/>
    </sheetView>
  </sheetViews>
  <sheetFormatPr baseColWidth="10" defaultRowHeight="16"/>
  <cols>
    <col min="2" max="2" width="12.1640625" bestFit="1" customWidth="1"/>
  </cols>
  <sheetData>
    <row r="2" spans="1:12">
      <c r="B2" t="s">
        <v>46</v>
      </c>
      <c r="H2" t="s">
        <v>45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41</v>
      </c>
      <c r="C5" t="s">
        <v>23</v>
      </c>
      <c r="D5" t="s">
        <v>24</v>
      </c>
      <c r="E5" t="s">
        <v>25</v>
      </c>
      <c r="F5" t="s">
        <v>42</v>
      </c>
      <c r="H5" s="27" t="s">
        <v>40</v>
      </c>
      <c r="I5" s="27" t="s">
        <v>23</v>
      </c>
      <c r="J5" s="27" t="s">
        <v>24</v>
      </c>
      <c r="K5" s="27" t="s">
        <v>25</v>
      </c>
      <c r="L5" s="27"/>
    </row>
    <row r="6" spans="1:12">
      <c r="B6" s="25">
        <f>B4/$B$22</f>
        <v>0.38749499939397597</v>
      </c>
      <c r="C6" s="25">
        <f>C4/$B$22</f>
        <v>0.23135234102920427</v>
      </c>
      <c r="D6" s="25">
        <f>D4/$B$22</f>
        <v>3.2162830696683797E-2</v>
      </c>
      <c r="E6" s="25">
        <f>E4/$B$22</f>
        <v>0.321494581534636</v>
      </c>
      <c r="F6" s="25">
        <f>(B22-SUM(B4:E4))/B22</f>
        <v>2.749524734549998E-2</v>
      </c>
      <c r="H6" s="25">
        <f>H4/$H$11</f>
        <v>0.57361354647963092</v>
      </c>
      <c r="I6" s="25">
        <f t="shared" ref="I6:K6" si="0">I4/$H$11</f>
        <v>0.14489826370300277</v>
      </c>
      <c r="J6" s="25">
        <f t="shared" si="0"/>
        <v>4.4520100856254241E-2</v>
      </c>
      <c r="K6" s="25">
        <f t="shared" si="0"/>
        <v>0.13827034083782366</v>
      </c>
      <c r="L6" s="25">
        <f>(H11-SUM(H4:K4))/H11</f>
        <v>9.8697748123288284E-2</v>
      </c>
    </row>
    <row r="8" spans="1:12">
      <c r="F8" s="26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7">
        <f>H6</f>
        <v>0.57361354647963092</v>
      </c>
      <c r="C11" s="27">
        <f t="shared" ref="C11:F11" si="2">I6</f>
        <v>0.14489826370300277</v>
      </c>
      <c r="D11" s="27">
        <f>K6</f>
        <v>0.13827034083782366</v>
      </c>
      <c r="E11" s="27">
        <f>J6</f>
        <v>4.4520100856254241E-2</v>
      </c>
      <c r="F11" s="27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7">
        <f>B6</f>
        <v>0.38749499939397597</v>
      </c>
      <c r="C12" s="27">
        <f t="shared" ref="C12:F12" si="3">C6</f>
        <v>0.23135234102920427</v>
      </c>
      <c r="D12" s="27">
        <f>E6</f>
        <v>0.321494581534636</v>
      </c>
      <c r="E12" s="27">
        <f>D6</f>
        <v>3.2162830696683797E-2</v>
      </c>
      <c r="F12" s="27">
        <f t="shared" si="3"/>
        <v>2.749524734549998E-2</v>
      </c>
    </row>
    <row r="13" spans="1:12">
      <c r="C13" s="24"/>
      <c r="D13" s="24"/>
    </row>
    <row r="14" spans="1:12">
      <c r="C14" s="24"/>
    </row>
    <row r="15" spans="1:12">
      <c r="I15" t="s">
        <v>45</v>
      </c>
      <c r="J15" t="s">
        <v>46</v>
      </c>
    </row>
    <row r="16" spans="1:12">
      <c r="H16" t="s">
        <v>41</v>
      </c>
      <c r="I16" s="24">
        <v>0.57361354647963092</v>
      </c>
      <c r="J16" s="24">
        <v>0.38749499939397597</v>
      </c>
    </row>
    <row r="17" spans="2:10">
      <c r="H17" t="s">
        <v>23</v>
      </c>
      <c r="I17" s="24">
        <v>0.14489826370300277</v>
      </c>
      <c r="J17" s="24">
        <v>0.23135234102920427</v>
      </c>
    </row>
    <row r="18" spans="2:10">
      <c r="H18" t="s">
        <v>24</v>
      </c>
      <c r="I18" s="24">
        <v>4.4520100856254241E-2</v>
      </c>
      <c r="J18" s="24">
        <v>3.2162830696683797E-2</v>
      </c>
    </row>
    <row r="19" spans="2:10">
      <c r="B19">
        <v>127575.993717</v>
      </c>
      <c r="H19" t="s">
        <v>25</v>
      </c>
      <c r="I19" s="24">
        <v>0.13827034083782366</v>
      </c>
      <c r="J19" s="24">
        <v>0.321494581534636</v>
      </c>
    </row>
    <row r="20" spans="2:10">
      <c r="B20">
        <v>0.97250475265449998</v>
      </c>
      <c r="H20" t="s">
        <v>42</v>
      </c>
      <c r="I20" s="24">
        <v>9.8697748123288284E-2</v>
      </c>
      <c r="J20" s="24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31" t="s">
        <v>41</v>
      </c>
      <c r="C51" s="33">
        <f>C48</f>
        <v>0.2589562738087704</v>
      </c>
    </row>
    <row r="52" spans="2:3">
      <c r="B52" s="29" t="s">
        <v>24</v>
      </c>
      <c r="C52" s="34">
        <f>E48</f>
        <v>0.27693500784226627</v>
      </c>
    </row>
    <row r="53" spans="2:3">
      <c r="B53" s="29" t="s">
        <v>23</v>
      </c>
      <c r="C53" s="34">
        <f>D48</f>
        <v>0.61205500131425172</v>
      </c>
    </row>
    <row r="54" spans="2:3">
      <c r="B54" s="32" t="s">
        <v>25</v>
      </c>
      <c r="C54" s="35">
        <f>F48</f>
        <v>0.89130092732543986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activeCell="H17" sqref="H17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47</v>
      </c>
      <c r="B4">
        <v>10172.688602288181</v>
      </c>
      <c r="C4">
        <v>1255.8399390243903</v>
      </c>
    </row>
    <row r="5" spans="1:7">
      <c r="A5" t="s">
        <v>48</v>
      </c>
      <c r="B5">
        <v>6827.9021176386268</v>
      </c>
      <c r="C5">
        <v>925.06201875194051</v>
      </c>
    </row>
    <row r="6" spans="1:7">
      <c r="A6" t="s">
        <v>49</v>
      </c>
      <c r="B6">
        <v>56164.710588235299</v>
      </c>
      <c r="C6">
        <v>6904.5280000000002</v>
      </c>
    </row>
    <row r="7" spans="1:7">
      <c r="A7" t="s">
        <v>50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31"/>
      <c r="F10" s="39" t="s">
        <v>52</v>
      </c>
      <c r="G10" s="39" t="s">
        <v>59</v>
      </c>
    </row>
    <row r="11" spans="1:7">
      <c r="E11" s="40"/>
      <c r="F11" s="43" t="s">
        <v>57</v>
      </c>
      <c r="G11" s="43" t="s">
        <v>58</v>
      </c>
    </row>
    <row r="12" spans="1:7">
      <c r="E12" s="40" t="s">
        <v>53</v>
      </c>
      <c r="F12" s="41">
        <f>B4</f>
        <v>10172.688602288181</v>
      </c>
      <c r="G12" s="41">
        <f>C4</f>
        <v>1255.8399390243903</v>
      </c>
    </row>
    <row r="13" spans="1:7">
      <c r="E13" s="40" t="s">
        <v>54</v>
      </c>
      <c r="F13" s="41">
        <f t="shared" ref="F13" si="0">B5</f>
        <v>6827.9021176386268</v>
      </c>
      <c r="G13" s="41">
        <f>C5</f>
        <v>925.06201875194051</v>
      </c>
    </row>
    <row r="14" spans="1:7">
      <c r="E14" s="40" t="s">
        <v>55</v>
      </c>
      <c r="F14" s="41">
        <f t="shared" ref="F14" si="1">B6</f>
        <v>56164.710588235299</v>
      </c>
      <c r="G14" s="41">
        <f>C6</f>
        <v>6904.5280000000002</v>
      </c>
    </row>
    <row r="15" spans="1:7">
      <c r="E15" s="40" t="s">
        <v>56</v>
      </c>
      <c r="F15" s="41">
        <f t="shared" ref="F15" si="2">B7</f>
        <v>2801.2402118247301</v>
      </c>
      <c r="G15" s="41">
        <f>C7</f>
        <v>327.43400000000003</v>
      </c>
    </row>
    <row r="16" spans="1:7">
      <c r="E16" s="44"/>
      <c r="F16" s="45"/>
      <c r="G16" s="45"/>
    </row>
    <row r="17" spans="2:7">
      <c r="E17" s="29"/>
      <c r="F17" s="40" t="s">
        <v>60</v>
      </c>
      <c r="G17" s="41">
        <v>24348.074331609998</v>
      </c>
    </row>
    <row r="18" spans="2:7">
      <c r="B18" s="36" t="s">
        <v>51</v>
      </c>
      <c r="C18">
        <f>B8</f>
        <v>82</v>
      </c>
      <c r="E18" s="32"/>
      <c r="F18" s="37" t="s">
        <v>51</v>
      </c>
      <c r="G18" s="38">
        <f>B8</f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C1" workbookViewId="0">
      <selection activeCell="L2" sqref="L2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65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22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65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22">
        <f t="shared" ref="I3:I66" si="3">C3+I2</f>
        <v>30.157329560000001</v>
      </c>
      <c r="J3" t="s">
        <v>94</v>
      </c>
      <c r="K3">
        <v>4.3820427111430096</v>
      </c>
    </row>
    <row r="4" spans="1:13">
      <c r="A4">
        <v>3</v>
      </c>
      <c r="B4" t="s">
        <v>78</v>
      </c>
      <c r="C4" s="65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22">
        <f t="shared" si="3"/>
        <v>37.395088649999998</v>
      </c>
    </row>
    <row r="5" spans="1:13">
      <c r="A5">
        <v>4</v>
      </c>
      <c r="B5" t="s">
        <v>78</v>
      </c>
      <c r="C5" s="65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22">
        <f t="shared" si="3"/>
        <v>55.248227749999998</v>
      </c>
    </row>
    <row r="6" spans="1:13">
      <c r="A6">
        <v>5</v>
      </c>
      <c r="B6" t="s">
        <v>78</v>
      </c>
      <c r="C6" s="65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22">
        <f t="shared" si="3"/>
        <v>82.269195049999993</v>
      </c>
    </row>
    <row r="7" spans="1:13">
      <c r="A7">
        <v>6</v>
      </c>
      <c r="B7" t="s">
        <v>78</v>
      </c>
      <c r="C7" s="65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22">
        <f t="shared" si="3"/>
        <v>96.624083949999999</v>
      </c>
    </row>
    <row r="8" spans="1:13">
      <c r="A8">
        <v>7</v>
      </c>
      <c r="B8" t="s">
        <v>78</v>
      </c>
      <c r="C8" s="65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22">
        <f t="shared" si="3"/>
        <v>115.36987995</v>
      </c>
    </row>
    <row r="9" spans="1:13">
      <c r="A9">
        <v>8</v>
      </c>
      <c r="B9" t="s">
        <v>78</v>
      </c>
      <c r="C9" s="65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22">
        <f t="shared" si="3"/>
        <v>118.14435426999999</v>
      </c>
    </row>
    <row r="10" spans="1:13">
      <c r="A10">
        <v>9</v>
      </c>
      <c r="B10" t="s">
        <v>78</v>
      </c>
      <c r="C10" s="65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22">
        <f t="shared" si="3"/>
        <v>195.82963516999999</v>
      </c>
    </row>
    <row r="11" spans="1:13">
      <c r="A11">
        <v>10</v>
      </c>
      <c r="B11" t="s">
        <v>78</v>
      </c>
      <c r="C11" s="65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22">
        <f t="shared" si="3"/>
        <v>247.70024196999998</v>
      </c>
    </row>
    <row r="12" spans="1:13">
      <c r="A12">
        <v>11</v>
      </c>
      <c r="B12" t="s">
        <v>78</v>
      </c>
      <c r="C12" s="65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22">
        <f t="shared" si="3"/>
        <v>251.60863187999999</v>
      </c>
    </row>
    <row r="13" spans="1:13">
      <c r="A13">
        <v>12</v>
      </c>
      <c r="B13" t="s">
        <v>78</v>
      </c>
      <c r="C13" s="65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22">
        <f t="shared" si="3"/>
        <v>259.93205482999997</v>
      </c>
    </row>
    <row r="14" spans="1:13">
      <c r="A14">
        <v>13</v>
      </c>
      <c r="B14" t="s">
        <v>78</v>
      </c>
      <c r="C14" s="65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22">
        <f t="shared" si="3"/>
        <v>283.45477182999997</v>
      </c>
    </row>
    <row r="15" spans="1:13">
      <c r="A15">
        <v>14</v>
      </c>
      <c r="B15" t="s">
        <v>78</v>
      </c>
      <c r="C15" s="65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22">
        <f t="shared" si="3"/>
        <v>307.70126482999996</v>
      </c>
    </row>
    <row r="16" spans="1:13">
      <c r="A16">
        <v>15</v>
      </c>
      <c r="B16" t="s">
        <v>78</v>
      </c>
      <c r="C16" s="65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22">
        <f t="shared" si="3"/>
        <v>333.39530962999993</v>
      </c>
    </row>
    <row r="17" spans="1:9">
      <c r="A17">
        <v>16</v>
      </c>
      <c r="B17" t="s">
        <v>78</v>
      </c>
      <c r="C17" s="65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22">
        <f t="shared" si="3"/>
        <v>357.64180262999992</v>
      </c>
    </row>
    <row r="18" spans="1:9">
      <c r="A18">
        <v>17</v>
      </c>
      <c r="B18" t="s">
        <v>78</v>
      </c>
      <c r="C18" s="65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22">
        <f t="shared" si="3"/>
        <v>377.1837521299999</v>
      </c>
    </row>
    <row r="19" spans="1:9">
      <c r="A19">
        <v>18</v>
      </c>
      <c r="B19" t="s">
        <v>78</v>
      </c>
      <c r="C19" s="65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22">
        <f t="shared" si="3"/>
        <v>407.58234032999991</v>
      </c>
    </row>
    <row r="20" spans="1:9">
      <c r="A20">
        <v>19</v>
      </c>
      <c r="B20" t="s">
        <v>78</v>
      </c>
      <c r="C20" s="65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22">
        <f t="shared" si="3"/>
        <v>411.20121987999988</v>
      </c>
    </row>
    <row r="21" spans="1:9">
      <c r="A21">
        <v>20</v>
      </c>
      <c r="B21" t="s">
        <v>78</v>
      </c>
      <c r="C21" s="65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22">
        <f t="shared" si="3"/>
        <v>416.0263926099999</v>
      </c>
    </row>
    <row r="22" spans="1:9">
      <c r="A22">
        <v>21</v>
      </c>
      <c r="B22" t="s">
        <v>78</v>
      </c>
      <c r="C22" s="65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22">
        <f t="shared" si="3"/>
        <v>438.8012079099999</v>
      </c>
    </row>
    <row r="23" spans="1:9">
      <c r="A23">
        <v>22</v>
      </c>
      <c r="B23" t="s">
        <v>78</v>
      </c>
      <c r="C23" s="65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22">
        <f t="shared" si="3"/>
        <v>439.62148726999988</v>
      </c>
    </row>
    <row r="24" spans="1:9">
      <c r="A24">
        <v>23</v>
      </c>
      <c r="B24" t="s">
        <v>81</v>
      </c>
      <c r="C24" s="65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22">
        <f t="shared" si="3"/>
        <v>1509.0789272699999</v>
      </c>
    </row>
    <row r="25" spans="1:9">
      <c r="A25">
        <v>24</v>
      </c>
      <c r="B25" t="s">
        <v>81</v>
      </c>
      <c r="C25" s="65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22">
        <f t="shared" si="3"/>
        <v>2342.2513132699996</v>
      </c>
    </row>
    <row r="26" spans="1:9">
      <c r="A26">
        <v>25</v>
      </c>
      <c r="B26" t="s">
        <v>81</v>
      </c>
      <c r="C26" s="65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22">
        <f t="shared" si="3"/>
        <v>3068.3956262699994</v>
      </c>
    </row>
    <row r="27" spans="1:9">
      <c r="A27">
        <v>26</v>
      </c>
      <c r="B27" t="s">
        <v>81</v>
      </c>
      <c r="C27" s="65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22">
        <f t="shared" si="3"/>
        <v>4633.5577062699995</v>
      </c>
    </row>
    <row r="28" spans="1:9">
      <c r="A28">
        <v>27</v>
      </c>
      <c r="B28" t="s">
        <v>81</v>
      </c>
      <c r="C28" s="65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22">
        <f t="shared" si="3"/>
        <v>5139.0595292699991</v>
      </c>
    </row>
    <row r="29" spans="1:9">
      <c r="A29">
        <v>28</v>
      </c>
      <c r="B29" t="s">
        <v>82</v>
      </c>
      <c r="C29" s="65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22">
        <f t="shared" si="3"/>
        <v>5141.1200165299988</v>
      </c>
    </row>
    <row r="30" spans="1:9">
      <c r="A30">
        <v>29</v>
      </c>
      <c r="B30" t="s">
        <v>82</v>
      </c>
      <c r="C30" s="65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22">
        <f t="shared" si="3"/>
        <v>5143.4895768799988</v>
      </c>
    </row>
    <row r="31" spans="1:9">
      <c r="A31">
        <v>30</v>
      </c>
      <c r="B31" t="s">
        <v>82</v>
      </c>
      <c r="C31" s="65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22">
        <f t="shared" si="3"/>
        <v>5153.7920131799992</v>
      </c>
    </row>
    <row r="32" spans="1:9">
      <c r="A32">
        <v>31</v>
      </c>
      <c r="B32" t="s">
        <v>82</v>
      </c>
      <c r="C32" s="65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22">
        <f t="shared" si="3"/>
        <v>5158.4281095199995</v>
      </c>
    </row>
    <row r="33" spans="1:9">
      <c r="A33">
        <v>32</v>
      </c>
      <c r="B33" t="s">
        <v>82</v>
      </c>
      <c r="C33" s="65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22">
        <f t="shared" si="3"/>
        <v>5159.4583531499993</v>
      </c>
    </row>
    <row r="34" spans="1:9">
      <c r="A34">
        <v>33</v>
      </c>
      <c r="B34" t="s">
        <v>82</v>
      </c>
      <c r="C34" s="65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22">
        <f t="shared" si="3"/>
        <v>5178.0027385499989</v>
      </c>
    </row>
    <row r="35" spans="1:9">
      <c r="A35">
        <v>34</v>
      </c>
      <c r="B35" t="s">
        <v>82</v>
      </c>
      <c r="C35" s="65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22">
        <f t="shared" si="3"/>
        <v>5181.0934694399984</v>
      </c>
    </row>
    <row r="36" spans="1:9">
      <c r="A36">
        <v>35</v>
      </c>
      <c r="B36" t="s">
        <v>82</v>
      </c>
      <c r="C36" s="65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22">
        <f t="shared" si="3"/>
        <v>5184.0296637899983</v>
      </c>
    </row>
    <row r="37" spans="1:9">
      <c r="A37">
        <v>36</v>
      </c>
      <c r="B37" t="s">
        <v>82</v>
      </c>
      <c r="C37" s="65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22">
        <f t="shared" si="3"/>
        <v>5191.7564910199981</v>
      </c>
    </row>
    <row r="38" spans="1:9">
      <c r="A38">
        <v>37</v>
      </c>
      <c r="B38" t="s">
        <v>82</v>
      </c>
      <c r="C38" s="65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22">
        <f t="shared" si="3"/>
        <v>5706.8783070199979</v>
      </c>
    </row>
    <row r="39" spans="1:9">
      <c r="A39">
        <v>38</v>
      </c>
      <c r="B39" t="s">
        <v>82</v>
      </c>
      <c r="C39" s="65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22">
        <f t="shared" si="3"/>
        <v>5712.9567444399981</v>
      </c>
    </row>
    <row r="40" spans="1:9">
      <c r="A40">
        <v>39</v>
      </c>
      <c r="B40" t="s">
        <v>82</v>
      </c>
      <c r="C40" s="65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22">
        <f t="shared" si="3"/>
        <v>5721.1986934899978</v>
      </c>
    </row>
    <row r="41" spans="1:9">
      <c r="A41">
        <v>40</v>
      </c>
      <c r="B41" t="s">
        <v>82</v>
      </c>
      <c r="C41" s="65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22">
        <f t="shared" si="3"/>
        <v>5724.0318634799978</v>
      </c>
    </row>
    <row r="42" spans="1:9">
      <c r="A42">
        <v>41</v>
      </c>
      <c r="B42" t="s">
        <v>82</v>
      </c>
      <c r="C42" s="65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22">
        <f t="shared" si="3"/>
        <v>5724.5984974799976</v>
      </c>
    </row>
    <row r="43" spans="1:9">
      <c r="A43">
        <v>42</v>
      </c>
      <c r="B43" t="s">
        <v>82</v>
      </c>
      <c r="C43" s="65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22">
        <f t="shared" si="3"/>
        <v>5726.2468872899972</v>
      </c>
    </row>
    <row r="44" spans="1:9">
      <c r="A44">
        <v>43</v>
      </c>
      <c r="B44" t="s">
        <v>82</v>
      </c>
      <c r="C44" s="65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22">
        <f t="shared" si="3"/>
        <v>5727.7922527399969</v>
      </c>
    </row>
    <row r="45" spans="1:9">
      <c r="A45">
        <v>44</v>
      </c>
      <c r="B45" t="s">
        <v>82</v>
      </c>
      <c r="C45" s="65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22">
        <f t="shared" si="3"/>
        <v>5728.6164476399972</v>
      </c>
    </row>
    <row r="46" spans="1:9">
      <c r="A46">
        <v>45</v>
      </c>
      <c r="B46" t="s">
        <v>82</v>
      </c>
      <c r="C46" s="65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22">
        <f t="shared" si="3"/>
        <v>5729.4921547299973</v>
      </c>
    </row>
    <row r="47" spans="1:9">
      <c r="A47">
        <v>46</v>
      </c>
      <c r="B47" t="s">
        <v>82</v>
      </c>
      <c r="C47" s="65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22">
        <f t="shared" si="3"/>
        <v>5748.0365401299969</v>
      </c>
    </row>
    <row r="48" spans="1:9">
      <c r="A48">
        <v>47</v>
      </c>
      <c r="B48" t="s">
        <v>82</v>
      </c>
      <c r="C48" s="65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22">
        <f t="shared" si="3"/>
        <v>5749.7364421199973</v>
      </c>
    </row>
    <row r="49" spans="1:9">
      <c r="A49">
        <v>48</v>
      </c>
      <c r="B49" t="s">
        <v>82</v>
      </c>
      <c r="C49" s="65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22">
        <f t="shared" si="3"/>
        <v>5750.7151735699972</v>
      </c>
    </row>
    <row r="50" spans="1:9">
      <c r="A50">
        <v>49</v>
      </c>
      <c r="B50" t="s">
        <v>82</v>
      </c>
      <c r="C50" s="65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22">
        <f t="shared" si="3"/>
        <v>5756.6905866299976</v>
      </c>
    </row>
    <row r="51" spans="1:9">
      <c r="A51">
        <v>50</v>
      </c>
      <c r="B51" t="s">
        <v>82</v>
      </c>
      <c r="C51" s="65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22">
        <f t="shared" si="3"/>
        <v>5787.0827737299978</v>
      </c>
    </row>
    <row r="52" spans="1:9">
      <c r="A52">
        <v>51</v>
      </c>
      <c r="B52" t="s">
        <v>82</v>
      </c>
      <c r="C52" s="65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22">
        <f t="shared" si="3"/>
        <v>5792.4915527899975</v>
      </c>
    </row>
    <row r="53" spans="1:9">
      <c r="A53">
        <v>52</v>
      </c>
      <c r="B53" t="s">
        <v>82</v>
      </c>
      <c r="C53" s="65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22">
        <f t="shared" si="3"/>
        <v>5794.9641374999974</v>
      </c>
    </row>
    <row r="54" spans="1:9">
      <c r="A54">
        <v>53</v>
      </c>
      <c r="B54" t="s">
        <v>82</v>
      </c>
      <c r="C54" s="65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22">
        <f t="shared" si="3"/>
        <v>5801.1455992899973</v>
      </c>
    </row>
    <row r="55" spans="1:9">
      <c r="A55">
        <v>54</v>
      </c>
      <c r="B55" t="s">
        <v>82</v>
      </c>
      <c r="C55" s="65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22">
        <f t="shared" si="3"/>
        <v>5803.3091109199977</v>
      </c>
    </row>
    <row r="56" spans="1:9">
      <c r="A56">
        <v>55</v>
      </c>
      <c r="B56" t="s">
        <v>82</v>
      </c>
      <c r="C56" s="65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22">
        <f t="shared" si="3"/>
        <v>5803.9272570999974</v>
      </c>
    </row>
    <row r="57" spans="1:9">
      <c r="A57">
        <v>56</v>
      </c>
      <c r="B57" t="s">
        <v>82</v>
      </c>
      <c r="C57" s="65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22">
        <f t="shared" si="3"/>
        <v>5804.8544763699974</v>
      </c>
    </row>
    <row r="58" spans="1:9">
      <c r="A58">
        <v>57</v>
      </c>
      <c r="B58" t="s">
        <v>82</v>
      </c>
      <c r="C58" s="65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22">
        <f t="shared" si="3"/>
        <v>5807.430085449997</v>
      </c>
    </row>
    <row r="59" spans="1:9">
      <c r="A59">
        <v>58</v>
      </c>
      <c r="B59" t="s">
        <v>82</v>
      </c>
      <c r="C59" s="65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22">
        <f t="shared" si="3"/>
        <v>5807.9452072699969</v>
      </c>
    </row>
    <row r="60" spans="1:9">
      <c r="A60">
        <v>59</v>
      </c>
      <c r="B60" t="s">
        <v>82</v>
      </c>
      <c r="C60" s="65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22">
        <f t="shared" si="3"/>
        <v>5819.2778871699966</v>
      </c>
    </row>
    <row r="61" spans="1:9">
      <c r="A61">
        <v>60</v>
      </c>
      <c r="B61" t="s">
        <v>82</v>
      </c>
      <c r="C61" s="65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22">
        <f t="shared" si="3"/>
        <v>5822.3686180599962</v>
      </c>
    </row>
    <row r="62" spans="1:9">
      <c r="A62">
        <v>61</v>
      </c>
      <c r="B62" t="s">
        <v>82</v>
      </c>
      <c r="C62" s="65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22">
        <f t="shared" si="3"/>
        <v>5824.4291053199959</v>
      </c>
    </row>
    <row r="63" spans="1:9">
      <c r="A63">
        <v>62</v>
      </c>
      <c r="B63" t="s">
        <v>82</v>
      </c>
      <c r="C63" s="65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22">
        <f t="shared" si="3"/>
        <v>5825.7169098599961</v>
      </c>
    </row>
    <row r="64" spans="1:9">
      <c r="A64">
        <v>63</v>
      </c>
      <c r="B64" t="s">
        <v>82</v>
      </c>
      <c r="C64" s="65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22">
        <f t="shared" si="3"/>
        <v>5827.2622753099959</v>
      </c>
    </row>
    <row r="65" spans="1:9">
      <c r="A65">
        <v>64</v>
      </c>
      <c r="B65" t="s">
        <v>82</v>
      </c>
      <c r="C65" s="65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22">
        <f t="shared" si="3"/>
        <v>5828.2925189399957</v>
      </c>
    </row>
    <row r="66" spans="1:9">
      <c r="A66">
        <v>65</v>
      </c>
      <c r="B66" t="s">
        <v>82</v>
      </c>
      <c r="C66" s="65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22">
        <f t="shared" si="3"/>
        <v>5830.3530061999954</v>
      </c>
    </row>
    <row r="67" spans="1:9">
      <c r="A67">
        <v>66</v>
      </c>
      <c r="B67" t="s">
        <v>82</v>
      </c>
      <c r="C67" s="65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22">
        <f t="shared" ref="I67:I130" si="7">C67+I66</f>
        <v>5832.928615279995</v>
      </c>
    </row>
    <row r="68" spans="1:9">
      <c r="A68">
        <v>67</v>
      </c>
      <c r="B68" t="s">
        <v>82</v>
      </c>
      <c r="C68" s="65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22">
        <f t="shared" si="7"/>
        <v>5845.2915388799947</v>
      </c>
    </row>
    <row r="69" spans="1:9">
      <c r="A69">
        <v>68</v>
      </c>
      <c r="B69" t="s">
        <v>82</v>
      </c>
      <c r="C69" s="65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22">
        <f t="shared" si="7"/>
        <v>5847.8671479599943</v>
      </c>
    </row>
    <row r="70" spans="1:9">
      <c r="A70">
        <v>69</v>
      </c>
      <c r="B70" t="s">
        <v>82</v>
      </c>
      <c r="C70" s="65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22">
        <f t="shared" si="7"/>
        <v>5849.6185621299946</v>
      </c>
    </row>
    <row r="71" spans="1:9">
      <c r="A71">
        <v>70</v>
      </c>
      <c r="B71" t="s">
        <v>82</v>
      </c>
      <c r="C71" s="65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22">
        <f t="shared" si="7"/>
        <v>5852.1941712099942</v>
      </c>
    </row>
    <row r="72" spans="1:9">
      <c r="A72">
        <v>71</v>
      </c>
      <c r="B72" t="s">
        <v>82</v>
      </c>
      <c r="C72" s="65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22">
        <f t="shared" si="7"/>
        <v>5853.8940731999946</v>
      </c>
    </row>
    <row r="73" spans="1:9">
      <c r="A73">
        <v>72</v>
      </c>
      <c r="B73" t="s">
        <v>82</v>
      </c>
      <c r="C73" s="65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22">
        <f t="shared" si="7"/>
        <v>5854.9243168299945</v>
      </c>
    </row>
    <row r="74" spans="1:9">
      <c r="A74">
        <v>73</v>
      </c>
      <c r="B74" t="s">
        <v>82</v>
      </c>
      <c r="C74" s="65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22">
        <f t="shared" si="7"/>
        <v>5855.6969995499949</v>
      </c>
    </row>
    <row r="75" spans="1:9">
      <c r="A75">
        <v>74</v>
      </c>
      <c r="B75" t="s">
        <v>82</v>
      </c>
      <c r="C75" s="65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22">
        <f t="shared" si="7"/>
        <v>5856.4181700899944</v>
      </c>
    </row>
    <row r="76" spans="1:9">
      <c r="A76">
        <v>75</v>
      </c>
      <c r="B76" t="s">
        <v>82</v>
      </c>
      <c r="C76" s="65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22">
        <f t="shared" si="7"/>
        <v>5857.4484137199943</v>
      </c>
    </row>
    <row r="77" spans="1:9">
      <c r="A77">
        <v>76</v>
      </c>
      <c r="B77" t="s">
        <v>82</v>
      </c>
      <c r="C77" s="65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22">
        <f t="shared" si="7"/>
        <v>5866.7206063999947</v>
      </c>
    </row>
    <row r="78" spans="1:9">
      <c r="A78">
        <v>77</v>
      </c>
      <c r="B78" t="s">
        <v>82</v>
      </c>
      <c r="C78" s="65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22">
        <f t="shared" si="7"/>
        <v>5871.8718245599948</v>
      </c>
    </row>
    <row r="79" spans="1:9">
      <c r="A79">
        <v>78</v>
      </c>
      <c r="B79" t="s">
        <v>82</v>
      </c>
      <c r="C79" s="65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22">
        <f t="shared" si="7"/>
        <v>5874.9625554499944</v>
      </c>
    </row>
    <row r="80" spans="1:9">
      <c r="A80">
        <v>79</v>
      </c>
      <c r="B80" t="s">
        <v>82</v>
      </c>
      <c r="C80" s="65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22">
        <f t="shared" si="7"/>
        <v>5875.6837259899939</v>
      </c>
    </row>
    <row r="81" spans="1:9">
      <c r="A81">
        <v>80</v>
      </c>
      <c r="B81" t="s">
        <v>82</v>
      </c>
      <c r="C81" s="65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22">
        <f t="shared" si="7"/>
        <v>5877.4351401599943</v>
      </c>
    </row>
    <row r="82" spans="1:9">
      <c r="A82">
        <v>81</v>
      </c>
      <c r="B82" t="s">
        <v>82</v>
      </c>
      <c r="C82" s="65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22">
        <f t="shared" si="7"/>
        <v>5881.5561146799946</v>
      </c>
    </row>
    <row r="83" spans="1:9">
      <c r="A83">
        <v>82</v>
      </c>
      <c r="B83" t="s">
        <v>82</v>
      </c>
      <c r="C83" s="65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22">
        <f t="shared" si="7"/>
        <v>5884.3377724799948</v>
      </c>
    </row>
    <row r="84" spans="1:9">
      <c r="A84">
        <v>83</v>
      </c>
      <c r="B84" t="s">
        <v>82</v>
      </c>
      <c r="C84" s="65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22">
        <f t="shared" si="7"/>
        <v>5884.8528942999947</v>
      </c>
    </row>
    <row r="85" spans="1:9">
      <c r="A85">
        <v>84</v>
      </c>
      <c r="B85" t="s">
        <v>82</v>
      </c>
      <c r="C85" s="65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22">
        <f t="shared" si="7"/>
        <v>5886.3982597499944</v>
      </c>
    </row>
    <row r="86" spans="1:9">
      <c r="A86">
        <v>85</v>
      </c>
      <c r="B86" t="s">
        <v>82</v>
      </c>
      <c r="C86" s="65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22">
        <f t="shared" si="7"/>
        <v>5892.5282093499945</v>
      </c>
    </row>
    <row r="87" spans="1:9">
      <c r="A87">
        <v>86</v>
      </c>
      <c r="B87" t="s">
        <v>82</v>
      </c>
      <c r="C87" s="65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22">
        <f t="shared" si="7"/>
        <v>5895.6189402399941</v>
      </c>
    </row>
    <row r="88" spans="1:9">
      <c r="A88">
        <v>87</v>
      </c>
      <c r="B88" t="s">
        <v>82</v>
      </c>
      <c r="C88" s="65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22">
        <f t="shared" si="7"/>
        <v>5903.3457674699939</v>
      </c>
    </row>
    <row r="89" spans="1:9">
      <c r="A89">
        <v>88</v>
      </c>
      <c r="B89" t="s">
        <v>82</v>
      </c>
      <c r="C89" s="65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22">
        <f t="shared" si="7"/>
        <v>5903.8608892899938</v>
      </c>
    </row>
    <row r="90" spans="1:9">
      <c r="A90">
        <v>89</v>
      </c>
      <c r="B90" t="s">
        <v>82</v>
      </c>
      <c r="C90" s="65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22">
        <f t="shared" si="7"/>
        <v>5926.5262491899939</v>
      </c>
    </row>
    <row r="91" spans="1:9">
      <c r="A91">
        <v>90</v>
      </c>
      <c r="B91" t="s">
        <v>82</v>
      </c>
      <c r="C91" s="65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22">
        <f t="shared" si="7"/>
        <v>5928.0716146399936</v>
      </c>
    </row>
    <row r="92" spans="1:9">
      <c r="A92">
        <v>91</v>
      </c>
      <c r="B92" t="s">
        <v>82</v>
      </c>
      <c r="C92" s="65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22">
        <f t="shared" si="7"/>
        <v>5931.1623455299932</v>
      </c>
    </row>
    <row r="93" spans="1:9">
      <c r="A93">
        <v>92</v>
      </c>
      <c r="B93" t="s">
        <v>82</v>
      </c>
      <c r="C93" s="65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22">
        <f t="shared" si="7"/>
        <v>5935.7984418699934</v>
      </c>
    </row>
    <row r="94" spans="1:9">
      <c r="A94">
        <v>93</v>
      </c>
      <c r="B94" t="s">
        <v>82</v>
      </c>
      <c r="C94" s="65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22">
        <f t="shared" si="7"/>
        <v>5937.8589291299932</v>
      </c>
    </row>
    <row r="95" spans="1:9">
      <c r="A95">
        <v>94</v>
      </c>
      <c r="B95" t="s">
        <v>82</v>
      </c>
      <c r="C95" s="65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22">
        <f t="shared" si="7"/>
        <v>5940.9496600199927</v>
      </c>
    </row>
    <row r="96" spans="1:9">
      <c r="A96">
        <v>95</v>
      </c>
      <c r="B96" t="s">
        <v>82</v>
      </c>
      <c r="C96" s="65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22">
        <f t="shared" si="7"/>
        <v>5947.3371705299924</v>
      </c>
    </row>
    <row r="97" spans="1:9">
      <c r="A97">
        <v>96</v>
      </c>
      <c r="B97" t="s">
        <v>82</v>
      </c>
      <c r="C97" s="65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22">
        <f t="shared" si="7"/>
        <v>5947.8522923499922</v>
      </c>
    </row>
    <row r="98" spans="1:9">
      <c r="A98">
        <v>97</v>
      </c>
      <c r="B98" t="s">
        <v>82</v>
      </c>
      <c r="C98" s="65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22">
        <f t="shared" si="7"/>
        <v>5949.8097552499921</v>
      </c>
    </row>
    <row r="99" spans="1:9">
      <c r="A99">
        <v>98</v>
      </c>
      <c r="B99" t="s">
        <v>82</v>
      </c>
      <c r="C99" s="65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22">
        <f t="shared" si="7"/>
        <v>5952.4883886899925</v>
      </c>
    </row>
    <row r="100" spans="1:9">
      <c r="A100">
        <v>99</v>
      </c>
      <c r="B100" t="s">
        <v>82</v>
      </c>
      <c r="C100" s="65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22">
        <f t="shared" si="7"/>
        <v>6076.1176246899922</v>
      </c>
    </row>
    <row r="101" spans="1:9">
      <c r="A101">
        <v>100</v>
      </c>
      <c r="B101" t="s">
        <v>82</v>
      </c>
      <c r="C101" s="65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22">
        <f t="shared" si="7"/>
        <v>6080.2385992099926</v>
      </c>
    </row>
    <row r="102" spans="1:9">
      <c r="A102">
        <v>101</v>
      </c>
      <c r="B102" t="s">
        <v>82</v>
      </c>
      <c r="C102" s="65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22">
        <f t="shared" si="7"/>
        <v>6086.9351828099925</v>
      </c>
    </row>
    <row r="103" spans="1:9">
      <c r="A103">
        <v>102</v>
      </c>
      <c r="B103" t="s">
        <v>82</v>
      </c>
      <c r="C103" s="65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22">
        <f t="shared" si="7"/>
        <v>6088.6350847999929</v>
      </c>
    </row>
    <row r="104" spans="1:9">
      <c r="A104">
        <v>103</v>
      </c>
      <c r="B104" t="s">
        <v>82</v>
      </c>
      <c r="C104" s="65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22">
        <f t="shared" si="7"/>
        <v>6089.1502066199928</v>
      </c>
    </row>
    <row r="105" spans="1:9">
      <c r="A105">
        <v>104</v>
      </c>
      <c r="B105" t="s">
        <v>82</v>
      </c>
      <c r="C105" s="65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22">
        <f t="shared" si="7"/>
        <v>6092.6015227799926</v>
      </c>
    </row>
    <row r="106" spans="1:9">
      <c r="A106">
        <v>105</v>
      </c>
      <c r="B106" t="s">
        <v>82</v>
      </c>
      <c r="C106" s="65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22">
        <f t="shared" si="7"/>
        <v>6095.4346927699926</v>
      </c>
    </row>
    <row r="107" spans="1:9">
      <c r="A107">
        <v>106</v>
      </c>
      <c r="B107" t="s">
        <v>82</v>
      </c>
      <c r="C107" s="65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22">
        <f t="shared" si="7"/>
        <v>6096.9800582199923</v>
      </c>
    </row>
    <row r="108" spans="1:9">
      <c r="A108">
        <v>107</v>
      </c>
      <c r="B108" t="s">
        <v>82</v>
      </c>
      <c r="C108" s="65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22">
        <f t="shared" si="7"/>
        <v>6097.4951800399922</v>
      </c>
    </row>
    <row r="109" spans="1:9">
      <c r="A109">
        <v>108</v>
      </c>
      <c r="B109" t="s">
        <v>82</v>
      </c>
      <c r="C109" s="65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22">
        <f t="shared" si="7"/>
        <v>6098.6284480299919</v>
      </c>
    </row>
    <row r="110" spans="1:9">
      <c r="A110">
        <v>109</v>
      </c>
      <c r="B110" t="s">
        <v>82</v>
      </c>
      <c r="C110" s="65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22">
        <f t="shared" si="7"/>
        <v>6101.7191789199915</v>
      </c>
    </row>
    <row r="111" spans="1:9">
      <c r="A111">
        <v>110</v>
      </c>
      <c r="B111" t="s">
        <v>82</v>
      </c>
      <c r="C111" s="65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22">
        <f t="shared" si="7"/>
        <v>6106.8703970799916</v>
      </c>
    </row>
    <row r="112" spans="1:9">
      <c r="A112">
        <v>111</v>
      </c>
      <c r="B112" t="s">
        <v>82</v>
      </c>
      <c r="C112" s="65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22">
        <f t="shared" si="7"/>
        <v>6108.9308843399913</v>
      </c>
    </row>
    <row r="113" spans="1:9">
      <c r="A113">
        <v>112</v>
      </c>
      <c r="B113" t="s">
        <v>82</v>
      </c>
      <c r="C113" s="65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22">
        <f t="shared" si="7"/>
        <v>6115.4214192199915</v>
      </c>
    </row>
    <row r="114" spans="1:9">
      <c r="A114">
        <v>113</v>
      </c>
      <c r="B114" t="s">
        <v>82</v>
      </c>
      <c r="C114" s="65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22">
        <f t="shared" si="7"/>
        <v>6119.5423937399919</v>
      </c>
    </row>
    <row r="115" spans="1:9">
      <c r="A115">
        <v>114</v>
      </c>
      <c r="B115" t="s">
        <v>82</v>
      </c>
      <c r="C115" s="65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22">
        <f t="shared" si="7"/>
        <v>6121.0877591899916</v>
      </c>
    </row>
    <row r="116" spans="1:9">
      <c r="A116">
        <v>115</v>
      </c>
      <c r="B116" t="s">
        <v>82</v>
      </c>
      <c r="C116" s="65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22">
        <f t="shared" si="7"/>
        <v>6133.9658045899914</v>
      </c>
    </row>
    <row r="117" spans="1:9">
      <c r="A117">
        <v>116</v>
      </c>
      <c r="B117" t="s">
        <v>82</v>
      </c>
      <c r="C117" s="65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22">
        <f t="shared" si="7"/>
        <v>6139.8381932899911</v>
      </c>
    </row>
    <row r="118" spans="1:9">
      <c r="A118">
        <v>117</v>
      </c>
      <c r="B118" t="s">
        <v>82</v>
      </c>
      <c r="C118" s="65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22">
        <f t="shared" si="7"/>
        <v>6140.7139003799912</v>
      </c>
    </row>
    <row r="119" spans="1:9">
      <c r="A119">
        <v>118</v>
      </c>
      <c r="B119" t="s">
        <v>82</v>
      </c>
      <c r="C119" s="65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22">
        <f t="shared" si="7"/>
        <v>6143.2895094599908</v>
      </c>
    </row>
    <row r="120" spans="1:9">
      <c r="A120">
        <v>119</v>
      </c>
      <c r="B120" t="s">
        <v>82</v>
      </c>
      <c r="C120" s="65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22">
        <f t="shared" si="7"/>
        <v>6143.9076556399905</v>
      </c>
    </row>
    <row r="121" spans="1:9">
      <c r="A121">
        <v>120</v>
      </c>
      <c r="B121" t="s">
        <v>82</v>
      </c>
      <c r="C121" s="65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22">
        <f t="shared" si="7"/>
        <v>6144.9378992699903</v>
      </c>
    </row>
    <row r="122" spans="1:9">
      <c r="A122">
        <v>121</v>
      </c>
      <c r="B122" t="s">
        <v>82</v>
      </c>
      <c r="C122" s="65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22">
        <f t="shared" si="7"/>
        <v>6146.7408256199906</v>
      </c>
    </row>
    <row r="123" spans="1:9">
      <c r="A123">
        <v>122</v>
      </c>
      <c r="B123" t="s">
        <v>82</v>
      </c>
      <c r="C123" s="65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22">
        <f t="shared" si="7"/>
        <v>6147.6680448899906</v>
      </c>
    </row>
    <row r="124" spans="1:9">
      <c r="A124">
        <v>123</v>
      </c>
      <c r="B124" t="s">
        <v>82</v>
      </c>
      <c r="C124" s="65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22">
        <f t="shared" si="7"/>
        <v>6150.7587757799902</v>
      </c>
    </row>
    <row r="125" spans="1:9">
      <c r="A125">
        <v>124</v>
      </c>
      <c r="B125" t="s">
        <v>82</v>
      </c>
      <c r="C125" s="65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22">
        <f t="shared" si="7"/>
        <v>6152.3041412299899</v>
      </c>
    </row>
    <row r="126" spans="1:9">
      <c r="A126">
        <v>125</v>
      </c>
      <c r="B126" t="s">
        <v>82</v>
      </c>
      <c r="C126" s="65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22">
        <f t="shared" si="7"/>
        <v>6154.15857976999</v>
      </c>
    </row>
    <row r="127" spans="1:9">
      <c r="A127">
        <v>126</v>
      </c>
      <c r="B127" t="s">
        <v>82</v>
      </c>
      <c r="C127" s="65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22">
        <f t="shared" si="7"/>
        <v>6155.8069695799895</v>
      </c>
    </row>
    <row r="128" spans="1:9">
      <c r="A128">
        <v>127</v>
      </c>
      <c r="B128" t="s">
        <v>82</v>
      </c>
      <c r="C128" s="65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22">
        <f t="shared" si="7"/>
        <v>6157.1977984799896</v>
      </c>
    </row>
    <row r="129" spans="1:9">
      <c r="A129">
        <v>128</v>
      </c>
      <c r="B129" t="s">
        <v>82</v>
      </c>
      <c r="C129" s="65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22">
        <f t="shared" si="7"/>
        <v>6157.7129202999895</v>
      </c>
    </row>
    <row r="130" spans="1:9">
      <c r="A130">
        <v>129</v>
      </c>
      <c r="B130" t="s">
        <v>82</v>
      </c>
      <c r="C130" s="65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22">
        <f t="shared" si="7"/>
        <v>6167.5002347899899</v>
      </c>
    </row>
    <row r="131" spans="1:9">
      <c r="A131">
        <v>130</v>
      </c>
      <c r="B131" t="s">
        <v>82</v>
      </c>
      <c r="C131" s="65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22">
        <f t="shared" ref="I131:I194" si="11">C131+I130</f>
        <v>6171.72423367999</v>
      </c>
    </row>
    <row r="132" spans="1:9">
      <c r="A132">
        <v>131</v>
      </c>
      <c r="B132" t="s">
        <v>82</v>
      </c>
      <c r="C132" s="65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22">
        <f t="shared" si="11"/>
        <v>6184.6022790799898</v>
      </c>
    </row>
    <row r="133" spans="1:9">
      <c r="A133">
        <v>132</v>
      </c>
      <c r="B133" t="s">
        <v>82</v>
      </c>
      <c r="C133" s="65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22">
        <f t="shared" si="11"/>
        <v>6185.6325227099896</v>
      </c>
    </row>
    <row r="134" spans="1:9">
      <c r="A134">
        <v>133</v>
      </c>
      <c r="B134" t="s">
        <v>82</v>
      </c>
      <c r="C134" s="65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22">
        <f t="shared" si="11"/>
        <v>6191.1958383199899</v>
      </c>
    </row>
    <row r="135" spans="1:9">
      <c r="A135">
        <v>134</v>
      </c>
      <c r="B135" t="s">
        <v>82</v>
      </c>
      <c r="C135" s="65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22">
        <f t="shared" si="11"/>
        <v>7442.4782383199899</v>
      </c>
    </row>
    <row r="136" spans="1:9">
      <c r="A136">
        <v>135</v>
      </c>
      <c r="B136" t="s">
        <v>82</v>
      </c>
      <c r="C136" s="65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22">
        <f t="shared" si="11"/>
        <v>7912.2693343199899</v>
      </c>
    </row>
    <row r="137" spans="1:9">
      <c r="A137">
        <v>136</v>
      </c>
      <c r="B137" t="s">
        <v>82</v>
      </c>
      <c r="C137" s="65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22">
        <f t="shared" si="11"/>
        <v>7916.6478697499897</v>
      </c>
    </row>
    <row r="138" spans="1:9">
      <c r="A138">
        <v>137</v>
      </c>
      <c r="B138" t="s">
        <v>82</v>
      </c>
      <c r="C138" s="65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22">
        <f t="shared" si="11"/>
        <v>7924.8898187999894</v>
      </c>
    </row>
    <row r="139" spans="1:9">
      <c r="A139">
        <v>138</v>
      </c>
      <c r="B139" t="s">
        <v>82</v>
      </c>
      <c r="C139" s="65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22">
        <f t="shared" si="11"/>
        <v>7946.5249350999893</v>
      </c>
    </row>
    <row r="140" spans="1:9">
      <c r="A140">
        <v>139</v>
      </c>
      <c r="B140" t="s">
        <v>82</v>
      </c>
      <c r="C140" s="65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22">
        <f t="shared" si="11"/>
        <v>7947.5551787299892</v>
      </c>
    </row>
    <row r="141" spans="1:9">
      <c r="A141">
        <v>140</v>
      </c>
      <c r="B141" t="s">
        <v>82</v>
      </c>
      <c r="C141" s="65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22">
        <f t="shared" si="11"/>
        <v>7948.585422359989</v>
      </c>
    </row>
    <row r="142" spans="1:9">
      <c r="A142">
        <v>141</v>
      </c>
      <c r="B142" t="s">
        <v>82</v>
      </c>
      <c r="C142" s="65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22">
        <f t="shared" si="11"/>
        <v>7967.2843442599888</v>
      </c>
    </row>
    <row r="143" spans="1:9">
      <c r="A143">
        <v>142</v>
      </c>
      <c r="B143" t="s">
        <v>82</v>
      </c>
      <c r="C143" s="65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22">
        <f t="shared" si="11"/>
        <v>7968.8297097099885</v>
      </c>
    </row>
    <row r="144" spans="1:9">
      <c r="A144">
        <v>143</v>
      </c>
      <c r="B144" t="s">
        <v>82</v>
      </c>
      <c r="C144" s="65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22">
        <f t="shared" si="11"/>
        <v>7977.0716587599882</v>
      </c>
    </row>
    <row r="145" spans="1:9">
      <c r="A145">
        <v>144</v>
      </c>
      <c r="B145" t="s">
        <v>82</v>
      </c>
      <c r="C145" s="65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22">
        <f t="shared" si="11"/>
        <v>7987.8892168599878</v>
      </c>
    </row>
    <row r="146" spans="1:9">
      <c r="A146">
        <v>145</v>
      </c>
      <c r="B146" t="s">
        <v>82</v>
      </c>
      <c r="C146" s="65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22">
        <f t="shared" si="11"/>
        <v>7989.9497041199875</v>
      </c>
    </row>
    <row r="147" spans="1:9">
      <c r="A147">
        <v>146</v>
      </c>
      <c r="B147" t="s">
        <v>82</v>
      </c>
      <c r="C147" s="65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22">
        <f t="shared" si="11"/>
        <v>7997.0583851699876</v>
      </c>
    </row>
    <row r="148" spans="1:9">
      <c r="A148">
        <v>147</v>
      </c>
      <c r="B148" t="s">
        <v>82</v>
      </c>
      <c r="C148" s="65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22">
        <f t="shared" si="11"/>
        <v>8025.9052068699875</v>
      </c>
    </row>
    <row r="149" spans="1:9">
      <c r="A149">
        <v>148</v>
      </c>
      <c r="B149" t="s">
        <v>82</v>
      </c>
      <c r="C149" s="65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22">
        <f t="shared" si="11"/>
        <v>8039.2983740699874</v>
      </c>
    </row>
    <row r="150" spans="1:9">
      <c r="A150">
        <v>149</v>
      </c>
      <c r="B150" t="s">
        <v>82</v>
      </c>
      <c r="C150" s="65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22">
        <f t="shared" si="11"/>
        <v>8059.1305639699876</v>
      </c>
    </row>
    <row r="151" spans="1:9">
      <c r="A151">
        <v>150</v>
      </c>
      <c r="B151" t="s">
        <v>82</v>
      </c>
      <c r="C151" s="65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22">
        <f t="shared" si="11"/>
        <v>8060.881978139988</v>
      </c>
    </row>
    <row r="152" spans="1:9">
      <c r="A152">
        <v>151</v>
      </c>
      <c r="B152" t="s">
        <v>82</v>
      </c>
      <c r="C152" s="65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22">
        <f t="shared" si="11"/>
        <v>8061.809197409988</v>
      </c>
    </row>
    <row r="153" spans="1:9">
      <c r="A153">
        <v>152</v>
      </c>
      <c r="B153" t="s">
        <v>82</v>
      </c>
      <c r="C153" s="65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22">
        <f t="shared" si="11"/>
        <v>8069.2269515499884</v>
      </c>
    </row>
    <row r="154" spans="1:9">
      <c r="A154">
        <v>153</v>
      </c>
      <c r="B154" t="s">
        <v>82</v>
      </c>
      <c r="C154" s="65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22">
        <f t="shared" si="11"/>
        <v>8072.3176824399879</v>
      </c>
    </row>
    <row r="155" spans="1:9">
      <c r="A155">
        <v>154</v>
      </c>
      <c r="B155" t="s">
        <v>82</v>
      </c>
      <c r="C155" s="65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22">
        <f t="shared" si="11"/>
        <v>8074.3781696999877</v>
      </c>
    </row>
    <row r="156" spans="1:9">
      <c r="A156">
        <v>155</v>
      </c>
      <c r="B156" t="s">
        <v>82</v>
      </c>
      <c r="C156" s="65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22">
        <f t="shared" si="11"/>
        <v>8077.8809980499873</v>
      </c>
    </row>
    <row r="157" spans="1:9">
      <c r="A157">
        <v>156</v>
      </c>
      <c r="B157" t="s">
        <v>82</v>
      </c>
      <c r="C157" s="65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22">
        <f t="shared" si="11"/>
        <v>8078.4476320499871</v>
      </c>
    </row>
    <row r="158" spans="1:9">
      <c r="A158">
        <v>157</v>
      </c>
      <c r="B158" t="s">
        <v>82</v>
      </c>
      <c r="C158" s="65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22">
        <f t="shared" si="11"/>
        <v>8079.2203147699875</v>
      </c>
    </row>
    <row r="159" spans="1:9">
      <c r="A159">
        <v>158</v>
      </c>
      <c r="B159" t="s">
        <v>82</v>
      </c>
      <c r="C159" s="65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22">
        <f t="shared" si="11"/>
        <v>8081.2808020299872</v>
      </c>
    </row>
    <row r="160" spans="1:9">
      <c r="A160">
        <v>159</v>
      </c>
      <c r="B160" t="s">
        <v>82</v>
      </c>
      <c r="C160" s="65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22">
        <f t="shared" si="11"/>
        <v>8081.9504603899868</v>
      </c>
    </row>
    <row r="161" spans="1:9">
      <c r="A161">
        <v>160</v>
      </c>
      <c r="B161" t="s">
        <v>82</v>
      </c>
      <c r="C161" s="65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22">
        <f t="shared" si="11"/>
        <v>8093.2316281899866</v>
      </c>
    </row>
    <row r="162" spans="1:9">
      <c r="A162">
        <v>161</v>
      </c>
      <c r="B162" t="s">
        <v>82</v>
      </c>
      <c r="C162" s="65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22">
        <f t="shared" si="11"/>
        <v>8094.5709449099868</v>
      </c>
    </row>
    <row r="163" spans="1:9">
      <c r="A163">
        <v>162</v>
      </c>
      <c r="B163" t="s">
        <v>82</v>
      </c>
      <c r="C163" s="65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22">
        <f t="shared" si="11"/>
        <v>8096.1163103599865</v>
      </c>
    </row>
    <row r="164" spans="1:9">
      <c r="A164">
        <v>163</v>
      </c>
      <c r="B164" t="s">
        <v>82</v>
      </c>
      <c r="C164" s="65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22">
        <f t="shared" si="11"/>
        <v>8096.8889930799869</v>
      </c>
    </row>
    <row r="165" spans="1:9">
      <c r="A165">
        <v>164</v>
      </c>
      <c r="B165" t="s">
        <v>82</v>
      </c>
      <c r="C165" s="65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22">
        <f t="shared" si="11"/>
        <v>8105.3369908499872</v>
      </c>
    </row>
    <row r="166" spans="1:9">
      <c r="A166">
        <v>165</v>
      </c>
      <c r="B166" t="s">
        <v>82</v>
      </c>
      <c r="C166" s="65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22">
        <f t="shared" si="11"/>
        <v>8106.1096735699875</v>
      </c>
    </row>
    <row r="167" spans="1:9">
      <c r="A167">
        <v>166</v>
      </c>
      <c r="B167" t="s">
        <v>82</v>
      </c>
      <c r="C167" s="65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22">
        <f t="shared" si="11"/>
        <v>8107.3974781099878</v>
      </c>
    </row>
    <row r="168" spans="1:9">
      <c r="A168">
        <v>167</v>
      </c>
      <c r="B168" t="s">
        <v>82</v>
      </c>
      <c r="C168" s="65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22">
        <f t="shared" si="11"/>
        <v>8111.5184526299881</v>
      </c>
    </row>
    <row r="169" spans="1:9">
      <c r="A169">
        <v>168</v>
      </c>
      <c r="B169" t="s">
        <v>82</v>
      </c>
      <c r="C169" s="65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22">
        <f t="shared" si="11"/>
        <v>8112.3941597199882</v>
      </c>
    </row>
    <row r="170" spans="1:9">
      <c r="A170">
        <v>169</v>
      </c>
      <c r="B170" t="s">
        <v>82</v>
      </c>
      <c r="C170" s="65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22">
        <f t="shared" si="11"/>
        <v>8118.3695727799886</v>
      </c>
    </row>
    <row r="171" spans="1:9">
      <c r="A171">
        <v>170</v>
      </c>
      <c r="B171" t="s">
        <v>82</v>
      </c>
      <c r="C171" s="65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22">
        <f t="shared" si="11"/>
        <v>8119.605865139989</v>
      </c>
    </row>
    <row r="172" spans="1:9">
      <c r="A172">
        <v>171</v>
      </c>
      <c r="B172" t="s">
        <v>82</v>
      </c>
      <c r="C172" s="65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22">
        <f t="shared" si="11"/>
        <v>8120.6361087699888</v>
      </c>
    </row>
    <row r="173" spans="1:9">
      <c r="A173">
        <v>172</v>
      </c>
      <c r="B173" t="s">
        <v>82</v>
      </c>
      <c r="C173" s="65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22">
        <f t="shared" si="11"/>
        <v>8122.1299620299887</v>
      </c>
    </row>
    <row r="174" spans="1:9">
      <c r="A174">
        <v>173</v>
      </c>
      <c r="B174" t="s">
        <v>82</v>
      </c>
      <c r="C174" s="65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22">
        <f t="shared" si="11"/>
        <v>8124.1904492899885</v>
      </c>
    </row>
    <row r="175" spans="1:9">
      <c r="A175">
        <v>174</v>
      </c>
      <c r="B175" t="s">
        <v>82</v>
      </c>
      <c r="C175" s="65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22">
        <f t="shared" si="11"/>
        <v>8128.3629359999886</v>
      </c>
    </row>
    <row r="176" spans="1:9">
      <c r="A176">
        <v>175</v>
      </c>
      <c r="B176" t="s">
        <v>82</v>
      </c>
      <c r="C176" s="65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22">
        <f t="shared" si="11"/>
        <v>8132.2263496199885</v>
      </c>
    </row>
    <row r="177" spans="1:10">
      <c r="A177">
        <v>176</v>
      </c>
      <c r="B177" t="s">
        <v>82</v>
      </c>
      <c r="C177" s="65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22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65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22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65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22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65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22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65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22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65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22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65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22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65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22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65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22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65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22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65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22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65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22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65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22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65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22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65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22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65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22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65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22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65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22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65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22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65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22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65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22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65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22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65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22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65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22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65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22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65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22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65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22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65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22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65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22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65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22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65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22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65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22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65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22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65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22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65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22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65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22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65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22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65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22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65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22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65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22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65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22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65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22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65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22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65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22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65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22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65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22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65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22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65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22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65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22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65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22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65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22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65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22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65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22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65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22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65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22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65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22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65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22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65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22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65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22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65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22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65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22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65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22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65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22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65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22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65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22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65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22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65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22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65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22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65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22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65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22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65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22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65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22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65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22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65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22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65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22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65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22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65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22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65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22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65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22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65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22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65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22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65">
        <v>37.070920399999999</v>
      </c>
      <c r="D258">
        <v>29165.235000000001</v>
      </c>
      <c r="E258">
        <v>3507.74</v>
      </c>
      <c r="F258">
        <f t="shared" ref="F258:F321" si="16">E258*$K$1*$K$2/1000000</f>
        <v>57.278980874879991</v>
      </c>
      <c r="G258">
        <f t="shared" si="13"/>
        <v>127.803305450523</v>
      </c>
      <c r="H258">
        <f t="shared" ref="H258:H321" si="17">F258+G258</f>
        <v>185.082286325403</v>
      </c>
      <c r="I258" s="22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65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22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65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99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65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65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65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65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65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65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65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65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65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65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65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65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65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65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65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65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65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65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65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65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65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65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65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65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65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65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65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65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65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65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65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65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65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65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65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65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65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65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65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65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65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65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65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65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65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65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65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65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65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65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65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65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65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65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65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65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65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65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65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65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65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65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65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65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65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65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65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65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65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65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65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65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65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65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65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65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65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65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65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65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65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65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65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65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65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65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65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65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65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65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65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65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65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65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65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65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65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65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65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65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65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65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65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65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65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65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65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65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65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65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65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65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65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65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65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65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65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65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65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65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65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65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65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65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65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65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65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65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65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65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65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65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65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65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65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65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65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65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65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65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65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65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65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65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65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65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65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65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65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65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65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65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65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65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65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65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65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65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65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65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65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65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65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65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65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65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65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65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65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65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65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65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65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65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65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65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65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65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65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65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65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65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65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65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65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65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65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65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65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65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65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65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65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65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65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65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65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65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65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65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65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65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65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65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65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65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65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65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65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65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65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65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65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65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65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65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65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65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65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65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65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65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65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65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65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65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65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65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65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65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65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65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65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65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65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65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65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65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65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65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65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65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65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65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65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65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65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65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65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65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65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65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65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65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65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65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65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65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65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C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66">
        <v>17312.7</v>
      </c>
      <c r="B1" s="66">
        <v>1</v>
      </c>
      <c r="C1" s="66">
        <v>0</v>
      </c>
      <c r="D1" s="67">
        <v>42743</v>
      </c>
    </row>
    <row r="2" spans="1:4">
      <c r="A2" s="66">
        <v>16711.400000000001</v>
      </c>
      <c r="B2" s="66">
        <v>2</v>
      </c>
      <c r="C2" s="66">
        <v>0</v>
      </c>
      <c r="D2" s="67">
        <v>42743.041666666701</v>
      </c>
    </row>
    <row r="3" spans="1:4">
      <c r="A3" s="66">
        <v>16364.6</v>
      </c>
      <c r="B3" s="66">
        <v>3</v>
      </c>
      <c r="C3" s="66">
        <v>0</v>
      </c>
      <c r="D3" s="67">
        <v>42743.083333333299</v>
      </c>
    </row>
    <row r="4" spans="1:4">
      <c r="A4" s="66">
        <v>16202.3</v>
      </c>
      <c r="B4" s="66">
        <v>4</v>
      </c>
      <c r="C4" s="66">
        <v>0</v>
      </c>
      <c r="D4" s="67">
        <v>42743.125</v>
      </c>
    </row>
    <row r="5" spans="1:4">
      <c r="A5" s="66">
        <v>16202.3</v>
      </c>
      <c r="B5" s="66">
        <v>5</v>
      </c>
      <c r="C5" s="66">
        <v>0</v>
      </c>
      <c r="D5" s="67">
        <v>42743.166666666701</v>
      </c>
    </row>
    <row r="6" spans="1:4">
      <c r="A6" s="66">
        <v>16442</v>
      </c>
      <c r="B6" s="66">
        <v>6</v>
      </c>
      <c r="C6" s="66">
        <v>0</v>
      </c>
      <c r="D6" s="67">
        <v>42743.208333333299</v>
      </c>
    </row>
    <row r="7" spans="1:4">
      <c r="A7" s="66">
        <v>16962.099999999999</v>
      </c>
      <c r="B7" s="66">
        <v>7</v>
      </c>
      <c r="C7" s="66">
        <v>0</v>
      </c>
      <c r="D7" s="67">
        <v>42743.25</v>
      </c>
    </row>
    <row r="8" spans="1:4">
      <c r="A8" s="66">
        <v>17555.400000000001</v>
      </c>
      <c r="B8" s="66">
        <v>8</v>
      </c>
      <c r="C8" s="66">
        <v>0</v>
      </c>
      <c r="D8" s="67">
        <v>42743.291666666701</v>
      </c>
    </row>
    <row r="9" spans="1:4">
      <c r="A9" s="66">
        <v>18336.2</v>
      </c>
      <c r="B9" s="66">
        <v>9</v>
      </c>
      <c r="C9" s="66">
        <v>0</v>
      </c>
      <c r="D9" s="67">
        <v>42743.333333333299</v>
      </c>
    </row>
    <row r="10" spans="1:4">
      <c r="A10" s="66">
        <v>19036.400000000001</v>
      </c>
      <c r="B10" s="66">
        <v>10</v>
      </c>
      <c r="C10" s="66">
        <v>0</v>
      </c>
      <c r="D10" s="67">
        <v>42743.375</v>
      </c>
    </row>
    <row r="11" spans="1:4">
      <c r="A11" s="66">
        <v>19528.8</v>
      </c>
      <c r="B11" s="66">
        <v>11</v>
      </c>
      <c r="C11" s="66">
        <v>0</v>
      </c>
      <c r="D11" s="67">
        <v>42743.416666666701</v>
      </c>
    </row>
    <row r="12" spans="1:4">
      <c r="A12" s="66">
        <v>19776.099999999999</v>
      </c>
      <c r="B12" s="66">
        <v>12</v>
      </c>
      <c r="C12" s="66">
        <v>0</v>
      </c>
      <c r="D12" s="67">
        <v>42743.458333333299</v>
      </c>
    </row>
    <row r="13" spans="1:4">
      <c r="A13" s="66">
        <v>19990.599999999999</v>
      </c>
      <c r="B13" s="66">
        <v>13</v>
      </c>
      <c r="C13" s="66">
        <v>0</v>
      </c>
      <c r="D13" s="67">
        <v>42743.5</v>
      </c>
    </row>
    <row r="14" spans="1:4">
      <c r="A14" s="66">
        <v>20025.5</v>
      </c>
      <c r="B14" s="66">
        <v>14</v>
      </c>
      <c r="C14" s="66">
        <v>0</v>
      </c>
      <c r="D14" s="67">
        <v>42743.541666666701</v>
      </c>
    </row>
    <row r="15" spans="1:4">
      <c r="A15" s="66">
        <v>19982.7</v>
      </c>
      <c r="B15" s="66">
        <v>15</v>
      </c>
      <c r="C15" s="66">
        <v>0</v>
      </c>
      <c r="D15" s="67">
        <v>42743.583333333299</v>
      </c>
    </row>
    <row r="16" spans="1:4">
      <c r="A16" s="66">
        <v>20214.599999999999</v>
      </c>
      <c r="B16" s="66">
        <v>16</v>
      </c>
      <c r="C16" s="66">
        <v>0</v>
      </c>
      <c r="D16" s="67">
        <v>42743.625</v>
      </c>
    </row>
    <row r="17" spans="1:4">
      <c r="A17" s="66">
        <v>20952.099999999999</v>
      </c>
      <c r="B17" s="66">
        <v>17</v>
      </c>
      <c r="C17" s="66">
        <v>0</v>
      </c>
      <c r="D17" s="67">
        <v>42743.666666666701</v>
      </c>
    </row>
    <row r="18" spans="1:4">
      <c r="A18" s="66">
        <v>22171.5</v>
      </c>
      <c r="B18" s="66">
        <v>18</v>
      </c>
      <c r="C18" s="66">
        <v>0</v>
      </c>
      <c r="D18" s="67">
        <v>42743.708333333299</v>
      </c>
    </row>
    <row r="19" spans="1:4">
      <c r="A19" s="66">
        <v>22225.8</v>
      </c>
      <c r="B19" s="66">
        <v>19</v>
      </c>
      <c r="C19" s="66">
        <v>0</v>
      </c>
      <c r="D19" s="67">
        <v>42743.75</v>
      </c>
    </row>
    <row r="20" spans="1:4">
      <c r="A20" s="66">
        <v>21904.7</v>
      </c>
      <c r="B20" s="66">
        <v>20</v>
      </c>
      <c r="C20" s="66">
        <v>0</v>
      </c>
      <c r="D20" s="67">
        <v>42743.791666666701</v>
      </c>
    </row>
    <row r="21" spans="1:4">
      <c r="A21" s="66">
        <v>21429.1</v>
      </c>
      <c r="B21" s="66">
        <v>21</v>
      </c>
      <c r="C21" s="66">
        <v>0</v>
      </c>
      <c r="D21" s="67">
        <v>42743.833333333299</v>
      </c>
    </row>
    <row r="22" spans="1:4">
      <c r="A22" s="66">
        <v>20566.5</v>
      </c>
      <c r="B22" s="66">
        <v>22</v>
      </c>
      <c r="C22" s="66">
        <v>0</v>
      </c>
      <c r="D22" s="67">
        <v>42743.875</v>
      </c>
    </row>
    <row r="23" spans="1:4">
      <c r="A23" s="66">
        <v>19398.3</v>
      </c>
      <c r="B23" s="66">
        <v>23</v>
      </c>
      <c r="C23" s="66">
        <v>0</v>
      </c>
      <c r="D23" s="67">
        <v>42743.916666666701</v>
      </c>
    </row>
    <row r="24" spans="1:4">
      <c r="A24" s="66">
        <v>18220.5</v>
      </c>
      <c r="B24" s="66">
        <v>24</v>
      </c>
      <c r="C24" s="66">
        <v>1</v>
      </c>
      <c r="D24" s="67">
        <v>42743.958333333299</v>
      </c>
    </row>
    <row r="25" spans="1:4">
      <c r="A25" s="66">
        <v>17413.900000000001</v>
      </c>
      <c r="B25" s="66">
        <v>1</v>
      </c>
      <c r="C25" s="66">
        <v>0</v>
      </c>
      <c r="D25" s="67">
        <v>42744</v>
      </c>
    </row>
    <row r="26" spans="1:4">
      <c r="A26" s="66">
        <v>16961.900000000001</v>
      </c>
      <c r="B26" s="66">
        <v>2</v>
      </c>
      <c r="C26" s="66">
        <v>0</v>
      </c>
      <c r="D26" s="67">
        <v>42744.041666666701</v>
      </c>
    </row>
    <row r="27" spans="1:4">
      <c r="A27" s="66">
        <v>16733.8</v>
      </c>
      <c r="B27" s="66">
        <v>3</v>
      </c>
      <c r="C27" s="66">
        <v>0</v>
      </c>
      <c r="D27" s="67">
        <v>42744.083333333299</v>
      </c>
    </row>
    <row r="28" spans="1:4">
      <c r="A28" s="66">
        <v>16787.099999999999</v>
      </c>
      <c r="B28" s="66">
        <v>4</v>
      </c>
      <c r="C28" s="66">
        <v>0</v>
      </c>
      <c r="D28" s="67">
        <v>42744.125</v>
      </c>
    </row>
    <row r="29" spans="1:4">
      <c r="A29" s="66">
        <v>17071.7</v>
      </c>
      <c r="B29" s="66">
        <v>5</v>
      </c>
      <c r="C29" s="66">
        <v>0</v>
      </c>
      <c r="D29" s="67">
        <v>42744.166666666701</v>
      </c>
    </row>
    <row r="30" spans="1:4">
      <c r="A30" s="66">
        <v>18021.900000000001</v>
      </c>
      <c r="B30" s="66">
        <v>6</v>
      </c>
      <c r="C30" s="66">
        <v>0</v>
      </c>
      <c r="D30" s="67">
        <v>42744.208333333299</v>
      </c>
    </row>
    <row r="31" spans="1:4">
      <c r="A31" s="66">
        <v>19816.3</v>
      </c>
      <c r="B31" s="66">
        <v>7</v>
      </c>
      <c r="C31" s="66">
        <v>0</v>
      </c>
      <c r="D31" s="67">
        <v>42744.25</v>
      </c>
    </row>
    <row r="32" spans="1:4">
      <c r="A32" s="66">
        <v>21202.9</v>
      </c>
      <c r="B32" s="66">
        <v>8</v>
      </c>
      <c r="C32" s="66">
        <v>0</v>
      </c>
      <c r="D32" s="67">
        <v>42744.291666666701</v>
      </c>
    </row>
    <row r="33" spans="1:4">
      <c r="A33" s="66">
        <v>21620.5</v>
      </c>
      <c r="B33" s="66">
        <v>9</v>
      </c>
      <c r="C33" s="66">
        <v>0</v>
      </c>
      <c r="D33" s="67">
        <v>42744.333333333299</v>
      </c>
    </row>
    <row r="34" spans="1:4">
      <c r="A34" s="66">
        <v>21959.3</v>
      </c>
      <c r="B34" s="66">
        <v>10</v>
      </c>
      <c r="C34" s="66">
        <v>0</v>
      </c>
      <c r="D34" s="67">
        <v>42744.375</v>
      </c>
    </row>
    <row r="35" spans="1:4">
      <c r="A35" s="66">
        <v>22144.7</v>
      </c>
      <c r="B35" s="66">
        <v>11</v>
      </c>
      <c r="C35" s="66">
        <v>0</v>
      </c>
      <c r="D35" s="67">
        <v>42744.416666666701</v>
      </c>
    </row>
    <row r="36" spans="1:4">
      <c r="A36" s="66">
        <v>22129.200000000001</v>
      </c>
      <c r="B36" s="66">
        <v>12</v>
      </c>
      <c r="C36" s="66">
        <v>0</v>
      </c>
      <c r="D36" s="67">
        <v>42744.458333333299</v>
      </c>
    </row>
    <row r="37" spans="1:4">
      <c r="A37" s="66">
        <v>21984.3</v>
      </c>
      <c r="B37" s="66">
        <v>13</v>
      </c>
      <c r="C37" s="66">
        <v>0</v>
      </c>
      <c r="D37" s="67">
        <v>42744.5</v>
      </c>
    </row>
    <row r="38" spans="1:4">
      <c r="A38" s="66">
        <v>21880.400000000001</v>
      </c>
      <c r="B38" s="66">
        <v>14</v>
      </c>
      <c r="C38" s="66">
        <v>0</v>
      </c>
      <c r="D38" s="67">
        <v>42744.541666666701</v>
      </c>
    </row>
    <row r="39" spans="1:4">
      <c r="A39" s="66">
        <v>21727.5</v>
      </c>
      <c r="B39" s="66">
        <v>15</v>
      </c>
      <c r="C39" s="66">
        <v>0</v>
      </c>
      <c r="D39" s="67">
        <v>42744.583333333299</v>
      </c>
    </row>
    <row r="40" spans="1:4">
      <c r="A40" s="66">
        <v>21705.599999999999</v>
      </c>
      <c r="B40" s="66">
        <v>16</v>
      </c>
      <c r="C40" s="66">
        <v>0</v>
      </c>
      <c r="D40" s="67">
        <v>42744.625</v>
      </c>
    </row>
    <row r="41" spans="1:4">
      <c r="A41" s="66">
        <v>22311.3</v>
      </c>
      <c r="B41" s="66">
        <v>17</v>
      </c>
      <c r="C41" s="66">
        <v>0</v>
      </c>
      <c r="D41" s="67">
        <v>42744.666666666701</v>
      </c>
    </row>
    <row r="42" spans="1:4">
      <c r="A42" s="66">
        <v>23525.7</v>
      </c>
      <c r="B42" s="66">
        <v>18</v>
      </c>
      <c r="C42" s="66">
        <v>0</v>
      </c>
      <c r="D42" s="67">
        <v>42744.708333333299</v>
      </c>
    </row>
    <row r="43" spans="1:4">
      <c r="A43" s="66">
        <v>23511.200000000001</v>
      </c>
      <c r="B43" s="66">
        <v>19</v>
      </c>
      <c r="C43" s="66">
        <v>0</v>
      </c>
      <c r="D43" s="67">
        <v>42744.75</v>
      </c>
    </row>
    <row r="44" spans="1:4">
      <c r="A44" s="66">
        <v>23121.4</v>
      </c>
      <c r="B44" s="66">
        <v>20</v>
      </c>
      <c r="C44" s="66">
        <v>0</v>
      </c>
      <c r="D44" s="67">
        <v>42744.791666666701</v>
      </c>
    </row>
    <row r="45" spans="1:4">
      <c r="A45" s="66">
        <v>22484.9</v>
      </c>
      <c r="B45" s="66">
        <v>21</v>
      </c>
      <c r="C45" s="66">
        <v>0</v>
      </c>
      <c r="D45" s="67">
        <v>42744.833333333299</v>
      </c>
    </row>
    <row r="46" spans="1:4">
      <c r="A46" s="66">
        <v>21493.8</v>
      </c>
      <c r="B46" s="66">
        <v>22</v>
      </c>
      <c r="C46" s="66">
        <v>0</v>
      </c>
      <c r="D46" s="67">
        <v>42744.875</v>
      </c>
    </row>
    <row r="47" spans="1:4">
      <c r="A47" s="66">
        <v>20072.3</v>
      </c>
      <c r="B47" s="66">
        <v>23</v>
      </c>
      <c r="C47" s="66">
        <v>0</v>
      </c>
      <c r="D47" s="67">
        <v>42744.916666666701</v>
      </c>
    </row>
    <row r="48" spans="1:4">
      <c r="A48" s="66">
        <v>18669.7</v>
      </c>
      <c r="B48" s="66">
        <v>24</v>
      </c>
      <c r="C48" s="66">
        <v>1</v>
      </c>
      <c r="D48" s="67">
        <v>42744.958333333299</v>
      </c>
    </row>
    <row r="49" spans="1:4">
      <c r="A49" s="66">
        <v>17663.2</v>
      </c>
      <c r="B49" s="66">
        <v>1</v>
      </c>
      <c r="C49" s="66">
        <v>0</v>
      </c>
      <c r="D49" s="67">
        <v>42745</v>
      </c>
    </row>
    <row r="50" spans="1:4">
      <c r="A50" s="66">
        <v>17043.5</v>
      </c>
      <c r="B50" s="66">
        <v>2</v>
      </c>
      <c r="C50" s="66">
        <v>0</v>
      </c>
      <c r="D50" s="67">
        <v>42745.041666666701</v>
      </c>
    </row>
    <row r="51" spans="1:4">
      <c r="A51" s="66">
        <v>16696.3</v>
      </c>
      <c r="B51" s="66">
        <v>3</v>
      </c>
      <c r="C51" s="66">
        <v>0</v>
      </c>
      <c r="D51" s="67">
        <v>42745.083333333299</v>
      </c>
    </row>
    <row r="52" spans="1:4">
      <c r="A52" s="66">
        <v>16597.599999999999</v>
      </c>
      <c r="B52" s="66">
        <v>4</v>
      </c>
      <c r="C52" s="66">
        <v>0</v>
      </c>
      <c r="D52" s="67">
        <v>42745.125</v>
      </c>
    </row>
    <row r="53" spans="1:4">
      <c r="A53" s="66">
        <v>16856.8</v>
      </c>
      <c r="B53" s="66">
        <v>5</v>
      </c>
      <c r="C53" s="66">
        <v>0</v>
      </c>
      <c r="D53" s="67">
        <v>42745.166666666701</v>
      </c>
    </row>
    <row r="54" spans="1:4">
      <c r="A54" s="66">
        <v>17801.400000000001</v>
      </c>
      <c r="B54" s="66">
        <v>6</v>
      </c>
      <c r="C54" s="66">
        <v>0</v>
      </c>
      <c r="D54" s="67">
        <v>42745.208333333299</v>
      </c>
    </row>
    <row r="55" spans="1:4">
      <c r="A55" s="66">
        <v>19620.099999999999</v>
      </c>
      <c r="B55" s="66">
        <v>7</v>
      </c>
      <c r="C55" s="66">
        <v>0</v>
      </c>
      <c r="D55" s="67">
        <v>42745.25</v>
      </c>
    </row>
    <row r="56" spans="1:4">
      <c r="A56" s="66">
        <v>20910.5</v>
      </c>
      <c r="B56" s="66">
        <v>8</v>
      </c>
      <c r="C56" s="66">
        <v>0</v>
      </c>
      <c r="D56" s="67">
        <v>42745.291666666701</v>
      </c>
    </row>
    <row r="57" spans="1:4">
      <c r="A57" s="66">
        <v>21217.9</v>
      </c>
      <c r="B57" s="66">
        <v>9</v>
      </c>
      <c r="C57" s="66">
        <v>0</v>
      </c>
      <c r="D57" s="67">
        <v>42745.333333333299</v>
      </c>
    </row>
    <row r="58" spans="1:4">
      <c r="A58" s="66">
        <v>21434.7</v>
      </c>
      <c r="B58" s="66">
        <v>10</v>
      </c>
      <c r="C58" s="66">
        <v>0</v>
      </c>
      <c r="D58" s="67">
        <v>42745.375</v>
      </c>
    </row>
    <row r="59" spans="1:4">
      <c r="A59" s="66">
        <v>21582.7</v>
      </c>
      <c r="B59" s="66">
        <v>11</v>
      </c>
      <c r="C59" s="66">
        <v>0</v>
      </c>
      <c r="D59" s="67">
        <v>42745.416666666701</v>
      </c>
    </row>
    <row r="60" spans="1:4">
      <c r="A60" s="66">
        <v>21450.2</v>
      </c>
      <c r="B60" s="66">
        <v>12</v>
      </c>
      <c r="C60" s="66">
        <v>0</v>
      </c>
      <c r="D60" s="67">
        <v>42745.458333333299</v>
      </c>
    </row>
    <row r="61" spans="1:4">
      <c r="A61" s="66">
        <v>21219.9</v>
      </c>
      <c r="B61" s="66">
        <v>13</v>
      </c>
      <c r="C61" s="66">
        <v>0</v>
      </c>
      <c r="D61" s="67">
        <v>42745.5</v>
      </c>
    </row>
    <row r="62" spans="1:4">
      <c r="A62" s="66">
        <v>21163.599999999999</v>
      </c>
      <c r="B62" s="66">
        <v>14</v>
      </c>
      <c r="C62" s="66">
        <v>0</v>
      </c>
      <c r="D62" s="67">
        <v>42745.541666666701</v>
      </c>
    </row>
    <row r="63" spans="1:4">
      <c r="A63" s="66">
        <v>21098.3</v>
      </c>
      <c r="B63" s="66">
        <v>15</v>
      </c>
      <c r="C63" s="66">
        <v>0</v>
      </c>
      <c r="D63" s="67">
        <v>42745.583333333299</v>
      </c>
    </row>
    <row r="64" spans="1:4">
      <c r="A64" s="66">
        <v>21191.8</v>
      </c>
      <c r="B64" s="66">
        <v>16</v>
      </c>
      <c r="C64" s="66">
        <v>0</v>
      </c>
      <c r="D64" s="67">
        <v>42745.625</v>
      </c>
    </row>
    <row r="65" spans="1:4">
      <c r="A65" s="66">
        <v>21827.5</v>
      </c>
      <c r="B65" s="66">
        <v>17</v>
      </c>
      <c r="C65" s="66">
        <v>0</v>
      </c>
      <c r="D65" s="67">
        <v>42745.666666666701</v>
      </c>
    </row>
    <row r="66" spans="1:4">
      <c r="A66" s="66">
        <v>22636.400000000001</v>
      </c>
      <c r="B66" s="66">
        <v>18</v>
      </c>
      <c r="C66" s="66">
        <v>0</v>
      </c>
      <c r="D66" s="67">
        <v>42745.708333333299</v>
      </c>
    </row>
    <row r="67" spans="1:4">
      <c r="A67" s="66">
        <v>22398.6</v>
      </c>
      <c r="B67" s="66">
        <v>19</v>
      </c>
      <c r="C67" s="66">
        <v>0</v>
      </c>
      <c r="D67" s="67">
        <v>42745.75</v>
      </c>
    </row>
    <row r="68" spans="1:4">
      <c r="A68" s="66">
        <v>21880.2</v>
      </c>
      <c r="B68" s="66">
        <v>20</v>
      </c>
      <c r="C68" s="66">
        <v>0</v>
      </c>
      <c r="D68" s="67">
        <v>42745.791666666701</v>
      </c>
    </row>
    <row r="69" spans="1:4">
      <c r="A69" s="66">
        <v>21140.2</v>
      </c>
      <c r="B69" s="66">
        <v>21</v>
      </c>
      <c r="C69" s="66">
        <v>0</v>
      </c>
      <c r="D69" s="67">
        <v>42745.833333333299</v>
      </c>
    </row>
    <row r="70" spans="1:4">
      <c r="A70" s="66">
        <v>19958.2</v>
      </c>
      <c r="B70" s="66">
        <v>22</v>
      </c>
      <c r="C70" s="66">
        <v>0</v>
      </c>
      <c r="D70" s="67">
        <v>42745.875</v>
      </c>
    </row>
    <row r="71" spans="1:4">
      <c r="A71" s="66">
        <v>18530.400000000009</v>
      </c>
      <c r="B71" s="66">
        <v>23</v>
      </c>
      <c r="C71" s="66">
        <v>0</v>
      </c>
      <c r="D71" s="67">
        <v>42745.916666666701</v>
      </c>
    </row>
    <row r="72" spans="1:4">
      <c r="A72" s="66">
        <v>17028.8</v>
      </c>
      <c r="B72" s="66">
        <v>24</v>
      </c>
      <c r="C72" s="66">
        <v>1</v>
      </c>
      <c r="D72" s="67">
        <v>42745.958333333299</v>
      </c>
    </row>
    <row r="73" spans="1:4">
      <c r="A73" s="66">
        <v>16005.3</v>
      </c>
      <c r="B73" s="66">
        <v>1</v>
      </c>
      <c r="C73" s="66">
        <v>0</v>
      </c>
      <c r="D73" s="67">
        <v>42746</v>
      </c>
    </row>
    <row r="74" spans="1:4">
      <c r="A74" s="66">
        <v>15411.3</v>
      </c>
      <c r="B74" s="66">
        <v>2</v>
      </c>
      <c r="C74" s="66">
        <v>0</v>
      </c>
      <c r="D74" s="67">
        <v>42746.041666666701</v>
      </c>
    </row>
    <row r="75" spans="1:4">
      <c r="A75" s="66">
        <v>15086.1</v>
      </c>
      <c r="B75" s="66">
        <v>3</v>
      </c>
      <c r="C75" s="66">
        <v>0</v>
      </c>
      <c r="D75" s="67">
        <v>42746.083333333299</v>
      </c>
    </row>
    <row r="76" spans="1:4">
      <c r="A76" s="66">
        <v>14932.8</v>
      </c>
      <c r="B76" s="66">
        <v>4</v>
      </c>
      <c r="C76" s="66">
        <v>0</v>
      </c>
      <c r="D76" s="67">
        <v>42746.125</v>
      </c>
    </row>
    <row r="77" spans="1:4">
      <c r="A77" s="66">
        <v>15092.4</v>
      </c>
      <c r="B77" s="66">
        <v>5</v>
      </c>
      <c r="C77" s="66">
        <v>0</v>
      </c>
      <c r="D77" s="67">
        <v>42746.166666666701</v>
      </c>
    </row>
    <row r="78" spans="1:4">
      <c r="A78" s="66">
        <v>15912.5</v>
      </c>
      <c r="B78" s="66">
        <v>6</v>
      </c>
      <c r="C78" s="66">
        <v>0</v>
      </c>
      <c r="D78" s="67">
        <v>42746.208333333299</v>
      </c>
    </row>
    <row r="79" spans="1:4">
      <c r="A79" s="66">
        <v>17673.8</v>
      </c>
      <c r="B79" s="66">
        <v>7</v>
      </c>
      <c r="C79" s="66">
        <v>0</v>
      </c>
      <c r="D79" s="67">
        <v>42746.25</v>
      </c>
    </row>
    <row r="80" spans="1:4">
      <c r="A80" s="66">
        <v>18973.5</v>
      </c>
      <c r="B80" s="66">
        <v>8</v>
      </c>
      <c r="C80" s="66">
        <v>0</v>
      </c>
      <c r="D80" s="67">
        <v>42746.291666666701</v>
      </c>
    </row>
    <row r="81" spans="1:4">
      <c r="A81" s="66">
        <v>19177.5</v>
      </c>
      <c r="B81" s="66">
        <v>9</v>
      </c>
      <c r="C81" s="66">
        <v>0</v>
      </c>
      <c r="D81" s="67">
        <v>42746.333333333299</v>
      </c>
    </row>
    <row r="82" spans="1:4">
      <c r="A82" s="66">
        <v>19168.3</v>
      </c>
      <c r="B82" s="66">
        <v>10</v>
      </c>
      <c r="C82" s="66">
        <v>0</v>
      </c>
      <c r="D82" s="67">
        <v>42746.375</v>
      </c>
    </row>
    <row r="83" spans="1:4">
      <c r="A83" s="66">
        <v>19050</v>
      </c>
      <c r="B83" s="66">
        <v>11</v>
      </c>
      <c r="C83" s="66">
        <v>0</v>
      </c>
      <c r="D83" s="67">
        <v>42746.416666666701</v>
      </c>
    </row>
    <row r="84" spans="1:4">
      <c r="A84" s="66">
        <v>19058.7</v>
      </c>
      <c r="B84" s="66">
        <v>12</v>
      </c>
      <c r="C84" s="66">
        <v>0</v>
      </c>
      <c r="D84" s="67">
        <v>42746.458333333299</v>
      </c>
    </row>
    <row r="85" spans="1:4">
      <c r="A85" s="66">
        <v>18857.3</v>
      </c>
      <c r="B85" s="66">
        <v>13</v>
      </c>
      <c r="C85" s="66">
        <v>0</v>
      </c>
      <c r="D85" s="67">
        <v>42746.5</v>
      </c>
    </row>
    <row r="86" spans="1:4">
      <c r="A86" s="66">
        <v>18816.099999999999</v>
      </c>
      <c r="B86" s="66">
        <v>14</v>
      </c>
      <c r="C86" s="66">
        <v>0</v>
      </c>
      <c r="D86" s="67">
        <v>42746.541666666701</v>
      </c>
    </row>
    <row r="87" spans="1:4">
      <c r="A87" s="66">
        <v>18700.7</v>
      </c>
      <c r="B87" s="66">
        <v>15</v>
      </c>
      <c r="C87" s="66">
        <v>0</v>
      </c>
      <c r="D87" s="67">
        <v>42746.583333333299</v>
      </c>
    </row>
    <row r="88" spans="1:4">
      <c r="A88" s="66">
        <v>18804.100000000009</v>
      </c>
      <c r="B88" s="66">
        <v>16</v>
      </c>
      <c r="C88" s="66">
        <v>0</v>
      </c>
      <c r="D88" s="67">
        <v>42746.625</v>
      </c>
    </row>
    <row r="89" spans="1:4">
      <c r="A89" s="66">
        <v>19507.599999999999</v>
      </c>
      <c r="B89" s="66">
        <v>17</v>
      </c>
      <c r="C89" s="66">
        <v>0</v>
      </c>
      <c r="D89" s="67">
        <v>42746.666666666701</v>
      </c>
    </row>
    <row r="90" spans="1:4">
      <c r="A90" s="66">
        <v>20612</v>
      </c>
      <c r="B90" s="66">
        <v>18</v>
      </c>
      <c r="C90" s="66">
        <v>0</v>
      </c>
      <c r="D90" s="67">
        <v>42746.708333333299</v>
      </c>
    </row>
    <row r="91" spans="1:4">
      <c r="A91" s="66">
        <v>20540.900000000001</v>
      </c>
      <c r="B91" s="66">
        <v>19</v>
      </c>
      <c r="C91" s="66">
        <v>0</v>
      </c>
      <c r="D91" s="67">
        <v>42746.75</v>
      </c>
    </row>
    <row r="92" spans="1:4">
      <c r="A92" s="66">
        <v>20115.7</v>
      </c>
      <c r="B92" s="66">
        <v>20</v>
      </c>
      <c r="C92" s="66">
        <v>0</v>
      </c>
      <c r="D92" s="67">
        <v>42746.791666666701</v>
      </c>
    </row>
    <row r="93" spans="1:4">
      <c r="A93" s="66">
        <v>19469.7</v>
      </c>
      <c r="B93" s="66">
        <v>21</v>
      </c>
      <c r="C93" s="66">
        <v>0</v>
      </c>
      <c r="D93" s="67">
        <v>42746.833333333299</v>
      </c>
    </row>
    <row r="94" spans="1:4">
      <c r="A94" s="66">
        <v>18506.2</v>
      </c>
      <c r="B94" s="66">
        <v>22</v>
      </c>
      <c r="C94" s="66">
        <v>0</v>
      </c>
      <c r="D94" s="67">
        <v>42746.875</v>
      </c>
    </row>
    <row r="95" spans="1:4">
      <c r="A95" s="66">
        <v>17166.400000000001</v>
      </c>
      <c r="B95" s="66">
        <v>23</v>
      </c>
      <c r="C95" s="66">
        <v>0</v>
      </c>
      <c r="D95" s="67">
        <v>42746.916666666701</v>
      </c>
    </row>
    <row r="96" spans="1:4">
      <c r="A96" s="66">
        <v>15828.6</v>
      </c>
      <c r="B96" s="66">
        <v>24</v>
      </c>
      <c r="C96" s="66">
        <v>1</v>
      </c>
      <c r="D96" s="67">
        <v>42746.958333333299</v>
      </c>
    </row>
    <row r="97" spans="1:4">
      <c r="A97" s="66">
        <v>14844.3</v>
      </c>
      <c r="B97" s="66">
        <v>1</v>
      </c>
      <c r="C97" s="66">
        <v>0</v>
      </c>
      <c r="D97" s="67">
        <v>42747</v>
      </c>
    </row>
    <row r="98" spans="1:4">
      <c r="A98" s="66">
        <v>14266.7</v>
      </c>
      <c r="B98" s="66">
        <v>2</v>
      </c>
      <c r="C98" s="66">
        <v>0</v>
      </c>
      <c r="D98" s="67">
        <v>42747.041666666701</v>
      </c>
    </row>
    <row r="99" spans="1:4">
      <c r="A99" s="66">
        <v>13944.8</v>
      </c>
      <c r="B99" s="66">
        <v>3</v>
      </c>
      <c r="C99" s="66">
        <v>0</v>
      </c>
      <c r="D99" s="67">
        <v>42747.083333333299</v>
      </c>
    </row>
    <row r="100" spans="1:4">
      <c r="A100" s="66">
        <v>13839.1</v>
      </c>
      <c r="B100" s="66">
        <v>4</v>
      </c>
      <c r="C100" s="66">
        <v>0</v>
      </c>
      <c r="D100" s="67">
        <v>42747.125</v>
      </c>
    </row>
    <row r="101" spans="1:4">
      <c r="A101" s="66">
        <v>14043.5</v>
      </c>
      <c r="B101" s="66">
        <v>5</v>
      </c>
      <c r="C101" s="66">
        <v>0</v>
      </c>
      <c r="D101" s="67">
        <v>42747.166666666701</v>
      </c>
    </row>
    <row r="102" spans="1:4">
      <c r="A102" s="66">
        <v>14914.7</v>
      </c>
      <c r="B102" s="66">
        <v>6</v>
      </c>
      <c r="C102" s="66">
        <v>0</v>
      </c>
      <c r="D102" s="67">
        <v>42747.208333333299</v>
      </c>
    </row>
    <row r="103" spans="1:4">
      <c r="A103" s="66">
        <v>16732.7</v>
      </c>
      <c r="B103" s="66">
        <v>7</v>
      </c>
      <c r="C103" s="66">
        <v>0</v>
      </c>
      <c r="D103" s="67">
        <v>42747.25</v>
      </c>
    </row>
    <row r="104" spans="1:4">
      <c r="A104" s="66">
        <v>18095</v>
      </c>
      <c r="B104" s="66">
        <v>8</v>
      </c>
      <c r="C104" s="66">
        <v>0</v>
      </c>
      <c r="D104" s="67">
        <v>42747.291666666701</v>
      </c>
    </row>
    <row r="105" spans="1:4">
      <c r="A105" s="66">
        <v>18483.400000000001</v>
      </c>
      <c r="B105" s="66">
        <v>9</v>
      </c>
      <c r="C105" s="66">
        <v>0</v>
      </c>
      <c r="D105" s="67">
        <v>42747.333333333299</v>
      </c>
    </row>
    <row r="106" spans="1:4">
      <c r="A106" s="66">
        <v>18725.3</v>
      </c>
      <c r="B106" s="66">
        <v>10</v>
      </c>
      <c r="C106" s="66">
        <v>0</v>
      </c>
      <c r="D106" s="67">
        <v>42747.375</v>
      </c>
    </row>
    <row r="107" spans="1:4">
      <c r="A107" s="66">
        <v>18752.099999999999</v>
      </c>
      <c r="B107" s="66">
        <v>11</v>
      </c>
      <c r="C107" s="66">
        <v>0</v>
      </c>
      <c r="D107" s="67">
        <v>42747.416666666701</v>
      </c>
    </row>
    <row r="108" spans="1:4">
      <c r="A108" s="66">
        <v>18724</v>
      </c>
      <c r="B108" s="66">
        <v>12</v>
      </c>
      <c r="C108" s="66">
        <v>0</v>
      </c>
      <c r="D108" s="67">
        <v>42747.458333333299</v>
      </c>
    </row>
    <row r="109" spans="1:4">
      <c r="A109" s="66">
        <v>18655.2</v>
      </c>
      <c r="B109" s="66">
        <v>13</v>
      </c>
      <c r="C109" s="66">
        <v>0</v>
      </c>
      <c r="D109" s="67">
        <v>42747.5</v>
      </c>
    </row>
    <row r="110" spans="1:4">
      <c r="A110" s="66">
        <v>18608.900000000001</v>
      </c>
      <c r="B110" s="66">
        <v>14</v>
      </c>
      <c r="C110" s="66">
        <v>0</v>
      </c>
      <c r="D110" s="67">
        <v>42747.541666666701</v>
      </c>
    </row>
    <row r="111" spans="1:4">
      <c r="A111" s="66">
        <v>18552.599999999999</v>
      </c>
      <c r="B111" s="66">
        <v>15</v>
      </c>
      <c r="C111" s="66">
        <v>0</v>
      </c>
      <c r="D111" s="67">
        <v>42747.583333333299</v>
      </c>
    </row>
    <row r="112" spans="1:4">
      <c r="A112" s="66">
        <v>18649.3</v>
      </c>
      <c r="B112" s="66">
        <v>16</v>
      </c>
      <c r="C112" s="66">
        <v>0</v>
      </c>
      <c r="D112" s="67">
        <v>42747.625</v>
      </c>
    </row>
    <row r="113" spans="1:4">
      <c r="A113" s="66">
        <v>19201.099999999999</v>
      </c>
      <c r="B113" s="66">
        <v>17</v>
      </c>
      <c r="C113" s="66">
        <v>0</v>
      </c>
      <c r="D113" s="67">
        <v>42747.666666666701</v>
      </c>
    </row>
    <row r="114" spans="1:4">
      <c r="A114" s="66">
        <v>20079.099999999999</v>
      </c>
      <c r="B114" s="66">
        <v>18</v>
      </c>
      <c r="C114" s="66">
        <v>0</v>
      </c>
      <c r="D114" s="67">
        <v>42747.708333333299</v>
      </c>
    </row>
    <row r="115" spans="1:4">
      <c r="A115" s="66">
        <v>19948.099999999999</v>
      </c>
      <c r="B115" s="66">
        <v>19</v>
      </c>
      <c r="C115" s="66">
        <v>0</v>
      </c>
      <c r="D115" s="67">
        <v>42747.75</v>
      </c>
    </row>
    <row r="116" spans="1:4">
      <c r="A116" s="66">
        <v>19502.099999999999</v>
      </c>
      <c r="B116" s="66">
        <v>20</v>
      </c>
      <c r="C116" s="66">
        <v>0</v>
      </c>
      <c r="D116" s="67">
        <v>42747.791666666701</v>
      </c>
    </row>
    <row r="117" spans="1:4">
      <c r="A117" s="66">
        <v>18878.099999999999</v>
      </c>
      <c r="B117" s="66">
        <v>21</v>
      </c>
      <c r="C117" s="66">
        <v>0</v>
      </c>
      <c r="D117" s="67">
        <v>42747.833333333299</v>
      </c>
    </row>
    <row r="118" spans="1:4">
      <c r="A118" s="66">
        <v>17954.900000000001</v>
      </c>
      <c r="B118" s="66">
        <v>22</v>
      </c>
      <c r="C118" s="66">
        <v>0</v>
      </c>
      <c r="D118" s="67">
        <v>42747.875</v>
      </c>
    </row>
    <row r="119" spans="1:4">
      <c r="A119" s="66">
        <v>16674.599999999999</v>
      </c>
      <c r="B119" s="66">
        <v>23</v>
      </c>
      <c r="C119" s="66">
        <v>0</v>
      </c>
      <c r="D119" s="67">
        <v>42747.916666666701</v>
      </c>
    </row>
    <row r="120" spans="1:4">
      <c r="A120" s="66">
        <v>15368.6</v>
      </c>
      <c r="B120" s="66">
        <v>24</v>
      </c>
      <c r="C120" s="66">
        <v>1</v>
      </c>
      <c r="D120" s="67">
        <v>42747.958333333299</v>
      </c>
    </row>
    <row r="121" spans="1:4">
      <c r="A121" s="66">
        <v>14467.1</v>
      </c>
      <c r="B121" s="66">
        <v>1</v>
      </c>
      <c r="C121" s="66">
        <v>0</v>
      </c>
      <c r="D121" s="67">
        <v>42748</v>
      </c>
    </row>
    <row r="122" spans="1:4">
      <c r="A122" s="66">
        <v>13918.6</v>
      </c>
      <c r="B122" s="66">
        <v>2</v>
      </c>
      <c r="C122" s="66">
        <v>0</v>
      </c>
      <c r="D122" s="67">
        <v>42748.041666666701</v>
      </c>
    </row>
    <row r="123" spans="1:4">
      <c r="A123" s="66">
        <v>13617.6</v>
      </c>
      <c r="B123" s="66">
        <v>3</v>
      </c>
      <c r="C123" s="66">
        <v>0</v>
      </c>
      <c r="D123" s="67">
        <v>42748.083333333299</v>
      </c>
    </row>
    <row r="124" spans="1:4">
      <c r="A124" s="66">
        <v>13568.6</v>
      </c>
      <c r="B124" s="66">
        <v>4</v>
      </c>
      <c r="C124" s="66">
        <v>0</v>
      </c>
      <c r="D124" s="67">
        <v>42748.125</v>
      </c>
    </row>
    <row r="125" spans="1:4">
      <c r="A125" s="66">
        <v>13838.4</v>
      </c>
      <c r="B125" s="66">
        <v>5</v>
      </c>
      <c r="C125" s="66">
        <v>0</v>
      </c>
      <c r="D125" s="67">
        <v>42748.166666666701</v>
      </c>
    </row>
    <row r="126" spans="1:4">
      <c r="A126" s="66">
        <v>14756.2</v>
      </c>
      <c r="B126" s="66">
        <v>6</v>
      </c>
      <c r="C126" s="66">
        <v>0</v>
      </c>
      <c r="D126" s="67">
        <v>42748.208333333299</v>
      </c>
    </row>
    <row r="127" spans="1:4">
      <c r="A127" s="66">
        <v>16650.599999999999</v>
      </c>
      <c r="B127" s="66">
        <v>7</v>
      </c>
      <c r="C127" s="66">
        <v>0</v>
      </c>
      <c r="D127" s="67">
        <v>42748.25</v>
      </c>
    </row>
    <row r="128" spans="1:4">
      <c r="A128" s="66">
        <v>18062.400000000001</v>
      </c>
      <c r="B128" s="66">
        <v>8</v>
      </c>
      <c r="C128" s="66">
        <v>0</v>
      </c>
      <c r="D128" s="67">
        <v>42748.291666666701</v>
      </c>
    </row>
    <row r="129" spans="1:4">
      <c r="A129" s="66">
        <v>18509.3</v>
      </c>
      <c r="B129" s="66">
        <v>9</v>
      </c>
      <c r="C129" s="66">
        <v>0</v>
      </c>
      <c r="D129" s="67">
        <v>42748.333333333299</v>
      </c>
    </row>
    <row r="130" spans="1:4">
      <c r="A130" s="66">
        <v>18750.7</v>
      </c>
      <c r="B130" s="66">
        <v>10</v>
      </c>
      <c r="C130" s="66">
        <v>0</v>
      </c>
      <c r="D130" s="67">
        <v>42748.375</v>
      </c>
    </row>
    <row r="131" spans="1:4">
      <c r="A131" s="66">
        <v>18882.7</v>
      </c>
      <c r="B131" s="66">
        <v>11</v>
      </c>
      <c r="C131" s="66">
        <v>0</v>
      </c>
      <c r="D131" s="67">
        <v>42748.416666666701</v>
      </c>
    </row>
    <row r="132" spans="1:4">
      <c r="A132" s="66">
        <v>18774.900000000001</v>
      </c>
      <c r="B132" s="66">
        <v>12</v>
      </c>
      <c r="C132" s="66">
        <v>0</v>
      </c>
      <c r="D132" s="67">
        <v>42748.458333333299</v>
      </c>
    </row>
    <row r="133" spans="1:4">
      <c r="A133" s="66">
        <v>18610.5</v>
      </c>
      <c r="B133" s="66">
        <v>13</v>
      </c>
      <c r="C133" s="66">
        <v>0</v>
      </c>
      <c r="D133" s="67">
        <v>42748.5</v>
      </c>
    </row>
    <row r="134" spans="1:4">
      <c r="A134" s="66">
        <v>18581.900000000001</v>
      </c>
      <c r="B134" s="66">
        <v>14</v>
      </c>
      <c r="C134" s="66">
        <v>0</v>
      </c>
      <c r="D134" s="67">
        <v>42748.541666666701</v>
      </c>
    </row>
    <row r="135" spans="1:4">
      <c r="A135" s="66">
        <v>18574.2</v>
      </c>
      <c r="B135" s="66">
        <v>15</v>
      </c>
      <c r="C135" s="66">
        <v>0</v>
      </c>
      <c r="D135" s="67">
        <v>42748.583333333299</v>
      </c>
    </row>
    <row r="136" spans="1:4">
      <c r="A136" s="66">
        <v>18827.5</v>
      </c>
      <c r="B136" s="66">
        <v>16</v>
      </c>
      <c r="C136" s="66">
        <v>0</v>
      </c>
      <c r="D136" s="67">
        <v>42748.625</v>
      </c>
    </row>
    <row r="137" spans="1:4">
      <c r="A137" s="66">
        <v>19512</v>
      </c>
      <c r="B137" s="66">
        <v>17</v>
      </c>
      <c r="C137" s="66">
        <v>0</v>
      </c>
      <c r="D137" s="67">
        <v>42748.666666666701</v>
      </c>
    </row>
    <row r="138" spans="1:4">
      <c r="A138" s="66">
        <v>20576.400000000001</v>
      </c>
      <c r="B138" s="66">
        <v>18</v>
      </c>
      <c r="C138" s="66">
        <v>0</v>
      </c>
      <c r="D138" s="67">
        <v>42748.708333333299</v>
      </c>
    </row>
    <row r="139" spans="1:4">
      <c r="A139" s="66">
        <v>20478.7</v>
      </c>
      <c r="B139" s="66">
        <v>19</v>
      </c>
      <c r="C139" s="66">
        <v>0</v>
      </c>
      <c r="D139" s="67">
        <v>42748.75</v>
      </c>
    </row>
    <row r="140" spans="1:4">
      <c r="A140" s="66">
        <v>20038.599999999999</v>
      </c>
      <c r="B140" s="66">
        <v>20</v>
      </c>
      <c r="C140" s="66">
        <v>0</v>
      </c>
      <c r="D140" s="67">
        <v>42748.791666666701</v>
      </c>
    </row>
    <row r="141" spans="1:4">
      <c r="A141" s="66">
        <v>19529.3</v>
      </c>
      <c r="B141" s="66">
        <v>21</v>
      </c>
      <c r="C141" s="66">
        <v>0</v>
      </c>
      <c r="D141" s="67">
        <v>42748.833333333299</v>
      </c>
    </row>
    <row r="142" spans="1:4">
      <c r="A142" s="66">
        <v>18842.599999999999</v>
      </c>
      <c r="B142" s="66">
        <v>22</v>
      </c>
      <c r="C142" s="66">
        <v>0</v>
      </c>
      <c r="D142" s="67">
        <v>42748.875</v>
      </c>
    </row>
    <row r="143" spans="1:4">
      <c r="A143" s="66">
        <v>17851.599999999999</v>
      </c>
      <c r="B143" s="66">
        <v>23</v>
      </c>
      <c r="C143" s="66">
        <v>0</v>
      </c>
      <c r="D143" s="67">
        <v>42748.916666666701</v>
      </c>
    </row>
    <row r="144" spans="1:4">
      <c r="A144" s="66">
        <v>16752.599999999999</v>
      </c>
      <c r="B144" s="66">
        <v>24</v>
      </c>
      <c r="C144" s="66">
        <v>1</v>
      </c>
      <c r="D144" s="67">
        <v>42748.958333333299</v>
      </c>
    </row>
    <row r="145" spans="1:4">
      <c r="A145" s="66">
        <v>15869.3</v>
      </c>
      <c r="B145" s="66">
        <v>1</v>
      </c>
      <c r="C145" s="66">
        <v>0</v>
      </c>
      <c r="D145" s="67">
        <v>42749</v>
      </c>
    </row>
    <row r="146" spans="1:4">
      <c r="A146" s="66">
        <v>15311</v>
      </c>
      <c r="B146" s="66">
        <v>2</v>
      </c>
      <c r="C146" s="66">
        <v>0</v>
      </c>
      <c r="D146" s="67">
        <v>42749.041666666701</v>
      </c>
    </row>
    <row r="147" spans="1:4">
      <c r="A147" s="66">
        <v>14991.2</v>
      </c>
      <c r="B147" s="66">
        <v>3</v>
      </c>
      <c r="C147" s="66">
        <v>0</v>
      </c>
      <c r="D147" s="67">
        <v>42749.083333333299</v>
      </c>
    </row>
    <row r="148" spans="1:4">
      <c r="A148" s="66">
        <v>14869.4</v>
      </c>
      <c r="B148" s="66">
        <v>4</v>
      </c>
      <c r="C148" s="66">
        <v>0</v>
      </c>
      <c r="D148" s="67">
        <v>42749.125</v>
      </c>
    </row>
    <row r="149" spans="1:4">
      <c r="A149" s="66">
        <v>14945.3</v>
      </c>
      <c r="B149" s="66">
        <v>5</v>
      </c>
      <c r="C149" s="66">
        <v>0</v>
      </c>
      <c r="D149" s="67">
        <v>42749.166666666701</v>
      </c>
    </row>
    <row r="150" spans="1:4">
      <c r="A150" s="66">
        <v>15330.9</v>
      </c>
      <c r="B150" s="66">
        <v>6</v>
      </c>
      <c r="C150" s="66">
        <v>0</v>
      </c>
      <c r="D150" s="67">
        <v>42749.208333333299</v>
      </c>
    </row>
    <row r="151" spans="1:4">
      <c r="A151" s="66">
        <v>16055.3</v>
      </c>
      <c r="B151" s="66">
        <v>7</v>
      </c>
      <c r="C151" s="66">
        <v>0</v>
      </c>
      <c r="D151" s="67">
        <v>42749.25</v>
      </c>
    </row>
    <row r="152" spans="1:4">
      <c r="A152" s="66">
        <v>16844.900000000001</v>
      </c>
      <c r="B152" s="66">
        <v>8</v>
      </c>
      <c r="C152" s="66">
        <v>0</v>
      </c>
      <c r="D152" s="67">
        <v>42749.291666666701</v>
      </c>
    </row>
    <row r="153" spans="1:4">
      <c r="A153" s="66">
        <v>17575</v>
      </c>
      <c r="B153" s="66">
        <v>9</v>
      </c>
      <c r="C153" s="66">
        <v>0</v>
      </c>
      <c r="D153" s="67">
        <v>42749.333333333299</v>
      </c>
    </row>
    <row r="154" spans="1:4">
      <c r="A154" s="66">
        <v>18152.400000000001</v>
      </c>
      <c r="B154" s="66">
        <v>10</v>
      </c>
      <c r="C154" s="66">
        <v>0</v>
      </c>
      <c r="D154" s="67">
        <v>42749.375</v>
      </c>
    </row>
    <row r="155" spans="1:4">
      <c r="A155" s="66">
        <v>18456.5</v>
      </c>
      <c r="B155" s="66">
        <v>11</v>
      </c>
      <c r="C155" s="66">
        <v>0</v>
      </c>
      <c r="D155" s="67">
        <v>42749.416666666701</v>
      </c>
    </row>
    <row r="156" spans="1:4">
      <c r="A156" s="66">
        <v>18531.3</v>
      </c>
      <c r="B156" s="66">
        <v>12</v>
      </c>
      <c r="C156" s="66">
        <v>0</v>
      </c>
      <c r="D156" s="67">
        <v>42749.458333333299</v>
      </c>
    </row>
    <row r="157" spans="1:4">
      <c r="A157" s="66">
        <v>18637.3</v>
      </c>
      <c r="B157" s="66">
        <v>13</v>
      </c>
      <c r="C157" s="66">
        <v>0</v>
      </c>
      <c r="D157" s="67">
        <v>42749.5</v>
      </c>
    </row>
    <row r="158" spans="1:4">
      <c r="A158" s="66">
        <v>18622.7</v>
      </c>
      <c r="B158" s="66">
        <v>14</v>
      </c>
      <c r="C158" s="66">
        <v>0</v>
      </c>
      <c r="D158" s="67">
        <v>42749.541666666701</v>
      </c>
    </row>
    <row r="159" spans="1:4">
      <c r="A159" s="66">
        <v>18630.2</v>
      </c>
      <c r="B159" s="66">
        <v>15</v>
      </c>
      <c r="C159" s="66">
        <v>0</v>
      </c>
      <c r="D159" s="67">
        <v>42749.583333333299</v>
      </c>
    </row>
    <row r="160" spans="1:4">
      <c r="A160" s="66">
        <v>18808.5</v>
      </c>
      <c r="B160" s="66">
        <v>16</v>
      </c>
      <c r="C160" s="66">
        <v>0</v>
      </c>
      <c r="D160" s="67">
        <v>42749.625</v>
      </c>
    </row>
    <row r="161" spans="1:4">
      <c r="A161" s="66">
        <v>19317.5</v>
      </c>
      <c r="B161" s="66">
        <v>17</v>
      </c>
      <c r="C161" s="66">
        <v>0</v>
      </c>
      <c r="D161" s="67">
        <v>42749.666666666701</v>
      </c>
    </row>
    <row r="162" spans="1:4">
      <c r="A162" s="66">
        <v>20071.3</v>
      </c>
      <c r="B162" s="66">
        <v>18</v>
      </c>
      <c r="C162" s="66">
        <v>0</v>
      </c>
      <c r="D162" s="67">
        <v>42749.708333333299</v>
      </c>
    </row>
    <row r="163" spans="1:4">
      <c r="A163" s="66">
        <v>20064.3</v>
      </c>
      <c r="B163" s="66">
        <v>19</v>
      </c>
      <c r="C163" s="66">
        <v>0</v>
      </c>
      <c r="D163" s="67">
        <v>42749.75</v>
      </c>
    </row>
    <row r="164" spans="1:4">
      <c r="A164" s="66">
        <v>19664.500000000011</v>
      </c>
      <c r="B164" s="66">
        <v>20</v>
      </c>
      <c r="C164" s="66">
        <v>0</v>
      </c>
      <c r="D164" s="67">
        <v>42749.791666666701</v>
      </c>
    </row>
    <row r="165" spans="1:4">
      <c r="A165" s="66">
        <v>19210</v>
      </c>
      <c r="B165" s="66">
        <v>21</v>
      </c>
      <c r="C165" s="66">
        <v>0</v>
      </c>
      <c r="D165" s="67">
        <v>42749.833333333299</v>
      </c>
    </row>
    <row r="166" spans="1:4">
      <c r="A166" s="66">
        <v>18530.900000000001</v>
      </c>
      <c r="B166" s="66">
        <v>22</v>
      </c>
      <c r="C166" s="66">
        <v>0</v>
      </c>
      <c r="D166" s="67">
        <v>42749.875</v>
      </c>
    </row>
    <row r="167" spans="1:4">
      <c r="A167" s="66">
        <v>17661.099999999999</v>
      </c>
      <c r="B167" s="66">
        <v>23</v>
      </c>
      <c r="C167" s="66">
        <v>0</v>
      </c>
      <c r="D167" s="67">
        <v>42749.916666666701</v>
      </c>
    </row>
    <row r="168" spans="1:4">
      <c r="A168" s="66">
        <v>16728.7</v>
      </c>
      <c r="B168" s="66">
        <v>24</v>
      </c>
      <c r="C168" s="66">
        <v>1</v>
      </c>
      <c r="D168" s="67">
        <v>42749.958333333299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H18" sqref="H1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31"/>
      <c r="C3" s="68" t="s">
        <v>85</v>
      </c>
      <c r="D3" s="68" t="s">
        <v>86</v>
      </c>
    </row>
    <row r="4" spans="2:4">
      <c r="B4" s="40" t="s">
        <v>53</v>
      </c>
      <c r="C4" s="69">
        <v>33.642937136035123</v>
      </c>
      <c r="D4" s="41">
        <v>18121.259748858403</v>
      </c>
    </row>
    <row r="5" spans="2:4">
      <c r="B5" s="40" t="s">
        <v>56</v>
      </c>
      <c r="C5" s="69">
        <v>0</v>
      </c>
      <c r="D5" s="41">
        <v>11830.5</v>
      </c>
    </row>
    <row r="6" spans="2:4">
      <c r="B6" s="40" t="s">
        <v>55</v>
      </c>
      <c r="C6" s="69">
        <v>1188.6803584851809</v>
      </c>
      <c r="D6" s="41">
        <v>31860.9</v>
      </c>
    </row>
    <row r="7" spans="2:4">
      <c r="B7" s="40" t="s">
        <v>54</v>
      </c>
      <c r="C7" s="69">
        <v>33.431224860070749</v>
      </c>
      <c r="D7" s="41">
        <v>3301.5450243005662</v>
      </c>
    </row>
    <row r="8" spans="2:4" ht="11" customHeight="1">
      <c r="B8" s="40"/>
      <c r="C8" s="69"/>
      <c r="D8" s="41"/>
    </row>
    <row r="9" spans="2:4">
      <c r="B9" s="37" t="s">
        <v>87</v>
      </c>
      <c r="C9" s="70">
        <f>365*2*24</f>
        <v>17520</v>
      </c>
      <c r="D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 months</vt:lpstr>
      <vt:lpstr>2 years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2019-05-25T16:43:38Z</dcterms:modified>
</cp:coreProperties>
</file>