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Felipe\Google Drive\Uniandes\GeocienciasUniandes\Geociencias_201610\Sismica_Sismologia\Laboratorio_Sismica\Taller2\"/>
    </mc:Choice>
  </mc:AlternateContent>
  <bookViews>
    <workbookView xWindow="0" yWindow="0" windowWidth="23040" windowHeight="9384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" i="1" l="1"/>
  <c r="M14" i="1"/>
  <c r="M13" i="1"/>
  <c r="M12" i="1"/>
  <c r="M11" i="1"/>
  <c r="M10" i="1"/>
  <c r="G3" i="1" l="1"/>
  <c r="H3" i="1" s="1"/>
  <c r="H11" i="1" s="1"/>
  <c r="G4" i="1"/>
  <c r="H4" i="1" s="1"/>
  <c r="H12" i="1" s="1"/>
  <c r="G5" i="1"/>
  <c r="G6" i="1"/>
  <c r="G7" i="1"/>
  <c r="G2" i="1"/>
  <c r="H2" i="1" s="1"/>
  <c r="H10" i="1" s="1"/>
  <c r="C6" i="1"/>
  <c r="C5" i="1"/>
  <c r="C4" i="1"/>
  <c r="C3" i="1"/>
  <c r="C2" i="1"/>
  <c r="H6" i="1" l="1"/>
  <c r="H14" i="1" s="1"/>
  <c r="H7" i="1"/>
  <c r="H15" i="1" s="1"/>
  <c r="I4" i="1"/>
  <c r="M2" i="1"/>
  <c r="M4" i="1"/>
  <c r="H5" i="1"/>
  <c r="H13" i="1" s="1"/>
  <c r="I7" i="1"/>
  <c r="I3" i="1"/>
  <c r="M3" i="1"/>
  <c r="I6" i="1"/>
  <c r="I2" i="1"/>
  <c r="I5" i="1"/>
  <c r="E25" i="1" l="1"/>
  <c r="D25" i="1"/>
  <c r="K5" i="1"/>
  <c r="J5" i="1"/>
  <c r="J13" i="1" s="1"/>
  <c r="D23" i="1"/>
  <c r="E23" i="1"/>
  <c r="J3" i="1"/>
  <c r="J11" i="1" s="1"/>
  <c r="K3" i="1"/>
  <c r="M5" i="1"/>
  <c r="D22" i="1"/>
  <c r="E22" i="1"/>
  <c r="J2" i="1"/>
  <c r="J10" i="1" s="1"/>
  <c r="K2" i="1"/>
  <c r="D27" i="1"/>
  <c r="E27" i="1"/>
  <c r="J7" i="1"/>
  <c r="J15" i="1" s="1"/>
  <c r="K7" i="1"/>
  <c r="E24" i="1"/>
  <c r="D24" i="1"/>
  <c r="K4" i="1"/>
  <c r="J4" i="1"/>
  <c r="J12" i="1" s="1"/>
  <c r="M6" i="1"/>
  <c r="D26" i="1"/>
  <c r="E26" i="1"/>
  <c r="J6" i="1"/>
  <c r="J14" i="1" s="1"/>
  <c r="K6" i="1"/>
  <c r="M7" i="1"/>
  <c r="L5" i="1" l="1"/>
  <c r="L13" i="1" s="1"/>
  <c r="K13" i="1"/>
  <c r="L4" i="1"/>
  <c r="L12" i="1" s="1"/>
  <c r="K12" i="1"/>
  <c r="K11" i="1"/>
  <c r="L3" i="1"/>
  <c r="L11" i="1" s="1"/>
  <c r="K14" i="1"/>
  <c r="L6" i="1"/>
  <c r="L14" i="1" s="1"/>
  <c r="K15" i="1"/>
  <c r="L7" i="1"/>
  <c r="L15" i="1" s="1"/>
  <c r="K10" i="1"/>
  <c r="L2" i="1"/>
  <c r="L10" i="1" s="1"/>
</calcChain>
</file>

<file path=xl/sharedStrings.xml><?xml version="1.0" encoding="utf-8"?>
<sst xmlns="http://schemas.openxmlformats.org/spreadsheetml/2006/main" count="47" uniqueCount="26">
  <si>
    <t>Hole ID</t>
  </si>
  <si>
    <t>Techo (m)</t>
  </si>
  <si>
    <t>Base (m)</t>
  </si>
  <si>
    <t>Litologia</t>
  </si>
  <si>
    <t>$v_P$ (m/s)</t>
  </si>
  <si>
    <t>$\rho$ (g/cm^3)</t>
  </si>
  <si>
    <t>BH-1</t>
  </si>
  <si>
    <t>Lutita</t>
  </si>
  <si>
    <t>Arenisca</t>
  </si>
  <si>
    <t>Caliza</t>
  </si>
  <si>
    <t>Dolomita</t>
  </si>
  <si>
    <t>Sal</t>
  </si>
  <si>
    <t>Basalto</t>
  </si>
  <si>
    <t>$v_S$(m/s)</t>
  </si>
  <si>
    <t>$v_S$(km/s)</t>
  </si>
  <si>
    <t>$v_P$ (km/s)</t>
  </si>
  <si>
    <t>$\rho_{calc}$(g/cm^3)</t>
  </si>
  <si>
    <t>$\nu$</t>
  </si>
  <si>
    <t>$\mu$ Pa</t>
  </si>
  <si>
    <t>$K$Pa</t>
  </si>
  <si>
    <t>$E$Pa</t>
  </si>
  <si>
    <t>$\mu$GPa</t>
  </si>
  <si>
    <t>$K$Gpa</t>
  </si>
  <si>
    <t>$E$Gpa</t>
  </si>
  <si>
    <t>$\rho_{calc}(g/cm^3)$</t>
  </si>
  <si>
    <t>\%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</si>
</sst>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zoomScaleNormal="100" workbookViewId="0">
      <selection activeCell="I24" sqref="I24"/>
    </sheetView>
  </sheetViews>
  <sheetFormatPr baseColWidth="10" defaultRowHeight="14.4" x14ac:dyDescent="0.3"/>
  <cols>
    <col min="5" max="5" width="12.5546875" bestFit="1" customWidth="1"/>
    <col min="9" max="9" width="19.44140625" bestFit="1" customWidth="1"/>
    <col min="10" max="10" width="16.6640625" bestFit="1" customWidth="1"/>
    <col min="11" max="12" width="14.554687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15</v>
      </c>
      <c r="H1" t="s">
        <v>14</v>
      </c>
      <c r="I1" t="s">
        <v>16</v>
      </c>
      <c r="J1" t="s">
        <v>18</v>
      </c>
      <c r="K1" t="s">
        <v>19</v>
      </c>
      <c r="L1" t="s">
        <v>20</v>
      </c>
      <c r="M1" t="s">
        <v>17</v>
      </c>
    </row>
    <row r="2" spans="1:13" x14ac:dyDescent="0.3">
      <c r="A2" s="1" t="s">
        <v>6</v>
      </c>
      <c r="B2" s="1">
        <v>0</v>
      </c>
      <c r="C2" s="1">
        <f>B3</f>
        <v>350</v>
      </c>
      <c r="D2" s="1" t="s">
        <v>7</v>
      </c>
      <c r="E2" s="1">
        <v>2500</v>
      </c>
      <c r="F2" s="1">
        <v>2.2999999999999998</v>
      </c>
      <c r="G2">
        <f>E2*10^-3</f>
        <v>2.5</v>
      </c>
      <c r="H2" s="2">
        <f>0.7858-1.2344*G2+0.7949*G2^2-0.1238*G2^3+0.0064*G2^4</f>
        <v>0.98355000000000081</v>
      </c>
      <c r="I2" s="2">
        <f>1.6612*G2-0.4721*G2^2+0.0671*G2^3-0.0043*G2^4+0.000106*G2^5</f>
        <v>2.0931953125000002</v>
      </c>
      <c r="J2" s="2">
        <f>I2*10^3*(H2*10^3)^2</f>
        <v>2024895610.6033046</v>
      </c>
      <c r="K2" s="2">
        <f>I2*10^3*((G2*10^3)^2-(4/3)*(H2*10^3)^2)</f>
        <v>10382609888.987263</v>
      </c>
      <c r="L2" s="2">
        <f>3*K2*(1-2*M2)</f>
        <v>5703882003.4878788</v>
      </c>
      <c r="M2" s="2">
        <f>(G2^2-2*H2^2)/(2*(G2^2-H2^2))</f>
        <v>0.40843853224326038</v>
      </c>
    </row>
    <row r="3" spans="1:13" x14ac:dyDescent="0.3">
      <c r="A3" s="1" t="s">
        <v>6</v>
      </c>
      <c r="B3" s="1">
        <v>350</v>
      </c>
      <c r="C3" s="1">
        <f t="shared" ref="C3:C6" si="0">B4</f>
        <v>700</v>
      </c>
      <c r="D3" s="1" t="s">
        <v>8</v>
      </c>
      <c r="E3" s="1">
        <v>3500</v>
      </c>
      <c r="F3" s="1">
        <v>2.6</v>
      </c>
      <c r="G3">
        <f t="shared" ref="G3:G7" si="1">E3*10^-3</f>
        <v>3.5</v>
      </c>
      <c r="H3" s="2">
        <f t="shared" ref="H3:H6" si="2">0.7858-1.2344*G3+0.7949*G3^2-0.1238*G3^3+0.0064*G3^4</f>
        <v>1.8554000000000004</v>
      </c>
      <c r="I3" s="2">
        <f t="shared" ref="I3:I7" si="3">1.6612*G3-0.4721*G3^2+0.0671*G3^3-0.0043*G3^4+0.000106*G3^5</f>
        <v>2.3182919375000002</v>
      </c>
      <c r="J3" s="2">
        <f t="shared" ref="J3:J7" si="4">I3*10^3*(H3*10^3)^2</f>
        <v>7980741230.3979006</v>
      </c>
      <c r="K3" s="2">
        <f t="shared" ref="K3:K7" si="5">I3*10^3*((G3*10^3)^2-(4/3)*(H3*10^3)^2)</f>
        <v>17758087927.177799</v>
      </c>
      <c r="L3" s="2">
        <f t="shared" ref="L3:L7" si="6">3*K3*(1-2*M3)</f>
        <v>20822859131.146721</v>
      </c>
      <c r="M3" s="2">
        <f t="shared" ref="M3:M7" si="7">(G3^2-2*H3^2)/(2*(G3^2-H3^2))</f>
        <v>0.30456924551283426</v>
      </c>
    </row>
    <row r="4" spans="1:13" x14ac:dyDescent="0.3">
      <c r="A4" s="1" t="s">
        <v>6</v>
      </c>
      <c r="B4" s="1">
        <v>700</v>
      </c>
      <c r="C4" s="1">
        <f t="shared" si="0"/>
        <v>1100</v>
      </c>
      <c r="D4" s="1" t="s">
        <v>9</v>
      </c>
      <c r="E4" s="1">
        <v>5000</v>
      </c>
      <c r="F4" s="1">
        <v>2.7</v>
      </c>
      <c r="G4">
        <f t="shared" si="1"/>
        <v>5</v>
      </c>
      <c r="H4" s="2">
        <f t="shared" si="2"/>
        <v>3.0113000000000039</v>
      </c>
      <c r="I4" s="2">
        <f t="shared" si="3"/>
        <v>2.5347500000000016</v>
      </c>
      <c r="J4" s="2">
        <f t="shared" si="4"/>
        <v>22984929712.227577</v>
      </c>
      <c r="K4" s="2">
        <f t="shared" si="5"/>
        <v>32722177050.363281</v>
      </c>
      <c r="L4" s="2">
        <f t="shared" si="6"/>
        <v>55872644106.535492</v>
      </c>
      <c r="M4" s="2">
        <f t="shared" si="7"/>
        <v>0.21541907689220011</v>
      </c>
    </row>
    <row r="5" spans="1:13" x14ac:dyDescent="0.3">
      <c r="A5" s="1" t="s">
        <v>6</v>
      </c>
      <c r="B5" s="1">
        <v>1100</v>
      </c>
      <c r="C5" s="1">
        <f t="shared" si="0"/>
        <v>1400</v>
      </c>
      <c r="D5" s="1" t="s">
        <v>10</v>
      </c>
      <c r="E5" s="1">
        <v>6000</v>
      </c>
      <c r="F5" s="1">
        <v>2.8</v>
      </c>
      <c r="G5">
        <f t="shared" si="1"/>
        <v>6</v>
      </c>
      <c r="H5" s="2">
        <f t="shared" si="2"/>
        <v>3.5494000000000021</v>
      </c>
      <c r="I5" s="2">
        <f t="shared" si="3"/>
        <v>2.7166560000000013</v>
      </c>
      <c r="J5" s="2">
        <f t="shared" si="4"/>
        <v>34225085263.436214</v>
      </c>
      <c r="K5" s="2">
        <f t="shared" si="5"/>
        <v>52166168982.085098</v>
      </c>
      <c r="L5" s="2">
        <f t="shared" si="6"/>
        <v>84250322916.745316</v>
      </c>
      <c r="M5" s="2">
        <f t="shared" si="7"/>
        <v>0.2308270712586461</v>
      </c>
    </row>
    <row r="6" spans="1:13" x14ac:dyDescent="0.3">
      <c r="A6" s="1" t="s">
        <v>6</v>
      </c>
      <c r="B6" s="1">
        <v>1400</v>
      </c>
      <c r="C6" s="1">
        <f t="shared" si="0"/>
        <v>1700</v>
      </c>
      <c r="D6" s="1" t="s">
        <v>11</v>
      </c>
      <c r="E6" s="1">
        <v>4500</v>
      </c>
      <c r="F6" s="1">
        <v>2.2000000000000002</v>
      </c>
      <c r="G6">
        <f t="shared" si="1"/>
        <v>4.5</v>
      </c>
      <c r="H6" s="2">
        <f t="shared" si="2"/>
        <v>2.6708500000000002</v>
      </c>
      <c r="I6" s="2">
        <f t="shared" si="3"/>
        <v>2.4621935625000018</v>
      </c>
      <c r="J6" s="2">
        <f t="shared" si="4"/>
        <v>17563909363.221306</v>
      </c>
      <c r="K6" s="2">
        <f t="shared" si="5"/>
        <v>26440873822.996635</v>
      </c>
      <c r="L6" s="2">
        <f t="shared" si="6"/>
        <v>43139598104.113091</v>
      </c>
      <c r="M6" s="2">
        <f t="shared" si="7"/>
        <v>0.22807506039763242</v>
      </c>
    </row>
    <row r="7" spans="1:13" x14ac:dyDescent="0.3">
      <c r="A7" s="1" t="s">
        <v>6</v>
      </c>
      <c r="B7" s="1">
        <v>1700</v>
      </c>
      <c r="C7" s="1">
        <v>2000</v>
      </c>
      <c r="D7" s="1" t="s">
        <v>12</v>
      </c>
      <c r="E7" s="1">
        <v>6400</v>
      </c>
      <c r="F7" s="1">
        <v>2.9</v>
      </c>
      <c r="G7">
        <f t="shared" si="1"/>
        <v>6.4</v>
      </c>
      <c r="H7" s="2">
        <f>0.7858-1.2344*G7+0.7949*G7^2-0.1238*G7^3+0.0064*G7^4</f>
        <v>3.7287350400000054</v>
      </c>
      <c r="I7" s="2">
        <f t="shared" si="3"/>
        <v>2.8082898534399989</v>
      </c>
      <c r="J7" s="2">
        <f t="shared" si="4"/>
        <v>39044959683.012672</v>
      </c>
      <c r="K7" s="2">
        <f t="shared" si="5"/>
        <v>62967606152.885452</v>
      </c>
      <c r="L7" s="2">
        <f t="shared" si="6"/>
        <v>97070956218.86319</v>
      </c>
      <c r="M7" s="2">
        <f t="shared" si="7"/>
        <v>0.24306641634331061</v>
      </c>
    </row>
    <row r="9" spans="1:13" x14ac:dyDescent="0.3">
      <c r="F9" s="1" t="s">
        <v>3</v>
      </c>
      <c r="G9" s="1" t="s">
        <v>4</v>
      </c>
      <c r="H9" t="s">
        <v>13</v>
      </c>
      <c r="I9" s="1" t="s">
        <v>3</v>
      </c>
      <c r="J9" t="s">
        <v>21</v>
      </c>
      <c r="K9" t="s">
        <v>22</v>
      </c>
      <c r="L9" t="s">
        <v>23</v>
      </c>
      <c r="M9" t="s">
        <v>17</v>
      </c>
    </row>
    <row r="10" spans="1:13" x14ac:dyDescent="0.3">
      <c r="F10" s="1" t="s">
        <v>7</v>
      </c>
      <c r="G10" s="1">
        <v>2500</v>
      </c>
      <c r="H10" s="3">
        <f>H2*10^3</f>
        <v>983.55000000000086</v>
      </c>
      <c r="I10" s="1" t="s">
        <v>7</v>
      </c>
      <c r="J10" s="2">
        <f>J2*10^-9</f>
        <v>2.0248956106033047</v>
      </c>
      <c r="K10" s="2">
        <f>K2*10^-9</f>
        <v>10.382609888987263</v>
      </c>
      <c r="L10" s="2">
        <f t="shared" ref="L10" si="8">L2*10^-9</f>
        <v>5.7038820034878794</v>
      </c>
      <c r="M10" s="2">
        <f>(G10^2-2*H10^2)/(2*(G10^2-H10^2))</f>
        <v>0.40843853224326038</v>
      </c>
    </row>
    <row r="11" spans="1:13" x14ac:dyDescent="0.3">
      <c r="F11" s="1" t="s">
        <v>8</v>
      </c>
      <c r="G11" s="1">
        <v>3500</v>
      </c>
      <c r="H11" s="3">
        <f t="shared" ref="H11:H15" si="9">H3*10^3</f>
        <v>1855.4000000000003</v>
      </c>
      <c r="I11" s="1" t="s">
        <v>8</v>
      </c>
      <c r="J11" s="2">
        <f t="shared" ref="J11:L15" si="10">J3*10^-9</f>
        <v>7.9807412303979008</v>
      </c>
      <c r="K11" s="2">
        <f t="shared" si="10"/>
        <v>17.758087927177801</v>
      </c>
      <c r="L11" s="2">
        <f t="shared" si="10"/>
        <v>20.822859131146721</v>
      </c>
      <c r="M11" s="2">
        <f t="shared" ref="M11:M15" si="11">(G11^2-2*H11^2)/(2*(G11^2-H11^2))</f>
        <v>0.30456924551283426</v>
      </c>
    </row>
    <row r="12" spans="1:13" x14ac:dyDescent="0.3">
      <c r="F12" s="1" t="s">
        <v>9</v>
      </c>
      <c r="G12" s="1">
        <v>5000</v>
      </c>
      <c r="H12" s="3">
        <f t="shared" si="9"/>
        <v>3011.3000000000038</v>
      </c>
      <c r="I12" s="1" t="s">
        <v>9</v>
      </c>
      <c r="J12" s="2">
        <f t="shared" si="10"/>
        <v>22.984929712227579</v>
      </c>
      <c r="K12" s="2">
        <f t="shared" si="10"/>
        <v>32.722177050363285</v>
      </c>
      <c r="L12" s="2">
        <f t="shared" si="10"/>
        <v>55.872644106535496</v>
      </c>
      <c r="M12" s="2">
        <f t="shared" si="11"/>
        <v>0.21541907689220005</v>
      </c>
    </row>
    <row r="13" spans="1:13" x14ac:dyDescent="0.3">
      <c r="F13" s="1" t="s">
        <v>10</v>
      </c>
      <c r="G13" s="1">
        <v>6000</v>
      </c>
      <c r="H13" s="3">
        <f t="shared" si="9"/>
        <v>3549.4000000000019</v>
      </c>
      <c r="I13" s="1" t="s">
        <v>10</v>
      </c>
      <c r="J13" s="2">
        <f t="shared" si="10"/>
        <v>34.225085263436213</v>
      </c>
      <c r="K13" s="2">
        <f t="shared" si="10"/>
        <v>52.166168982085104</v>
      </c>
      <c r="L13" s="2">
        <f t="shared" si="10"/>
        <v>84.250322916745318</v>
      </c>
      <c r="M13" s="2">
        <f t="shared" si="11"/>
        <v>0.23082707125864613</v>
      </c>
    </row>
    <row r="14" spans="1:13" x14ac:dyDescent="0.3">
      <c r="F14" s="1" t="s">
        <v>11</v>
      </c>
      <c r="G14" s="1">
        <v>4500</v>
      </c>
      <c r="H14" s="3">
        <f t="shared" si="9"/>
        <v>2670.8500000000004</v>
      </c>
      <c r="I14" s="1" t="s">
        <v>11</v>
      </c>
      <c r="J14" s="2">
        <f t="shared" si="10"/>
        <v>17.563909363221306</v>
      </c>
      <c r="K14" s="2">
        <f t="shared" si="10"/>
        <v>26.440873822996636</v>
      </c>
      <c r="L14" s="2">
        <f t="shared" si="10"/>
        <v>43.139598104113091</v>
      </c>
      <c r="M14" s="2">
        <f t="shared" si="11"/>
        <v>0.2280750603976324</v>
      </c>
    </row>
    <row r="15" spans="1:13" x14ac:dyDescent="0.3">
      <c r="F15" s="1" t="s">
        <v>12</v>
      </c>
      <c r="G15" s="1">
        <v>6400</v>
      </c>
      <c r="H15" s="3">
        <f t="shared" si="9"/>
        <v>3728.7350400000055</v>
      </c>
      <c r="I15" s="1" t="s">
        <v>12</v>
      </c>
      <c r="J15" s="2">
        <f t="shared" si="10"/>
        <v>39.044959683012678</v>
      </c>
      <c r="K15" s="2">
        <f t="shared" si="10"/>
        <v>62.967606152885459</v>
      </c>
      <c r="L15" s="2">
        <f t="shared" si="10"/>
        <v>97.070956218863202</v>
      </c>
      <c r="M15" s="2">
        <f t="shared" si="11"/>
        <v>0.24306641634331053</v>
      </c>
    </row>
    <row r="21" spans="4:5" x14ac:dyDescent="0.3">
      <c r="D21" t="s">
        <v>24</v>
      </c>
      <c r="E21" t="s">
        <v>25</v>
      </c>
    </row>
    <row r="22" spans="4:5" x14ac:dyDescent="0.3">
      <c r="D22" s="2">
        <f>I2</f>
        <v>2.0931953125000002</v>
      </c>
      <c r="E22" s="3">
        <f>ABS(100*(F2-I2)/F2)</f>
        <v>8.9915081521738962</v>
      </c>
    </row>
    <row r="23" spans="4:5" x14ac:dyDescent="0.3">
      <c r="D23" s="2">
        <f>I3</f>
        <v>2.3182919375000002</v>
      </c>
      <c r="E23" s="3">
        <f>ABS(100*(F3-I3)/F3)</f>
        <v>10.834925480769227</v>
      </c>
    </row>
    <row r="24" spans="4:5" x14ac:dyDescent="0.3">
      <c r="D24" s="2">
        <f>I4</f>
        <v>2.5347500000000016</v>
      </c>
      <c r="E24" s="3">
        <f>ABS(100*(F4-I4)/F4)</f>
        <v>6.1203703703703169</v>
      </c>
    </row>
    <row r="25" spans="4:5" x14ac:dyDescent="0.3">
      <c r="D25" s="2">
        <f>I5</f>
        <v>2.7166560000000013</v>
      </c>
      <c r="E25" s="3">
        <f>ABS(100*(F5-I5)/F5)</f>
        <v>2.9765714285713765</v>
      </c>
    </row>
    <row r="26" spans="4:5" x14ac:dyDescent="0.3">
      <c r="D26" s="2">
        <f>I6</f>
        <v>2.4621935625000018</v>
      </c>
      <c r="E26" s="3">
        <f>ABS(100*(F6-I6)/F6)</f>
        <v>11.917889204545526</v>
      </c>
    </row>
    <row r="27" spans="4:5" x14ac:dyDescent="0.3">
      <c r="D27" s="2">
        <f>I7</f>
        <v>2.8082898534399989</v>
      </c>
      <c r="E27" s="3">
        <f>ABS(100*(F7-I7)/F7)</f>
        <v>3.1624188468965855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Felipe Forero Sánchez</dc:creator>
  <cp:lastModifiedBy>Daniel Felipe Forero Sánchez</cp:lastModifiedBy>
  <dcterms:created xsi:type="dcterms:W3CDTF">2016-03-15T13:50:10Z</dcterms:created>
  <dcterms:modified xsi:type="dcterms:W3CDTF">2016-03-22T21:43:24Z</dcterms:modified>
</cp:coreProperties>
</file>